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VFACTS\Output\2022\Dec22\Standard Reports\"/>
    </mc:Choice>
  </mc:AlternateContent>
  <xr:revisionPtr revIDLastSave="0" documentId="13_ncr:1_{2DC15C2F-F066-456A-90CF-62AA2B501B67}" xr6:coauthVersionLast="47" xr6:coauthVersionMax="47" xr10:uidLastSave="{00000000-0000-0000-0000-000000000000}"/>
  <bookViews>
    <workbookView xWindow="-24225" yWindow="735" windowWidth="23010" windowHeight="1501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49" l="1"/>
  <c r="J8" i="49" s="1"/>
  <c r="G8" i="49"/>
  <c r="I8" i="49" s="1"/>
  <c r="H9" i="49"/>
  <c r="J9" i="49" s="1"/>
  <c r="G9" i="49"/>
  <c r="I9" i="49" s="1"/>
  <c r="H10" i="49"/>
  <c r="J10" i="49" s="1"/>
  <c r="G10" i="49"/>
  <c r="I10" i="49" s="1"/>
  <c r="H11" i="49"/>
  <c r="J11" i="49" s="1"/>
  <c r="G11" i="49"/>
  <c r="I11" i="49" s="1"/>
  <c r="H12" i="49"/>
  <c r="J12" i="49" s="1"/>
  <c r="G12" i="49"/>
  <c r="I12" i="49" s="1"/>
  <c r="I15" i="49"/>
  <c r="H15" i="49"/>
  <c r="J15" i="49" s="1"/>
  <c r="G15" i="49"/>
  <c r="I16" i="49"/>
  <c r="H16" i="49"/>
  <c r="J16" i="49" s="1"/>
  <c r="G16" i="49"/>
  <c r="H19" i="49"/>
  <c r="J19" i="49" s="1"/>
  <c r="G19" i="49"/>
  <c r="I19" i="49" s="1"/>
  <c r="H20" i="49"/>
  <c r="J20" i="49" s="1"/>
  <c r="G20" i="49"/>
  <c r="I20" i="49" s="1"/>
  <c r="H21" i="49"/>
  <c r="J21" i="49" s="1"/>
  <c r="G21" i="49"/>
  <c r="I21" i="49" s="1"/>
  <c r="H24" i="49"/>
  <c r="J24" i="49" s="1"/>
  <c r="G24" i="49"/>
  <c r="I24" i="49" s="1"/>
  <c r="I25" i="49"/>
  <c r="H25" i="49"/>
  <c r="J25" i="49" s="1"/>
  <c r="G25" i="49"/>
  <c r="H26" i="49"/>
  <c r="J26" i="49" s="1"/>
  <c r="G26" i="49"/>
  <c r="I26" i="49" s="1"/>
  <c r="I27" i="49"/>
  <c r="H27" i="49"/>
  <c r="J27" i="49" s="1"/>
  <c r="G27" i="49"/>
  <c r="H28" i="49"/>
  <c r="J28" i="49" s="1"/>
  <c r="G28" i="49"/>
  <c r="I28" i="49" s="1"/>
  <c r="H29" i="49"/>
  <c r="J29" i="49" s="1"/>
  <c r="G29" i="49"/>
  <c r="I29" i="49" s="1"/>
  <c r="H30" i="49"/>
  <c r="J30" i="49" s="1"/>
  <c r="G30" i="49"/>
  <c r="I30" i="49" s="1"/>
  <c r="I31" i="49"/>
  <c r="H31" i="49"/>
  <c r="J31" i="49" s="1"/>
  <c r="G31" i="49"/>
  <c r="I32" i="49"/>
  <c r="H32" i="49"/>
  <c r="J32" i="49" s="1"/>
  <c r="G32" i="49"/>
  <c r="J33" i="49"/>
  <c r="I33" i="49"/>
  <c r="H33" i="49"/>
  <c r="G33" i="49"/>
  <c r="H34" i="49"/>
  <c r="J34" i="49" s="1"/>
  <c r="G34" i="49"/>
  <c r="I34" i="49" s="1"/>
  <c r="H35" i="49"/>
  <c r="J35" i="49" s="1"/>
  <c r="G35" i="49"/>
  <c r="I35" i="49" s="1"/>
  <c r="H36" i="49"/>
  <c r="J36" i="49" s="1"/>
  <c r="G36" i="49"/>
  <c r="I36" i="49" s="1"/>
  <c r="H37" i="49"/>
  <c r="J37" i="49" s="1"/>
  <c r="G37" i="49"/>
  <c r="I37" i="49" s="1"/>
  <c r="H38" i="49"/>
  <c r="J38" i="49" s="1"/>
  <c r="G38" i="49"/>
  <c r="I38" i="49" s="1"/>
  <c r="I39" i="49"/>
  <c r="H39" i="49"/>
  <c r="J39" i="49" s="1"/>
  <c r="G39" i="49"/>
  <c r="H40" i="49"/>
  <c r="J40" i="49" s="1"/>
  <c r="G40" i="49"/>
  <c r="I40" i="49" s="1"/>
  <c r="H41" i="49"/>
  <c r="J41" i="49" s="1"/>
  <c r="G41" i="49"/>
  <c r="I41" i="49" s="1"/>
  <c r="I44" i="49"/>
  <c r="H44" i="49"/>
  <c r="J44" i="49" s="1"/>
  <c r="G44" i="49"/>
  <c r="H45" i="49"/>
  <c r="J45" i="49" s="1"/>
  <c r="G45" i="49"/>
  <c r="I45" i="49" s="1"/>
  <c r="I46" i="49"/>
  <c r="H46" i="49"/>
  <c r="J46" i="49" s="1"/>
  <c r="G46" i="49"/>
  <c r="H47" i="49"/>
  <c r="J47" i="49" s="1"/>
  <c r="G47" i="49"/>
  <c r="I47" i="49" s="1"/>
  <c r="H50" i="49"/>
  <c r="J50" i="49" s="1"/>
  <c r="G50" i="49"/>
  <c r="I50" i="49" s="1"/>
  <c r="H51" i="49"/>
  <c r="J51" i="49" s="1"/>
  <c r="G51" i="49"/>
  <c r="I51" i="49" s="1"/>
  <c r="H52" i="49"/>
  <c r="J52" i="49" s="1"/>
  <c r="G52" i="49"/>
  <c r="I52" i="49" s="1"/>
  <c r="H53" i="49"/>
  <c r="J53" i="49" s="1"/>
  <c r="G53" i="49"/>
  <c r="I53" i="49" s="1"/>
  <c r="H54" i="49"/>
  <c r="J54" i="49" s="1"/>
  <c r="G54" i="49"/>
  <c r="I54" i="49" s="1"/>
  <c r="H55" i="49"/>
  <c r="J55" i="49" s="1"/>
  <c r="G55" i="49"/>
  <c r="I55" i="49" s="1"/>
  <c r="H56" i="49"/>
  <c r="J56" i="49" s="1"/>
  <c r="G56" i="49"/>
  <c r="I56" i="49" s="1"/>
  <c r="I57" i="49"/>
  <c r="H57" i="49"/>
  <c r="J57" i="49" s="1"/>
  <c r="G57" i="49"/>
  <c r="I58" i="49"/>
  <c r="H58" i="49"/>
  <c r="J58" i="49" s="1"/>
  <c r="G58" i="49"/>
  <c r="H59" i="49"/>
  <c r="J59" i="49" s="1"/>
  <c r="G59" i="49"/>
  <c r="I59" i="49" s="1"/>
  <c r="I60" i="49"/>
  <c r="H60" i="49"/>
  <c r="J60" i="49" s="1"/>
  <c r="G60" i="49"/>
  <c r="I61" i="49"/>
  <c r="H61" i="49"/>
  <c r="J61" i="49" s="1"/>
  <c r="G61" i="49"/>
  <c r="J62" i="49"/>
  <c r="I62" i="49"/>
  <c r="H62" i="49"/>
  <c r="G62" i="49"/>
  <c r="J63" i="49"/>
  <c r="I63" i="49"/>
  <c r="H63" i="49"/>
  <c r="G63" i="49"/>
  <c r="H64" i="49"/>
  <c r="J64" i="49" s="1"/>
  <c r="G64" i="49"/>
  <c r="I64" i="49" s="1"/>
  <c r="H65" i="49"/>
  <c r="J65" i="49" s="1"/>
  <c r="G65" i="49"/>
  <c r="I65" i="49" s="1"/>
  <c r="J66" i="49"/>
  <c r="H66" i="49"/>
  <c r="G66" i="49"/>
  <c r="I66" i="49" s="1"/>
  <c r="H67" i="49"/>
  <c r="J67" i="49" s="1"/>
  <c r="G67" i="49"/>
  <c r="I67" i="49" s="1"/>
  <c r="H68" i="49"/>
  <c r="J68" i="49" s="1"/>
  <c r="G68" i="49"/>
  <c r="I68" i="49" s="1"/>
  <c r="H69" i="49"/>
  <c r="J69" i="49" s="1"/>
  <c r="G69" i="49"/>
  <c r="I69" i="49" s="1"/>
  <c r="H70" i="49"/>
  <c r="J70" i="49" s="1"/>
  <c r="G70" i="49"/>
  <c r="I70" i="49" s="1"/>
  <c r="H71" i="49"/>
  <c r="J71" i="49" s="1"/>
  <c r="G71" i="49"/>
  <c r="I71" i="49" s="1"/>
  <c r="H72" i="49"/>
  <c r="J72" i="49" s="1"/>
  <c r="G72" i="49"/>
  <c r="I72" i="49" s="1"/>
  <c r="H73" i="49"/>
  <c r="J73" i="49" s="1"/>
  <c r="G73" i="49"/>
  <c r="I73" i="49" s="1"/>
  <c r="J76" i="49"/>
  <c r="I76" i="49"/>
  <c r="H76" i="49"/>
  <c r="G76" i="49"/>
  <c r="J77" i="49"/>
  <c r="I77" i="49"/>
  <c r="H77" i="49"/>
  <c r="G77" i="49"/>
  <c r="H80" i="49"/>
  <c r="J80" i="49" s="1"/>
  <c r="G80" i="49"/>
  <c r="I80" i="49" s="1"/>
  <c r="H81" i="49"/>
  <c r="J81" i="49" s="1"/>
  <c r="G81" i="49"/>
  <c r="I81" i="49" s="1"/>
  <c r="J84" i="49"/>
  <c r="I84" i="49"/>
  <c r="H84" i="49"/>
  <c r="G84" i="49"/>
  <c r="H85" i="49"/>
  <c r="J85" i="49" s="1"/>
  <c r="G85" i="49"/>
  <c r="I85" i="49" s="1"/>
  <c r="H86" i="49"/>
  <c r="J86" i="49" s="1"/>
  <c r="G86" i="49"/>
  <c r="I86" i="49" s="1"/>
  <c r="H87" i="49"/>
  <c r="J87" i="49" s="1"/>
  <c r="G87" i="49"/>
  <c r="I87" i="49" s="1"/>
  <c r="H90" i="49"/>
  <c r="J90" i="49" s="1"/>
  <c r="G90" i="49"/>
  <c r="I90" i="49" s="1"/>
  <c r="H91" i="49"/>
  <c r="J91" i="49" s="1"/>
  <c r="G91" i="49"/>
  <c r="I91" i="49" s="1"/>
  <c r="H94" i="49"/>
  <c r="J94" i="49" s="1"/>
  <c r="G94" i="49"/>
  <c r="I94" i="49" s="1"/>
  <c r="I95" i="49"/>
  <c r="H95" i="49"/>
  <c r="J95" i="49" s="1"/>
  <c r="G95" i="49"/>
  <c r="I96" i="49"/>
  <c r="H96" i="49"/>
  <c r="J96" i="49" s="1"/>
  <c r="G96" i="49"/>
  <c r="H97" i="49"/>
  <c r="J97" i="49" s="1"/>
  <c r="G97" i="49"/>
  <c r="I97" i="49" s="1"/>
  <c r="J98" i="49"/>
  <c r="I98" i="49"/>
  <c r="H98" i="49"/>
  <c r="G98" i="49"/>
  <c r="H99" i="49"/>
  <c r="J99" i="49" s="1"/>
  <c r="G99" i="49"/>
  <c r="I99" i="49" s="1"/>
  <c r="J102" i="49"/>
  <c r="I102" i="49"/>
  <c r="H102" i="49"/>
  <c r="G102" i="49"/>
  <c r="J103" i="49"/>
  <c r="I103" i="49"/>
  <c r="H103" i="49"/>
  <c r="G103" i="49"/>
  <c r="J104" i="49"/>
  <c r="I104" i="49"/>
  <c r="H104" i="49"/>
  <c r="G104" i="49"/>
  <c r="J105" i="49"/>
  <c r="I105" i="49"/>
  <c r="H105" i="49"/>
  <c r="G105" i="49"/>
  <c r="H108" i="49"/>
  <c r="J108" i="49" s="1"/>
  <c r="G108" i="49"/>
  <c r="I108" i="49" s="1"/>
  <c r="H109" i="49"/>
  <c r="J109" i="49" s="1"/>
  <c r="G109" i="49"/>
  <c r="I109" i="49" s="1"/>
  <c r="H110" i="49"/>
  <c r="J110" i="49" s="1"/>
  <c r="G110" i="49"/>
  <c r="I110" i="49" s="1"/>
  <c r="H113" i="49"/>
  <c r="J113" i="49" s="1"/>
  <c r="G113" i="49"/>
  <c r="I113" i="49" s="1"/>
  <c r="I114" i="49"/>
  <c r="H114" i="49"/>
  <c r="J114" i="49" s="1"/>
  <c r="G114" i="49"/>
  <c r="H115" i="49"/>
  <c r="J115" i="49" s="1"/>
  <c r="G115" i="49"/>
  <c r="I115" i="49" s="1"/>
  <c r="H118" i="49"/>
  <c r="J118" i="49" s="1"/>
  <c r="G118" i="49"/>
  <c r="I118" i="49" s="1"/>
  <c r="H119" i="49"/>
  <c r="J119" i="49" s="1"/>
  <c r="G119" i="49"/>
  <c r="I119" i="49" s="1"/>
  <c r="H122" i="49"/>
  <c r="J122" i="49" s="1"/>
  <c r="G122" i="49"/>
  <c r="I122" i="49" s="1"/>
  <c r="H123" i="49"/>
  <c r="J123" i="49" s="1"/>
  <c r="G123" i="49"/>
  <c r="I123" i="49" s="1"/>
  <c r="H126" i="49"/>
  <c r="J126" i="49" s="1"/>
  <c r="G126" i="49"/>
  <c r="I126" i="49" s="1"/>
  <c r="H127" i="49"/>
  <c r="J127" i="49" s="1"/>
  <c r="G127" i="49"/>
  <c r="I127" i="49" s="1"/>
  <c r="I130" i="49"/>
  <c r="H130" i="49"/>
  <c r="J130" i="49" s="1"/>
  <c r="G130" i="49"/>
  <c r="H131" i="49"/>
  <c r="J131" i="49" s="1"/>
  <c r="G131" i="49"/>
  <c r="I131" i="49" s="1"/>
  <c r="H132" i="49"/>
  <c r="J132" i="49" s="1"/>
  <c r="G132" i="49"/>
  <c r="I132" i="49" s="1"/>
  <c r="H133" i="49"/>
  <c r="J133" i="49" s="1"/>
  <c r="G133" i="49"/>
  <c r="I133" i="49" s="1"/>
  <c r="H134" i="49"/>
  <c r="J134" i="49" s="1"/>
  <c r="G134" i="49"/>
  <c r="I134" i="49" s="1"/>
  <c r="I135" i="49"/>
  <c r="H135" i="49"/>
  <c r="J135" i="49" s="1"/>
  <c r="G135" i="49"/>
  <c r="H136" i="49"/>
  <c r="J136" i="49" s="1"/>
  <c r="G136" i="49"/>
  <c r="I136" i="49" s="1"/>
  <c r="H137" i="49"/>
  <c r="J137" i="49" s="1"/>
  <c r="G137" i="49"/>
  <c r="I137" i="49" s="1"/>
  <c r="H138" i="49"/>
  <c r="J138" i="49" s="1"/>
  <c r="G138" i="49"/>
  <c r="I138" i="49" s="1"/>
  <c r="H139" i="49"/>
  <c r="J139" i="49" s="1"/>
  <c r="G139" i="49"/>
  <c r="I139" i="49" s="1"/>
  <c r="H140" i="49"/>
  <c r="J140" i="49" s="1"/>
  <c r="G140" i="49"/>
  <c r="I140" i="49" s="1"/>
  <c r="H141" i="49"/>
  <c r="J141" i="49" s="1"/>
  <c r="G141" i="49"/>
  <c r="I141" i="49" s="1"/>
  <c r="H142" i="49"/>
  <c r="J142" i="49" s="1"/>
  <c r="G142" i="49"/>
  <c r="I142" i="49" s="1"/>
  <c r="H143" i="49"/>
  <c r="J143" i="49" s="1"/>
  <c r="G143" i="49"/>
  <c r="I143" i="49" s="1"/>
  <c r="H146" i="49"/>
  <c r="J146" i="49" s="1"/>
  <c r="G146" i="49"/>
  <c r="I146" i="49" s="1"/>
  <c r="H147" i="49"/>
  <c r="J147" i="49" s="1"/>
  <c r="G147" i="49"/>
  <c r="I147" i="49" s="1"/>
  <c r="H150" i="49"/>
  <c r="J150" i="49" s="1"/>
  <c r="G150" i="49"/>
  <c r="I150" i="49" s="1"/>
  <c r="I151" i="49"/>
  <c r="H151" i="49"/>
  <c r="J151" i="49" s="1"/>
  <c r="G151" i="49"/>
  <c r="H152" i="49"/>
  <c r="J152" i="49" s="1"/>
  <c r="G152" i="49"/>
  <c r="I152" i="49" s="1"/>
  <c r="H153" i="49"/>
  <c r="J153" i="49" s="1"/>
  <c r="G153" i="49"/>
  <c r="I153" i="49" s="1"/>
  <c r="H156" i="49"/>
  <c r="J156" i="49" s="1"/>
  <c r="G156" i="49"/>
  <c r="I156" i="49" s="1"/>
  <c r="I157" i="49"/>
  <c r="H157" i="49"/>
  <c r="J157" i="49" s="1"/>
  <c r="G157" i="49"/>
  <c r="J158" i="49"/>
  <c r="I158" i="49"/>
  <c r="H158" i="49"/>
  <c r="G158" i="49"/>
  <c r="H159" i="49"/>
  <c r="J159" i="49" s="1"/>
  <c r="G159" i="49"/>
  <c r="I159" i="49" s="1"/>
  <c r="H160" i="49"/>
  <c r="J160" i="49" s="1"/>
  <c r="G160" i="49"/>
  <c r="I160" i="49" s="1"/>
  <c r="H161" i="49"/>
  <c r="J161" i="49" s="1"/>
  <c r="G161" i="49"/>
  <c r="I161" i="49" s="1"/>
  <c r="I164" i="49"/>
  <c r="H164" i="49"/>
  <c r="J164" i="49" s="1"/>
  <c r="G164" i="49"/>
  <c r="H165" i="49"/>
  <c r="J165" i="49" s="1"/>
  <c r="G165" i="49"/>
  <c r="I165" i="49" s="1"/>
  <c r="J166" i="49"/>
  <c r="I166" i="49"/>
  <c r="H166" i="49"/>
  <c r="G166" i="49"/>
  <c r="H167" i="49"/>
  <c r="J167" i="49" s="1"/>
  <c r="G167" i="49"/>
  <c r="I167" i="49" s="1"/>
  <c r="H168" i="49"/>
  <c r="J168" i="49" s="1"/>
  <c r="G168" i="49"/>
  <c r="I168" i="49" s="1"/>
  <c r="H169" i="49"/>
  <c r="J169" i="49" s="1"/>
  <c r="G169" i="49"/>
  <c r="I169" i="49" s="1"/>
  <c r="H170" i="49"/>
  <c r="J170" i="49" s="1"/>
  <c r="G170" i="49"/>
  <c r="I170" i="49" s="1"/>
  <c r="J171" i="49"/>
  <c r="I171" i="49"/>
  <c r="H171" i="49"/>
  <c r="G171" i="49"/>
  <c r="H172" i="49"/>
  <c r="J172" i="49" s="1"/>
  <c r="G172" i="49"/>
  <c r="I172" i="49" s="1"/>
  <c r="H173" i="49"/>
  <c r="J173" i="49" s="1"/>
  <c r="G173" i="49"/>
  <c r="I173" i="49" s="1"/>
  <c r="H174" i="49"/>
  <c r="J174" i="49" s="1"/>
  <c r="G174" i="49"/>
  <c r="I174" i="49" s="1"/>
  <c r="H177" i="49"/>
  <c r="J177" i="49" s="1"/>
  <c r="G177" i="49"/>
  <c r="I177" i="49" s="1"/>
  <c r="H178" i="49"/>
  <c r="J178" i="49" s="1"/>
  <c r="G178" i="49"/>
  <c r="I178" i="49" s="1"/>
  <c r="H179" i="49"/>
  <c r="J179" i="49" s="1"/>
  <c r="G179" i="49"/>
  <c r="I179" i="49" s="1"/>
  <c r="H180" i="49"/>
  <c r="J180" i="49" s="1"/>
  <c r="G180" i="49"/>
  <c r="I180" i="49" s="1"/>
  <c r="H183" i="49"/>
  <c r="J183" i="49" s="1"/>
  <c r="G183" i="49"/>
  <c r="I183" i="49" s="1"/>
  <c r="I184" i="49"/>
  <c r="H184" i="49"/>
  <c r="J184" i="49" s="1"/>
  <c r="G184" i="49"/>
  <c r="H185" i="49"/>
  <c r="J185" i="49" s="1"/>
  <c r="G185" i="49"/>
  <c r="I185" i="49" s="1"/>
  <c r="H186" i="49"/>
  <c r="J186" i="49" s="1"/>
  <c r="G186" i="49"/>
  <c r="I186" i="49" s="1"/>
  <c r="H187" i="49"/>
  <c r="J187" i="49" s="1"/>
  <c r="G187" i="49"/>
  <c r="I187" i="49" s="1"/>
  <c r="I188" i="49"/>
  <c r="H188" i="49"/>
  <c r="J188" i="49" s="1"/>
  <c r="G188" i="49"/>
  <c r="H189" i="49"/>
  <c r="J189" i="49" s="1"/>
  <c r="G189" i="49"/>
  <c r="I189" i="49" s="1"/>
  <c r="H190" i="49"/>
  <c r="J190" i="49" s="1"/>
  <c r="G190" i="49"/>
  <c r="I190" i="49" s="1"/>
  <c r="I193" i="49"/>
  <c r="H193" i="49"/>
  <c r="J193" i="49" s="1"/>
  <c r="G193" i="49"/>
  <c r="H194" i="49"/>
  <c r="J194" i="49" s="1"/>
  <c r="G194" i="49"/>
  <c r="I194" i="49" s="1"/>
  <c r="H195" i="49"/>
  <c r="J195" i="49" s="1"/>
  <c r="G195" i="49"/>
  <c r="I195" i="49" s="1"/>
  <c r="I196" i="49"/>
  <c r="H196" i="49"/>
  <c r="J196" i="49" s="1"/>
  <c r="G196" i="49"/>
  <c r="I197" i="49"/>
  <c r="H197" i="49"/>
  <c r="J197" i="49" s="1"/>
  <c r="G197" i="49"/>
  <c r="H198" i="49"/>
  <c r="J198" i="49" s="1"/>
  <c r="G198" i="49"/>
  <c r="I198" i="49" s="1"/>
  <c r="H199" i="49"/>
  <c r="J199" i="49" s="1"/>
  <c r="G199" i="49"/>
  <c r="I199" i="49" s="1"/>
  <c r="H200" i="49"/>
  <c r="J200" i="49" s="1"/>
  <c r="G200" i="49"/>
  <c r="I200" i="49" s="1"/>
  <c r="H201" i="49"/>
  <c r="J201" i="49" s="1"/>
  <c r="G201" i="49"/>
  <c r="I201" i="49" s="1"/>
  <c r="H202" i="49"/>
  <c r="J202" i="49" s="1"/>
  <c r="G202" i="49"/>
  <c r="I202" i="49" s="1"/>
  <c r="H203" i="49"/>
  <c r="J203" i="49" s="1"/>
  <c r="G203" i="49"/>
  <c r="I203" i="49" s="1"/>
  <c r="H204" i="49"/>
  <c r="J204" i="49" s="1"/>
  <c r="G204" i="49"/>
  <c r="I204" i="49" s="1"/>
  <c r="H205" i="49"/>
  <c r="J205" i="49" s="1"/>
  <c r="G205" i="49"/>
  <c r="I205" i="49" s="1"/>
  <c r="H206" i="49"/>
  <c r="J206" i="49" s="1"/>
  <c r="G206" i="49"/>
  <c r="I206" i="49" s="1"/>
  <c r="I207" i="49"/>
  <c r="H207" i="49"/>
  <c r="J207" i="49" s="1"/>
  <c r="G207" i="49"/>
  <c r="H208" i="49"/>
  <c r="J208" i="49" s="1"/>
  <c r="G208" i="49"/>
  <c r="I208" i="49" s="1"/>
  <c r="H209" i="49"/>
  <c r="J209" i="49" s="1"/>
  <c r="G209" i="49"/>
  <c r="I209" i="49" s="1"/>
  <c r="H212" i="49"/>
  <c r="J212" i="49" s="1"/>
  <c r="G212" i="49"/>
  <c r="I212" i="49" s="1"/>
  <c r="J213" i="49"/>
  <c r="I213" i="49"/>
  <c r="H213" i="49"/>
  <c r="G213" i="49"/>
  <c r="H214" i="49"/>
  <c r="J214" i="49" s="1"/>
  <c r="G214" i="49"/>
  <c r="I214" i="49" s="1"/>
  <c r="I215" i="49"/>
  <c r="H215" i="49"/>
  <c r="J215" i="49" s="1"/>
  <c r="G215" i="49"/>
  <c r="I216" i="49"/>
  <c r="H216" i="49"/>
  <c r="J216" i="49" s="1"/>
  <c r="G216" i="49"/>
  <c r="H217" i="49"/>
  <c r="J217" i="49" s="1"/>
  <c r="G217" i="49"/>
  <c r="I217" i="49" s="1"/>
  <c r="I220" i="49"/>
  <c r="H220" i="49"/>
  <c r="J220" i="49" s="1"/>
  <c r="G220" i="49"/>
  <c r="I221" i="49"/>
  <c r="H221" i="49"/>
  <c r="J221" i="49" s="1"/>
  <c r="G221" i="49"/>
  <c r="H224" i="49"/>
  <c r="J224" i="49" s="1"/>
  <c r="G224" i="49"/>
  <c r="I224" i="49" s="1"/>
  <c r="H225" i="49"/>
  <c r="J225" i="49" s="1"/>
  <c r="G225" i="49"/>
  <c r="I225" i="49" s="1"/>
  <c r="H226" i="49"/>
  <c r="J226" i="49" s="1"/>
  <c r="G226" i="49"/>
  <c r="I226" i="49" s="1"/>
  <c r="H227" i="49"/>
  <c r="J227" i="49" s="1"/>
  <c r="G227" i="49"/>
  <c r="I227" i="49" s="1"/>
  <c r="H230" i="49"/>
  <c r="J230" i="49" s="1"/>
  <c r="G230" i="49"/>
  <c r="I230" i="49" s="1"/>
  <c r="H231" i="49"/>
  <c r="J231" i="49" s="1"/>
  <c r="G231" i="49"/>
  <c r="I231" i="49" s="1"/>
  <c r="H232" i="49"/>
  <c r="J232" i="49" s="1"/>
  <c r="G232" i="49"/>
  <c r="I232" i="49" s="1"/>
  <c r="H233" i="49"/>
  <c r="J233" i="49" s="1"/>
  <c r="G233" i="49"/>
  <c r="I233" i="49" s="1"/>
  <c r="J236" i="49"/>
  <c r="I236" i="49"/>
  <c r="H236" i="49"/>
  <c r="G236" i="49"/>
  <c r="J237" i="49"/>
  <c r="I237" i="49"/>
  <c r="H237" i="49"/>
  <c r="G237" i="49"/>
  <c r="J238" i="49"/>
  <c r="I238" i="49"/>
  <c r="H238" i="49"/>
  <c r="G238" i="49"/>
  <c r="H241" i="49"/>
  <c r="J241" i="49" s="1"/>
  <c r="G241" i="49"/>
  <c r="I241" i="49" s="1"/>
  <c r="H242" i="49"/>
  <c r="J242" i="49" s="1"/>
  <c r="G242" i="49"/>
  <c r="I242" i="49" s="1"/>
  <c r="H243" i="49"/>
  <c r="J243" i="49" s="1"/>
  <c r="G243" i="49"/>
  <c r="I243" i="49" s="1"/>
  <c r="H244" i="49"/>
  <c r="J244" i="49" s="1"/>
  <c r="G244" i="49"/>
  <c r="I244" i="49" s="1"/>
  <c r="H245" i="49"/>
  <c r="J245" i="49" s="1"/>
  <c r="G245" i="49"/>
  <c r="I245" i="49" s="1"/>
  <c r="I248" i="49"/>
  <c r="H248" i="49"/>
  <c r="J248" i="49" s="1"/>
  <c r="G248" i="49"/>
  <c r="I249" i="49"/>
  <c r="H249" i="49"/>
  <c r="J249" i="49" s="1"/>
  <c r="G249" i="49"/>
  <c r="I250" i="49"/>
  <c r="H250" i="49"/>
  <c r="J250" i="49" s="1"/>
  <c r="G250" i="49"/>
  <c r="I251" i="49"/>
  <c r="H251" i="49"/>
  <c r="J251" i="49" s="1"/>
  <c r="G251" i="49"/>
  <c r="H252" i="49"/>
  <c r="J252" i="49" s="1"/>
  <c r="G252" i="49"/>
  <c r="I252" i="49" s="1"/>
  <c r="I253" i="49"/>
  <c r="H253" i="49"/>
  <c r="J253" i="49" s="1"/>
  <c r="G253" i="49"/>
  <c r="H254" i="49"/>
  <c r="J254" i="49" s="1"/>
  <c r="G254" i="49"/>
  <c r="I254" i="49" s="1"/>
  <c r="H257" i="49"/>
  <c r="J257" i="49" s="1"/>
  <c r="G257" i="49"/>
  <c r="I257" i="49" s="1"/>
  <c r="H258" i="49"/>
  <c r="J258" i="49" s="1"/>
  <c r="G258" i="49"/>
  <c r="I258" i="49" s="1"/>
  <c r="H259" i="49"/>
  <c r="J259" i="49" s="1"/>
  <c r="G259" i="49"/>
  <c r="I259" i="49" s="1"/>
  <c r="H260" i="49"/>
  <c r="J260" i="49" s="1"/>
  <c r="G260" i="49"/>
  <c r="I260" i="49" s="1"/>
  <c r="H261" i="49"/>
  <c r="J261" i="49" s="1"/>
  <c r="G261" i="49"/>
  <c r="I261" i="49" s="1"/>
  <c r="H262" i="49"/>
  <c r="J262" i="49" s="1"/>
  <c r="G262" i="49"/>
  <c r="I262" i="49" s="1"/>
  <c r="H265" i="49"/>
  <c r="J265" i="49" s="1"/>
  <c r="G265" i="49"/>
  <c r="I265" i="49" s="1"/>
  <c r="H266" i="49"/>
  <c r="J266" i="49" s="1"/>
  <c r="G266" i="49"/>
  <c r="I266" i="49" s="1"/>
  <c r="H269" i="49"/>
  <c r="J269" i="49" s="1"/>
  <c r="G269" i="49"/>
  <c r="I269" i="49" s="1"/>
  <c r="H270" i="49"/>
  <c r="J270" i="49" s="1"/>
  <c r="G270" i="49"/>
  <c r="I270" i="49" s="1"/>
  <c r="J271" i="49"/>
  <c r="I271" i="49"/>
  <c r="H271" i="49"/>
  <c r="G271" i="49"/>
  <c r="H272" i="49"/>
  <c r="J272" i="49" s="1"/>
  <c r="G272" i="49"/>
  <c r="I272" i="49" s="1"/>
  <c r="H273" i="49"/>
  <c r="J273" i="49" s="1"/>
  <c r="G273" i="49"/>
  <c r="I273" i="49" s="1"/>
  <c r="H274" i="49"/>
  <c r="J274" i="49" s="1"/>
  <c r="G274" i="49"/>
  <c r="I274" i="49" s="1"/>
  <c r="H275" i="49"/>
  <c r="J275" i="49" s="1"/>
  <c r="G275" i="49"/>
  <c r="I275" i="49" s="1"/>
  <c r="H276" i="49"/>
  <c r="J276" i="49" s="1"/>
  <c r="G276" i="49"/>
  <c r="I276" i="49" s="1"/>
  <c r="H277" i="49"/>
  <c r="J277" i="49" s="1"/>
  <c r="G277" i="49"/>
  <c r="I277" i="49" s="1"/>
  <c r="H278" i="49"/>
  <c r="J278" i="49" s="1"/>
  <c r="G278" i="49"/>
  <c r="I278" i="49" s="1"/>
  <c r="H279" i="49"/>
  <c r="J279" i="49" s="1"/>
  <c r="G279" i="49"/>
  <c r="I279" i="49" s="1"/>
  <c r="H280" i="49"/>
  <c r="J280" i="49" s="1"/>
  <c r="G280" i="49"/>
  <c r="I280" i="49" s="1"/>
  <c r="H283" i="49"/>
  <c r="J283" i="49" s="1"/>
  <c r="G283" i="49"/>
  <c r="I283" i="49" s="1"/>
  <c r="I284" i="49"/>
  <c r="H284" i="49"/>
  <c r="J284" i="49" s="1"/>
  <c r="G284" i="49"/>
  <c r="H285" i="49"/>
  <c r="J285" i="49" s="1"/>
  <c r="G285" i="49"/>
  <c r="I285" i="49" s="1"/>
  <c r="H288" i="49"/>
  <c r="J288" i="49" s="1"/>
  <c r="G288" i="49"/>
  <c r="I288" i="49" s="1"/>
  <c r="H289" i="49"/>
  <c r="J289" i="49" s="1"/>
  <c r="G289" i="49"/>
  <c r="I289" i="49" s="1"/>
  <c r="H290" i="49"/>
  <c r="J290" i="49" s="1"/>
  <c r="G290" i="49"/>
  <c r="I290" i="49" s="1"/>
  <c r="H291" i="49"/>
  <c r="J291" i="49" s="1"/>
  <c r="G291" i="49"/>
  <c r="I291" i="49" s="1"/>
  <c r="H292" i="49"/>
  <c r="J292" i="49" s="1"/>
  <c r="G292" i="49"/>
  <c r="I292" i="49" s="1"/>
  <c r="H293" i="49"/>
  <c r="J293" i="49" s="1"/>
  <c r="G293" i="49"/>
  <c r="I293" i="49" s="1"/>
  <c r="I294" i="49"/>
  <c r="H294" i="49"/>
  <c r="J294" i="49" s="1"/>
  <c r="G294" i="49"/>
  <c r="H295" i="49"/>
  <c r="J295" i="49" s="1"/>
  <c r="G295" i="49"/>
  <c r="I295" i="49" s="1"/>
  <c r="H298" i="49"/>
  <c r="J298" i="49" s="1"/>
  <c r="G298" i="49"/>
  <c r="I298" i="49" s="1"/>
  <c r="H299" i="49"/>
  <c r="J299" i="49" s="1"/>
  <c r="G299" i="49"/>
  <c r="I299" i="49" s="1"/>
  <c r="H300" i="49"/>
  <c r="J300" i="49" s="1"/>
  <c r="G300" i="49"/>
  <c r="I300" i="49" s="1"/>
  <c r="H301" i="49"/>
  <c r="J301" i="49" s="1"/>
  <c r="G301" i="49"/>
  <c r="I301" i="49" s="1"/>
  <c r="H302" i="49"/>
  <c r="J302" i="49" s="1"/>
  <c r="G302" i="49"/>
  <c r="I302" i="49" s="1"/>
  <c r="H303" i="49"/>
  <c r="J303" i="49" s="1"/>
  <c r="G303" i="49"/>
  <c r="I303" i="49" s="1"/>
  <c r="H304" i="49"/>
  <c r="J304" i="49" s="1"/>
  <c r="G304" i="49"/>
  <c r="I304" i="49" s="1"/>
  <c r="H305" i="49"/>
  <c r="J305" i="49" s="1"/>
  <c r="G305" i="49"/>
  <c r="I305" i="49" s="1"/>
  <c r="I308" i="49"/>
  <c r="H308" i="49"/>
  <c r="J308" i="49" s="1"/>
  <c r="G308" i="49"/>
  <c r="H309" i="49"/>
  <c r="J309" i="49" s="1"/>
  <c r="G309" i="49"/>
  <c r="I309" i="49" s="1"/>
  <c r="H310" i="49"/>
  <c r="J310" i="49" s="1"/>
  <c r="G310" i="49"/>
  <c r="I310" i="49" s="1"/>
  <c r="H311" i="49"/>
  <c r="J311" i="49" s="1"/>
  <c r="G311" i="49"/>
  <c r="I311" i="49" s="1"/>
  <c r="H312" i="49"/>
  <c r="J312" i="49" s="1"/>
  <c r="G312" i="49"/>
  <c r="I312" i="49" s="1"/>
  <c r="I313" i="49"/>
  <c r="H313" i="49"/>
  <c r="J313" i="49" s="1"/>
  <c r="G313" i="49"/>
  <c r="H314" i="49"/>
  <c r="J314" i="49" s="1"/>
  <c r="G314" i="49"/>
  <c r="I314" i="49" s="1"/>
  <c r="I315" i="49"/>
  <c r="H315" i="49"/>
  <c r="J315" i="49" s="1"/>
  <c r="G315" i="49"/>
  <c r="H316" i="49"/>
  <c r="J316" i="49" s="1"/>
  <c r="G316" i="49"/>
  <c r="I316" i="49" s="1"/>
  <c r="H317" i="49"/>
  <c r="J317" i="49" s="1"/>
  <c r="G317" i="49"/>
  <c r="I317" i="49" s="1"/>
  <c r="H318" i="49"/>
  <c r="J318" i="49" s="1"/>
  <c r="G318" i="49"/>
  <c r="I318" i="49" s="1"/>
  <c r="I321" i="49"/>
  <c r="H321" i="49"/>
  <c r="J321" i="49" s="1"/>
  <c r="G321" i="49"/>
  <c r="H322" i="49"/>
  <c r="J322" i="49" s="1"/>
  <c r="G322" i="49"/>
  <c r="I322" i="49" s="1"/>
  <c r="H323" i="49"/>
  <c r="J323" i="49" s="1"/>
  <c r="G323" i="49"/>
  <c r="I323" i="49" s="1"/>
  <c r="H326" i="49"/>
  <c r="J326" i="49" s="1"/>
  <c r="G326" i="49"/>
  <c r="I326" i="49" s="1"/>
  <c r="H327" i="49"/>
  <c r="J327" i="49" s="1"/>
  <c r="G327" i="49"/>
  <c r="I327" i="49" s="1"/>
  <c r="H330" i="49"/>
  <c r="J330" i="49" s="1"/>
  <c r="G330" i="49"/>
  <c r="I330" i="49" s="1"/>
  <c r="H331" i="49"/>
  <c r="J331" i="49" s="1"/>
  <c r="G331" i="49"/>
  <c r="I331" i="49" s="1"/>
  <c r="H332" i="49"/>
  <c r="J332" i="49" s="1"/>
  <c r="G332" i="49"/>
  <c r="I332" i="49" s="1"/>
  <c r="J335" i="49"/>
  <c r="I335" i="49"/>
  <c r="H335" i="49"/>
  <c r="G335" i="49"/>
  <c r="H336" i="49"/>
  <c r="J336" i="49" s="1"/>
  <c r="G336" i="49"/>
  <c r="I336" i="49" s="1"/>
  <c r="H337" i="49"/>
  <c r="J337" i="49" s="1"/>
  <c r="G337" i="49"/>
  <c r="I337" i="49" s="1"/>
  <c r="I338" i="49"/>
  <c r="H338" i="49"/>
  <c r="J338" i="49" s="1"/>
  <c r="G338" i="49"/>
  <c r="H339" i="49"/>
  <c r="J339" i="49" s="1"/>
  <c r="G339" i="49"/>
  <c r="I339" i="49" s="1"/>
  <c r="H342" i="49"/>
  <c r="J342" i="49" s="1"/>
  <c r="G342" i="49"/>
  <c r="I342" i="49" s="1"/>
  <c r="H343" i="49"/>
  <c r="J343" i="49" s="1"/>
  <c r="G343" i="49"/>
  <c r="I343" i="49" s="1"/>
  <c r="H344" i="49"/>
  <c r="J344" i="49" s="1"/>
  <c r="G344" i="49"/>
  <c r="I344" i="49" s="1"/>
  <c r="H345" i="49"/>
  <c r="J345" i="49" s="1"/>
  <c r="G345" i="49"/>
  <c r="I345" i="49" s="1"/>
  <c r="H346" i="49"/>
  <c r="J346" i="49" s="1"/>
  <c r="G346" i="49"/>
  <c r="I346" i="49" s="1"/>
  <c r="H347" i="49"/>
  <c r="J347" i="49" s="1"/>
  <c r="G347" i="49"/>
  <c r="I347" i="49" s="1"/>
  <c r="H348" i="49"/>
  <c r="J348" i="49" s="1"/>
  <c r="G348" i="49"/>
  <c r="I348" i="49" s="1"/>
  <c r="H349" i="49"/>
  <c r="J349" i="49" s="1"/>
  <c r="G349" i="49"/>
  <c r="I349" i="49" s="1"/>
  <c r="H350" i="49"/>
  <c r="J350" i="49" s="1"/>
  <c r="G350" i="49"/>
  <c r="I350" i="49" s="1"/>
  <c r="H351" i="49"/>
  <c r="J351" i="49" s="1"/>
  <c r="G351" i="49"/>
  <c r="I351" i="49" s="1"/>
  <c r="H352" i="49"/>
  <c r="J352" i="49" s="1"/>
  <c r="G352" i="49"/>
  <c r="I352" i="49" s="1"/>
  <c r="H353" i="49"/>
  <c r="J353" i="49" s="1"/>
  <c r="G353" i="49"/>
  <c r="I353" i="49" s="1"/>
  <c r="H354" i="49"/>
  <c r="J354" i="49" s="1"/>
  <c r="G354" i="49"/>
  <c r="I354" i="49" s="1"/>
  <c r="H357" i="49"/>
  <c r="J357" i="49" s="1"/>
  <c r="G357" i="49"/>
  <c r="I357" i="49" s="1"/>
  <c r="H358" i="49"/>
  <c r="J358" i="49" s="1"/>
  <c r="G358" i="49"/>
  <c r="I358" i="49" s="1"/>
  <c r="H361" i="49"/>
  <c r="J361" i="49" s="1"/>
  <c r="G361" i="49"/>
  <c r="I361" i="49" s="1"/>
  <c r="H362" i="49"/>
  <c r="J362" i="49" s="1"/>
  <c r="G362" i="49"/>
  <c r="I362" i="49" s="1"/>
  <c r="H363" i="49"/>
  <c r="J363" i="49" s="1"/>
  <c r="G363" i="49"/>
  <c r="I363" i="49" s="1"/>
  <c r="H364" i="49"/>
  <c r="J364" i="49" s="1"/>
  <c r="G364" i="49"/>
  <c r="I364" i="49" s="1"/>
  <c r="H365" i="49"/>
  <c r="J365" i="49" s="1"/>
  <c r="G365" i="49"/>
  <c r="I365" i="49" s="1"/>
  <c r="H366" i="49"/>
  <c r="J366" i="49" s="1"/>
  <c r="G366" i="49"/>
  <c r="I366" i="49" s="1"/>
  <c r="H367" i="49"/>
  <c r="J367" i="49" s="1"/>
  <c r="G367" i="49"/>
  <c r="I367" i="49" s="1"/>
  <c r="I368" i="49"/>
  <c r="H368" i="49"/>
  <c r="J368" i="49" s="1"/>
  <c r="G368" i="49"/>
  <c r="H369" i="49"/>
  <c r="J369" i="49" s="1"/>
  <c r="G369" i="49"/>
  <c r="I369" i="49" s="1"/>
  <c r="H370" i="49"/>
  <c r="J370" i="49" s="1"/>
  <c r="G370" i="49"/>
  <c r="I370" i="49" s="1"/>
  <c r="H371" i="49"/>
  <c r="J371" i="49" s="1"/>
  <c r="G371" i="49"/>
  <c r="I371" i="49" s="1"/>
  <c r="J372" i="49"/>
  <c r="I372" i="49"/>
  <c r="H372" i="49"/>
  <c r="G372" i="49"/>
  <c r="H373" i="49"/>
  <c r="J373" i="49" s="1"/>
  <c r="G373" i="49"/>
  <c r="I373" i="49" s="1"/>
  <c r="J374" i="49"/>
  <c r="I374" i="49"/>
  <c r="H374" i="49"/>
  <c r="G374" i="49"/>
  <c r="H375" i="49"/>
  <c r="J375" i="49" s="1"/>
  <c r="G375" i="49"/>
  <c r="I375" i="49" s="1"/>
  <c r="H376" i="49"/>
  <c r="J376" i="49" s="1"/>
  <c r="G376" i="49"/>
  <c r="I376" i="49" s="1"/>
  <c r="H377" i="49"/>
  <c r="J377" i="49" s="1"/>
  <c r="G377" i="49"/>
  <c r="I377" i="49" s="1"/>
  <c r="H378" i="49"/>
  <c r="J378" i="49" s="1"/>
  <c r="G378" i="49"/>
  <c r="I378" i="49" s="1"/>
  <c r="H379" i="49"/>
  <c r="J379" i="49" s="1"/>
  <c r="G379" i="49"/>
  <c r="I379" i="49" s="1"/>
  <c r="H380" i="49"/>
  <c r="J380" i="49" s="1"/>
  <c r="G380" i="49"/>
  <c r="I380" i="49" s="1"/>
  <c r="H381" i="49"/>
  <c r="J381" i="49" s="1"/>
  <c r="G381" i="49"/>
  <c r="I381" i="49" s="1"/>
  <c r="H382" i="49"/>
  <c r="J382" i="49" s="1"/>
  <c r="G382" i="49"/>
  <c r="I382" i="49" s="1"/>
  <c r="I383" i="49"/>
  <c r="H383" i="49"/>
  <c r="J383" i="49" s="1"/>
  <c r="G383" i="49"/>
  <c r="H384" i="49"/>
  <c r="J384" i="49" s="1"/>
  <c r="G384" i="49"/>
  <c r="I384" i="49" s="1"/>
  <c r="H385" i="49"/>
  <c r="J385" i="49" s="1"/>
  <c r="G385" i="49"/>
  <c r="I385" i="49" s="1"/>
  <c r="H388" i="49"/>
  <c r="J388" i="49" s="1"/>
  <c r="G388" i="49"/>
  <c r="I388" i="49" s="1"/>
  <c r="H389" i="49"/>
  <c r="J389" i="49" s="1"/>
  <c r="G389" i="49"/>
  <c r="I389" i="49" s="1"/>
  <c r="H390" i="49"/>
  <c r="J390" i="49" s="1"/>
  <c r="G390" i="49"/>
  <c r="I390" i="49" s="1"/>
  <c r="J393" i="49"/>
  <c r="I393" i="49"/>
  <c r="H393" i="49"/>
  <c r="G393" i="49"/>
  <c r="H394" i="49"/>
  <c r="J394" i="49" s="1"/>
  <c r="G394" i="49"/>
  <c r="I394" i="49" s="1"/>
  <c r="H395" i="49"/>
  <c r="J395" i="49" s="1"/>
  <c r="G395" i="49"/>
  <c r="I395" i="49" s="1"/>
  <c r="H396" i="49"/>
  <c r="J396" i="49" s="1"/>
  <c r="G396" i="49"/>
  <c r="I396" i="49" s="1"/>
  <c r="H397" i="49"/>
  <c r="J397" i="49" s="1"/>
  <c r="G397" i="49"/>
  <c r="I397" i="49" s="1"/>
  <c r="H398" i="49"/>
  <c r="J398" i="49" s="1"/>
  <c r="G398" i="49"/>
  <c r="I398" i="49" s="1"/>
  <c r="J399" i="49"/>
  <c r="I399" i="49"/>
  <c r="H399" i="49"/>
  <c r="G399" i="49"/>
  <c r="H400" i="49"/>
  <c r="J400" i="49" s="1"/>
  <c r="G400" i="49"/>
  <c r="I400" i="49" s="1"/>
  <c r="I401" i="49"/>
  <c r="H401" i="49"/>
  <c r="J401" i="49" s="1"/>
  <c r="G401" i="49"/>
  <c r="H402" i="49"/>
  <c r="J402" i="49" s="1"/>
  <c r="G402" i="49"/>
  <c r="I402" i="49" s="1"/>
  <c r="H405" i="49"/>
  <c r="J405" i="49" s="1"/>
  <c r="G405" i="49"/>
  <c r="I405" i="49" s="1"/>
  <c r="H406" i="49"/>
  <c r="J406" i="49" s="1"/>
  <c r="G406" i="49"/>
  <c r="I406" i="49" s="1"/>
  <c r="H407" i="49"/>
  <c r="J407" i="49" s="1"/>
  <c r="G407" i="49"/>
  <c r="I407" i="49" s="1"/>
  <c r="H408" i="49"/>
  <c r="J408" i="49" s="1"/>
  <c r="G408" i="49"/>
  <c r="I408" i="49" s="1"/>
  <c r="H411" i="49"/>
  <c r="J411" i="49" s="1"/>
  <c r="G411" i="49"/>
  <c r="I411" i="49" s="1"/>
  <c r="H412" i="49"/>
  <c r="J412" i="49" s="1"/>
  <c r="G412" i="49"/>
  <c r="I412" i="49" s="1"/>
  <c r="H413" i="49"/>
  <c r="J413" i="49" s="1"/>
  <c r="G413" i="49"/>
  <c r="I413" i="49" s="1"/>
  <c r="H414" i="49"/>
  <c r="J414" i="49" s="1"/>
  <c r="G414" i="49"/>
  <c r="I414" i="49" s="1"/>
  <c r="H415" i="49"/>
  <c r="J415" i="49" s="1"/>
  <c r="G415" i="49"/>
  <c r="I415" i="49" s="1"/>
  <c r="H418" i="49"/>
  <c r="J418" i="49" s="1"/>
  <c r="G418" i="49"/>
  <c r="I418" i="49" s="1"/>
  <c r="H419" i="49"/>
  <c r="J419" i="49" s="1"/>
  <c r="G419" i="49"/>
  <c r="I419" i="49" s="1"/>
  <c r="H420" i="49"/>
  <c r="J420" i="49" s="1"/>
  <c r="G420" i="49"/>
  <c r="I420" i="49" s="1"/>
  <c r="H421" i="49"/>
  <c r="J421" i="49" s="1"/>
  <c r="G421" i="49"/>
  <c r="I421" i="49" s="1"/>
  <c r="H422" i="49"/>
  <c r="J422" i="49" s="1"/>
  <c r="G422" i="49"/>
  <c r="I422" i="49" s="1"/>
  <c r="I423" i="49"/>
  <c r="H423" i="49"/>
  <c r="J423" i="49" s="1"/>
  <c r="G423" i="49"/>
  <c r="H424" i="49"/>
  <c r="J424" i="49" s="1"/>
  <c r="G424" i="49"/>
  <c r="I424" i="49" s="1"/>
  <c r="H425" i="49"/>
  <c r="J425" i="49" s="1"/>
  <c r="G425" i="49"/>
  <c r="I425" i="49" s="1"/>
  <c r="H426" i="49"/>
  <c r="J426" i="49" s="1"/>
  <c r="G426" i="49"/>
  <c r="I426" i="49" s="1"/>
  <c r="H427" i="49"/>
  <c r="J427" i="49" s="1"/>
  <c r="G427" i="49"/>
  <c r="I427" i="49" s="1"/>
  <c r="I430" i="49"/>
  <c r="H430" i="49"/>
  <c r="J430" i="49" s="1"/>
  <c r="G430" i="49"/>
  <c r="I431" i="49"/>
  <c r="H431" i="49"/>
  <c r="J431" i="49" s="1"/>
  <c r="G431" i="49"/>
  <c r="H434" i="49"/>
  <c r="J434" i="49" s="1"/>
  <c r="G434" i="49"/>
  <c r="I434" i="49" s="1"/>
  <c r="H435" i="49"/>
  <c r="J435" i="49" s="1"/>
  <c r="G435" i="49"/>
  <c r="I435" i="49" s="1"/>
  <c r="H436" i="49"/>
  <c r="J436" i="49" s="1"/>
  <c r="G436" i="49"/>
  <c r="I436" i="49" s="1"/>
  <c r="H437" i="49"/>
  <c r="J437" i="49" s="1"/>
  <c r="G437" i="49"/>
  <c r="I437" i="49" s="1"/>
  <c r="H438" i="49"/>
  <c r="J438" i="49" s="1"/>
  <c r="G438" i="49"/>
  <c r="I438" i="49" s="1"/>
  <c r="H439" i="49"/>
  <c r="J439" i="49" s="1"/>
  <c r="G439" i="49"/>
  <c r="I439" i="49" s="1"/>
  <c r="I440" i="49"/>
  <c r="H440" i="49"/>
  <c r="J440" i="49" s="1"/>
  <c r="G440" i="49"/>
  <c r="H441" i="49"/>
  <c r="J441" i="49" s="1"/>
  <c r="G441" i="49"/>
  <c r="I441" i="49" s="1"/>
  <c r="H442" i="49"/>
  <c r="J442" i="49" s="1"/>
  <c r="G442" i="49"/>
  <c r="I442" i="49" s="1"/>
  <c r="H443" i="49"/>
  <c r="J443" i="49" s="1"/>
  <c r="G443" i="49"/>
  <c r="I443" i="49" s="1"/>
  <c r="J444" i="49"/>
  <c r="I444" i="49"/>
  <c r="H444" i="49"/>
  <c r="G444" i="49"/>
  <c r="H445" i="49"/>
  <c r="J445" i="49" s="1"/>
  <c r="G445" i="49"/>
  <c r="I445" i="49" s="1"/>
  <c r="H448" i="49"/>
  <c r="J448" i="49" s="1"/>
  <c r="G448" i="49"/>
  <c r="I448" i="49" s="1"/>
  <c r="H449" i="49"/>
  <c r="J449" i="49" s="1"/>
  <c r="G449" i="49"/>
  <c r="I449" i="49" s="1"/>
  <c r="I450" i="49"/>
  <c r="H450" i="49"/>
  <c r="J450" i="49" s="1"/>
  <c r="G450" i="49"/>
  <c r="H451" i="49"/>
  <c r="J451" i="49" s="1"/>
  <c r="G451" i="49"/>
  <c r="I451" i="49" s="1"/>
  <c r="H452" i="49"/>
  <c r="J452" i="49" s="1"/>
  <c r="G452" i="49"/>
  <c r="I452" i="49" s="1"/>
  <c r="H453" i="49"/>
  <c r="J453" i="49" s="1"/>
  <c r="G453" i="49"/>
  <c r="I453" i="49" s="1"/>
  <c r="H454" i="49"/>
  <c r="J454" i="49" s="1"/>
  <c r="G454" i="49"/>
  <c r="I454" i="49" s="1"/>
  <c r="H455" i="49"/>
  <c r="J455" i="49" s="1"/>
  <c r="G455" i="49"/>
  <c r="I455" i="49" s="1"/>
  <c r="H456" i="49"/>
  <c r="J456" i="49" s="1"/>
  <c r="G456" i="49"/>
  <c r="I456" i="49" s="1"/>
  <c r="J459" i="49"/>
  <c r="I459" i="49"/>
  <c r="H459" i="49"/>
  <c r="G459" i="49"/>
  <c r="J460" i="49"/>
  <c r="I460" i="49"/>
  <c r="H460" i="49"/>
  <c r="G460" i="49"/>
  <c r="H463" i="49"/>
  <c r="J463" i="49" s="1"/>
  <c r="G463" i="49"/>
  <c r="I463" i="49" s="1"/>
  <c r="H464" i="49"/>
  <c r="J464" i="49" s="1"/>
  <c r="G464" i="49"/>
  <c r="I464" i="49" s="1"/>
  <c r="H465" i="49"/>
  <c r="J465" i="49" s="1"/>
  <c r="G465" i="49"/>
  <c r="I465" i="49" s="1"/>
  <c r="H466" i="49"/>
  <c r="J466" i="49" s="1"/>
  <c r="G466" i="49"/>
  <c r="I466" i="49" s="1"/>
  <c r="H467" i="49"/>
  <c r="J467" i="49" s="1"/>
  <c r="G467" i="49"/>
  <c r="I467" i="49" s="1"/>
  <c r="H468" i="49"/>
  <c r="J468" i="49" s="1"/>
  <c r="G468" i="49"/>
  <c r="I468" i="49" s="1"/>
  <c r="I469" i="49"/>
  <c r="H469" i="49"/>
  <c r="J469" i="49" s="1"/>
  <c r="G469" i="49"/>
  <c r="H470" i="49"/>
  <c r="J470" i="49" s="1"/>
  <c r="G470" i="49"/>
  <c r="I470" i="49" s="1"/>
  <c r="H471" i="49"/>
  <c r="J471" i="49" s="1"/>
  <c r="G471" i="49"/>
  <c r="I471" i="49" s="1"/>
  <c r="H474" i="49"/>
  <c r="J474" i="49" s="1"/>
  <c r="G474" i="49"/>
  <c r="I474" i="49" s="1"/>
  <c r="H475" i="49"/>
  <c r="J475" i="49" s="1"/>
  <c r="G475" i="49"/>
  <c r="I475" i="49" s="1"/>
  <c r="J476" i="49"/>
  <c r="I476" i="49"/>
  <c r="H476" i="49"/>
  <c r="G476" i="49"/>
  <c r="H477" i="49"/>
  <c r="J477" i="49" s="1"/>
  <c r="G477" i="49"/>
  <c r="I477" i="49" s="1"/>
  <c r="H480" i="49"/>
  <c r="J480" i="49" s="1"/>
  <c r="G480" i="49"/>
  <c r="I480" i="49" s="1"/>
  <c r="H481" i="49"/>
  <c r="J481" i="49" s="1"/>
  <c r="G481" i="49"/>
  <c r="I481" i="49" s="1"/>
  <c r="H482" i="49"/>
  <c r="J482" i="49" s="1"/>
  <c r="G482" i="49"/>
  <c r="I482" i="49" s="1"/>
  <c r="H483" i="49"/>
  <c r="J483" i="49" s="1"/>
  <c r="G483" i="49"/>
  <c r="I483" i="49" s="1"/>
  <c r="H484" i="49"/>
  <c r="J484" i="49" s="1"/>
  <c r="G484" i="49"/>
  <c r="I484" i="49" s="1"/>
  <c r="I485" i="49"/>
  <c r="H485" i="49"/>
  <c r="J485" i="49" s="1"/>
  <c r="G485" i="49"/>
  <c r="H486" i="49"/>
  <c r="J486" i="49" s="1"/>
  <c r="G486" i="49"/>
  <c r="I486" i="49" s="1"/>
  <c r="H487" i="49"/>
  <c r="J487" i="49" s="1"/>
  <c r="G487" i="49"/>
  <c r="I487" i="49" s="1"/>
  <c r="H488" i="49"/>
  <c r="J488" i="49" s="1"/>
  <c r="G488" i="49"/>
  <c r="I488" i="49" s="1"/>
  <c r="H491" i="49"/>
  <c r="J491" i="49" s="1"/>
  <c r="G491" i="49"/>
  <c r="I491" i="49" s="1"/>
  <c r="H492" i="49"/>
  <c r="J492" i="49" s="1"/>
  <c r="G492" i="49"/>
  <c r="I492" i="49" s="1"/>
  <c r="I493" i="49"/>
  <c r="H493" i="49"/>
  <c r="J493" i="49" s="1"/>
  <c r="G493" i="49"/>
  <c r="H494" i="49"/>
  <c r="J494" i="49" s="1"/>
  <c r="G494" i="49"/>
  <c r="I494" i="49" s="1"/>
  <c r="H497" i="49"/>
  <c r="J497" i="49" s="1"/>
  <c r="G497" i="49"/>
  <c r="I497" i="49" s="1"/>
  <c r="H498" i="49"/>
  <c r="J498" i="49" s="1"/>
  <c r="G498" i="49"/>
  <c r="I498" i="49" s="1"/>
  <c r="J501" i="49"/>
  <c r="I501" i="49"/>
  <c r="H501" i="49"/>
  <c r="G501" i="49"/>
  <c r="J502" i="49"/>
  <c r="I502" i="49"/>
  <c r="H502" i="49"/>
  <c r="G502" i="49"/>
  <c r="H505" i="49"/>
  <c r="J505" i="49" s="1"/>
  <c r="G505" i="49"/>
  <c r="I505" i="49" s="1"/>
  <c r="H506" i="49"/>
  <c r="J506" i="49" s="1"/>
  <c r="G506" i="49"/>
  <c r="I506" i="49" s="1"/>
  <c r="H507" i="49"/>
  <c r="J507" i="49" s="1"/>
  <c r="G507" i="49"/>
  <c r="I507" i="49" s="1"/>
  <c r="H508" i="49"/>
  <c r="J508" i="49" s="1"/>
  <c r="G508" i="49"/>
  <c r="I508" i="49" s="1"/>
  <c r="H509" i="49"/>
  <c r="J509" i="49" s="1"/>
  <c r="G509" i="49"/>
  <c r="I509" i="49" s="1"/>
  <c r="H510" i="49"/>
  <c r="J510" i="49" s="1"/>
  <c r="G510" i="49"/>
  <c r="I510" i="49" s="1"/>
  <c r="H511" i="49"/>
  <c r="J511" i="49" s="1"/>
  <c r="G511" i="49"/>
  <c r="I511" i="49" s="1"/>
  <c r="H512" i="49"/>
  <c r="J512" i="49" s="1"/>
  <c r="G512" i="49"/>
  <c r="I512" i="49" s="1"/>
  <c r="H515" i="49"/>
  <c r="J515" i="49" s="1"/>
  <c r="G515" i="49"/>
  <c r="I515" i="49" s="1"/>
  <c r="H516" i="49"/>
  <c r="J516" i="49" s="1"/>
  <c r="G516" i="49"/>
  <c r="I516" i="49" s="1"/>
  <c r="H517" i="49"/>
  <c r="J517" i="49" s="1"/>
  <c r="G517" i="49"/>
  <c r="I517" i="49" s="1"/>
  <c r="H518" i="49"/>
  <c r="J518" i="49" s="1"/>
  <c r="G518" i="49"/>
  <c r="I518" i="49" s="1"/>
  <c r="I521" i="49"/>
  <c r="H521" i="49"/>
  <c r="J521" i="49" s="1"/>
  <c r="G521" i="49"/>
  <c r="H522" i="49"/>
  <c r="J522" i="49" s="1"/>
  <c r="G522" i="49"/>
  <c r="I522" i="49" s="1"/>
  <c r="H523" i="49"/>
  <c r="J523" i="49" s="1"/>
  <c r="G523" i="49"/>
  <c r="I523" i="49" s="1"/>
  <c r="I524" i="49"/>
  <c r="H524" i="49"/>
  <c r="J524" i="49" s="1"/>
  <c r="G524" i="49"/>
  <c r="H525" i="49"/>
  <c r="J525" i="49" s="1"/>
  <c r="G525" i="49"/>
  <c r="I525" i="49" s="1"/>
  <c r="H526" i="49"/>
  <c r="J526" i="49" s="1"/>
  <c r="G526" i="49"/>
  <c r="I526" i="49" s="1"/>
  <c r="H527" i="49"/>
  <c r="J527" i="49" s="1"/>
  <c r="G527" i="49"/>
  <c r="I527" i="49" s="1"/>
  <c r="H528" i="49"/>
  <c r="J528" i="49" s="1"/>
  <c r="G528" i="49"/>
  <c r="I528" i="49" s="1"/>
  <c r="H531" i="49"/>
  <c r="J531" i="49" s="1"/>
  <c r="G531" i="49"/>
  <c r="I531" i="49" s="1"/>
  <c r="H532" i="49"/>
  <c r="J532" i="49" s="1"/>
  <c r="G532" i="49"/>
  <c r="I532" i="49" s="1"/>
  <c r="H533" i="49"/>
  <c r="J533" i="49" s="1"/>
  <c r="G533" i="49"/>
  <c r="I533" i="49" s="1"/>
  <c r="H534" i="49"/>
  <c r="J534" i="49" s="1"/>
  <c r="G534" i="49"/>
  <c r="I534" i="49" s="1"/>
  <c r="H535" i="49"/>
  <c r="J535" i="49" s="1"/>
  <c r="G535" i="49"/>
  <c r="I535" i="49" s="1"/>
  <c r="H536" i="49"/>
  <c r="J536" i="49" s="1"/>
  <c r="G536" i="49"/>
  <c r="I536" i="49" s="1"/>
  <c r="H537" i="49"/>
  <c r="J537" i="49" s="1"/>
  <c r="G537" i="49"/>
  <c r="I537" i="49" s="1"/>
  <c r="J540" i="49"/>
  <c r="I540" i="49"/>
  <c r="H540" i="49"/>
  <c r="G540" i="49"/>
  <c r="J541" i="49"/>
  <c r="I541" i="49"/>
  <c r="H541" i="49"/>
  <c r="G541" i="49"/>
  <c r="J542" i="49"/>
  <c r="I542" i="49"/>
  <c r="H542" i="49"/>
  <c r="G542" i="49"/>
  <c r="H545" i="49"/>
  <c r="J545" i="49" s="1"/>
  <c r="G545" i="49"/>
  <c r="I545" i="49" s="1"/>
  <c r="H546" i="49"/>
  <c r="J546" i="49" s="1"/>
  <c r="G546" i="49"/>
  <c r="I546" i="49" s="1"/>
  <c r="H547" i="49"/>
  <c r="J547" i="49" s="1"/>
  <c r="G547" i="49"/>
  <c r="I547" i="49" s="1"/>
  <c r="H548" i="49"/>
  <c r="J548" i="49" s="1"/>
  <c r="G548" i="49"/>
  <c r="I548" i="49" s="1"/>
  <c r="J549" i="49"/>
  <c r="I549" i="49"/>
  <c r="H549" i="49"/>
  <c r="G549" i="49"/>
  <c r="I550" i="49"/>
  <c r="H550" i="49"/>
  <c r="J550" i="49" s="1"/>
  <c r="G550" i="49"/>
  <c r="H551" i="49"/>
  <c r="J551" i="49" s="1"/>
  <c r="G551" i="49"/>
  <c r="I551" i="49" s="1"/>
  <c r="I552" i="49"/>
  <c r="H552" i="49"/>
  <c r="J552" i="49" s="1"/>
  <c r="G552" i="49"/>
  <c r="H553" i="49"/>
  <c r="J553" i="49" s="1"/>
  <c r="G553" i="49"/>
  <c r="I553" i="49" s="1"/>
  <c r="H554" i="49"/>
  <c r="J554" i="49" s="1"/>
  <c r="G554" i="49"/>
  <c r="I554" i="49" s="1"/>
  <c r="H555" i="49"/>
  <c r="J555" i="49" s="1"/>
  <c r="G555" i="49"/>
  <c r="I555" i="49" s="1"/>
  <c r="H556" i="49"/>
  <c r="J556" i="49" s="1"/>
  <c r="G556" i="49"/>
  <c r="I556" i="49" s="1"/>
  <c r="H557" i="49"/>
  <c r="J557" i="49" s="1"/>
  <c r="G557" i="49"/>
  <c r="I557" i="49" s="1"/>
  <c r="H558" i="49"/>
  <c r="J558" i="49" s="1"/>
  <c r="G558" i="49"/>
  <c r="I558" i="49" s="1"/>
  <c r="H559" i="49"/>
  <c r="J559" i="49" s="1"/>
  <c r="G559" i="49"/>
  <c r="I559" i="49" s="1"/>
  <c r="H560" i="49"/>
  <c r="J560" i="49" s="1"/>
  <c r="G560" i="49"/>
  <c r="I560" i="49" s="1"/>
  <c r="H561" i="49"/>
  <c r="J561" i="49" s="1"/>
  <c r="G561" i="49"/>
  <c r="I561" i="49" s="1"/>
  <c r="H562" i="49"/>
  <c r="J562" i="49" s="1"/>
  <c r="G562" i="49"/>
  <c r="I562" i="49" s="1"/>
  <c r="H563" i="49"/>
  <c r="J563" i="49" s="1"/>
  <c r="G563" i="49"/>
  <c r="I563" i="49" s="1"/>
  <c r="I564" i="49"/>
  <c r="H564" i="49"/>
  <c r="J564" i="49" s="1"/>
  <c r="G564" i="49"/>
  <c r="H565" i="49"/>
  <c r="J565" i="49" s="1"/>
  <c r="G565" i="49"/>
  <c r="I565" i="49" s="1"/>
  <c r="H566" i="49"/>
  <c r="J566" i="49" s="1"/>
  <c r="G566" i="49"/>
  <c r="I566" i="49" s="1"/>
  <c r="H567" i="49"/>
  <c r="J567" i="49" s="1"/>
  <c r="G567" i="49"/>
  <c r="I567" i="49" s="1"/>
  <c r="I568" i="49"/>
  <c r="H568" i="49"/>
  <c r="J568" i="49" s="1"/>
  <c r="G568" i="49"/>
  <c r="H569" i="49"/>
  <c r="J569" i="49" s="1"/>
  <c r="G569" i="49"/>
  <c r="I569" i="49" s="1"/>
  <c r="H570" i="49"/>
  <c r="J570" i="49" s="1"/>
  <c r="G570" i="49"/>
  <c r="I570" i="49" s="1"/>
  <c r="H571" i="49"/>
  <c r="J571" i="49" s="1"/>
  <c r="G571" i="49"/>
  <c r="I571" i="49" s="1"/>
  <c r="H574" i="49"/>
  <c r="J574" i="49" s="1"/>
  <c r="G574" i="49"/>
  <c r="I574" i="49" s="1"/>
  <c r="H575" i="49"/>
  <c r="J575" i="49" s="1"/>
  <c r="G575" i="49"/>
  <c r="I575" i="49" s="1"/>
  <c r="H576" i="49"/>
  <c r="J576" i="49" s="1"/>
  <c r="G576" i="49"/>
  <c r="I576" i="49" s="1"/>
  <c r="H579" i="49"/>
  <c r="J579" i="49" s="1"/>
  <c r="G579" i="49"/>
  <c r="I579" i="49" s="1"/>
  <c r="H580" i="49"/>
  <c r="J580" i="49" s="1"/>
  <c r="G580" i="49"/>
  <c r="I580" i="49" s="1"/>
  <c r="H581" i="49"/>
  <c r="J581" i="49" s="1"/>
  <c r="G581" i="49"/>
  <c r="I581" i="49" s="1"/>
  <c r="H582" i="49"/>
  <c r="J582" i="49" s="1"/>
  <c r="G582" i="49"/>
  <c r="I582" i="49" s="1"/>
  <c r="H583" i="49"/>
  <c r="J583" i="49" s="1"/>
  <c r="G583" i="49"/>
  <c r="I583" i="49" s="1"/>
  <c r="H584" i="49"/>
  <c r="J584" i="49" s="1"/>
  <c r="G584" i="49"/>
  <c r="I584" i="49" s="1"/>
  <c r="H585" i="49"/>
  <c r="J585" i="49" s="1"/>
  <c r="G585" i="49"/>
  <c r="I585" i="49" s="1"/>
  <c r="I586" i="49"/>
  <c r="H586" i="49"/>
  <c r="J586" i="49" s="1"/>
  <c r="G586" i="49"/>
  <c r="H587" i="49"/>
  <c r="J587" i="49" s="1"/>
  <c r="G587" i="49"/>
  <c r="I587" i="49" s="1"/>
  <c r="I588" i="49"/>
  <c r="H588" i="49"/>
  <c r="J588" i="49" s="1"/>
  <c r="G588" i="49"/>
  <c r="H589" i="49"/>
  <c r="J589" i="49" s="1"/>
  <c r="G589" i="49"/>
  <c r="I589" i="49" s="1"/>
  <c r="H590" i="49"/>
  <c r="J590" i="49" s="1"/>
  <c r="G590" i="49"/>
  <c r="I590" i="49" s="1"/>
  <c r="H591" i="49"/>
  <c r="J591" i="49" s="1"/>
  <c r="G591" i="49"/>
  <c r="I591" i="49" s="1"/>
  <c r="H592" i="49"/>
  <c r="J592" i="49" s="1"/>
  <c r="G592" i="49"/>
  <c r="I592" i="49" s="1"/>
  <c r="H593" i="49"/>
  <c r="J593" i="49" s="1"/>
  <c r="G593" i="49"/>
  <c r="I593" i="49" s="1"/>
  <c r="H594" i="49"/>
  <c r="J594" i="49" s="1"/>
  <c r="G594" i="49"/>
  <c r="I594" i="49" s="1"/>
  <c r="H595" i="49"/>
  <c r="J595" i="49" s="1"/>
  <c r="G595" i="49"/>
  <c r="I595" i="49" s="1"/>
  <c r="H596" i="49"/>
  <c r="J596" i="49" s="1"/>
  <c r="G596" i="49"/>
  <c r="I596" i="49" s="1"/>
  <c r="H597" i="49"/>
  <c r="J597" i="49" s="1"/>
  <c r="G597" i="49"/>
  <c r="I597" i="49" s="1"/>
  <c r="H598" i="49"/>
  <c r="J598" i="49" s="1"/>
  <c r="G598" i="49"/>
  <c r="I598" i="49" s="1"/>
  <c r="H599" i="49"/>
  <c r="J599" i="49" s="1"/>
  <c r="G599" i="49"/>
  <c r="I599" i="49" s="1"/>
  <c r="J602" i="49"/>
  <c r="I602" i="49"/>
  <c r="H602" i="49"/>
  <c r="G602" i="49"/>
  <c r="H603" i="49"/>
  <c r="J603" i="49" s="1"/>
  <c r="G603" i="49"/>
  <c r="I603" i="49" s="1"/>
  <c r="I604" i="49"/>
  <c r="H604" i="49"/>
  <c r="J604" i="49" s="1"/>
  <c r="G604" i="49"/>
  <c r="H605" i="49"/>
  <c r="J605" i="49" s="1"/>
  <c r="G605" i="49"/>
  <c r="I605" i="49" s="1"/>
  <c r="H606" i="49"/>
  <c r="J606" i="49" s="1"/>
  <c r="G606" i="49"/>
  <c r="I606" i="49" s="1"/>
  <c r="H607" i="49"/>
  <c r="J607" i="49" s="1"/>
  <c r="G607" i="49"/>
  <c r="I607" i="49" s="1"/>
  <c r="H608" i="49"/>
  <c r="J608" i="49" s="1"/>
  <c r="G608" i="49"/>
  <c r="I608" i="49" s="1"/>
  <c r="H609" i="49"/>
  <c r="J609" i="49" s="1"/>
  <c r="G609" i="49"/>
  <c r="I609" i="49" s="1"/>
  <c r="H612" i="49"/>
  <c r="J612" i="49" s="1"/>
  <c r="G612" i="49"/>
  <c r="I612" i="49" s="1"/>
  <c r="H613" i="49"/>
  <c r="J613" i="49" s="1"/>
  <c r="G613" i="49"/>
  <c r="I613" i="49" s="1"/>
  <c r="H614" i="49"/>
  <c r="J614" i="49" s="1"/>
  <c r="G614" i="49"/>
  <c r="I614" i="49" s="1"/>
  <c r="H617" i="49"/>
  <c r="J617" i="49" s="1"/>
  <c r="G617" i="49"/>
  <c r="I617" i="49" s="1"/>
  <c r="H618" i="49"/>
  <c r="J618" i="49" s="1"/>
  <c r="G618" i="49"/>
  <c r="I618"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H33" i="56"/>
  <c r="I29" i="56" s="1"/>
  <c r="F33" i="56"/>
  <c r="G31" i="56" s="1"/>
  <c r="D33" i="56"/>
  <c r="E30" i="56" s="1"/>
  <c r="B33" i="56"/>
  <c r="C31"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H27" i="57"/>
  <c r="I24" i="57" s="1"/>
  <c r="F27" i="57"/>
  <c r="G25" i="57" s="1"/>
  <c r="D27" i="57"/>
  <c r="E24" i="57" s="1"/>
  <c r="B27" i="57"/>
  <c r="C25"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6" i="58" s="1"/>
  <c r="B48" i="58"/>
  <c r="C46"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K50" i="50"/>
  <c r="J50" i="50"/>
  <c r="K51" i="50"/>
  <c r="J51" i="50"/>
  <c r="H53" i="50"/>
  <c r="I50" i="50" s="1"/>
  <c r="F53" i="50"/>
  <c r="G51" i="50" s="1"/>
  <c r="D53" i="50"/>
  <c r="E50" i="50" s="1"/>
  <c r="B53" i="50"/>
  <c r="C51"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K35" i="53"/>
  <c r="J35" i="53"/>
  <c r="K36" i="53"/>
  <c r="J36" i="53"/>
  <c r="K37" i="53"/>
  <c r="J37" i="53"/>
  <c r="H39" i="53"/>
  <c r="I36" i="53" s="1"/>
  <c r="F39" i="53"/>
  <c r="G37" i="53" s="1"/>
  <c r="D39" i="53"/>
  <c r="E36" i="53" s="1"/>
  <c r="B39" i="53"/>
  <c r="C37" i="53" s="1"/>
  <c r="K25" i="53"/>
  <c r="J25"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K57" i="53"/>
  <c r="J57" i="53"/>
  <c r="K58" i="53"/>
  <c r="J58" i="53"/>
  <c r="H60" i="53"/>
  <c r="I57" i="53" s="1"/>
  <c r="F60" i="53"/>
  <c r="G58" i="53" s="1"/>
  <c r="D60" i="53"/>
  <c r="E57" i="53" s="1"/>
  <c r="B60" i="53"/>
  <c r="C58" i="53" s="1"/>
  <c r="K42" i="53"/>
  <c r="J42" i="53"/>
  <c r="I62" i="53"/>
  <c r="G62" i="53"/>
  <c r="E62" i="53"/>
  <c r="C62" i="53"/>
  <c r="B5" i="54"/>
  <c r="D5" i="54" s="1"/>
  <c r="H5" i="54" s="1"/>
  <c r="K8" i="54"/>
  <c r="J8" i="54"/>
  <c r="K9" i="54"/>
  <c r="J9" i="54"/>
  <c r="K10" i="54"/>
  <c r="J10" i="54"/>
  <c r="K11" i="54"/>
  <c r="J11" i="54"/>
  <c r="K12" i="54"/>
  <c r="J12" i="54"/>
  <c r="K13" i="54"/>
  <c r="J13" i="54"/>
  <c r="H15" i="54"/>
  <c r="I12" i="54" s="1"/>
  <c r="F15" i="54"/>
  <c r="G13" i="54" s="1"/>
  <c r="D15" i="54"/>
  <c r="E11" i="54" s="1"/>
  <c r="B15" i="54"/>
  <c r="C13" i="54" s="1"/>
  <c r="K7" i="54"/>
  <c r="J7" i="54"/>
  <c r="K19" i="54"/>
  <c r="J19" i="54"/>
  <c r="H21" i="54"/>
  <c r="I21" i="54" s="1"/>
  <c r="F21" i="54"/>
  <c r="G19" i="54" s="1"/>
  <c r="D21" i="54"/>
  <c r="E21" i="54" s="1"/>
  <c r="B21" i="54"/>
  <c r="C19" i="54" s="1"/>
  <c r="K18" i="54"/>
  <c r="J18" i="54"/>
  <c r="K25" i="54"/>
  <c r="J25" i="54"/>
  <c r="K26" i="54"/>
  <c r="J26" i="54"/>
  <c r="H28" i="54"/>
  <c r="I25" i="54" s="1"/>
  <c r="F28" i="54"/>
  <c r="G26" i="54" s="1"/>
  <c r="D28" i="54"/>
  <c r="E25" i="54" s="1"/>
  <c r="B28" i="54"/>
  <c r="C26" i="54" s="1"/>
  <c r="K24" i="54"/>
  <c r="J24" i="54"/>
  <c r="K32" i="54"/>
  <c r="J32" i="54"/>
  <c r="K33" i="54"/>
  <c r="J33" i="54"/>
  <c r="K34" i="54"/>
  <c r="J34" i="54"/>
  <c r="K35" i="54"/>
  <c r="J35" i="54"/>
  <c r="K36" i="54"/>
  <c r="J36" i="54"/>
  <c r="K37" i="54"/>
  <c r="J37" i="54"/>
  <c r="K38" i="54"/>
  <c r="J38" i="54"/>
  <c r="K39" i="54"/>
  <c r="J39" i="54"/>
  <c r="K40" i="54"/>
  <c r="J40" i="54"/>
  <c r="K41" i="54"/>
  <c r="J41" i="54"/>
  <c r="H43" i="54"/>
  <c r="I40" i="54" s="1"/>
  <c r="F43" i="54"/>
  <c r="G41" i="54" s="1"/>
  <c r="D43" i="54"/>
  <c r="E40" i="54" s="1"/>
  <c r="B43" i="54"/>
  <c r="C41" i="54" s="1"/>
  <c r="K31" i="54"/>
  <c r="J31" i="54"/>
  <c r="K47" i="54"/>
  <c r="J47" i="54"/>
  <c r="K48" i="54"/>
  <c r="J48" i="54"/>
  <c r="K49" i="54"/>
  <c r="J49" i="54"/>
  <c r="K50" i="54"/>
  <c r="J50" i="54"/>
  <c r="K51" i="54"/>
  <c r="J51" i="54"/>
  <c r="K52" i="54"/>
  <c r="J52" i="54"/>
  <c r="K53" i="54"/>
  <c r="J53" i="54"/>
  <c r="H55" i="54"/>
  <c r="I52" i="54" s="1"/>
  <c r="F55" i="54"/>
  <c r="G53" i="54" s="1"/>
  <c r="D55" i="54"/>
  <c r="E52" i="54" s="1"/>
  <c r="B55" i="54"/>
  <c r="C53" i="54" s="1"/>
  <c r="K46" i="54"/>
  <c r="J46"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H79" i="54"/>
  <c r="I76" i="54" s="1"/>
  <c r="F79" i="54"/>
  <c r="G77" i="54" s="1"/>
  <c r="D79" i="54"/>
  <c r="E77" i="54" s="1"/>
  <c r="B79" i="54"/>
  <c r="C77" i="54" s="1"/>
  <c r="K58" i="54"/>
  <c r="J58" i="54"/>
  <c r="I81" i="54"/>
  <c r="G81" i="54"/>
  <c r="E81" i="54"/>
  <c r="C81" i="54"/>
  <c r="B5" i="55"/>
  <c r="D5" i="55" s="1"/>
  <c r="H5" i="55" s="1"/>
  <c r="K8" i="55"/>
  <c r="J8" i="55"/>
  <c r="K9" i="55"/>
  <c r="J9" i="55"/>
  <c r="K10" i="55"/>
  <c r="J10" i="55"/>
  <c r="K11" i="55"/>
  <c r="J11" i="55"/>
  <c r="K12" i="55"/>
  <c r="J12" i="55"/>
  <c r="K13" i="55"/>
  <c r="J13" i="55"/>
  <c r="K14" i="55"/>
  <c r="J14" i="55"/>
  <c r="K15" i="55"/>
  <c r="J15" i="55"/>
  <c r="K16" i="55"/>
  <c r="J16" i="55"/>
  <c r="K17" i="55"/>
  <c r="J17" i="55"/>
  <c r="H19" i="55"/>
  <c r="I15" i="55" s="1"/>
  <c r="F19" i="55"/>
  <c r="G17" i="55" s="1"/>
  <c r="D19" i="55"/>
  <c r="E17" i="55" s="1"/>
  <c r="B19" i="55"/>
  <c r="C17" i="55" s="1"/>
  <c r="K7" i="55"/>
  <c r="J7" i="55"/>
  <c r="I21" i="55"/>
  <c r="G21" i="55"/>
  <c r="E21" i="55"/>
  <c r="C21" i="55"/>
  <c r="J21" i="55"/>
  <c r="K21" i="55"/>
  <c r="B24" i="55"/>
  <c r="D24" i="55" s="1"/>
  <c r="H24" i="55" s="1"/>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H50" i="55"/>
  <c r="I47" i="55" s="1"/>
  <c r="F50" i="55"/>
  <c r="G48" i="55" s="1"/>
  <c r="D50" i="55"/>
  <c r="E47" i="55" s="1"/>
  <c r="B50" i="55"/>
  <c r="C48" i="55" s="1"/>
  <c r="K26" i="55"/>
  <c r="J26" i="55"/>
  <c r="K54" i="55"/>
  <c r="J54" i="55"/>
  <c r="K55" i="55"/>
  <c r="J55" i="55"/>
  <c r="K56" i="55"/>
  <c r="J56" i="55"/>
  <c r="K57" i="55"/>
  <c r="J57" i="55"/>
  <c r="K58" i="55"/>
  <c r="J58" i="55"/>
  <c r="K59" i="55"/>
  <c r="J59" i="55"/>
  <c r="K60" i="55"/>
  <c r="J60" i="55"/>
  <c r="K61" i="55"/>
  <c r="J61" i="55"/>
  <c r="K62" i="55"/>
  <c r="J62" i="55"/>
  <c r="K63" i="55"/>
  <c r="J63" i="55"/>
  <c r="H65" i="55"/>
  <c r="I62" i="55" s="1"/>
  <c r="F65" i="55"/>
  <c r="G63" i="55" s="1"/>
  <c r="D65" i="55"/>
  <c r="E62" i="55" s="1"/>
  <c r="B65" i="55"/>
  <c r="C63" i="55" s="1"/>
  <c r="K53" i="55"/>
  <c r="J53" i="55"/>
  <c r="I67" i="55"/>
  <c r="G67" i="55"/>
  <c r="E67" i="55"/>
  <c r="C67" i="55"/>
  <c r="K67" i="55"/>
  <c r="J67" i="55"/>
  <c r="B70" i="55"/>
  <c r="F70" i="55" s="1"/>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H96" i="55"/>
  <c r="I93" i="55" s="1"/>
  <c r="F96" i="55"/>
  <c r="G94" i="55" s="1"/>
  <c r="D96" i="55"/>
  <c r="E94" i="55" s="1"/>
  <c r="B96" i="55"/>
  <c r="C94" i="55" s="1"/>
  <c r="K72" i="55"/>
  <c r="J72"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H119" i="55"/>
  <c r="I116" i="55" s="1"/>
  <c r="F119" i="55"/>
  <c r="G117" i="55" s="1"/>
  <c r="D119" i="55"/>
  <c r="E116" i="55" s="1"/>
  <c r="B119" i="55"/>
  <c r="C117" i="55" s="1"/>
  <c r="K99" i="55"/>
  <c r="J99" i="55"/>
  <c r="I121" i="55"/>
  <c r="G121" i="55"/>
  <c r="E121" i="55"/>
  <c r="C121" i="55"/>
  <c r="J121" i="55"/>
  <c r="K121" i="55"/>
  <c r="B124" i="55"/>
  <c r="D124" i="55" s="1"/>
  <c r="H124" i="55" s="1"/>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K149" i="55"/>
  <c r="J149" i="55"/>
  <c r="K150" i="55"/>
  <c r="J150" i="55"/>
  <c r="H152" i="55"/>
  <c r="I149" i="55" s="1"/>
  <c r="F152" i="55"/>
  <c r="G150" i="55" s="1"/>
  <c r="D152" i="55"/>
  <c r="E149" i="55" s="1"/>
  <c r="B152" i="55"/>
  <c r="C150" i="55" s="1"/>
  <c r="K126" i="55"/>
  <c r="J126"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K172" i="55"/>
  <c r="J172" i="55"/>
  <c r="K173" i="55"/>
  <c r="J173" i="55"/>
  <c r="K174" i="55"/>
  <c r="J174" i="55"/>
  <c r="H176" i="55"/>
  <c r="I173" i="55" s="1"/>
  <c r="F176" i="55"/>
  <c r="G174" i="55" s="1"/>
  <c r="D176" i="55"/>
  <c r="E173" i="55" s="1"/>
  <c r="B176" i="55"/>
  <c r="C174" i="55" s="1"/>
  <c r="K155" i="55"/>
  <c r="J155" i="55"/>
  <c r="I178" i="55"/>
  <c r="G178" i="55"/>
  <c r="E178" i="55"/>
  <c r="C178" i="55"/>
  <c r="J178" i="55"/>
  <c r="K178" i="55"/>
  <c r="B181" i="55"/>
  <c r="D181" i="55" s="1"/>
  <c r="H181" i="55" s="1"/>
  <c r="K184" i="55"/>
  <c r="J184" i="55"/>
  <c r="H186" i="55"/>
  <c r="I186" i="55" s="1"/>
  <c r="F186" i="55"/>
  <c r="G184" i="55" s="1"/>
  <c r="D186" i="55"/>
  <c r="E184" i="55" s="1"/>
  <c r="B186" i="55"/>
  <c r="C184" i="55" s="1"/>
  <c r="K183" i="55"/>
  <c r="J183" i="55"/>
  <c r="K190" i="55"/>
  <c r="J190" i="55"/>
  <c r="K191" i="55"/>
  <c r="J191" i="55"/>
  <c r="K192" i="55"/>
  <c r="J192" i="55"/>
  <c r="K193" i="55"/>
  <c r="J193" i="55"/>
  <c r="K194" i="55"/>
  <c r="J194" i="55"/>
  <c r="K195" i="55"/>
  <c r="J195" i="55"/>
  <c r="K196" i="55"/>
  <c r="J196" i="55"/>
  <c r="K197" i="55"/>
  <c r="J197" i="55"/>
  <c r="K198" i="55"/>
  <c r="J198" i="55"/>
  <c r="K199" i="55"/>
  <c r="J199" i="55"/>
  <c r="H201" i="55"/>
  <c r="I198" i="55" s="1"/>
  <c r="F201" i="55"/>
  <c r="G199" i="55" s="1"/>
  <c r="D201" i="55"/>
  <c r="E198" i="55" s="1"/>
  <c r="B201" i="55"/>
  <c r="C199" i="55" s="1"/>
  <c r="K189" i="55"/>
  <c r="J189" i="55"/>
  <c r="I203" i="55"/>
  <c r="G203" i="55"/>
  <c r="E203" i="55"/>
  <c r="C203" i="55"/>
  <c r="J203" i="55"/>
  <c r="K203" i="55"/>
  <c r="I207" i="55"/>
  <c r="G207" i="55"/>
  <c r="E207" i="55"/>
  <c r="C207" i="55"/>
  <c r="H205" i="55"/>
  <c r="I205" i="55" s="1"/>
  <c r="F205" i="55"/>
  <c r="G205" i="55" s="1"/>
  <c r="D205" i="55"/>
  <c r="E205" i="55" s="1"/>
  <c r="B205" i="55"/>
  <c r="C205" i="55" s="1"/>
  <c r="K207" i="55"/>
  <c r="J207" i="55"/>
  <c r="K209" i="55"/>
  <c r="J209" i="55"/>
  <c r="I209" i="55"/>
  <c r="G209" i="55"/>
  <c r="E209" i="55"/>
  <c r="C209" i="55"/>
  <c r="B5" i="48"/>
  <c r="D5" i="48" s="1"/>
  <c r="H5" i="48" s="1"/>
  <c r="K8" i="48"/>
  <c r="J8" i="48"/>
  <c r="K9" i="48"/>
  <c r="J9" i="48"/>
  <c r="H11" i="48"/>
  <c r="I8" i="48" s="1"/>
  <c r="F11" i="48"/>
  <c r="G9" i="48" s="1"/>
  <c r="D11" i="48"/>
  <c r="E8" i="48" s="1"/>
  <c r="B11" i="48"/>
  <c r="C9" i="48" s="1"/>
  <c r="K7" i="48"/>
  <c r="J7" i="48"/>
  <c r="I13" i="48"/>
  <c r="G13" i="48"/>
  <c r="E13" i="48"/>
  <c r="C13" i="48"/>
  <c r="K13" i="48"/>
  <c r="J13" i="48"/>
  <c r="B16" i="48"/>
  <c r="D16" i="48" s="1"/>
  <c r="H16" i="48" s="1"/>
  <c r="K19" i="48"/>
  <c r="J19" i="48"/>
  <c r="K20" i="48"/>
  <c r="J20" i="48"/>
  <c r="K21" i="48"/>
  <c r="J21" i="48"/>
  <c r="K22" i="48"/>
  <c r="J22" i="48"/>
  <c r="K23" i="48"/>
  <c r="J23" i="48"/>
  <c r="K24" i="48"/>
  <c r="J24" i="48"/>
  <c r="K25" i="48"/>
  <c r="J25" i="48"/>
  <c r="K26" i="48"/>
  <c r="J26" i="48"/>
  <c r="K27" i="48"/>
  <c r="J27" i="48"/>
  <c r="K28" i="48"/>
  <c r="J28" i="48"/>
  <c r="K29" i="48"/>
  <c r="J29" i="48"/>
  <c r="K30" i="48"/>
  <c r="J30" i="48"/>
  <c r="H32" i="48"/>
  <c r="I29" i="48" s="1"/>
  <c r="F32" i="48"/>
  <c r="G30" i="48" s="1"/>
  <c r="D32" i="48"/>
  <c r="E29" i="48" s="1"/>
  <c r="B32" i="48"/>
  <c r="C30" i="48" s="1"/>
  <c r="K18" i="48"/>
  <c r="J18" i="48"/>
  <c r="K36" i="48"/>
  <c r="J36" i="48"/>
  <c r="K37" i="48"/>
  <c r="J37" i="48"/>
  <c r="H39" i="48"/>
  <c r="I36" i="48" s="1"/>
  <c r="F39" i="48"/>
  <c r="G37" i="48" s="1"/>
  <c r="D39" i="48"/>
  <c r="E36" i="48" s="1"/>
  <c r="B39" i="48"/>
  <c r="C37" i="48" s="1"/>
  <c r="K35" i="48"/>
  <c r="J35" i="48"/>
  <c r="I41" i="48"/>
  <c r="G41" i="48"/>
  <c r="E41" i="48"/>
  <c r="C41" i="48"/>
  <c r="K41" i="48"/>
  <c r="J41" i="48"/>
  <c r="B44" i="48"/>
  <c r="F44" i="48" s="1"/>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H64" i="48"/>
  <c r="I61" i="48" s="1"/>
  <c r="F64" i="48"/>
  <c r="G62" i="48" s="1"/>
  <c r="D64" i="48"/>
  <c r="E61" i="48" s="1"/>
  <c r="B64" i="48"/>
  <c r="C62" i="48" s="1"/>
  <c r="K46" i="48"/>
  <c r="J46" i="48"/>
  <c r="K68" i="48"/>
  <c r="J68" i="48"/>
  <c r="K69" i="48"/>
  <c r="J69" i="48"/>
  <c r="K70" i="48"/>
  <c r="J70" i="48"/>
  <c r="K71" i="48"/>
  <c r="J71" i="48"/>
  <c r="K72" i="48"/>
  <c r="J72" i="48"/>
  <c r="K73" i="48"/>
  <c r="J73" i="48"/>
  <c r="K74" i="48"/>
  <c r="J74" i="48"/>
  <c r="K75" i="48"/>
  <c r="J75" i="48"/>
  <c r="K76" i="48"/>
  <c r="J76" i="48"/>
  <c r="H78" i="48"/>
  <c r="I75" i="48" s="1"/>
  <c r="F78" i="48"/>
  <c r="G76" i="48" s="1"/>
  <c r="D78" i="48"/>
  <c r="E75" i="48" s="1"/>
  <c r="B78" i="48"/>
  <c r="C76" i="48" s="1"/>
  <c r="K67" i="48"/>
  <c r="J67" i="48"/>
  <c r="I80" i="48"/>
  <c r="G80" i="48"/>
  <c r="E80" i="48"/>
  <c r="C80" i="48"/>
  <c r="J80" i="48"/>
  <c r="K80" i="48"/>
  <c r="B83" i="48"/>
  <c r="D83" i="48" s="1"/>
  <c r="H83" i="48" s="1"/>
  <c r="K86" i="48"/>
  <c r="J86" i="48"/>
  <c r="K87" i="48"/>
  <c r="J87" i="48"/>
  <c r="K88" i="48"/>
  <c r="J88" i="48"/>
  <c r="K89" i="48"/>
  <c r="J89" i="48"/>
  <c r="K90" i="48"/>
  <c r="J90" i="48"/>
  <c r="K91" i="48"/>
  <c r="J91" i="48"/>
  <c r="K92" i="48"/>
  <c r="J92" i="48"/>
  <c r="K93" i="48"/>
  <c r="J93" i="48"/>
  <c r="H95" i="48"/>
  <c r="I92" i="48" s="1"/>
  <c r="F95" i="48"/>
  <c r="G93" i="48" s="1"/>
  <c r="D95" i="48"/>
  <c r="E92" i="48" s="1"/>
  <c r="B95" i="48"/>
  <c r="C93" i="48" s="1"/>
  <c r="K85" i="48"/>
  <c r="J85" i="48"/>
  <c r="K99" i="48"/>
  <c r="J99" i="48"/>
  <c r="K100" i="48"/>
  <c r="J100" i="48"/>
  <c r="K101" i="48"/>
  <c r="J101" i="48"/>
  <c r="K102" i="48"/>
  <c r="J102" i="48"/>
  <c r="K103" i="48"/>
  <c r="J103" i="48"/>
  <c r="K104" i="48"/>
  <c r="J104" i="48"/>
  <c r="K105" i="48"/>
  <c r="J105" i="48"/>
  <c r="K106" i="48"/>
  <c r="J106" i="48"/>
  <c r="K107" i="48"/>
  <c r="J107" i="48"/>
  <c r="K108" i="48"/>
  <c r="J108" i="48"/>
  <c r="K109" i="48"/>
  <c r="J109" i="48"/>
  <c r="K110" i="48"/>
  <c r="J110" i="48"/>
  <c r="K111" i="48"/>
  <c r="J111" i="48"/>
  <c r="K112" i="48"/>
  <c r="J112" i="48"/>
  <c r="K113" i="48"/>
  <c r="J113" i="48"/>
  <c r="K114" i="48"/>
  <c r="J114" i="48"/>
  <c r="K115" i="48"/>
  <c r="J115" i="48"/>
  <c r="H117" i="48"/>
  <c r="I114" i="48" s="1"/>
  <c r="F117" i="48"/>
  <c r="G115" i="48" s="1"/>
  <c r="D117" i="48"/>
  <c r="E114" i="48" s="1"/>
  <c r="B117" i="48"/>
  <c r="C115" i="48" s="1"/>
  <c r="K98" i="48"/>
  <c r="J98" i="48"/>
  <c r="I119" i="48"/>
  <c r="G119" i="48"/>
  <c r="E119" i="48"/>
  <c r="C119" i="48"/>
  <c r="K119" i="48"/>
  <c r="J119" i="48"/>
  <c r="B122" i="48"/>
  <c r="D122" i="48" s="1"/>
  <c r="H122" i="48" s="1"/>
  <c r="K125" i="48"/>
  <c r="J125" i="48"/>
  <c r="K126" i="48"/>
  <c r="J126" i="48"/>
  <c r="H128" i="48"/>
  <c r="I125" i="48" s="1"/>
  <c r="F128" i="48"/>
  <c r="G126" i="48" s="1"/>
  <c r="D128" i="48"/>
  <c r="E125" i="48" s="1"/>
  <c r="B128" i="48"/>
  <c r="C126" i="48" s="1"/>
  <c r="K124" i="48"/>
  <c r="J124" i="48"/>
  <c r="K132" i="48"/>
  <c r="J132" i="48"/>
  <c r="K133" i="48"/>
  <c r="J133" i="48"/>
  <c r="K134" i="48"/>
  <c r="J134" i="48"/>
  <c r="K135" i="48"/>
  <c r="J135" i="48"/>
  <c r="K136" i="48"/>
  <c r="J136" i="48"/>
  <c r="K137" i="48"/>
  <c r="J137" i="48"/>
  <c r="K138" i="48"/>
  <c r="J138" i="48"/>
  <c r="K139" i="48"/>
  <c r="J139" i="48"/>
  <c r="K140" i="48"/>
  <c r="J140" i="48"/>
  <c r="K141" i="48"/>
  <c r="J141" i="48"/>
  <c r="H143" i="48"/>
  <c r="I140" i="48" s="1"/>
  <c r="F143" i="48"/>
  <c r="G141" i="48" s="1"/>
  <c r="D143" i="48"/>
  <c r="E140" i="48" s="1"/>
  <c r="B143" i="48"/>
  <c r="C141" i="48" s="1"/>
  <c r="K131" i="48"/>
  <c r="J131" i="48"/>
  <c r="I145" i="48"/>
  <c r="G145" i="48"/>
  <c r="E145" i="48"/>
  <c r="C145" i="48"/>
  <c r="K145" i="48"/>
  <c r="J145" i="48"/>
  <c r="B148" i="48"/>
  <c r="D148" i="48" s="1"/>
  <c r="H148" i="48" s="1"/>
  <c r="H152" i="48"/>
  <c r="F152" i="48"/>
  <c r="G152" i="48" s="1"/>
  <c r="D152" i="48"/>
  <c r="B152" i="48"/>
  <c r="C152" i="48" s="1"/>
  <c r="K150" i="48"/>
  <c r="J150" i="48"/>
  <c r="K156" i="48"/>
  <c r="J156" i="48"/>
  <c r="K157" i="48"/>
  <c r="J157" i="48"/>
  <c r="K158" i="48"/>
  <c r="J158" i="48"/>
  <c r="K159" i="48"/>
  <c r="J159" i="48"/>
  <c r="K160" i="48"/>
  <c r="J160" i="48"/>
  <c r="K161" i="48"/>
  <c r="J161" i="48"/>
  <c r="K162" i="48"/>
  <c r="J162" i="48"/>
  <c r="K163" i="48"/>
  <c r="J163" i="48"/>
  <c r="K164" i="48"/>
  <c r="J164" i="48"/>
  <c r="K165" i="48"/>
  <c r="J165" i="48"/>
  <c r="K166" i="48"/>
  <c r="J166" i="48"/>
  <c r="K167" i="48"/>
  <c r="J167" i="48"/>
  <c r="H169" i="48"/>
  <c r="I166" i="48" s="1"/>
  <c r="F169" i="48"/>
  <c r="G167" i="48" s="1"/>
  <c r="D169" i="48"/>
  <c r="E164" i="48" s="1"/>
  <c r="B169" i="48"/>
  <c r="C167" i="48" s="1"/>
  <c r="K155" i="48"/>
  <c r="J155" i="48"/>
  <c r="I171" i="48"/>
  <c r="G171" i="48"/>
  <c r="E171" i="48"/>
  <c r="C171" i="48"/>
  <c r="K171" i="48"/>
  <c r="J171" i="48"/>
  <c r="B174" i="48"/>
  <c r="D174" i="48" s="1"/>
  <c r="H174" i="48" s="1"/>
  <c r="K177" i="48"/>
  <c r="J177" i="48"/>
  <c r="K178" i="48"/>
  <c r="J178" i="48"/>
  <c r="K179" i="48"/>
  <c r="J179" i="48"/>
  <c r="K180" i="48"/>
  <c r="J180" i="48"/>
  <c r="K181" i="48"/>
  <c r="J181" i="48"/>
  <c r="K182" i="48"/>
  <c r="J182" i="48"/>
  <c r="K183" i="48"/>
  <c r="J183" i="48"/>
  <c r="K184" i="48"/>
  <c r="J184" i="48"/>
  <c r="H186" i="48"/>
  <c r="I183" i="48" s="1"/>
  <c r="F186" i="48"/>
  <c r="G184" i="48" s="1"/>
  <c r="D186" i="48"/>
  <c r="E183" i="48" s="1"/>
  <c r="B186" i="48"/>
  <c r="C184" i="48" s="1"/>
  <c r="K176" i="48"/>
  <c r="J176" i="48"/>
  <c r="K190" i="48"/>
  <c r="J190" i="48"/>
  <c r="K191" i="48"/>
  <c r="J191" i="48"/>
  <c r="K192" i="48"/>
  <c r="J192" i="48"/>
  <c r="K193" i="48"/>
  <c r="J193" i="48"/>
  <c r="K194" i="48"/>
  <c r="J194" i="48"/>
  <c r="K195" i="48"/>
  <c r="J195" i="48"/>
  <c r="H197" i="48"/>
  <c r="I194" i="48" s="1"/>
  <c r="F197" i="48"/>
  <c r="G195" i="48" s="1"/>
  <c r="D197" i="48"/>
  <c r="E194" i="48" s="1"/>
  <c r="B197" i="48"/>
  <c r="C195" i="48" s="1"/>
  <c r="K189" i="48"/>
  <c r="J189" i="48"/>
  <c r="I199" i="48"/>
  <c r="G199" i="48"/>
  <c r="E199" i="48"/>
  <c r="C199" i="48"/>
  <c r="K199" i="48"/>
  <c r="J199" i="48"/>
  <c r="B202" i="48"/>
  <c r="D202" i="48" s="1"/>
  <c r="H202" i="48" s="1"/>
  <c r="K205" i="48"/>
  <c r="J205" i="48"/>
  <c r="K206" i="48"/>
  <c r="J206" i="48"/>
  <c r="K207" i="48"/>
  <c r="J207" i="48"/>
  <c r="K208" i="48"/>
  <c r="J208" i="48"/>
  <c r="K209" i="48"/>
  <c r="J209" i="48"/>
  <c r="K210" i="48"/>
  <c r="J210" i="48"/>
  <c r="K211" i="48"/>
  <c r="J211" i="48"/>
  <c r="K212" i="48"/>
  <c r="J212" i="48"/>
  <c r="H214" i="48"/>
  <c r="I211" i="48" s="1"/>
  <c r="F214" i="48"/>
  <c r="G212" i="48" s="1"/>
  <c r="D214" i="48"/>
  <c r="E208" i="48" s="1"/>
  <c r="B214" i="48"/>
  <c r="C212" i="48" s="1"/>
  <c r="K204" i="48"/>
  <c r="J204" i="48"/>
  <c r="K218" i="48"/>
  <c r="J218" i="48"/>
  <c r="K219" i="48"/>
  <c r="J219" i="48"/>
  <c r="K220" i="48"/>
  <c r="J220" i="48"/>
  <c r="K221" i="48"/>
  <c r="J221" i="48"/>
  <c r="K222" i="48"/>
  <c r="J222" i="48"/>
  <c r="K223" i="48"/>
  <c r="J223" i="48"/>
  <c r="K224" i="48"/>
  <c r="J224" i="48"/>
  <c r="K225" i="48"/>
  <c r="J225" i="48"/>
  <c r="K226" i="48"/>
  <c r="J226" i="48"/>
  <c r="K227" i="48"/>
  <c r="J227" i="48"/>
  <c r="K228" i="48"/>
  <c r="J228" i="48"/>
  <c r="K229" i="48"/>
  <c r="J229" i="48"/>
  <c r="K230" i="48"/>
  <c r="J230" i="48"/>
  <c r="K231" i="48"/>
  <c r="J231" i="48"/>
  <c r="K232" i="48"/>
  <c r="J232" i="48"/>
  <c r="K233" i="48"/>
  <c r="J233" i="48"/>
  <c r="K234" i="48"/>
  <c r="J234" i="48"/>
  <c r="K235" i="48"/>
  <c r="J235" i="48"/>
  <c r="H237" i="48"/>
  <c r="I234" i="48" s="1"/>
  <c r="F237" i="48"/>
  <c r="G235" i="48" s="1"/>
  <c r="D237" i="48"/>
  <c r="E234" i="48" s="1"/>
  <c r="B237" i="48"/>
  <c r="C235" i="48" s="1"/>
  <c r="K217" i="48"/>
  <c r="J217" i="48"/>
  <c r="K241" i="48"/>
  <c r="J241" i="48"/>
  <c r="K242" i="48"/>
  <c r="J242" i="48"/>
  <c r="K243" i="48"/>
  <c r="J243" i="48"/>
  <c r="K244" i="48"/>
  <c r="J244" i="48"/>
  <c r="K245" i="48"/>
  <c r="J245" i="48"/>
  <c r="K246" i="48"/>
  <c r="J246" i="48"/>
  <c r="K247" i="48"/>
  <c r="J247" i="48"/>
  <c r="K248" i="48"/>
  <c r="J248" i="48"/>
  <c r="K249" i="48"/>
  <c r="J249" i="48"/>
  <c r="K250" i="48"/>
  <c r="J250" i="48"/>
  <c r="K251" i="48"/>
  <c r="J251" i="48"/>
  <c r="H253" i="48"/>
  <c r="I250" i="48" s="1"/>
  <c r="F253" i="48"/>
  <c r="G251" i="48" s="1"/>
  <c r="D253" i="48"/>
  <c r="E250" i="48" s="1"/>
  <c r="B253" i="48"/>
  <c r="C251" i="48" s="1"/>
  <c r="K240" i="48"/>
  <c r="J240" i="48"/>
  <c r="I255" i="48"/>
  <c r="G255" i="48"/>
  <c r="E255" i="48"/>
  <c r="C255" i="48"/>
  <c r="K255" i="48"/>
  <c r="J255" i="48"/>
  <c r="I259" i="48"/>
  <c r="G259" i="48"/>
  <c r="E259" i="48"/>
  <c r="C259" i="48"/>
  <c r="H257" i="48"/>
  <c r="I257" i="48" s="1"/>
  <c r="F257" i="48"/>
  <c r="G257" i="48" s="1"/>
  <c r="D257" i="48"/>
  <c r="E257" i="48" s="1"/>
  <c r="B257" i="48"/>
  <c r="C257" i="48" s="1"/>
  <c r="K259" i="48"/>
  <c r="J259" i="48"/>
  <c r="K261" i="48"/>
  <c r="J261" i="48"/>
  <c r="I261" i="48"/>
  <c r="G261" i="48"/>
  <c r="E261" i="48"/>
  <c r="C261" i="48"/>
  <c r="K205" i="55"/>
  <c r="J205" i="55"/>
  <c r="K81" i="54"/>
  <c r="J81" i="54"/>
  <c r="K62" i="53"/>
  <c r="J62" i="53"/>
  <c r="H16" i="44"/>
  <c r="J16" i="44" s="1"/>
  <c r="G16" i="44"/>
  <c r="I16" i="44" s="1"/>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J27" i="44"/>
  <c r="I27" i="44"/>
  <c r="H27" i="44"/>
  <c r="G27" i="44"/>
  <c r="H28" i="44"/>
  <c r="J28" i="44" s="1"/>
  <c r="G28" i="44"/>
  <c r="I28" i="44" s="1"/>
  <c r="H29" i="44"/>
  <c r="J29" i="44" s="1"/>
  <c r="G29" i="44"/>
  <c r="I29" i="44" s="1"/>
  <c r="H30" i="44"/>
  <c r="J30" i="44" s="1"/>
  <c r="G30" i="44"/>
  <c r="I30" i="44" s="1"/>
  <c r="H31" i="44"/>
  <c r="J31" i="44" s="1"/>
  <c r="G31" i="44"/>
  <c r="I31" i="44" s="1"/>
  <c r="H43" i="44"/>
  <c r="J43" i="44" s="1"/>
  <c r="G43" i="44"/>
  <c r="I43"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41" i="44"/>
  <c r="J41" i="44" s="1"/>
  <c r="G41" i="44"/>
  <c r="I41" i="44" s="1"/>
  <c r="J42" i="44"/>
  <c r="I42" i="44"/>
  <c r="H42" i="44"/>
  <c r="G42" i="44"/>
  <c r="H8" i="47"/>
  <c r="J8" i="47" s="1"/>
  <c r="G8" i="47"/>
  <c r="I8" i="47" s="1"/>
  <c r="H9" i="47"/>
  <c r="J9" i="47" s="1"/>
  <c r="G9" i="47"/>
  <c r="I9" i="47" s="1"/>
  <c r="H10" i="47"/>
  <c r="J10" i="47" s="1"/>
  <c r="G10" i="47"/>
  <c r="I10" i="47" s="1"/>
  <c r="H11" i="47"/>
  <c r="J11" i="47" s="1"/>
  <c r="G11" i="47"/>
  <c r="I11" i="47" s="1"/>
  <c r="H12" i="47"/>
  <c r="J12" i="47" s="1"/>
  <c r="G12" i="47"/>
  <c r="I12" i="47" s="1"/>
  <c r="H13" i="47"/>
  <c r="J13" i="47" s="1"/>
  <c r="G13" i="47"/>
  <c r="I13" i="47" s="1"/>
  <c r="H16" i="47"/>
  <c r="J16" i="47" s="1"/>
  <c r="G16" i="47"/>
  <c r="I16" i="47" s="1"/>
  <c r="H17" i="47"/>
  <c r="J17" i="47" s="1"/>
  <c r="G17" i="47"/>
  <c r="I17" i="47" s="1"/>
  <c r="H18" i="47"/>
  <c r="J18" i="47" s="1"/>
  <c r="G18" i="47"/>
  <c r="I18" i="47" s="1"/>
  <c r="H19" i="47"/>
  <c r="J19" i="47" s="1"/>
  <c r="G19" i="47"/>
  <c r="I19" i="47" s="1"/>
  <c r="H20" i="47"/>
  <c r="J20" i="47" s="1"/>
  <c r="G20" i="47"/>
  <c r="I20" i="47" s="1"/>
  <c r="H23" i="47"/>
  <c r="J23" i="47" s="1"/>
  <c r="G23" i="47"/>
  <c r="I23" i="47" s="1"/>
  <c r="H24" i="47"/>
  <c r="J24" i="47" s="1"/>
  <c r="G24" i="47"/>
  <c r="I24" i="47" s="1"/>
  <c r="H25" i="47"/>
  <c r="J25" i="47" s="1"/>
  <c r="G25" i="47"/>
  <c r="I25" i="47" s="1"/>
  <c r="H33" i="47"/>
  <c r="J33" i="47" s="1"/>
  <c r="G33" i="47"/>
  <c r="I33" i="47" s="1"/>
  <c r="H34" i="47"/>
  <c r="J34" i="47" s="1"/>
  <c r="G34" i="47"/>
  <c r="I34" i="47" s="1"/>
  <c r="H35" i="47"/>
  <c r="J35" i="47" s="1"/>
  <c r="G35" i="47"/>
  <c r="I35" i="47" s="1"/>
  <c r="H36" i="47"/>
  <c r="J36" i="47" s="1"/>
  <c r="G36" i="47"/>
  <c r="I36" i="47" s="1"/>
  <c r="H37" i="47"/>
  <c r="J37" i="47" s="1"/>
  <c r="G37" i="47"/>
  <c r="I37" i="47" s="1"/>
  <c r="E25" i="46"/>
  <c r="D25" i="46"/>
  <c r="H25" i="46" s="1"/>
  <c r="C25" i="46"/>
  <c r="B25" i="46"/>
  <c r="G25" i="46" s="1"/>
  <c r="I25" i="46" s="1"/>
  <c r="E19" i="46"/>
  <c r="D19" i="46"/>
  <c r="H19" i="46" s="1"/>
  <c r="C19" i="46"/>
  <c r="B19" i="46"/>
  <c r="G19" i="46" s="1"/>
  <c r="I19" i="46" s="1"/>
  <c r="E13" i="46"/>
  <c r="D13" i="46"/>
  <c r="H13" i="46" s="1"/>
  <c r="C13" i="46"/>
  <c r="B13" i="46"/>
  <c r="G13" i="46" s="1"/>
  <c r="I13" i="46" s="1"/>
  <c r="E7" i="46"/>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H75" i="33"/>
  <c r="G75" i="33"/>
  <c r="H76" i="33"/>
  <c r="G76" i="33"/>
  <c r="H77" i="33"/>
  <c r="G77" i="33"/>
  <c r="I7" i="26"/>
  <c r="H7" i="26"/>
  <c r="J7" i="26" s="1"/>
  <c r="G7" i="26"/>
  <c r="H8" i="26"/>
  <c r="J8" i="26" s="1"/>
  <c r="G8" i="26"/>
  <c r="I8" i="26" s="1"/>
  <c r="H9" i="26"/>
  <c r="J9" i="26" s="1"/>
  <c r="G9" i="26"/>
  <c r="I9" i="26" s="1"/>
  <c r="H10" i="26"/>
  <c r="J10" i="26" s="1"/>
  <c r="G10" i="26"/>
  <c r="I10" i="26" s="1"/>
  <c r="H11" i="26"/>
  <c r="J11" i="26" s="1"/>
  <c r="G11" i="26"/>
  <c r="I11" i="26" s="1"/>
  <c r="J12" i="26"/>
  <c r="I12" i="26"/>
  <c r="H12" i="26"/>
  <c r="G12" i="26"/>
  <c r="H13" i="26"/>
  <c r="J13" i="26" s="1"/>
  <c r="G13" i="26"/>
  <c r="I13" i="26" s="1"/>
  <c r="H14" i="26"/>
  <c r="J14" i="26" s="1"/>
  <c r="G14" i="26"/>
  <c r="I14" i="26" s="1"/>
  <c r="H15" i="26"/>
  <c r="J15" i="26" s="1"/>
  <c r="G15" i="26"/>
  <c r="I15" i="26" s="1"/>
  <c r="H16" i="26"/>
  <c r="J16" i="26" s="1"/>
  <c r="G16" i="26"/>
  <c r="I16" i="26" s="1"/>
  <c r="J17" i="26"/>
  <c r="I17" i="26"/>
  <c r="H17" i="26"/>
  <c r="G17" i="26"/>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J27" i="26"/>
  <c r="I27" i="26"/>
  <c r="H27" i="26"/>
  <c r="G27" i="26"/>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I44" i="26"/>
  <c r="H44" i="26"/>
  <c r="J44" i="26" s="1"/>
  <c r="G44" i="26"/>
  <c r="H45" i="26"/>
  <c r="J45" i="26" s="1"/>
  <c r="G45" i="26"/>
  <c r="I45" i="26" s="1"/>
  <c r="H46" i="26"/>
  <c r="J46" i="26" s="1"/>
  <c r="G46" i="26"/>
  <c r="I46" i="26" s="1"/>
  <c r="J47" i="26"/>
  <c r="I47" i="26"/>
  <c r="H47" i="26"/>
  <c r="G47" i="26"/>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J56" i="26"/>
  <c r="I56" i="26"/>
  <c r="H56" i="26"/>
  <c r="G56" i="26"/>
  <c r="H57" i="26"/>
  <c r="J57" i="26" s="1"/>
  <c r="G57" i="26"/>
  <c r="I57" i="26" s="1"/>
  <c r="H58" i="26"/>
  <c r="J58" i="26" s="1"/>
  <c r="G58" i="26"/>
  <c r="I58" i="26" s="1"/>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I66" i="26"/>
  <c r="H66" i="26"/>
  <c r="J66" i="26" s="1"/>
  <c r="G66" i="26"/>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73" i="26"/>
  <c r="J73" i="26" s="1"/>
  <c r="G73" i="26"/>
  <c r="I73" i="26" s="1"/>
  <c r="J74" i="26"/>
  <c r="I74" i="26"/>
  <c r="H74" i="26"/>
  <c r="G74" i="26"/>
  <c r="H75" i="26"/>
  <c r="J75" i="26" s="1"/>
  <c r="G75" i="26"/>
  <c r="I75" i="26" s="1"/>
  <c r="H76" i="26"/>
  <c r="J76" i="26" s="1"/>
  <c r="G76" i="26"/>
  <c r="I76" i="26" s="1"/>
  <c r="H77" i="26"/>
  <c r="J77" i="26" s="1"/>
  <c r="G77" i="26"/>
  <c r="I77"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K16" i="51"/>
  <c r="I16" i="51"/>
  <c r="H16" i="51"/>
  <c r="J16" i="51" s="1"/>
  <c r="K17" i="51"/>
  <c r="I17" i="5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7" i="46" l="1"/>
  <c r="J13" i="46"/>
  <c r="J19" i="46"/>
  <c r="J25" i="46"/>
  <c r="D70" i="55"/>
  <c r="H70" i="55" s="1"/>
  <c r="C7" i="56"/>
  <c r="G7" i="56"/>
  <c r="E7" i="56"/>
  <c r="I7" i="56"/>
  <c r="C8" i="56"/>
  <c r="G8" i="56"/>
  <c r="E8" i="56"/>
  <c r="I8" i="56"/>
  <c r="C9" i="56"/>
  <c r="G9" i="56"/>
  <c r="E9" i="56"/>
  <c r="I9" i="56"/>
  <c r="C10" i="56"/>
  <c r="G10" i="56"/>
  <c r="E10" i="56"/>
  <c r="I10" i="56"/>
  <c r="C11" i="56"/>
  <c r="G11" i="56"/>
  <c r="E11" i="56"/>
  <c r="I11" i="56"/>
  <c r="C12" i="56"/>
  <c r="G12" i="56"/>
  <c r="E12" i="56"/>
  <c r="I12" i="56"/>
  <c r="C13" i="56"/>
  <c r="G13" i="56"/>
  <c r="E13" i="56"/>
  <c r="I13" i="56"/>
  <c r="C14" i="56"/>
  <c r="G14" i="56"/>
  <c r="E14" i="56"/>
  <c r="I14" i="56"/>
  <c r="C15" i="56"/>
  <c r="G15" i="56"/>
  <c r="E15" i="56"/>
  <c r="I15" i="56"/>
  <c r="C16" i="56"/>
  <c r="G16" i="56"/>
  <c r="E16" i="56"/>
  <c r="I16" i="56"/>
  <c r="C17" i="56"/>
  <c r="G17" i="56"/>
  <c r="E17" i="56"/>
  <c r="I17" i="56"/>
  <c r="C18" i="56"/>
  <c r="G18" i="56"/>
  <c r="E18" i="56"/>
  <c r="I18" i="56"/>
  <c r="C19" i="56"/>
  <c r="G19" i="56"/>
  <c r="E19" i="56"/>
  <c r="I19" i="56"/>
  <c r="C20" i="56"/>
  <c r="G20" i="56"/>
  <c r="E20" i="56"/>
  <c r="I20" i="56"/>
  <c r="C21" i="56"/>
  <c r="G21" i="56"/>
  <c r="E21" i="56"/>
  <c r="I21" i="56"/>
  <c r="C22" i="56"/>
  <c r="G22" i="56"/>
  <c r="E22" i="56"/>
  <c r="I22" i="56"/>
  <c r="C23" i="56"/>
  <c r="G23" i="56"/>
  <c r="E23" i="56"/>
  <c r="I23" i="56"/>
  <c r="C24" i="56"/>
  <c r="G24" i="56"/>
  <c r="E24" i="56"/>
  <c r="I24" i="56"/>
  <c r="C25" i="56"/>
  <c r="G25" i="56"/>
  <c r="E25" i="56"/>
  <c r="I25" i="56"/>
  <c r="C26" i="56"/>
  <c r="G26" i="56"/>
  <c r="E26" i="56"/>
  <c r="I26" i="56"/>
  <c r="C27" i="56"/>
  <c r="G27" i="56"/>
  <c r="E27" i="56"/>
  <c r="I27" i="56"/>
  <c r="C28" i="56"/>
  <c r="G28" i="56"/>
  <c r="E28" i="56"/>
  <c r="I28" i="56"/>
  <c r="C29" i="56"/>
  <c r="G29" i="56"/>
  <c r="E29" i="56"/>
  <c r="K33" i="56"/>
  <c r="C30" i="56"/>
  <c r="G30" i="56"/>
  <c r="I30" i="56"/>
  <c r="J33" i="56"/>
  <c r="E31" i="56"/>
  <c r="I31" i="56"/>
  <c r="F5" i="56"/>
  <c r="C7" i="57"/>
  <c r="G7" i="57"/>
  <c r="E7" i="57"/>
  <c r="I7" i="57"/>
  <c r="C8" i="57"/>
  <c r="G8" i="57"/>
  <c r="E8" i="57"/>
  <c r="I8" i="57"/>
  <c r="C9" i="57"/>
  <c r="G9" i="57"/>
  <c r="E9" i="57"/>
  <c r="I9" i="57"/>
  <c r="C10" i="57"/>
  <c r="G10" i="57"/>
  <c r="E10" i="57"/>
  <c r="I10" i="57"/>
  <c r="C11" i="57"/>
  <c r="G11" i="57"/>
  <c r="E11" i="57"/>
  <c r="I11" i="57"/>
  <c r="C12" i="57"/>
  <c r="G12" i="57"/>
  <c r="E12" i="57"/>
  <c r="I12" i="57"/>
  <c r="C13" i="57"/>
  <c r="G13" i="57"/>
  <c r="E13" i="57"/>
  <c r="I13" i="57"/>
  <c r="C14" i="57"/>
  <c r="G14" i="57"/>
  <c r="E14" i="57"/>
  <c r="I14" i="57"/>
  <c r="C15" i="57"/>
  <c r="G15" i="57"/>
  <c r="E15" i="57"/>
  <c r="I15" i="57"/>
  <c r="C16" i="57"/>
  <c r="G16" i="57"/>
  <c r="E16" i="57"/>
  <c r="I16" i="57"/>
  <c r="C17" i="57"/>
  <c r="G17" i="57"/>
  <c r="E17" i="57"/>
  <c r="I17" i="57"/>
  <c r="C18" i="57"/>
  <c r="G18" i="57"/>
  <c r="E18" i="57"/>
  <c r="I18" i="57"/>
  <c r="C19" i="57"/>
  <c r="G19" i="57"/>
  <c r="E19" i="57"/>
  <c r="I19" i="57"/>
  <c r="C20" i="57"/>
  <c r="G20" i="57"/>
  <c r="E20" i="57"/>
  <c r="I20" i="57"/>
  <c r="C21" i="57"/>
  <c r="G21" i="57"/>
  <c r="E21" i="57"/>
  <c r="I21" i="57"/>
  <c r="C22" i="57"/>
  <c r="G22" i="57"/>
  <c r="E22" i="57"/>
  <c r="I22" i="57"/>
  <c r="C23" i="57"/>
  <c r="G23" i="57"/>
  <c r="E23" i="57"/>
  <c r="I23" i="57"/>
  <c r="C24" i="57"/>
  <c r="G24" i="57"/>
  <c r="K27" i="57"/>
  <c r="J27" i="57"/>
  <c r="E25" i="57"/>
  <c r="I25" i="57"/>
  <c r="F5" i="57"/>
  <c r="C7" i="58"/>
  <c r="G7" i="58"/>
  <c r="E7" i="58"/>
  <c r="I7" i="58"/>
  <c r="C8" i="58"/>
  <c r="G8" i="58"/>
  <c r="E8" i="58"/>
  <c r="I8" i="58"/>
  <c r="C9" i="58"/>
  <c r="G9" i="58"/>
  <c r="E9" i="58"/>
  <c r="I9" i="58"/>
  <c r="C10" i="58"/>
  <c r="G10" i="58"/>
  <c r="E10" i="58"/>
  <c r="I10" i="58"/>
  <c r="C11" i="58"/>
  <c r="G11" i="58"/>
  <c r="E11" i="58"/>
  <c r="I11" i="58"/>
  <c r="C12" i="58"/>
  <c r="G12" i="58"/>
  <c r="E12" i="58"/>
  <c r="I12" i="58"/>
  <c r="C13" i="58"/>
  <c r="G13" i="58"/>
  <c r="E13" i="58"/>
  <c r="I13" i="58"/>
  <c r="C14" i="58"/>
  <c r="G14" i="58"/>
  <c r="E14" i="58"/>
  <c r="I14" i="58"/>
  <c r="C15" i="58"/>
  <c r="G15" i="58"/>
  <c r="E15" i="58"/>
  <c r="I15" i="58"/>
  <c r="C16" i="58"/>
  <c r="G16" i="58"/>
  <c r="E16" i="58"/>
  <c r="I16" i="58"/>
  <c r="C17" i="58"/>
  <c r="G17" i="58"/>
  <c r="E17" i="58"/>
  <c r="I17" i="58"/>
  <c r="C18" i="58"/>
  <c r="G18" i="58"/>
  <c r="E18" i="58"/>
  <c r="I18" i="58"/>
  <c r="C19" i="58"/>
  <c r="G19" i="58"/>
  <c r="E19" i="58"/>
  <c r="I19" i="58"/>
  <c r="C20" i="58"/>
  <c r="G20" i="58"/>
  <c r="E20" i="58"/>
  <c r="I20" i="58"/>
  <c r="C21" i="58"/>
  <c r="G21" i="58"/>
  <c r="E21" i="58"/>
  <c r="I21" i="58"/>
  <c r="C22" i="58"/>
  <c r="G22" i="58"/>
  <c r="E22" i="58"/>
  <c r="I22" i="58"/>
  <c r="C23" i="58"/>
  <c r="G23" i="58"/>
  <c r="E23" i="58"/>
  <c r="I23" i="58"/>
  <c r="C24" i="58"/>
  <c r="G24" i="58"/>
  <c r="E24" i="58"/>
  <c r="I24" i="58"/>
  <c r="C25" i="58"/>
  <c r="G25" i="58"/>
  <c r="E25" i="58"/>
  <c r="I25" i="58"/>
  <c r="C26" i="58"/>
  <c r="G26" i="58"/>
  <c r="E26" i="58"/>
  <c r="I26" i="58"/>
  <c r="C27" i="58"/>
  <c r="G27" i="58"/>
  <c r="E27" i="58"/>
  <c r="I27" i="58"/>
  <c r="C28" i="58"/>
  <c r="G28" i="58"/>
  <c r="E28" i="58"/>
  <c r="I28" i="58"/>
  <c r="C29" i="58"/>
  <c r="G29" i="58"/>
  <c r="E29" i="58"/>
  <c r="I29" i="58"/>
  <c r="C30" i="58"/>
  <c r="G30" i="58"/>
  <c r="E30" i="58"/>
  <c r="I30" i="58"/>
  <c r="C31" i="58"/>
  <c r="G31" i="58"/>
  <c r="E31" i="58"/>
  <c r="I31" i="58"/>
  <c r="C32" i="58"/>
  <c r="G32" i="58"/>
  <c r="E32" i="58"/>
  <c r="I32" i="58"/>
  <c r="C33" i="58"/>
  <c r="G33" i="58"/>
  <c r="E33" i="58"/>
  <c r="I33" i="58"/>
  <c r="C34" i="58"/>
  <c r="G34" i="58"/>
  <c r="E34" i="58"/>
  <c r="I34" i="58"/>
  <c r="C35" i="58"/>
  <c r="G35" i="58"/>
  <c r="E35" i="58"/>
  <c r="I35" i="58"/>
  <c r="C36" i="58"/>
  <c r="G36" i="58"/>
  <c r="E36" i="58"/>
  <c r="I36" i="58"/>
  <c r="C37" i="58"/>
  <c r="G37" i="58"/>
  <c r="E37" i="58"/>
  <c r="I37" i="58"/>
  <c r="C38" i="58"/>
  <c r="G38" i="58"/>
  <c r="E38" i="58"/>
  <c r="I38" i="58"/>
  <c r="C39" i="58"/>
  <c r="G39" i="58"/>
  <c r="E39" i="58"/>
  <c r="I39" i="58"/>
  <c r="C40" i="58"/>
  <c r="G40" i="58"/>
  <c r="E40" i="58"/>
  <c r="I40" i="58"/>
  <c r="C41" i="58"/>
  <c r="G41" i="58"/>
  <c r="E41" i="58"/>
  <c r="I41" i="58"/>
  <c r="C42" i="58"/>
  <c r="G42" i="58"/>
  <c r="E42" i="58"/>
  <c r="I42" i="58"/>
  <c r="C43" i="58"/>
  <c r="G43" i="58"/>
  <c r="E43" i="58"/>
  <c r="I43" i="58"/>
  <c r="C44" i="58"/>
  <c r="G44" i="58"/>
  <c r="E44" i="58"/>
  <c r="I44" i="58"/>
  <c r="C45" i="58"/>
  <c r="G45" i="58"/>
  <c r="E45" i="58"/>
  <c r="K48" i="58"/>
  <c r="J48" i="58"/>
  <c r="I46" i="58"/>
  <c r="F5" i="58"/>
  <c r="C7" i="50"/>
  <c r="G7" i="50"/>
  <c r="E7" i="50"/>
  <c r="I7" i="50"/>
  <c r="C8" i="50"/>
  <c r="G8" i="50"/>
  <c r="E8" i="50"/>
  <c r="I8" i="50"/>
  <c r="C9" i="50"/>
  <c r="G9" i="50"/>
  <c r="E9" i="50"/>
  <c r="I9" i="50"/>
  <c r="C10" i="50"/>
  <c r="G10" i="50"/>
  <c r="E10" i="50"/>
  <c r="I10" i="50"/>
  <c r="C11" i="50"/>
  <c r="G11" i="50"/>
  <c r="E11" i="50"/>
  <c r="I11" i="50"/>
  <c r="C12" i="50"/>
  <c r="G12" i="50"/>
  <c r="E12" i="50"/>
  <c r="I12" i="50"/>
  <c r="C13" i="50"/>
  <c r="G13" i="50"/>
  <c r="E13" i="50"/>
  <c r="I13" i="50"/>
  <c r="C14" i="50"/>
  <c r="G14" i="50"/>
  <c r="E14" i="50"/>
  <c r="I14" i="50"/>
  <c r="C15" i="50"/>
  <c r="G15" i="50"/>
  <c r="E15" i="50"/>
  <c r="I15" i="50"/>
  <c r="C16" i="50"/>
  <c r="G16" i="50"/>
  <c r="E16" i="50"/>
  <c r="I16" i="50"/>
  <c r="C17" i="50"/>
  <c r="G17" i="50"/>
  <c r="E17" i="50"/>
  <c r="I17" i="50"/>
  <c r="C18" i="50"/>
  <c r="G18" i="50"/>
  <c r="E18" i="50"/>
  <c r="I18" i="50"/>
  <c r="C19" i="50"/>
  <c r="G19" i="50"/>
  <c r="E19" i="50"/>
  <c r="I19" i="50"/>
  <c r="C20" i="50"/>
  <c r="G20" i="50"/>
  <c r="E20" i="50"/>
  <c r="I20" i="50"/>
  <c r="C21" i="50"/>
  <c r="G21" i="50"/>
  <c r="E21" i="50"/>
  <c r="I21" i="50"/>
  <c r="C22" i="50"/>
  <c r="G22" i="50"/>
  <c r="E22" i="50"/>
  <c r="I22" i="50"/>
  <c r="C23" i="50"/>
  <c r="G23" i="50"/>
  <c r="E23" i="50"/>
  <c r="I23" i="50"/>
  <c r="C24" i="50"/>
  <c r="G24" i="50"/>
  <c r="E24" i="50"/>
  <c r="I24" i="50"/>
  <c r="C25" i="50"/>
  <c r="G25" i="50"/>
  <c r="E25" i="50"/>
  <c r="I25" i="50"/>
  <c r="C26" i="50"/>
  <c r="G26" i="50"/>
  <c r="E26" i="50"/>
  <c r="I26" i="50"/>
  <c r="C27" i="50"/>
  <c r="G27" i="50"/>
  <c r="E27" i="50"/>
  <c r="I27" i="50"/>
  <c r="C28" i="50"/>
  <c r="G28" i="50"/>
  <c r="E28" i="50"/>
  <c r="I28" i="50"/>
  <c r="E29" i="50"/>
  <c r="I29" i="50"/>
  <c r="C29" i="50"/>
  <c r="G29" i="50"/>
  <c r="C30" i="50"/>
  <c r="G30" i="50"/>
  <c r="E30" i="50"/>
  <c r="I30" i="50"/>
  <c r="C31" i="50"/>
  <c r="G31" i="50"/>
  <c r="E31" i="50"/>
  <c r="I31" i="50"/>
  <c r="C32" i="50"/>
  <c r="G32" i="50"/>
  <c r="E32" i="50"/>
  <c r="I32" i="50"/>
  <c r="C33" i="50"/>
  <c r="G33" i="50"/>
  <c r="E33" i="50"/>
  <c r="I33" i="50"/>
  <c r="C34" i="50"/>
  <c r="G34" i="50"/>
  <c r="E34" i="50"/>
  <c r="I34" i="50"/>
  <c r="C35" i="50"/>
  <c r="G35" i="50"/>
  <c r="E35" i="50"/>
  <c r="I35" i="50"/>
  <c r="C36" i="50"/>
  <c r="G36" i="50"/>
  <c r="E36" i="50"/>
  <c r="I36" i="50"/>
  <c r="C37" i="50"/>
  <c r="G37" i="50"/>
  <c r="E37" i="50"/>
  <c r="I37" i="50"/>
  <c r="C38" i="50"/>
  <c r="G38" i="50"/>
  <c r="E38" i="50"/>
  <c r="I38" i="50"/>
  <c r="C39" i="50"/>
  <c r="G39" i="50"/>
  <c r="E39" i="50"/>
  <c r="I39" i="50"/>
  <c r="C40" i="50"/>
  <c r="G40" i="50"/>
  <c r="E40" i="50"/>
  <c r="I40" i="50"/>
  <c r="C41" i="50"/>
  <c r="G41" i="50"/>
  <c r="E41" i="50"/>
  <c r="I41" i="50"/>
  <c r="C42" i="50"/>
  <c r="G42" i="50"/>
  <c r="E42" i="50"/>
  <c r="I42" i="50"/>
  <c r="C43" i="50"/>
  <c r="G43" i="50"/>
  <c r="E43" i="50"/>
  <c r="I43" i="50"/>
  <c r="C44" i="50"/>
  <c r="G44" i="50"/>
  <c r="E44" i="50"/>
  <c r="I44" i="50"/>
  <c r="C45" i="50"/>
  <c r="G45" i="50"/>
  <c r="E45" i="50"/>
  <c r="I45" i="50"/>
  <c r="C46" i="50"/>
  <c r="G46" i="50"/>
  <c r="E46" i="50"/>
  <c r="I46" i="50"/>
  <c r="C47" i="50"/>
  <c r="G47" i="50"/>
  <c r="E47" i="50"/>
  <c r="I47" i="50"/>
  <c r="C48" i="50"/>
  <c r="G48" i="50"/>
  <c r="E48" i="50"/>
  <c r="I48" i="50"/>
  <c r="C49" i="50"/>
  <c r="G49" i="50"/>
  <c r="E49" i="50"/>
  <c r="I49" i="50"/>
  <c r="C50" i="50"/>
  <c r="G50" i="50"/>
  <c r="K53" i="50"/>
  <c r="J53" i="50"/>
  <c r="E51" i="50"/>
  <c r="I51" i="50"/>
  <c r="F5" i="50"/>
  <c r="E42" i="53"/>
  <c r="I42" i="53"/>
  <c r="E60" i="53"/>
  <c r="I60" i="53"/>
  <c r="E25" i="53"/>
  <c r="I25" i="53"/>
  <c r="E39" i="53"/>
  <c r="I39" i="53"/>
  <c r="E7" i="53"/>
  <c r="I7" i="53"/>
  <c r="E22" i="53"/>
  <c r="I22" i="53"/>
  <c r="C42" i="53"/>
  <c r="G42" i="53"/>
  <c r="C60" i="53"/>
  <c r="G60" i="53"/>
  <c r="C25" i="53"/>
  <c r="G25" i="53"/>
  <c r="C39" i="53"/>
  <c r="G39" i="53"/>
  <c r="C7" i="53"/>
  <c r="G7" i="53"/>
  <c r="C22" i="53"/>
  <c r="G22" i="53"/>
  <c r="F5" i="53"/>
  <c r="C8" i="53"/>
  <c r="G8" i="53"/>
  <c r="E8" i="53"/>
  <c r="I8" i="53"/>
  <c r="C9" i="53"/>
  <c r="G9" i="53"/>
  <c r="E9" i="53"/>
  <c r="I9" i="53"/>
  <c r="C10" i="53"/>
  <c r="G10" i="53"/>
  <c r="E10" i="53"/>
  <c r="I10" i="53"/>
  <c r="C11" i="53"/>
  <c r="G11" i="53"/>
  <c r="E11" i="53"/>
  <c r="I11" i="53"/>
  <c r="C12" i="53"/>
  <c r="G12" i="53"/>
  <c r="E12" i="53"/>
  <c r="I12" i="53"/>
  <c r="C13" i="53"/>
  <c r="G13" i="53"/>
  <c r="E13" i="53"/>
  <c r="I13" i="53"/>
  <c r="C14" i="53"/>
  <c r="G14" i="53"/>
  <c r="E14" i="53"/>
  <c r="I14" i="53"/>
  <c r="C15" i="53"/>
  <c r="G15" i="53"/>
  <c r="E15" i="53"/>
  <c r="I15" i="53"/>
  <c r="C16" i="53"/>
  <c r="G16" i="53"/>
  <c r="E16" i="53"/>
  <c r="I16" i="53"/>
  <c r="C17" i="53"/>
  <c r="G17" i="53"/>
  <c r="E17" i="53"/>
  <c r="I17" i="53"/>
  <c r="C18" i="53"/>
  <c r="G18" i="53"/>
  <c r="E18" i="53"/>
  <c r="I18" i="53"/>
  <c r="C19" i="53"/>
  <c r="G19" i="53"/>
  <c r="K22" i="53"/>
  <c r="J22" i="53"/>
  <c r="E20" i="53"/>
  <c r="I20" i="53"/>
  <c r="C26" i="53"/>
  <c r="G26" i="53"/>
  <c r="E26" i="53"/>
  <c r="I26" i="53"/>
  <c r="C27" i="53"/>
  <c r="G27" i="53"/>
  <c r="E27" i="53"/>
  <c r="I27" i="53"/>
  <c r="C28" i="53"/>
  <c r="G28" i="53"/>
  <c r="E28" i="53"/>
  <c r="I28" i="53"/>
  <c r="C29" i="53"/>
  <c r="G29" i="53"/>
  <c r="E29" i="53"/>
  <c r="I29" i="53"/>
  <c r="C30" i="53"/>
  <c r="G30" i="53"/>
  <c r="E30" i="53"/>
  <c r="I30" i="53"/>
  <c r="C31" i="53"/>
  <c r="G31" i="53"/>
  <c r="E31" i="53"/>
  <c r="I31" i="53"/>
  <c r="C32" i="53"/>
  <c r="G32" i="53"/>
  <c r="E32" i="53"/>
  <c r="I32" i="53"/>
  <c r="C33" i="53"/>
  <c r="G33" i="53"/>
  <c r="E33" i="53"/>
  <c r="I33" i="53"/>
  <c r="C34" i="53"/>
  <c r="G34" i="53"/>
  <c r="E34" i="53"/>
  <c r="I34" i="53"/>
  <c r="C35" i="53"/>
  <c r="G35" i="53"/>
  <c r="E35" i="53"/>
  <c r="I35" i="53"/>
  <c r="C36" i="53"/>
  <c r="G36" i="53"/>
  <c r="J39" i="53"/>
  <c r="K39" i="53"/>
  <c r="E37" i="53"/>
  <c r="I37" i="53"/>
  <c r="C43" i="53"/>
  <c r="G43" i="53"/>
  <c r="E43" i="53"/>
  <c r="I43" i="53"/>
  <c r="C44" i="53"/>
  <c r="G44" i="53"/>
  <c r="E44" i="53"/>
  <c r="I44" i="53"/>
  <c r="C45" i="53"/>
  <c r="G45" i="53"/>
  <c r="E45" i="53"/>
  <c r="I45" i="53"/>
  <c r="C46" i="53"/>
  <c r="G46" i="53"/>
  <c r="E46" i="53"/>
  <c r="I46" i="53"/>
  <c r="C47" i="53"/>
  <c r="G47" i="53"/>
  <c r="E47" i="53"/>
  <c r="I47" i="53"/>
  <c r="C48" i="53"/>
  <c r="G48" i="53"/>
  <c r="E48" i="53"/>
  <c r="I48" i="53"/>
  <c r="C49" i="53"/>
  <c r="G49" i="53"/>
  <c r="E49" i="53"/>
  <c r="I49" i="53"/>
  <c r="C50" i="53"/>
  <c r="G50" i="53"/>
  <c r="E50" i="53"/>
  <c r="I50" i="53"/>
  <c r="C51" i="53"/>
  <c r="G51" i="53"/>
  <c r="E51" i="53"/>
  <c r="I51" i="53"/>
  <c r="C52" i="53"/>
  <c r="G52" i="53"/>
  <c r="E52" i="53"/>
  <c r="I52" i="53"/>
  <c r="C53" i="53"/>
  <c r="G53" i="53"/>
  <c r="E53" i="53"/>
  <c r="I53" i="53"/>
  <c r="C54" i="53"/>
  <c r="G54" i="53"/>
  <c r="E54" i="53"/>
  <c r="I54" i="53"/>
  <c r="C55" i="53"/>
  <c r="G55" i="53"/>
  <c r="E55" i="53"/>
  <c r="I55" i="53"/>
  <c r="C56" i="53"/>
  <c r="G56" i="53"/>
  <c r="E56" i="53"/>
  <c r="I56" i="53"/>
  <c r="C57" i="53"/>
  <c r="G57" i="53"/>
  <c r="J60" i="53"/>
  <c r="K60" i="53"/>
  <c r="E58" i="53"/>
  <c r="I58" i="53"/>
  <c r="E58" i="54"/>
  <c r="I58" i="54"/>
  <c r="E79" i="54"/>
  <c r="I79" i="54"/>
  <c r="E46" i="54"/>
  <c r="I46" i="54"/>
  <c r="E55" i="54"/>
  <c r="I55" i="54"/>
  <c r="E31" i="54"/>
  <c r="I31" i="54"/>
  <c r="E43" i="54"/>
  <c r="I43" i="54"/>
  <c r="E24" i="54"/>
  <c r="I24" i="54"/>
  <c r="E28" i="54"/>
  <c r="I28" i="54"/>
  <c r="E18" i="54"/>
  <c r="I18" i="54"/>
  <c r="E7" i="54"/>
  <c r="I7" i="54"/>
  <c r="E15" i="54"/>
  <c r="I15" i="54"/>
  <c r="C58" i="54"/>
  <c r="G58" i="54"/>
  <c r="C79" i="54"/>
  <c r="G79" i="54"/>
  <c r="C46" i="54"/>
  <c r="G46" i="54"/>
  <c r="C55" i="54"/>
  <c r="G55" i="54"/>
  <c r="C31" i="54"/>
  <c r="G31" i="54"/>
  <c r="C43" i="54"/>
  <c r="G43" i="54"/>
  <c r="C24" i="54"/>
  <c r="G24" i="54"/>
  <c r="C28" i="54"/>
  <c r="G28" i="54"/>
  <c r="C18" i="54"/>
  <c r="G18" i="54"/>
  <c r="C21" i="54"/>
  <c r="G21" i="54"/>
  <c r="C7" i="54"/>
  <c r="G7" i="54"/>
  <c r="C15" i="54"/>
  <c r="G15" i="54"/>
  <c r="F5" i="54"/>
  <c r="C8" i="54"/>
  <c r="G8" i="54"/>
  <c r="E8" i="54"/>
  <c r="I8" i="54"/>
  <c r="C9" i="54"/>
  <c r="G9" i="54"/>
  <c r="E9" i="54"/>
  <c r="I9" i="54"/>
  <c r="C10" i="54"/>
  <c r="G10" i="54"/>
  <c r="E10" i="54"/>
  <c r="I10" i="54"/>
  <c r="C11" i="54"/>
  <c r="G11" i="54"/>
  <c r="I11" i="54"/>
  <c r="J15" i="54"/>
  <c r="C12" i="54"/>
  <c r="G12" i="54"/>
  <c r="E12" i="54"/>
  <c r="K15" i="54"/>
  <c r="E13" i="54"/>
  <c r="I13" i="54"/>
  <c r="J21" i="54"/>
  <c r="K21" i="54"/>
  <c r="E19" i="54"/>
  <c r="I19" i="54"/>
  <c r="C25" i="54"/>
  <c r="G25" i="54"/>
  <c r="K28" i="54"/>
  <c r="J28" i="54"/>
  <c r="E26" i="54"/>
  <c r="I26" i="54"/>
  <c r="C32" i="54"/>
  <c r="G32" i="54"/>
  <c r="E32" i="54"/>
  <c r="I32" i="54"/>
  <c r="C33" i="54"/>
  <c r="G33" i="54"/>
  <c r="E33" i="54"/>
  <c r="I33" i="54"/>
  <c r="C34" i="54"/>
  <c r="G34" i="54"/>
  <c r="E34" i="54"/>
  <c r="I34" i="54"/>
  <c r="C35" i="54"/>
  <c r="G35" i="54"/>
  <c r="E35" i="54"/>
  <c r="I35" i="54"/>
  <c r="C36" i="54"/>
  <c r="G36" i="54"/>
  <c r="E36" i="54"/>
  <c r="I36" i="54"/>
  <c r="C37" i="54"/>
  <c r="G37" i="54"/>
  <c r="E37" i="54"/>
  <c r="I37" i="54"/>
  <c r="C38" i="54"/>
  <c r="G38" i="54"/>
  <c r="E38" i="54"/>
  <c r="I38" i="54"/>
  <c r="C39" i="54"/>
  <c r="G39" i="54"/>
  <c r="E39" i="54"/>
  <c r="I39" i="54"/>
  <c r="C40" i="54"/>
  <c r="G40" i="54"/>
  <c r="K43" i="54"/>
  <c r="J43" i="54"/>
  <c r="E41" i="54"/>
  <c r="I41" i="54"/>
  <c r="C47" i="54"/>
  <c r="G47" i="54"/>
  <c r="E47" i="54"/>
  <c r="I47" i="54"/>
  <c r="C48" i="54"/>
  <c r="G48" i="54"/>
  <c r="E48" i="54"/>
  <c r="I48" i="54"/>
  <c r="C49" i="54"/>
  <c r="G49" i="54"/>
  <c r="E49" i="54"/>
  <c r="I49" i="54"/>
  <c r="C50" i="54"/>
  <c r="G50" i="54"/>
  <c r="E50" i="54"/>
  <c r="I50" i="54"/>
  <c r="C51" i="54"/>
  <c r="G51" i="54"/>
  <c r="E51" i="54"/>
  <c r="I51" i="54"/>
  <c r="C52" i="54"/>
  <c r="G52" i="54"/>
  <c r="J55" i="54"/>
  <c r="K55" i="54"/>
  <c r="E53" i="54"/>
  <c r="I53" i="54"/>
  <c r="C59" i="54"/>
  <c r="G59" i="54"/>
  <c r="E59" i="54"/>
  <c r="I59" i="54"/>
  <c r="C60" i="54"/>
  <c r="G60" i="54"/>
  <c r="E60" i="54"/>
  <c r="I60" i="54"/>
  <c r="C61" i="54"/>
  <c r="G61" i="54"/>
  <c r="E61" i="54"/>
  <c r="I61" i="54"/>
  <c r="C62" i="54"/>
  <c r="G62" i="54"/>
  <c r="E62" i="54"/>
  <c r="I62" i="54"/>
  <c r="C63" i="54"/>
  <c r="G63" i="54"/>
  <c r="E63" i="54"/>
  <c r="I63" i="54"/>
  <c r="C64" i="54"/>
  <c r="G64" i="54"/>
  <c r="E64" i="54"/>
  <c r="I64" i="54"/>
  <c r="C65" i="54"/>
  <c r="G65" i="54"/>
  <c r="E65" i="54"/>
  <c r="I65" i="54"/>
  <c r="C66" i="54"/>
  <c r="G66" i="54"/>
  <c r="E66" i="54"/>
  <c r="I66" i="54"/>
  <c r="C67" i="54"/>
  <c r="G67" i="54"/>
  <c r="E67" i="54"/>
  <c r="I67" i="54"/>
  <c r="C68" i="54"/>
  <c r="G68" i="54"/>
  <c r="E68" i="54"/>
  <c r="I68" i="54"/>
  <c r="C69" i="54"/>
  <c r="G69" i="54"/>
  <c r="E69" i="54"/>
  <c r="I69" i="54"/>
  <c r="C70" i="54"/>
  <c r="G70" i="54"/>
  <c r="E70" i="54"/>
  <c r="I70" i="54"/>
  <c r="C71" i="54"/>
  <c r="G71" i="54"/>
  <c r="E71" i="54"/>
  <c r="I71" i="54"/>
  <c r="C72" i="54"/>
  <c r="G72" i="54"/>
  <c r="E72" i="54"/>
  <c r="I72" i="54"/>
  <c r="C73" i="54"/>
  <c r="G73" i="54"/>
  <c r="E73" i="54"/>
  <c r="I73" i="54"/>
  <c r="C74" i="54"/>
  <c r="G74" i="54"/>
  <c r="E74" i="54"/>
  <c r="I74" i="54"/>
  <c r="C75" i="54"/>
  <c r="G75" i="54"/>
  <c r="E75" i="54"/>
  <c r="I75" i="54"/>
  <c r="C76" i="54"/>
  <c r="G76" i="54"/>
  <c r="E76" i="54"/>
  <c r="K79" i="54"/>
  <c r="J79" i="54"/>
  <c r="I77" i="54"/>
  <c r="C189" i="55"/>
  <c r="G189" i="55"/>
  <c r="C201" i="55"/>
  <c r="G201" i="55"/>
  <c r="C183" i="55"/>
  <c r="G183" i="55"/>
  <c r="C186" i="55"/>
  <c r="G186" i="55"/>
  <c r="E155" i="55"/>
  <c r="I155" i="55"/>
  <c r="E176" i="55"/>
  <c r="I176" i="55"/>
  <c r="E126" i="55"/>
  <c r="I126" i="55"/>
  <c r="E152" i="55"/>
  <c r="I152" i="55"/>
  <c r="C99" i="55"/>
  <c r="G99" i="55"/>
  <c r="C119" i="55"/>
  <c r="G119" i="55"/>
  <c r="C72" i="55"/>
  <c r="G72" i="55"/>
  <c r="C96" i="55"/>
  <c r="G96" i="55"/>
  <c r="C53" i="55"/>
  <c r="G53" i="55"/>
  <c r="C65" i="55"/>
  <c r="G65" i="55"/>
  <c r="C26" i="55"/>
  <c r="G26" i="55"/>
  <c r="C50" i="55"/>
  <c r="G50" i="55"/>
  <c r="E7" i="55"/>
  <c r="I7" i="55"/>
  <c r="E19" i="55"/>
  <c r="I19" i="55"/>
  <c r="E189" i="55"/>
  <c r="I189" i="55"/>
  <c r="E201" i="55"/>
  <c r="I201" i="55"/>
  <c r="E183" i="55"/>
  <c r="I183" i="55"/>
  <c r="E186" i="55"/>
  <c r="C155" i="55"/>
  <c r="G155" i="55"/>
  <c r="C176" i="55"/>
  <c r="G176" i="55"/>
  <c r="C126" i="55"/>
  <c r="G126" i="55"/>
  <c r="C152" i="55"/>
  <c r="G152" i="55"/>
  <c r="E99" i="55"/>
  <c r="I99" i="55"/>
  <c r="E119" i="55"/>
  <c r="I119" i="55"/>
  <c r="E72" i="55"/>
  <c r="I72" i="55"/>
  <c r="E96" i="55"/>
  <c r="I96" i="55"/>
  <c r="E53" i="55"/>
  <c r="I53" i="55"/>
  <c r="E65" i="55"/>
  <c r="I65" i="55"/>
  <c r="E26" i="55"/>
  <c r="I26" i="55"/>
  <c r="E50" i="55"/>
  <c r="I50" i="55"/>
  <c r="C7" i="55"/>
  <c r="G7" i="55"/>
  <c r="C19" i="55"/>
  <c r="G19" i="55"/>
  <c r="F5" i="55"/>
  <c r="C8" i="55"/>
  <c r="G8" i="55"/>
  <c r="E8" i="55"/>
  <c r="I8" i="55"/>
  <c r="C9" i="55"/>
  <c r="G9" i="55"/>
  <c r="E9" i="55"/>
  <c r="I9" i="55"/>
  <c r="C10" i="55"/>
  <c r="G10" i="55"/>
  <c r="E10" i="55"/>
  <c r="I10" i="55"/>
  <c r="C11" i="55"/>
  <c r="G11" i="55"/>
  <c r="E11" i="55"/>
  <c r="I11" i="55"/>
  <c r="C12" i="55"/>
  <c r="G12" i="55"/>
  <c r="E12" i="55"/>
  <c r="I12" i="55"/>
  <c r="C13" i="55"/>
  <c r="G13" i="55"/>
  <c r="E13" i="55"/>
  <c r="I13" i="55"/>
  <c r="C14" i="55"/>
  <c r="G14" i="55"/>
  <c r="E14" i="55"/>
  <c r="I14" i="55"/>
  <c r="C15" i="55"/>
  <c r="G15" i="55"/>
  <c r="E15" i="55"/>
  <c r="C16" i="55"/>
  <c r="G16" i="55"/>
  <c r="K19" i="55"/>
  <c r="E16" i="55"/>
  <c r="I16" i="55"/>
  <c r="J19" i="55"/>
  <c r="I17" i="55"/>
  <c r="F24" i="55"/>
  <c r="C27" i="55"/>
  <c r="G27" i="55"/>
  <c r="E27" i="55"/>
  <c r="I27" i="55"/>
  <c r="C28" i="55"/>
  <c r="G28" i="55"/>
  <c r="E28" i="55"/>
  <c r="I28" i="55"/>
  <c r="C29" i="55"/>
  <c r="G29" i="55"/>
  <c r="E29" i="55"/>
  <c r="I29" i="55"/>
  <c r="C30" i="55"/>
  <c r="G30" i="55"/>
  <c r="E30" i="55"/>
  <c r="I30" i="55"/>
  <c r="C31" i="55"/>
  <c r="G31" i="55"/>
  <c r="E31" i="55"/>
  <c r="I31" i="55"/>
  <c r="C32" i="55"/>
  <c r="G32" i="55"/>
  <c r="E32" i="55"/>
  <c r="I32" i="55"/>
  <c r="C33" i="55"/>
  <c r="G33" i="55"/>
  <c r="E33" i="55"/>
  <c r="I33" i="55"/>
  <c r="C34" i="55"/>
  <c r="G34" i="55"/>
  <c r="E34" i="55"/>
  <c r="I34" i="55"/>
  <c r="C35" i="55"/>
  <c r="G35" i="55"/>
  <c r="E35" i="55"/>
  <c r="I35" i="55"/>
  <c r="C36" i="55"/>
  <c r="G36" i="55"/>
  <c r="E36" i="55"/>
  <c r="I36" i="55"/>
  <c r="C37" i="55"/>
  <c r="G37" i="55"/>
  <c r="E37" i="55"/>
  <c r="I37" i="55"/>
  <c r="C38" i="55"/>
  <c r="G38" i="55"/>
  <c r="E38" i="55"/>
  <c r="I38" i="55"/>
  <c r="C39" i="55"/>
  <c r="G39" i="55"/>
  <c r="E39" i="55"/>
  <c r="I39" i="55"/>
  <c r="C40" i="55"/>
  <c r="G40" i="55"/>
  <c r="E40" i="55"/>
  <c r="I40" i="55"/>
  <c r="C41" i="55"/>
  <c r="G41" i="55"/>
  <c r="E41" i="55"/>
  <c r="I41" i="55"/>
  <c r="C42" i="55"/>
  <c r="G42" i="55"/>
  <c r="E42" i="55"/>
  <c r="I42" i="55"/>
  <c r="C43" i="55"/>
  <c r="G43" i="55"/>
  <c r="E43" i="55"/>
  <c r="I43" i="55"/>
  <c r="C44" i="55"/>
  <c r="G44" i="55"/>
  <c r="E44" i="55"/>
  <c r="I44" i="55"/>
  <c r="C45" i="55"/>
  <c r="G45" i="55"/>
  <c r="E45" i="55"/>
  <c r="I45" i="55"/>
  <c r="C46" i="55"/>
  <c r="G46" i="55"/>
  <c r="E46" i="55"/>
  <c r="I46" i="55"/>
  <c r="C47" i="55"/>
  <c r="G47" i="55"/>
  <c r="J50" i="55"/>
  <c r="K50" i="55"/>
  <c r="E48" i="55"/>
  <c r="I48" i="55"/>
  <c r="C54" i="55"/>
  <c r="G54" i="55"/>
  <c r="E54" i="55"/>
  <c r="I54" i="55"/>
  <c r="E55" i="55"/>
  <c r="I55" i="55"/>
  <c r="C55" i="55"/>
  <c r="G55" i="55"/>
  <c r="E56" i="55"/>
  <c r="I56" i="55"/>
  <c r="C56" i="55"/>
  <c r="G56" i="55"/>
  <c r="E57" i="55"/>
  <c r="I57" i="55"/>
  <c r="C57" i="55"/>
  <c r="G57" i="55"/>
  <c r="C58" i="55"/>
  <c r="G58" i="55"/>
  <c r="E58" i="55"/>
  <c r="I58" i="55"/>
  <c r="C59" i="55"/>
  <c r="G59" i="55"/>
  <c r="E59" i="55"/>
  <c r="I59" i="55"/>
  <c r="C60" i="55"/>
  <c r="G60" i="55"/>
  <c r="E60" i="55"/>
  <c r="I60" i="55"/>
  <c r="C61" i="55"/>
  <c r="G61" i="55"/>
  <c r="E61" i="55"/>
  <c r="I61" i="55"/>
  <c r="C62" i="55"/>
  <c r="G62" i="55"/>
  <c r="J65" i="55"/>
  <c r="K65" i="55"/>
  <c r="E63" i="55"/>
  <c r="I63" i="55"/>
  <c r="C73" i="55"/>
  <c r="G73" i="55"/>
  <c r="E73" i="55"/>
  <c r="I73" i="55"/>
  <c r="C74" i="55"/>
  <c r="G74" i="55"/>
  <c r="E74" i="55"/>
  <c r="I74" i="55"/>
  <c r="C75" i="55"/>
  <c r="G75" i="55"/>
  <c r="E75" i="55"/>
  <c r="I75" i="55"/>
  <c r="C76" i="55"/>
  <c r="G76" i="55"/>
  <c r="E76" i="55"/>
  <c r="I76" i="55"/>
  <c r="C77" i="55"/>
  <c r="G77" i="55"/>
  <c r="E77" i="55"/>
  <c r="I77" i="55"/>
  <c r="C78" i="55"/>
  <c r="G78" i="55"/>
  <c r="E78" i="55"/>
  <c r="I78" i="55"/>
  <c r="C79" i="55"/>
  <c r="G79" i="55"/>
  <c r="E79" i="55"/>
  <c r="I79" i="55"/>
  <c r="C80" i="55"/>
  <c r="G80" i="55"/>
  <c r="E80" i="55"/>
  <c r="I80" i="55"/>
  <c r="C81" i="55"/>
  <c r="G81" i="55"/>
  <c r="E81" i="55"/>
  <c r="I81" i="55"/>
  <c r="C82" i="55"/>
  <c r="G82" i="55"/>
  <c r="E82" i="55"/>
  <c r="I82" i="55"/>
  <c r="C83" i="55"/>
  <c r="G83" i="55"/>
  <c r="E83" i="55"/>
  <c r="I83" i="55"/>
  <c r="C84" i="55"/>
  <c r="G84" i="55"/>
  <c r="E84" i="55"/>
  <c r="I84" i="55"/>
  <c r="C85" i="55"/>
  <c r="G85" i="55"/>
  <c r="E85" i="55"/>
  <c r="I85" i="55"/>
  <c r="C86" i="55"/>
  <c r="G86" i="55"/>
  <c r="E86" i="55"/>
  <c r="I86" i="55"/>
  <c r="C87" i="55"/>
  <c r="G87" i="55"/>
  <c r="E87" i="55"/>
  <c r="I87" i="55"/>
  <c r="C88" i="55"/>
  <c r="G88" i="55"/>
  <c r="E88" i="55"/>
  <c r="I88" i="55"/>
  <c r="C89" i="55"/>
  <c r="G89" i="55"/>
  <c r="E89" i="55"/>
  <c r="I89" i="55"/>
  <c r="C90" i="55"/>
  <c r="G90" i="55"/>
  <c r="E90" i="55"/>
  <c r="I90" i="55"/>
  <c r="C91" i="55"/>
  <c r="G91" i="55"/>
  <c r="E91" i="55"/>
  <c r="I91" i="55"/>
  <c r="C92" i="55"/>
  <c r="G92" i="55"/>
  <c r="E92" i="55"/>
  <c r="I92" i="55"/>
  <c r="C93" i="55"/>
  <c r="G93" i="55"/>
  <c r="E93" i="55"/>
  <c r="K96" i="55"/>
  <c r="J96" i="55"/>
  <c r="I94" i="55"/>
  <c r="C100" i="55"/>
  <c r="G100" i="55"/>
  <c r="E100" i="55"/>
  <c r="I100" i="55"/>
  <c r="C101" i="55"/>
  <c r="G101" i="55"/>
  <c r="E101" i="55"/>
  <c r="I101" i="55"/>
  <c r="C102" i="55"/>
  <c r="G102" i="55"/>
  <c r="E102" i="55"/>
  <c r="I102" i="55"/>
  <c r="C103" i="55"/>
  <c r="G103" i="55"/>
  <c r="E103" i="55"/>
  <c r="I103" i="55"/>
  <c r="C104" i="55"/>
  <c r="G104" i="55"/>
  <c r="E104" i="55"/>
  <c r="I104" i="55"/>
  <c r="E105" i="55"/>
  <c r="I105" i="55"/>
  <c r="C105" i="55"/>
  <c r="G105" i="55"/>
  <c r="E106" i="55"/>
  <c r="I106" i="55"/>
  <c r="C106" i="55"/>
  <c r="G106" i="55"/>
  <c r="C107" i="55"/>
  <c r="G107" i="55"/>
  <c r="E107" i="55"/>
  <c r="I107" i="55"/>
  <c r="C108" i="55"/>
  <c r="G108" i="55"/>
  <c r="E108" i="55"/>
  <c r="I108" i="55"/>
  <c r="C109" i="55"/>
  <c r="G109" i="55"/>
  <c r="E109" i="55"/>
  <c r="I109" i="55"/>
  <c r="C110" i="55"/>
  <c r="G110" i="55"/>
  <c r="E110" i="55"/>
  <c r="I110" i="55"/>
  <c r="C111" i="55"/>
  <c r="G111" i="55"/>
  <c r="E111" i="55"/>
  <c r="I111" i="55"/>
  <c r="C112" i="55"/>
  <c r="G112" i="55"/>
  <c r="E112" i="55"/>
  <c r="I112" i="55"/>
  <c r="C113" i="55"/>
  <c r="G113" i="55"/>
  <c r="E113" i="55"/>
  <c r="I113" i="55"/>
  <c r="C114" i="55"/>
  <c r="G114" i="55"/>
  <c r="E114" i="55"/>
  <c r="I114" i="55"/>
  <c r="C115" i="55"/>
  <c r="G115" i="55"/>
  <c r="E115" i="55"/>
  <c r="I115" i="55"/>
  <c r="C116" i="55"/>
  <c r="G116" i="55"/>
  <c r="J119" i="55"/>
  <c r="K119" i="55"/>
  <c r="E117" i="55"/>
  <c r="I117" i="55"/>
  <c r="F124" i="55"/>
  <c r="C127" i="55"/>
  <c r="G127" i="55"/>
  <c r="E127" i="55"/>
  <c r="I127" i="55"/>
  <c r="E128" i="55"/>
  <c r="I128" i="55"/>
  <c r="C128" i="55"/>
  <c r="G128" i="55"/>
  <c r="C129" i="55"/>
  <c r="G129" i="55"/>
  <c r="E129" i="55"/>
  <c r="I129" i="55"/>
  <c r="C130" i="55"/>
  <c r="G130" i="55"/>
  <c r="E130" i="55"/>
  <c r="I130" i="55"/>
  <c r="C131" i="55"/>
  <c r="G131" i="55"/>
  <c r="E131" i="55"/>
  <c r="I131" i="55"/>
  <c r="C132" i="55"/>
  <c r="G132" i="55"/>
  <c r="E132" i="55"/>
  <c r="I132" i="55"/>
  <c r="C133" i="55"/>
  <c r="G133" i="55"/>
  <c r="E133" i="55"/>
  <c r="I133" i="55"/>
  <c r="C134" i="55"/>
  <c r="G134" i="55"/>
  <c r="E134" i="55"/>
  <c r="I134" i="55"/>
  <c r="C135" i="55"/>
  <c r="G135" i="55"/>
  <c r="E135" i="55"/>
  <c r="I135" i="55"/>
  <c r="C136" i="55"/>
  <c r="G136" i="55"/>
  <c r="E136" i="55"/>
  <c r="I136" i="55"/>
  <c r="C137" i="55"/>
  <c r="G137" i="55"/>
  <c r="E137" i="55"/>
  <c r="I137" i="55"/>
  <c r="C138" i="55"/>
  <c r="G138" i="55"/>
  <c r="E138" i="55"/>
  <c r="I138" i="55"/>
  <c r="C139" i="55"/>
  <c r="G139" i="55"/>
  <c r="E139" i="55"/>
  <c r="I139" i="55"/>
  <c r="C140" i="55"/>
  <c r="G140" i="55"/>
  <c r="E140" i="55"/>
  <c r="I140" i="55"/>
  <c r="E141" i="55"/>
  <c r="I141" i="55"/>
  <c r="C141" i="55"/>
  <c r="G141" i="55"/>
  <c r="C142" i="55"/>
  <c r="G142" i="55"/>
  <c r="E142" i="55"/>
  <c r="I142" i="55"/>
  <c r="C143" i="55"/>
  <c r="G143" i="55"/>
  <c r="E143" i="55"/>
  <c r="I143" i="55"/>
  <c r="C144" i="55"/>
  <c r="G144" i="55"/>
  <c r="E144" i="55"/>
  <c r="I144" i="55"/>
  <c r="C145" i="55"/>
  <c r="G145" i="55"/>
  <c r="E145" i="55"/>
  <c r="I145" i="55"/>
  <c r="C146" i="55"/>
  <c r="G146" i="55"/>
  <c r="E146" i="55"/>
  <c r="I146" i="55"/>
  <c r="C147" i="55"/>
  <c r="G147" i="55"/>
  <c r="E147" i="55"/>
  <c r="I147" i="55"/>
  <c r="C148" i="55"/>
  <c r="G148" i="55"/>
  <c r="E148" i="55"/>
  <c r="I148" i="55"/>
  <c r="C149" i="55"/>
  <c r="G149" i="55"/>
  <c r="J152" i="55"/>
  <c r="K152" i="55"/>
  <c r="E150" i="55"/>
  <c r="I150" i="55"/>
  <c r="C156" i="55"/>
  <c r="G156" i="55"/>
  <c r="E156" i="55"/>
  <c r="I156" i="55"/>
  <c r="C157" i="55"/>
  <c r="G157" i="55"/>
  <c r="E157" i="55"/>
  <c r="I157" i="55"/>
  <c r="C158" i="55"/>
  <c r="G158" i="55"/>
  <c r="E158" i="55"/>
  <c r="I158" i="55"/>
  <c r="C159" i="55"/>
  <c r="G159" i="55"/>
  <c r="E159" i="55"/>
  <c r="I159" i="55"/>
  <c r="C160" i="55"/>
  <c r="G160" i="55"/>
  <c r="E160" i="55"/>
  <c r="I160" i="55"/>
  <c r="C161" i="55"/>
  <c r="G161" i="55"/>
  <c r="E161" i="55"/>
  <c r="I161" i="55"/>
  <c r="C162" i="55"/>
  <c r="G162" i="55"/>
  <c r="E162" i="55"/>
  <c r="I162" i="55"/>
  <c r="C163" i="55"/>
  <c r="G163" i="55"/>
  <c r="E163" i="55"/>
  <c r="I163" i="55"/>
  <c r="C164" i="55"/>
  <c r="G164" i="55"/>
  <c r="E164" i="55"/>
  <c r="I164" i="55"/>
  <c r="C165" i="55"/>
  <c r="G165" i="55"/>
  <c r="E165" i="55"/>
  <c r="I165" i="55"/>
  <c r="C166" i="55"/>
  <c r="G166" i="55"/>
  <c r="E166" i="55"/>
  <c r="I166" i="55"/>
  <c r="C167" i="55"/>
  <c r="G167" i="55"/>
  <c r="E167" i="55"/>
  <c r="I167" i="55"/>
  <c r="C168" i="55"/>
  <c r="G168" i="55"/>
  <c r="E168" i="55"/>
  <c r="I168" i="55"/>
  <c r="C169" i="55"/>
  <c r="G169" i="55"/>
  <c r="E169" i="55"/>
  <c r="I169" i="55"/>
  <c r="C170" i="55"/>
  <c r="G170" i="55"/>
  <c r="E170" i="55"/>
  <c r="I170" i="55"/>
  <c r="C171" i="55"/>
  <c r="G171" i="55"/>
  <c r="E171" i="55"/>
  <c r="I171" i="55"/>
  <c r="C172" i="55"/>
  <c r="G172" i="55"/>
  <c r="E172" i="55"/>
  <c r="I172" i="55"/>
  <c r="C173" i="55"/>
  <c r="G173" i="55"/>
  <c r="J176" i="55"/>
  <c r="K176" i="55"/>
  <c r="E174" i="55"/>
  <c r="I174" i="55"/>
  <c r="F181" i="55"/>
  <c r="K186" i="55"/>
  <c r="J186" i="55"/>
  <c r="I184" i="55"/>
  <c r="C190" i="55"/>
  <c r="G190" i="55"/>
  <c r="E190" i="55"/>
  <c r="I190" i="55"/>
  <c r="C191" i="55"/>
  <c r="G191" i="55"/>
  <c r="E191" i="55"/>
  <c r="I191" i="55"/>
  <c r="C192" i="55"/>
  <c r="G192" i="55"/>
  <c r="E192" i="55"/>
  <c r="I192" i="55"/>
  <c r="C193" i="55"/>
  <c r="G193" i="55"/>
  <c r="E193" i="55"/>
  <c r="I193" i="55"/>
  <c r="C194" i="55"/>
  <c r="G194" i="55"/>
  <c r="E194" i="55"/>
  <c r="I194" i="55"/>
  <c r="C195" i="55"/>
  <c r="G195" i="55"/>
  <c r="E195" i="55"/>
  <c r="I195" i="55"/>
  <c r="C196" i="55"/>
  <c r="G196" i="55"/>
  <c r="E196" i="55"/>
  <c r="I196" i="55"/>
  <c r="C197" i="55"/>
  <c r="G197" i="55"/>
  <c r="E197" i="55"/>
  <c r="I197" i="55"/>
  <c r="C198" i="55"/>
  <c r="G198" i="55"/>
  <c r="J201" i="55"/>
  <c r="K201" i="55"/>
  <c r="E199" i="55"/>
  <c r="I199" i="55"/>
  <c r="I240" i="48"/>
  <c r="I237" i="48"/>
  <c r="I214" i="48"/>
  <c r="C189" i="48"/>
  <c r="C176" i="48"/>
  <c r="E240" i="48"/>
  <c r="E253" i="48"/>
  <c r="E217" i="48"/>
  <c r="E237" i="48"/>
  <c r="E204" i="48"/>
  <c r="E214" i="48"/>
  <c r="G189" i="48"/>
  <c r="G197" i="48"/>
  <c r="G176" i="48"/>
  <c r="G186" i="48"/>
  <c r="E155" i="48"/>
  <c r="E169" i="48"/>
  <c r="I253" i="48"/>
  <c r="I217" i="48"/>
  <c r="I204" i="48"/>
  <c r="C197" i="48"/>
  <c r="C186" i="48"/>
  <c r="I155" i="48"/>
  <c r="I169" i="48"/>
  <c r="J152" i="48"/>
  <c r="E152" i="48"/>
  <c r="E150" i="48"/>
  <c r="K152" i="48"/>
  <c r="I150" i="48"/>
  <c r="I152" i="48"/>
  <c r="G131" i="48"/>
  <c r="C143" i="48"/>
  <c r="G143" i="48"/>
  <c r="C124" i="48"/>
  <c r="C128" i="48"/>
  <c r="G128" i="48"/>
  <c r="I117" i="48"/>
  <c r="E85" i="48"/>
  <c r="I95" i="48"/>
  <c r="C78" i="48"/>
  <c r="C35" i="48"/>
  <c r="G39" i="48"/>
  <c r="C18" i="48"/>
  <c r="G18" i="48"/>
  <c r="C32" i="48"/>
  <c r="E7" i="48"/>
  <c r="I7" i="48"/>
  <c r="E11" i="48"/>
  <c r="I11" i="48"/>
  <c r="C131" i="48"/>
  <c r="G124" i="48"/>
  <c r="E98" i="48"/>
  <c r="I98" i="48"/>
  <c r="E117" i="48"/>
  <c r="I85" i="48"/>
  <c r="E95" i="48"/>
  <c r="C67" i="48"/>
  <c r="G67" i="48"/>
  <c r="G78" i="48"/>
  <c r="C46" i="48"/>
  <c r="G46" i="48"/>
  <c r="C64" i="48"/>
  <c r="G64" i="48"/>
  <c r="G35" i="48"/>
  <c r="C39" i="48"/>
  <c r="G32" i="48"/>
  <c r="C240" i="48"/>
  <c r="G240" i="48"/>
  <c r="C253" i="48"/>
  <c r="G253" i="48"/>
  <c r="C217" i="48"/>
  <c r="G217" i="48"/>
  <c r="C237" i="48"/>
  <c r="G237" i="48"/>
  <c r="C204" i="48"/>
  <c r="G204" i="48"/>
  <c r="C214" i="48"/>
  <c r="G214" i="48"/>
  <c r="E189" i="48"/>
  <c r="I189" i="48"/>
  <c r="E197" i="48"/>
  <c r="I197" i="48"/>
  <c r="E176" i="48"/>
  <c r="I176" i="48"/>
  <c r="E186" i="48"/>
  <c r="I186" i="48"/>
  <c r="C155" i="48"/>
  <c r="G155" i="48"/>
  <c r="C169" i="48"/>
  <c r="G169" i="48"/>
  <c r="C150" i="48"/>
  <c r="G150" i="48"/>
  <c r="E131" i="48"/>
  <c r="I131" i="48"/>
  <c r="E143" i="48"/>
  <c r="I143" i="48"/>
  <c r="E124" i="48"/>
  <c r="I124" i="48"/>
  <c r="E128" i="48"/>
  <c r="I128" i="48"/>
  <c r="C98" i="48"/>
  <c r="G98" i="48"/>
  <c r="C117" i="48"/>
  <c r="G117" i="48"/>
  <c r="C85" i="48"/>
  <c r="G85" i="48"/>
  <c r="C95" i="48"/>
  <c r="G95" i="48"/>
  <c r="E67" i="48"/>
  <c r="I67" i="48"/>
  <c r="E78" i="48"/>
  <c r="I78" i="48"/>
  <c r="E46" i="48"/>
  <c r="I46" i="48"/>
  <c r="E64" i="48"/>
  <c r="I64" i="48"/>
  <c r="D44" i="48"/>
  <c r="H44" i="48" s="1"/>
  <c r="E35" i="48"/>
  <c r="I35" i="48"/>
  <c r="E39" i="48"/>
  <c r="I39" i="48"/>
  <c r="E18" i="48"/>
  <c r="I18" i="48"/>
  <c r="E32" i="48"/>
  <c r="I32" i="48"/>
  <c r="C7" i="48"/>
  <c r="G7" i="48"/>
  <c r="C11" i="48"/>
  <c r="G11" i="48"/>
  <c r="F5" i="48"/>
  <c r="C8" i="48"/>
  <c r="G8" i="48"/>
  <c r="J11" i="48"/>
  <c r="K11" i="48"/>
  <c r="E9" i="48"/>
  <c r="I9" i="48"/>
  <c r="F16" i="48"/>
  <c r="C19" i="48"/>
  <c r="G19" i="48"/>
  <c r="E19" i="48"/>
  <c r="I19" i="48"/>
  <c r="C20" i="48"/>
  <c r="G20" i="48"/>
  <c r="E20" i="48"/>
  <c r="I20" i="48"/>
  <c r="C21" i="48"/>
  <c r="G21" i="48"/>
  <c r="E21" i="48"/>
  <c r="I21" i="48"/>
  <c r="C22" i="48"/>
  <c r="G22" i="48"/>
  <c r="E22" i="48"/>
  <c r="I22" i="48"/>
  <c r="C23" i="48"/>
  <c r="G23" i="48"/>
  <c r="E23" i="48"/>
  <c r="I23" i="48"/>
  <c r="C24" i="48"/>
  <c r="G24" i="48"/>
  <c r="E24" i="48"/>
  <c r="I24" i="48"/>
  <c r="C25" i="48"/>
  <c r="G25" i="48"/>
  <c r="E25" i="48"/>
  <c r="I25" i="48"/>
  <c r="C26" i="48"/>
  <c r="G26" i="48"/>
  <c r="E26" i="48"/>
  <c r="I26" i="48"/>
  <c r="C27" i="48"/>
  <c r="G27" i="48"/>
  <c r="E27" i="48"/>
  <c r="I27" i="48"/>
  <c r="C28" i="48"/>
  <c r="G28" i="48"/>
  <c r="E28" i="48"/>
  <c r="I28" i="48"/>
  <c r="C29" i="48"/>
  <c r="G29" i="48"/>
  <c r="J32" i="48"/>
  <c r="K32" i="48"/>
  <c r="E30" i="48"/>
  <c r="I30" i="48"/>
  <c r="C36" i="48"/>
  <c r="G36" i="48"/>
  <c r="K39" i="48"/>
  <c r="J39" i="48"/>
  <c r="E37" i="48"/>
  <c r="I37" i="48"/>
  <c r="C47" i="48"/>
  <c r="G47" i="48"/>
  <c r="E47" i="48"/>
  <c r="I47" i="48"/>
  <c r="E48" i="48"/>
  <c r="I48" i="48"/>
  <c r="C48" i="48"/>
  <c r="G48" i="48"/>
  <c r="C49" i="48"/>
  <c r="G49" i="48"/>
  <c r="E49" i="48"/>
  <c r="I49" i="48"/>
  <c r="C50" i="48"/>
  <c r="G50" i="48"/>
  <c r="E50" i="48"/>
  <c r="I50" i="48"/>
  <c r="C51" i="48"/>
  <c r="G51" i="48"/>
  <c r="E51" i="48"/>
  <c r="I51" i="48"/>
  <c r="C52" i="48"/>
  <c r="G52" i="48"/>
  <c r="E52" i="48"/>
  <c r="I52" i="48"/>
  <c r="C53" i="48"/>
  <c r="G53" i="48"/>
  <c r="E53" i="48"/>
  <c r="I53" i="48"/>
  <c r="C54" i="48"/>
  <c r="G54" i="48"/>
  <c r="E54" i="48"/>
  <c r="I54" i="48"/>
  <c r="C55" i="48"/>
  <c r="G55" i="48"/>
  <c r="E55" i="48"/>
  <c r="I55" i="48"/>
  <c r="C56" i="48"/>
  <c r="G56" i="48"/>
  <c r="E56" i="48"/>
  <c r="I56" i="48"/>
  <c r="C57" i="48"/>
  <c r="G57" i="48"/>
  <c r="E57" i="48"/>
  <c r="I57" i="48"/>
  <c r="C58" i="48"/>
  <c r="G58" i="48"/>
  <c r="E58" i="48"/>
  <c r="I58" i="48"/>
  <c r="C59" i="48"/>
  <c r="G59" i="48"/>
  <c r="E59" i="48"/>
  <c r="I59" i="48"/>
  <c r="C60" i="48"/>
  <c r="G60" i="48"/>
  <c r="E60" i="48"/>
  <c r="I60" i="48"/>
  <c r="C61" i="48"/>
  <c r="G61" i="48"/>
  <c r="K64" i="48"/>
  <c r="J64" i="48"/>
  <c r="E62" i="48"/>
  <c r="I62" i="48"/>
  <c r="C68" i="48"/>
  <c r="G68" i="48"/>
  <c r="E68" i="48"/>
  <c r="I68" i="48"/>
  <c r="C69" i="48"/>
  <c r="G69" i="48"/>
  <c r="E69" i="48"/>
  <c r="I69" i="48"/>
  <c r="C70" i="48"/>
  <c r="G70" i="48"/>
  <c r="E70" i="48"/>
  <c r="I70" i="48"/>
  <c r="C71" i="48"/>
  <c r="G71" i="48"/>
  <c r="E71" i="48"/>
  <c r="I71" i="48"/>
  <c r="C72" i="48"/>
  <c r="G72" i="48"/>
  <c r="E72" i="48"/>
  <c r="I72" i="48"/>
  <c r="C73" i="48"/>
  <c r="G73" i="48"/>
  <c r="E73" i="48"/>
  <c r="I73" i="48"/>
  <c r="C74" i="48"/>
  <c r="G74" i="48"/>
  <c r="E74" i="48"/>
  <c r="I74" i="48"/>
  <c r="C75" i="48"/>
  <c r="G75" i="48"/>
  <c r="J78" i="48"/>
  <c r="K78" i="48"/>
  <c r="E76" i="48"/>
  <c r="I76" i="48"/>
  <c r="F83" i="48"/>
  <c r="C86" i="48"/>
  <c r="G86" i="48"/>
  <c r="E86" i="48"/>
  <c r="I86" i="48"/>
  <c r="C87" i="48"/>
  <c r="G87" i="48"/>
  <c r="E87" i="48"/>
  <c r="I87" i="48"/>
  <c r="C88" i="48"/>
  <c r="G88" i="48"/>
  <c r="E88" i="48"/>
  <c r="I88" i="48"/>
  <c r="C89" i="48"/>
  <c r="G89" i="48"/>
  <c r="E89" i="48"/>
  <c r="I89" i="48"/>
  <c r="C90" i="48"/>
  <c r="G90" i="48"/>
  <c r="E90" i="48"/>
  <c r="I90" i="48"/>
  <c r="C91" i="48"/>
  <c r="G91" i="48"/>
  <c r="E91" i="48"/>
  <c r="I91" i="48"/>
  <c r="C92" i="48"/>
  <c r="G92" i="48"/>
  <c r="K95" i="48"/>
  <c r="J95" i="48"/>
  <c r="E93" i="48"/>
  <c r="I93" i="48"/>
  <c r="C99" i="48"/>
  <c r="G99" i="48"/>
  <c r="E99" i="48"/>
  <c r="I99" i="48"/>
  <c r="C100" i="48"/>
  <c r="G100" i="48"/>
  <c r="E100" i="48"/>
  <c r="I100" i="48"/>
  <c r="C101" i="48"/>
  <c r="G101" i="48"/>
  <c r="E101" i="48"/>
  <c r="I101" i="48"/>
  <c r="C102" i="48"/>
  <c r="G102" i="48"/>
  <c r="E102" i="48"/>
  <c r="I102" i="48"/>
  <c r="C103" i="48"/>
  <c r="G103" i="48"/>
  <c r="E103" i="48"/>
  <c r="I103" i="48"/>
  <c r="C104" i="48"/>
  <c r="G104" i="48"/>
  <c r="E104" i="48"/>
  <c r="I104" i="48"/>
  <c r="C105" i="48"/>
  <c r="G105" i="48"/>
  <c r="E105" i="48"/>
  <c r="I105" i="48"/>
  <c r="C106" i="48"/>
  <c r="G106" i="48"/>
  <c r="E106" i="48"/>
  <c r="I106" i="48"/>
  <c r="C107" i="48"/>
  <c r="G107" i="48"/>
  <c r="E107" i="48"/>
  <c r="I107" i="48"/>
  <c r="C108" i="48"/>
  <c r="G108" i="48"/>
  <c r="E108" i="48"/>
  <c r="I108" i="48"/>
  <c r="C109" i="48"/>
  <c r="G109" i="48"/>
  <c r="E109" i="48"/>
  <c r="I109" i="48"/>
  <c r="C110" i="48"/>
  <c r="G110" i="48"/>
  <c r="E110" i="48"/>
  <c r="I110" i="48"/>
  <c r="C111" i="48"/>
  <c r="G111" i="48"/>
  <c r="E111" i="48"/>
  <c r="I111" i="48"/>
  <c r="C112" i="48"/>
  <c r="G112" i="48"/>
  <c r="E112" i="48"/>
  <c r="I112" i="48"/>
  <c r="C113" i="48"/>
  <c r="G113" i="48"/>
  <c r="E113" i="48"/>
  <c r="I113" i="48"/>
  <c r="C114" i="48"/>
  <c r="G114" i="48"/>
  <c r="K117" i="48"/>
  <c r="J117" i="48"/>
  <c r="E115" i="48"/>
  <c r="I115" i="48"/>
  <c r="F122" i="48"/>
  <c r="C125" i="48"/>
  <c r="G125" i="48"/>
  <c r="K128" i="48"/>
  <c r="J128" i="48"/>
  <c r="E126" i="48"/>
  <c r="I126" i="48"/>
  <c r="C132" i="48"/>
  <c r="G132" i="48"/>
  <c r="E132" i="48"/>
  <c r="I132" i="48"/>
  <c r="C133" i="48"/>
  <c r="G133" i="48"/>
  <c r="E133" i="48"/>
  <c r="I133" i="48"/>
  <c r="C134" i="48"/>
  <c r="G134" i="48"/>
  <c r="E134" i="48"/>
  <c r="I134" i="48"/>
  <c r="C135" i="48"/>
  <c r="G135" i="48"/>
  <c r="E135" i="48"/>
  <c r="I135" i="48"/>
  <c r="C136" i="48"/>
  <c r="G136" i="48"/>
  <c r="E136" i="48"/>
  <c r="I136" i="48"/>
  <c r="C137" i="48"/>
  <c r="G137" i="48"/>
  <c r="E137" i="48"/>
  <c r="I137" i="48"/>
  <c r="C138" i="48"/>
  <c r="G138" i="48"/>
  <c r="E138" i="48"/>
  <c r="I138" i="48"/>
  <c r="C139" i="48"/>
  <c r="G139" i="48"/>
  <c r="E139" i="48"/>
  <c r="I139" i="48"/>
  <c r="C140" i="48"/>
  <c r="G140" i="48"/>
  <c r="J143" i="48"/>
  <c r="K143" i="48"/>
  <c r="E141" i="48"/>
  <c r="I141" i="48"/>
  <c r="F148" i="48"/>
  <c r="C156" i="48"/>
  <c r="G156" i="48"/>
  <c r="E156" i="48"/>
  <c r="I156" i="48"/>
  <c r="C157" i="48"/>
  <c r="G157" i="48"/>
  <c r="E157" i="48"/>
  <c r="I157" i="48"/>
  <c r="C158" i="48"/>
  <c r="G158" i="48"/>
  <c r="E158" i="48"/>
  <c r="I158" i="48"/>
  <c r="C159" i="48"/>
  <c r="G159" i="48"/>
  <c r="E159" i="48"/>
  <c r="I159" i="48"/>
  <c r="C160" i="48"/>
  <c r="G160" i="48"/>
  <c r="E160" i="48"/>
  <c r="I160" i="48"/>
  <c r="C161" i="48"/>
  <c r="G161" i="48"/>
  <c r="E161" i="48"/>
  <c r="I161" i="48"/>
  <c r="C162" i="48"/>
  <c r="G162" i="48"/>
  <c r="E162" i="48"/>
  <c r="I162" i="48"/>
  <c r="C163" i="48"/>
  <c r="G163" i="48"/>
  <c r="E163" i="48"/>
  <c r="I163" i="48"/>
  <c r="C164" i="48"/>
  <c r="G164" i="48"/>
  <c r="I164" i="48"/>
  <c r="J169" i="48"/>
  <c r="C165" i="48"/>
  <c r="G165" i="48"/>
  <c r="E165" i="48"/>
  <c r="I165" i="48"/>
  <c r="C166" i="48"/>
  <c r="G166" i="48"/>
  <c r="E166" i="48"/>
  <c r="K169" i="48"/>
  <c r="E167" i="48"/>
  <c r="I167" i="48"/>
  <c r="F174" i="48"/>
  <c r="C177" i="48"/>
  <c r="G177" i="48"/>
  <c r="E177" i="48"/>
  <c r="I177" i="48"/>
  <c r="C178" i="48"/>
  <c r="G178" i="48"/>
  <c r="E178" i="48"/>
  <c r="I178" i="48"/>
  <c r="C179" i="48"/>
  <c r="G179" i="48"/>
  <c r="E179" i="48"/>
  <c r="I179" i="48"/>
  <c r="C180" i="48"/>
  <c r="G180" i="48"/>
  <c r="E180" i="48"/>
  <c r="I180" i="48"/>
  <c r="C181" i="48"/>
  <c r="G181" i="48"/>
  <c r="E181" i="48"/>
  <c r="I181" i="48"/>
  <c r="C182" i="48"/>
  <c r="G182" i="48"/>
  <c r="E182" i="48"/>
  <c r="I182" i="48"/>
  <c r="C183" i="48"/>
  <c r="G183" i="48"/>
  <c r="K186" i="48"/>
  <c r="J186" i="48"/>
  <c r="E184" i="48"/>
  <c r="I184" i="48"/>
  <c r="C190" i="48"/>
  <c r="G190" i="48"/>
  <c r="E190" i="48"/>
  <c r="I190" i="48"/>
  <c r="C191" i="48"/>
  <c r="G191" i="48"/>
  <c r="E191" i="48"/>
  <c r="I191" i="48"/>
  <c r="C192" i="48"/>
  <c r="G192" i="48"/>
  <c r="E192" i="48"/>
  <c r="I192" i="48"/>
  <c r="C193" i="48"/>
  <c r="G193" i="48"/>
  <c r="E193" i="48"/>
  <c r="I193" i="48"/>
  <c r="C194" i="48"/>
  <c r="G194" i="48"/>
  <c r="K197" i="48"/>
  <c r="J197" i="48"/>
  <c r="E195" i="48"/>
  <c r="I195" i="48"/>
  <c r="F202" i="48"/>
  <c r="C205" i="48"/>
  <c r="G205" i="48"/>
  <c r="E205" i="48"/>
  <c r="I205" i="48"/>
  <c r="C206" i="48"/>
  <c r="G206" i="48"/>
  <c r="E206" i="48"/>
  <c r="I206" i="48"/>
  <c r="C207" i="48"/>
  <c r="G207" i="48"/>
  <c r="E207" i="48"/>
  <c r="I207" i="48"/>
  <c r="C208" i="48"/>
  <c r="G208" i="48"/>
  <c r="I208" i="48"/>
  <c r="J214" i="48"/>
  <c r="C209" i="48"/>
  <c r="G209" i="48"/>
  <c r="E209" i="48"/>
  <c r="I209" i="48"/>
  <c r="C210" i="48"/>
  <c r="G210" i="48"/>
  <c r="E210" i="48"/>
  <c r="I210" i="48"/>
  <c r="C211" i="48"/>
  <c r="G211" i="48"/>
  <c r="E211" i="48"/>
  <c r="K214" i="48"/>
  <c r="E212" i="48"/>
  <c r="I212" i="48"/>
  <c r="C218" i="48"/>
  <c r="G218" i="48"/>
  <c r="E218" i="48"/>
  <c r="I218" i="48"/>
  <c r="C219" i="48"/>
  <c r="G219" i="48"/>
  <c r="E219" i="48"/>
  <c r="I219" i="48"/>
  <c r="C220" i="48"/>
  <c r="G220" i="48"/>
  <c r="E220" i="48"/>
  <c r="I220" i="48"/>
  <c r="C221" i="48"/>
  <c r="G221" i="48"/>
  <c r="E221" i="48"/>
  <c r="I221" i="48"/>
  <c r="C222" i="48"/>
  <c r="G222" i="48"/>
  <c r="E222" i="48"/>
  <c r="I222" i="48"/>
  <c r="C223" i="48"/>
  <c r="G223" i="48"/>
  <c r="E223" i="48"/>
  <c r="I223" i="48"/>
  <c r="C224" i="48"/>
  <c r="G224" i="48"/>
  <c r="E224" i="48"/>
  <c r="I224" i="48"/>
  <c r="C225" i="48"/>
  <c r="G225" i="48"/>
  <c r="E225" i="48"/>
  <c r="I225" i="48"/>
  <c r="C226" i="48"/>
  <c r="G226" i="48"/>
  <c r="E226" i="48"/>
  <c r="I226" i="48"/>
  <c r="C227" i="48"/>
  <c r="G227" i="48"/>
  <c r="E227" i="48"/>
  <c r="I227" i="48"/>
  <c r="C228" i="48"/>
  <c r="G228" i="48"/>
  <c r="E228" i="48"/>
  <c r="I228" i="48"/>
  <c r="C229" i="48"/>
  <c r="G229" i="48"/>
  <c r="E229" i="48"/>
  <c r="I229" i="48"/>
  <c r="C230" i="48"/>
  <c r="G230" i="48"/>
  <c r="E230" i="48"/>
  <c r="I230" i="48"/>
  <c r="C231" i="48"/>
  <c r="G231" i="48"/>
  <c r="E231" i="48"/>
  <c r="I231" i="48"/>
  <c r="C232" i="48"/>
  <c r="G232" i="48"/>
  <c r="E232" i="48"/>
  <c r="I232" i="48"/>
  <c r="C233" i="48"/>
  <c r="G233" i="48"/>
  <c r="E233" i="48"/>
  <c r="I233" i="48"/>
  <c r="C234" i="48"/>
  <c r="G234" i="48"/>
  <c r="J237" i="48"/>
  <c r="K237" i="48"/>
  <c r="E235" i="48"/>
  <c r="I235" i="48"/>
  <c r="C241" i="48"/>
  <c r="G241" i="48"/>
  <c r="E241" i="48"/>
  <c r="I241" i="48"/>
  <c r="C242" i="48"/>
  <c r="G242" i="48"/>
  <c r="E242" i="48"/>
  <c r="I242" i="48"/>
  <c r="C243" i="48"/>
  <c r="G243" i="48"/>
  <c r="E243" i="48"/>
  <c r="I243" i="48"/>
  <c r="C244" i="48"/>
  <c r="G244" i="48"/>
  <c r="E244" i="48"/>
  <c r="I244" i="48"/>
  <c r="C245" i="48"/>
  <c r="G245" i="48"/>
  <c r="E245" i="48"/>
  <c r="I245" i="48"/>
  <c r="C246" i="48"/>
  <c r="G246" i="48"/>
  <c r="E246" i="48"/>
  <c r="I246" i="48"/>
  <c r="C247" i="48"/>
  <c r="G247" i="48"/>
  <c r="E247" i="48"/>
  <c r="I247" i="48"/>
  <c r="C248" i="48"/>
  <c r="G248" i="48"/>
  <c r="E248" i="48"/>
  <c r="I248" i="48"/>
  <c r="C249" i="48"/>
  <c r="G249" i="48"/>
  <c r="E249" i="48"/>
  <c r="I249" i="48"/>
  <c r="C250" i="48"/>
  <c r="G250" i="48"/>
  <c r="K253" i="48"/>
  <c r="J253" i="48"/>
  <c r="E251" i="48"/>
  <c r="I251" i="48"/>
  <c r="E41" i="47"/>
  <c r="D41" i="47"/>
  <c r="C41" i="47"/>
  <c r="B41" i="47"/>
  <c r="H39" i="47"/>
  <c r="J39" i="47" s="1"/>
  <c r="G39" i="47"/>
  <c r="I39" i="47" s="1"/>
  <c r="H32" i="47"/>
  <c r="J32" i="47" s="1"/>
  <c r="G32" i="47"/>
  <c r="I32" i="47" s="1"/>
  <c r="E29" i="47"/>
  <c r="D29" i="47"/>
  <c r="C29" i="47"/>
  <c r="B29" i="47"/>
  <c r="H27" i="47"/>
  <c r="J27" i="47" s="1"/>
  <c r="G27" i="47"/>
  <c r="I27" i="47" s="1"/>
  <c r="C13" i="51"/>
  <c r="E13" i="51" s="1"/>
  <c r="D13" i="51"/>
  <c r="F13" i="51" s="1"/>
  <c r="F24" i="51"/>
  <c r="D24" i="51"/>
  <c r="I15" i="51"/>
  <c r="I24" i="51" s="1"/>
  <c r="H15" i="51"/>
  <c r="H24" i="51" s="1"/>
  <c r="E24" i="51"/>
  <c r="C24" i="51"/>
  <c r="B33" i="46"/>
  <c r="E33" i="46"/>
  <c r="D33" i="46"/>
  <c r="C33" i="46"/>
  <c r="K257" i="48"/>
  <c r="J257" i="48"/>
  <c r="C11" i="44"/>
  <c r="C45" i="44"/>
  <c r="D11" i="44"/>
  <c r="D45" i="44"/>
  <c r="E11" i="44"/>
  <c r="J11" i="44" s="1"/>
  <c r="E45" i="44"/>
  <c r="B11" i="44"/>
  <c r="B45" i="44"/>
  <c r="E11" i="45"/>
  <c r="D11" i="45"/>
  <c r="C11" i="45"/>
  <c r="B11" i="45"/>
  <c r="E620" i="49"/>
  <c r="D620" i="49"/>
  <c r="C620" i="49"/>
  <c r="B620" i="49"/>
  <c r="B5" i="49"/>
  <c r="D5" i="49" s="1"/>
  <c r="B5" i="47"/>
  <c r="C5" i="47" s="1"/>
  <c r="E5" i="47" s="1"/>
  <c r="E79" i="26"/>
  <c r="C79" i="26"/>
  <c r="H6" i="26"/>
  <c r="H79" i="26" s="1"/>
  <c r="G6" i="26"/>
  <c r="G79" i="26" s="1"/>
  <c r="D79" i="26"/>
  <c r="B79" i="26"/>
  <c r="B5" i="26"/>
  <c r="C5" i="26" s="1"/>
  <c r="E5" i="26" s="1"/>
  <c r="H26" i="46"/>
  <c r="G26" i="46"/>
  <c r="I26" i="46" s="1"/>
  <c r="J26" i="46"/>
  <c r="I31" i="46"/>
  <c r="H31" i="46"/>
  <c r="J31" i="46" s="1"/>
  <c r="G31" i="46"/>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79" i="33" s="1"/>
  <c r="G6" i="33"/>
  <c r="G79" i="33" s="1"/>
  <c r="E79" i="33"/>
  <c r="D79" i="33"/>
  <c r="C79" i="33"/>
  <c r="B79" i="33"/>
  <c r="H29" i="47"/>
  <c r="J29" i="47" s="1"/>
  <c r="G620" i="49" l="1"/>
  <c r="I620" i="49" s="1"/>
  <c r="H620" i="49"/>
  <c r="J620" i="49" s="1"/>
  <c r="C5" i="49"/>
  <c r="E5" i="49" s="1"/>
  <c r="D46" i="44"/>
  <c r="H11" i="44"/>
  <c r="H45" i="44"/>
  <c r="J45" i="44" s="1"/>
  <c r="G45" i="44"/>
  <c r="I45" i="44" s="1"/>
  <c r="B46" i="44"/>
  <c r="G46" i="44" s="1"/>
  <c r="E46" i="44"/>
  <c r="C46" i="44"/>
  <c r="C5" i="44"/>
  <c r="E5" i="44" s="1"/>
  <c r="G29" i="47"/>
  <c r="I29" i="47" s="1"/>
  <c r="H41" i="47"/>
  <c r="G41" i="47"/>
  <c r="I41" i="47" s="1"/>
  <c r="J41" i="47"/>
  <c r="D5" i="47"/>
  <c r="H33" i="46"/>
  <c r="J33" i="46" s="1"/>
  <c r="G33" i="46"/>
  <c r="I33" i="46" s="1"/>
  <c r="D5" i="46"/>
  <c r="D5" i="33"/>
  <c r="J6" i="26"/>
  <c r="I6" i="26"/>
  <c r="I79" i="26"/>
  <c r="J79" i="26"/>
  <c r="D5" i="26"/>
  <c r="C39" i="45"/>
  <c r="C40" i="45"/>
  <c r="C41" i="45"/>
  <c r="C42" i="45"/>
  <c r="E39" i="45"/>
  <c r="E40" i="45"/>
  <c r="E41" i="45"/>
  <c r="E42" i="45"/>
  <c r="D46" i="45"/>
  <c r="D47" i="45"/>
  <c r="D48" i="45"/>
  <c r="D49" i="45"/>
  <c r="D50" i="45"/>
  <c r="D51" i="45"/>
  <c r="D52" i="45"/>
  <c r="D53" i="45"/>
  <c r="D54" i="45"/>
  <c r="D55" i="45"/>
  <c r="D56" i="45"/>
  <c r="D57" i="45"/>
  <c r="D58" i="45"/>
  <c r="D59" i="45"/>
  <c r="D60" i="45"/>
  <c r="D61" i="45"/>
  <c r="D62" i="45"/>
  <c r="D63" i="45"/>
  <c r="D64" i="45"/>
  <c r="D65" i="45"/>
  <c r="E46" i="45"/>
  <c r="E47" i="45"/>
  <c r="E48" i="45"/>
  <c r="E49" i="45"/>
  <c r="H49" i="45" s="1"/>
  <c r="E50" i="45"/>
  <c r="H50" i="45" s="1"/>
  <c r="E51" i="45"/>
  <c r="E52" i="45"/>
  <c r="H52" i="45" s="1"/>
  <c r="E53" i="45"/>
  <c r="E54" i="45"/>
  <c r="H54" i="45" s="1"/>
  <c r="E55" i="45"/>
  <c r="E56" i="45"/>
  <c r="H56" i="45" s="1"/>
  <c r="E57" i="45"/>
  <c r="H57" i="45" s="1"/>
  <c r="E58" i="45"/>
  <c r="E59" i="45"/>
  <c r="H59" i="45" s="1"/>
  <c r="E60" i="45"/>
  <c r="H60" i="45" s="1"/>
  <c r="E61" i="45"/>
  <c r="H61" i="45" s="1"/>
  <c r="E62" i="45"/>
  <c r="H62" i="45" s="1"/>
  <c r="E63" i="45"/>
  <c r="E64" i="45"/>
  <c r="H64" i="45" s="1"/>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H40" i="45" s="1"/>
  <c r="D41" i="45"/>
  <c r="H41" i="45" s="1"/>
  <c r="D42" i="45"/>
  <c r="H42" i="45" s="1"/>
  <c r="H34" i="45"/>
  <c r="J34" i="45" s="1"/>
  <c r="G34" i="45"/>
  <c r="I34" i="45" s="1"/>
  <c r="H11" i="45"/>
  <c r="J11" i="45" s="1"/>
  <c r="G11" i="45"/>
  <c r="I11" i="45" s="1"/>
  <c r="K15" i="51"/>
  <c r="J15" i="51"/>
  <c r="J24" i="51"/>
  <c r="K24" i="51"/>
  <c r="G11" i="44"/>
  <c r="C6" i="45"/>
  <c r="B38" i="45"/>
  <c r="I11" i="44"/>
  <c r="H46" i="44" l="1"/>
  <c r="J46" i="44" s="1"/>
  <c r="I46" i="44"/>
  <c r="G65" i="45"/>
  <c r="G63" i="45"/>
  <c r="G61" i="45"/>
  <c r="G59" i="45"/>
  <c r="G57" i="45"/>
  <c r="G55" i="45"/>
  <c r="G53" i="45"/>
  <c r="G51" i="45"/>
  <c r="G49" i="45"/>
  <c r="G47" i="45"/>
  <c r="H65" i="45"/>
  <c r="H63" i="45"/>
  <c r="H55" i="45"/>
  <c r="H53" i="45"/>
  <c r="H51" i="45"/>
  <c r="H47" i="45"/>
  <c r="D43" i="45"/>
  <c r="H39" i="45"/>
  <c r="G39" i="45"/>
  <c r="B43" i="45"/>
  <c r="C66" i="45"/>
  <c r="G64" i="45"/>
  <c r="G62" i="45"/>
  <c r="G60" i="45"/>
  <c r="G58" i="45"/>
  <c r="G56" i="45"/>
  <c r="G54" i="45"/>
  <c r="G52" i="45"/>
  <c r="G50" i="45"/>
  <c r="G48" i="45"/>
  <c r="G46" i="45"/>
  <c r="B66" i="45"/>
  <c r="G66" i="45" s="1"/>
  <c r="E66" i="45"/>
  <c r="H58" i="45"/>
  <c r="H48" i="45"/>
  <c r="D66" i="45"/>
  <c r="H66" i="45" s="1"/>
  <c r="H46" i="45"/>
  <c r="E43" i="45"/>
  <c r="C43" i="45"/>
  <c r="C38" i="45"/>
  <c r="E6" i="45"/>
  <c r="E38" i="45" s="1"/>
  <c r="G43" i="45" l="1"/>
  <c r="H43" i="45"/>
</calcChain>
</file>

<file path=xl/sharedStrings.xml><?xml version="1.0" encoding="utf-8"?>
<sst xmlns="http://schemas.openxmlformats.org/spreadsheetml/2006/main" count="2003" uniqueCount="727">
  <si>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</si>
  <si>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</si>
  <si>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</si>
  <si>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</si>
  <si>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</si>
  <si>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</si>
  <si>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</si>
  <si>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</si>
  <si>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</si>
  <si>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</si>
  <si>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</si>
  <si>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</si>
  <si>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</si>
  <si>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</si>
  <si>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</si>
  <si>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</si>
  <si>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</si>
  <si>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</si>
  <si>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</si>
  <si>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</si>
  <si>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</si>
  <si>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</si>
  <si>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</si>
  <si>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</si>
  <si>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</si>
  <si>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</si>
  <si>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</si>
  <si>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</si>
  <si>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</si>
  <si>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</si>
  <si>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</si>
  <si>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</si>
  <si>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</si>
  <si>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</si>
  <si>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</si>
  <si>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</si>
  <si>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</si>
  <si>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BYD</t>
  </si>
  <si>
    <t>Caterham</t>
  </si>
  <si>
    <t>Chevrolet</t>
  </si>
  <si>
    <t>Chrysler</t>
  </si>
  <si>
    <t>Citroen</t>
  </si>
  <si>
    <t>CUPRA</t>
  </si>
  <si>
    <t>Daf</t>
  </si>
  <si>
    <t>Dennis Eagle</t>
  </si>
  <si>
    <t>Ferrari</t>
  </si>
  <si>
    <t>Fiat</t>
  </si>
  <si>
    <t>Fiat Professional</t>
  </si>
  <si>
    <t>Ford</t>
  </si>
  <si>
    <t>Freightliner</t>
  </si>
  <si>
    <t>Fuso</t>
  </si>
  <si>
    <t>Genesis</t>
  </si>
  <si>
    <t>GWM</t>
  </si>
  <si>
    <t>Hino</t>
  </si>
  <si>
    <t>Honda</t>
  </si>
  <si>
    <t>Hyundai</t>
  </si>
  <si>
    <t>Hyundai Commercial Vehicles</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</si>
  <si>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</si>
  <si>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</si>
  <si>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</si>
  <si>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</si>
  <si>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</si>
  <si>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</si>
  <si>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</si>
  <si>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</si>
  <si>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</si>
  <si>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</si>
  <si>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</si>
  <si>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</si>
  <si>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</si>
  <si>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</si>
  <si>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</si>
  <si>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</si>
  <si>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</si>
  <si>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</si>
  <si>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</si>
  <si>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</si>
  <si>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</si>
  <si>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</si>
  <si>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</si>
  <si>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</si>
  <si>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</si>
  <si>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Morgan</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</si>
  <si>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</si>
  <si>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</si>
  <si>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</si>
  <si>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</si>
  <si>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</si>
  <si>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</si>
  <si>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</si>
  <si>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</si>
  <si>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</si>
  <si>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</si>
  <si>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</si>
  <si>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</si>
  <si>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</si>
  <si>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</si>
  <si>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</si>
  <si>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</si>
  <si>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</si>
  <si>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</si>
  <si>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</si>
  <si>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</si>
  <si>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VIC REPORT</t>
  </si>
  <si>
    <t>DECEMBER 2022</t>
  </si>
  <si>
    <t>AUSTRALIAN CAPITAL TERRITORY</t>
  </si>
  <si>
    <t>NEW SOUTH WALES</t>
  </si>
  <si>
    <t>NORTHERN TERRITORY</t>
  </si>
  <si>
    <t>QUEENSLAND</t>
  </si>
  <si>
    <t>SOUTH AUSTRALIA</t>
  </si>
  <si>
    <t>TASMANIA</t>
  </si>
  <si>
    <t>VICTORIA</t>
  </si>
  <si>
    <t>WESTERN AUSTRALIA</t>
  </si>
  <si>
    <t>VIC</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</si>
  <si>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</si>
  <si>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</si>
  <si>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</si>
  <si>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</si>
  <si>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</si>
  <si>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</si>
  <si>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</si>
  <si>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</si>
  <si>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</si>
  <si>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</si>
  <si>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</si>
  <si>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</si>
  <si>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</si>
  <si>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</si>
  <si>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</si>
  <si>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</si>
  <si>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</si>
  <si>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</si>
  <si>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</si>
  <si>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</si>
  <si>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</si>
  <si>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</si>
  <si>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</si>
  <si>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</si>
  <si>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</si>
  <si>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</si>
  <si>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</si>
  <si>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</si>
  <si>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</si>
  <si>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</si>
  <si>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</si>
  <si>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</si>
  <si>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</si>
  <si>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</si>
  <si>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</si>
  <si>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</si>
  <si>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</si>
  <si>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</si>
  <si>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</si>
  <si>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</si>
  <si>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</si>
  <si>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</si>
  <si>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</si>
  <si>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</si>
  <si>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</si>
  <si>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</si>
  <si>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</si>
  <si>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</si>
  <si>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</si>
  <si>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</si>
  <si>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</si>
  <si>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</si>
  <si>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</si>
  <si>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</si>
  <si>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</si>
  <si>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</si>
  <si>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Hydrogen</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</si>
  <si>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</si>
  <si>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</si>
  <si>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</si>
  <si>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</si>
  <si>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</si>
  <si>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</si>
  <si>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</si>
  <si>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</si>
  <si>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</si>
  <si>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</si>
  <si>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</si>
  <si>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</si>
  <si>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</si>
  <si>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</si>
  <si>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</si>
  <si>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</si>
  <si>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</si>
  <si>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</si>
  <si>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</si>
  <si>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</si>
  <si>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</si>
  <si>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</si>
  <si>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</si>
  <si>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</si>
  <si>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</si>
  <si>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</si>
  <si>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</si>
  <si>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</si>
  <si>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</si>
  <si>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</si>
  <si>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</si>
  <si>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</si>
  <si>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</si>
  <si>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</si>
  <si>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</si>
  <si>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</si>
  <si>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</si>
  <si>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</si>
  <si>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i20</t>
  </si>
  <si>
    <t>Kia Rio</t>
  </si>
  <si>
    <t>Mazda2</t>
  </si>
  <si>
    <t>MG MG3</t>
  </si>
  <si>
    <t>Skoda Fabia</t>
  </si>
  <si>
    <t>Suzuki Baleno</t>
  </si>
  <si>
    <t>Suzuki Swift</t>
  </si>
  <si>
    <t>Toyota Prius C</t>
  </si>
  <si>
    <t>Toyota Yaris</t>
  </si>
  <si>
    <t>Volkswagen Polo</t>
  </si>
  <si>
    <t>Audi A1</t>
  </si>
  <si>
    <t>Citroen C3</t>
  </si>
  <si>
    <t>MINI Hatch</t>
  </si>
  <si>
    <t>Alfa Romeo Giulietta</t>
  </si>
  <si>
    <t>Ford Focus</t>
  </si>
  <si>
    <t>Honda Civic</t>
  </si>
  <si>
    <t>Hyundai Elantra</t>
  </si>
  <si>
    <t>Hyundai i30</t>
  </si>
  <si>
    <t>Hyundai Ioniq</t>
  </si>
  <si>
    <t>Kia Cerato</t>
  </si>
  <si>
    <t>Mazda3</t>
  </si>
  <si>
    <t>Peugeot 308</t>
  </si>
  <si>
    <t>Renault Megane</t>
  </si>
  <si>
    <t>Skoda Scala</t>
  </si>
  <si>
    <t>Subaru Impreza</t>
  </si>
  <si>
    <t>Subaru WRX</t>
  </si>
  <si>
    <t>Toyota Corolla</t>
  </si>
  <si>
    <t>Toyota Prius</t>
  </si>
  <si>
    <t>Toyota Prius V</t>
  </si>
  <si>
    <t>Volkswagen Golf</t>
  </si>
  <si>
    <t>Audi A3</t>
  </si>
  <si>
    <t>BMW 1 Series</t>
  </si>
  <si>
    <t>BMW 2 Series Gran Coupe</t>
  </si>
  <si>
    <t>BMW i3</t>
  </si>
  <si>
    <t>CUPRA Leon</t>
  </si>
  <si>
    <t>Lexus CT200H</t>
  </si>
  <si>
    <t>Mercedes-Benz A-Class</t>
  </si>
  <si>
    <t>Mercedes-Benz B-Class</t>
  </si>
  <si>
    <t>MINI Clubman</t>
  </si>
  <si>
    <t>Nissan Leaf</t>
  </si>
  <si>
    <t>Ford Mondeo</t>
  </si>
  <si>
    <t>Honda Accord</t>
  </si>
  <si>
    <t>Hyundai Sonata</t>
  </si>
  <si>
    <t>Mazda6</t>
  </si>
  <si>
    <t>Peugeot 508</t>
  </si>
  <si>
    <t>Skoda Octavia</t>
  </si>
  <si>
    <t>Subaru Liberty</t>
  </si>
  <si>
    <t>Toyota Camry</t>
  </si>
  <si>
    <t>Volkswagen Passat</t>
  </si>
  <si>
    <t>Alfa Romeo Giulia</t>
  </si>
  <si>
    <t>Audi A4</t>
  </si>
  <si>
    <t>Audi A5 Sportback</t>
  </si>
  <si>
    <t>BMW 3 Series</t>
  </si>
  <si>
    <t>BMW 4 Series Gran Coupe</t>
  </si>
  <si>
    <t>BMW i4</t>
  </si>
  <si>
    <t>Genesis G70</t>
  </si>
  <si>
    <t>Jaguar XE</t>
  </si>
  <si>
    <t>Lexus ES</t>
  </si>
  <si>
    <t>Lexus IS</t>
  </si>
  <si>
    <t>Mercedes-Benz C-Class</t>
  </si>
  <si>
    <t>Mercedes-Benz CLA-Class</t>
  </si>
  <si>
    <t>Polestar 2</t>
  </si>
  <si>
    <t>Tesla Model 3</t>
  </si>
  <si>
    <t>Volkswagen Arteon</t>
  </si>
  <si>
    <t>Volvo S60</t>
  </si>
  <si>
    <t>Volvo V60</t>
  </si>
  <si>
    <t>Volvo V60 Cross Country</t>
  </si>
  <si>
    <t>Citroen C5 X</t>
  </si>
  <si>
    <t>Kia Stinger</t>
  </si>
  <si>
    <t>Skoda Superb</t>
  </si>
  <si>
    <t>Audi A6</t>
  </si>
  <si>
    <t>Audi A7</t>
  </si>
  <si>
    <t>Audi e-tron GT</t>
  </si>
  <si>
    <t>BMW 5 Series</t>
  </si>
  <si>
    <t>Genesis G80</t>
  </si>
  <si>
    <t>Jaguar XF</t>
  </si>
  <si>
    <t>Maserati Ghibli</t>
  </si>
  <si>
    <t>Mercedes-Benz CLS-Class</t>
  </si>
  <si>
    <t>Mercedes-Benz E-Class</t>
  </si>
  <si>
    <t>Porsche Taycan</t>
  </si>
  <si>
    <t>Toyota Mirai</t>
  </si>
  <si>
    <t>Chrysler 300</t>
  </si>
  <si>
    <t>Audi A8</t>
  </si>
  <si>
    <t>Bentley Sedan</t>
  </si>
  <si>
    <t>BMW 6 Series GT</t>
  </si>
  <si>
    <t>BMW 7 Series</t>
  </si>
  <si>
    <t>BMW 8 Series Gran Coupe</t>
  </si>
  <si>
    <t>BMW i7</t>
  </si>
  <si>
    <t>Lexus LS</t>
  </si>
  <si>
    <t>Maserati Quattroporte</t>
  </si>
  <si>
    <t>Mercedes-AMG GT 4D</t>
  </si>
  <si>
    <t>Mercedes-Benz EQS</t>
  </si>
  <si>
    <t>Mercedes-Benz S-Class</t>
  </si>
  <si>
    <t>Porsche Panamera</t>
  </si>
  <si>
    <t>Rolls-Royce Sedan</t>
  </si>
  <si>
    <t>Honda Odyssey</t>
  </si>
  <si>
    <t>Hyundai iMAX</t>
  </si>
  <si>
    <t>Hyundai Staria</t>
  </si>
  <si>
    <t>Kia Carnival</t>
  </si>
  <si>
    <t>LDV G10 Wagon</t>
  </si>
  <si>
    <t>Toyota Tarago</t>
  </si>
  <si>
    <t>Volkswagen Caddy</t>
  </si>
  <si>
    <t>Volkswagen Caravelle</t>
  </si>
  <si>
    <t>Volkswagen Multivan</t>
  </si>
  <si>
    <t>Mercedes-Benz EQV</t>
  </si>
  <si>
    <t>Mercedes-Benz Marco Polo</t>
  </si>
  <si>
    <t>Mercedes-Benz Valente</t>
  </si>
  <si>
    <t>Mercedes-Benz V-Class</t>
  </si>
  <si>
    <t>Mercedes-Benz Vito/eVito Tour</t>
  </si>
  <si>
    <t>Toyota Granvia</t>
  </si>
  <si>
    <t>Volkswagen California</t>
  </si>
  <si>
    <t>BMW 2 Series Coupe/Conv</t>
  </si>
  <si>
    <t>Ford Mustang</t>
  </si>
  <si>
    <t>Hyundai Veloster</t>
  </si>
  <si>
    <t>Mazda MX5</t>
  </si>
  <si>
    <t>MINI Cabrio</t>
  </si>
  <si>
    <t>Nissan 370Z</t>
  </si>
  <si>
    <t>Nissan Z</t>
  </si>
  <si>
    <t>Subaru BRZ</t>
  </si>
  <si>
    <t>Toyota GR86 / 86</t>
  </si>
  <si>
    <t>Alfa Romeo 4C</t>
  </si>
  <si>
    <t>Alpine A110</t>
  </si>
  <si>
    <t>Audi A5</t>
  </si>
  <si>
    <t>Audi TT</t>
  </si>
  <si>
    <t>BMW 4 Series Coupe/Conv</t>
  </si>
  <si>
    <t>BMW Z4</t>
  </si>
  <si>
    <t>Chevrolet Corvette Stingray</t>
  </si>
  <si>
    <t>Jaguar F-Type</t>
  </si>
  <si>
    <t>Lexus LC</t>
  </si>
  <si>
    <t>Lexus RC</t>
  </si>
  <si>
    <t>Lotus Elise</t>
  </si>
  <si>
    <t>Lotus Exige</t>
  </si>
  <si>
    <t>Mercedes-Benz C-Class Cpe/Conv</t>
  </si>
  <si>
    <t>Mercedes-Benz E-Class Cpe/Conv</t>
  </si>
  <si>
    <t>Morgan Classics</t>
  </si>
  <si>
    <t>Porsche Boxster</t>
  </si>
  <si>
    <t>Porsche Cayman</t>
  </si>
  <si>
    <t>Toyota Supra</t>
  </si>
  <si>
    <t>Aston Martin Coupe/Conv</t>
  </si>
  <si>
    <t>Audi R8</t>
  </si>
  <si>
    <t>Bentley Coupe/Conv</t>
  </si>
  <si>
    <t>BMW 8 Series</t>
  </si>
  <si>
    <t>Ferrari Coupe/Conv</t>
  </si>
  <si>
    <t>Lamborghini Coupe/Conv</t>
  </si>
  <si>
    <t>Maserati Coupe/Conv</t>
  </si>
  <si>
    <t>McLaren Coupe/Conv</t>
  </si>
  <si>
    <t>Mercedes-AMG GT Cpe/Conv</t>
  </si>
  <si>
    <t>Nissan GT-R</t>
  </si>
  <si>
    <t>Porsche 911</t>
  </si>
  <si>
    <t>Rolls-Royce Coupe/Conv</t>
  </si>
  <si>
    <t>Citroen C3 Aircross</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</si>
  <si>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</si>
  <si>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</si>
  <si>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</si>
  <si>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</si>
  <si>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</si>
  <si>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</si>
  <si>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</si>
  <si>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</si>
  <si>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</si>
  <si>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</si>
  <si>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</si>
  <si>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</si>
  <si>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</si>
  <si>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</si>
  <si>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</si>
  <si>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</si>
  <si>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</si>
  <si>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</si>
  <si>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</si>
  <si>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</si>
  <si>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</si>
  <si>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</si>
  <si>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</si>
  <si>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</si>
  <si>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</si>
  <si>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</si>
  <si>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</si>
  <si>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</si>
  <si>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</si>
  <si>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</si>
  <si>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</si>
  <si>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Toyota Corolla Cross</t>
  </si>
  <si>
    <t>Volkswagen T-Roc</t>
  </si>
  <si>
    <t>Audi Q2</t>
  </si>
  <si>
    <t>Audi Q3</t>
  </si>
  <si>
    <t>BMW X1</t>
  </si>
  <si>
    <t>BMW X2</t>
  </si>
  <si>
    <t>Jaguar E-Pace</t>
  </si>
  <si>
    <t>Lexus UX</t>
  </si>
  <si>
    <t>Mercedes-Benz EQA</t>
  </si>
  <si>
    <t>Mercedes-Benz GLA-Class</t>
  </si>
  <si>
    <t>MINI Countryman</t>
  </si>
  <si>
    <t>Volvo C40</t>
  </si>
  <si>
    <t>Volvo XC40</t>
  </si>
  <si>
    <t>BYD Atto 3</t>
  </si>
  <si>
    <t>Citroen C5 Aircross</t>
  </si>
  <si>
    <t>CUPRA Formentor</t>
  </si>
  <si>
    <t>Ford Escape</t>
  </si>
  <si>
    <t>GWM Haval H6</t>
  </si>
  <si>
    <t>GWM Haval H6 GT</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</si>
  <si>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</si>
  <si>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</si>
  <si>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</si>
  <si>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</si>
  <si>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</si>
  <si>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</si>
  <si>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</si>
  <si>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</si>
  <si>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</si>
  <si>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</si>
  <si>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</si>
  <si>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</si>
  <si>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</si>
  <si>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</si>
  <si>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</si>
  <si>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</si>
  <si>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</si>
  <si>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</si>
  <si>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</si>
  <si>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</si>
  <si>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</si>
  <si>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CUPRA Ateca</t>
  </si>
  <si>
    <t>Genesis GV60</t>
  </si>
  <si>
    <t>Genesis GV70</t>
  </si>
  <si>
    <t>Hyundai Ioniq 5</t>
  </si>
  <si>
    <t>Land Rover Discovery Sport</t>
  </si>
  <si>
    <t>Land Rover Range Rover Evoque</t>
  </si>
  <si>
    <t>Lexus NX</t>
  </si>
  <si>
    <t>Mercedes-Benz EQB</t>
  </si>
  <si>
    <t>Mercedes-Benz EQC</t>
  </si>
  <si>
    <t>Mercedes-Benz GLB-Class</t>
  </si>
  <si>
    <t>Mercedes-Benz GLC-Class Coupe</t>
  </si>
  <si>
    <t>Mercedes-Benz GLC-Class Wagon</t>
  </si>
  <si>
    <t>Porsche Macan</t>
  </si>
  <si>
    <t>Tesla Model Y</t>
  </si>
  <si>
    <t>Volvo XC60</t>
  </si>
  <si>
    <t>Ford Endura</t>
  </si>
  <si>
    <t>Ford Everest</t>
  </si>
  <si>
    <t>GWM Haval H9</t>
  </si>
  <si>
    <t>GWM Tank 300</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</si>
  <si>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</si>
  <si>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</si>
  <si>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</si>
  <si>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</si>
  <si>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</si>
  <si>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</si>
  <si>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</si>
  <si>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</si>
  <si>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</si>
  <si>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</si>
  <si>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</si>
  <si>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</si>
  <si>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</si>
  <si>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</si>
  <si>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</si>
  <si>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FJ Cruiser</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</si>
  <si>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</si>
  <si>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</si>
  <si>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</si>
  <si>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</si>
  <si>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</si>
  <si>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</si>
  <si>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</si>
  <si>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</si>
  <si>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</si>
  <si>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</si>
  <si>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</si>
  <si>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</si>
  <si>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</si>
  <si>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</si>
  <si>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</si>
  <si>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</si>
  <si>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</si>
  <si>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</si>
  <si>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</si>
  <si>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</si>
  <si>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</si>
  <si>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</si>
  <si>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</si>
  <si>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</si>
  <si>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</si>
  <si>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</si>
  <si>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</si>
  <si>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</si>
  <si>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</si>
  <si>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</si>
  <si>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</si>
  <si>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</si>
  <si>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</si>
  <si>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</si>
  <si>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</si>
  <si>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</si>
  <si>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</si>
  <si>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</si>
  <si>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</si>
  <si>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Iveco Minibus &lt; 20 Seats</t>
  </si>
  <si>
    <t>LDV Deliver 9 Bus</t>
  </si>
  <si>
    <t>Mercedes-Benz Sprinter Bus</t>
  </si>
  <si>
    <t>Renault Master Bus</t>
  </si>
  <si>
    <t>Toyota Hiace Bus</t>
  </si>
  <si>
    <t>Volkswagen Crafter Bus</t>
  </si>
  <si>
    <t>Iveco Minibus =&gt; 20Seats</t>
  </si>
  <si>
    <t>Toyota Coaster</t>
  </si>
  <si>
    <t>Peugeot Partner</t>
  </si>
  <si>
    <t>Renault Kangoo</t>
  </si>
  <si>
    <t>Volkswagen Caddy Van</t>
  </si>
  <si>
    <t>Ford Transit Custom</t>
  </si>
  <si>
    <t>Hyundai iLOAD</t>
  </si>
  <si>
    <t>Hyundai Staria Load</t>
  </si>
  <si>
    <t>LDV G10/G10+</t>
  </si>
  <si>
    <t>LDV V80</t>
  </si>
  <si>
    <t>Mercedes-Benz Vito/eVito Van</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</si>
  <si>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</si>
  <si>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</si>
  <si>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</si>
  <si>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</si>
  <si>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</si>
  <si>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</si>
  <si>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</si>
  <si>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</si>
  <si>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</si>
  <si>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</si>
  <si>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</si>
  <si>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</si>
  <si>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</si>
  <si>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</si>
  <si>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</si>
  <si>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</si>
  <si>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</si>
  <si>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</si>
  <si>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</si>
  <si>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</si>
  <si>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</si>
  <si>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</si>
  <si>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G-Wagon CC</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</si>
  <si>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</si>
  <si>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</si>
  <si>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</si>
  <si>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</si>
  <si>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</si>
  <si>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</si>
  <si>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</si>
  <si>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</si>
  <si>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</si>
  <si>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</si>
  <si>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</si>
  <si>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</si>
  <si>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</si>
  <si>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</si>
  <si>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</si>
  <si>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</si>
  <si>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</si>
  <si>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</si>
  <si>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</si>
  <si>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</si>
  <si>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</si>
  <si>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</si>
  <si>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</si>
  <si>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</si>
  <si>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</si>
  <si>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Dennis Eagle (MD)</t>
  </si>
  <si>
    <t>Fuso Fighter (MD)</t>
  </si>
  <si>
    <t>Hino (MD)</t>
  </si>
  <si>
    <t>Hyundai EX9</t>
  </si>
  <si>
    <t>Hyundai Pavise</t>
  </si>
  <si>
    <t>Isuzu N-Series (MD)</t>
  </si>
  <si>
    <t>Iveco (MD)</t>
  </si>
  <si>
    <t>MAN (MD)</t>
  </si>
  <si>
    <t>Mercedes (MD)</t>
  </si>
  <si>
    <t>SEA Electric (MD)</t>
  </si>
  <si>
    <t>UD Trucks (MD)</t>
  </si>
  <si>
    <t>Volvo Truck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</si>
  <si>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</si>
  <si>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</si>
  <si>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</si>
  <si>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</si>
  <si>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</si>
  <si>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</si>
  <si>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</si>
  <si>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</si>
  <si>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</si>
  <si>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</si>
  <si>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</si>
  <si>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</si>
  <si>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</si>
  <si>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</si>
  <si>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</si>
  <si>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</si>
  <si>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</si>
  <si>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</si>
  <si>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</si>
  <si>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</si>
  <si>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</si>
  <si>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</si>
  <si>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</si>
  <si>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</si>
  <si>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</si>
  <si>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</si>
  <si>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</si>
  <si>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</si>
  <si>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</si>
  <si>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</si>
  <si>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</si>
  <si>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</si>
  <si>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</si>
  <si>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</si>
  <si>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</si>
  <si>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</si>
  <si>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</si>
  <si>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</si>
  <si>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</si>
  <si>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</si>
  <si>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</si>
  <si>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</si>
  <si>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</si>
  <si>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</si>
  <si>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</si>
  <si>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</si>
  <si>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</si>
  <si>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</si>
  <si>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</si>
  <si>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</si>
  <si>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</si>
  <si>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</si>
  <si>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</si>
  <si>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</si>
  <si>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</si>
  <si>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</si>
  <si>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</si>
  <si>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</si>
  <si>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</si>
  <si>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</si>
  <si>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</si>
  <si>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</si>
  <si>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</si>
  <si>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</si>
  <si>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</si>
  <si>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</si>
  <si>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</si>
  <si>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</si>
  <si>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</si>
  <si>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</si>
  <si>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</si>
  <si>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</si>
  <si>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</si>
  <si>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</si>
  <si>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</si>
  <si>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</si>
  <si>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</si>
  <si>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</si>
  <si>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BYD Total</t>
  </si>
  <si>
    <t>Caterham Total</t>
  </si>
  <si>
    <t>Chevrolet Total</t>
  </si>
  <si>
    <t>Chrysler Total</t>
  </si>
  <si>
    <t>Citroen Total</t>
  </si>
  <si>
    <t>CUPRA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</si>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</sst>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77734375" customWidth="1"/>
    <col min="2" max="2" width="32.5546875" customWidth="1"/>
    <col min="3" max="4" width="9.5546875" bestFit="1" customWidth="1"/>
    <col min="5" max="6" width="10.21875" customWidth="1"/>
    <col min="7" max="7" width="1.77734375" customWidth="1"/>
    <col min="8" max="8" width="9" bestFit="1" customWidth="1"/>
    <col min="12" max="12" width="2.77734375" customWidth="1"/>
    <col min="15" max="17" width="8.5546875" customWidth="1"/>
  </cols>
  <sheetData>
    <row r="1" spans="1:12" ht="45.75" customHeight="1" x14ac:dyDescent="0.25">
      <c r="A1" s="182" t="s">
        <v>103</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40.049999999999997"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049999999999997" customHeight="1" x14ac:dyDescent="0.25">
      <c r="A6" s="93"/>
      <c r="B6" s="93"/>
      <c r="C6" s="93"/>
      <c r="D6" s="93"/>
      <c r="E6" s="93"/>
      <c r="F6" s="93"/>
      <c r="G6" s="93"/>
      <c r="H6" s="93"/>
      <c r="I6" s="93"/>
      <c r="J6" s="90"/>
      <c r="K6" s="90"/>
      <c r="L6" s="90"/>
    </row>
    <row r="7" spans="1:12" s="89" customFormat="1" ht="39.75" customHeight="1" x14ac:dyDescent="0.25">
      <c r="A7" s="188" t="s">
        <v>104</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105</v>
      </c>
      <c r="C15" s="109">
        <v>1254</v>
      </c>
      <c r="D15" s="110">
        <v>1259</v>
      </c>
      <c r="E15" s="109">
        <v>16228</v>
      </c>
      <c r="F15" s="110">
        <v>16002</v>
      </c>
      <c r="G15" s="111"/>
      <c r="H15" s="109">
        <f t="shared" ref="H15:H22" si="0">C15-D15</f>
        <v>-5</v>
      </c>
      <c r="I15" s="110">
        <f t="shared" ref="I15:I22" si="1">E15-F15</f>
        <v>226</v>
      </c>
      <c r="J15" s="112">
        <f t="shared" ref="J15:J22" si="2">IF(D15=0, "-", IF(H15/D15&lt;10, H15/D15, "&gt;999%"))</f>
        <v>-3.9714058776806989E-3</v>
      </c>
      <c r="K15" s="113">
        <f t="shared" ref="K15:K22" si="3">IF(F15=0, "-", IF(I15/F15&lt;10, I15/F15, "&gt;999%"))</f>
        <v>1.412323459567554E-2</v>
      </c>
      <c r="L15" s="99"/>
    </row>
    <row r="16" spans="1:12" ht="15" x14ac:dyDescent="0.25">
      <c r="A16" s="99"/>
      <c r="B16" s="108" t="s">
        <v>106</v>
      </c>
      <c r="C16" s="109">
        <v>25798</v>
      </c>
      <c r="D16" s="110">
        <v>24733</v>
      </c>
      <c r="E16" s="109">
        <v>338012</v>
      </c>
      <c r="F16" s="110">
        <v>328185</v>
      </c>
      <c r="G16" s="111"/>
      <c r="H16" s="109">
        <f t="shared" si="0"/>
        <v>1065</v>
      </c>
      <c r="I16" s="110">
        <f t="shared" si="1"/>
        <v>9827</v>
      </c>
      <c r="J16" s="112">
        <f t="shared" si="2"/>
        <v>4.3059879513200984E-2</v>
      </c>
      <c r="K16" s="113">
        <f t="shared" si="3"/>
        <v>2.9943477002300531E-2</v>
      </c>
      <c r="L16" s="99"/>
    </row>
    <row r="17" spans="1:12" ht="15" x14ac:dyDescent="0.25">
      <c r="A17" s="99"/>
      <c r="B17" s="108" t="s">
        <v>107</v>
      </c>
      <c r="C17" s="109">
        <v>707</v>
      </c>
      <c r="D17" s="110">
        <v>669</v>
      </c>
      <c r="E17" s="109">
        <v>9849</v>
      </c>
      <c r="F17" s="110">
        <v>9833</v>
      </c>
      <c r="G17" s="111"/>
      <c r="H17" s="109">
        <f t="shared" si="0"/>
        <v>38</v>
      </c>
      <c r="I17" s="110">
        <f t="shared" si="1"/>
        <v>16</v>
      </c>
      <c r="J17" s="112">
        <f t="shared" si="2"/>
        <v>5.6801195814648729E-2</v>
      </c>
      <c r="K17" s="113">
        <f t="shared" si="3"/>
        <v>1.6271738025017796E-3</v>
      </c>
      <c r="L17" s="99"/>
    </row>
    <row r="18" spans="1:12" ht="15" x14ac:dyDescent="0.25">
      <c r="A18" s="99"/>
      <c r="B18" s="108" t="s">
        <v>108</v>
      </c>
      <c r="C18" s="109">
        <v>20204</v>
      </c>
      <c r="D18" s="110">
        <v>16458</v>
      </c>
      <c r="E18" s="109">
        <v>235591</v>
      </c>
      <c r="F18" s="110">
        <v>229775</v>
      </c>
      <c r="G18" s="111"/>
      <c r="H18" s="109">
        <f t="shared" si="0"/>
        <v>3746</v>
      </c>
      <c r="I18" s="110">
        <f t="shared" si="1"/>
        <v>5816</v>
      </c>
      <c r="J18" s="112">
        <f t="shared" si="2"/>
        <v>0.22760967310730343</v>
      </c>
      <c r="K18" s="113">
        <f t="shared" si="3"/>
        <v>2.5311717984985313E-2</v>
      </c>
      <c r="L18" s="99"/>
    </row>
    <row r="19" spans="1:12" ht="15" x14ac:dyDescent="0.25">
      <c r="A19" s="99"/>
      <c r="B19" s="108" t="s">
        <v>109</v>
      </c>
      <c r="C19" s="109">
        <v>5649</v>
      </c>
      <c r="D19" s="110">
        <v>4889</v>
      </c>
      <c r="E19" s="109">
        <v>69373</v>
      </c>
      <c r="F19" s="110">
        <v>68605</v>
      </c>
      <c r="G19" s="111"/>
      <c r="H19" s="109">
        <f t="shared" si="0"/>
        <v>760</v>
      </c>
      <c r="I19" s="110">
        <f t="shared" si="1"/>
        <v>768</v>
      </c>
      <c r="J19" s="112">
        <f t="shared" si="2"/>
        <v>0.15545101247698917</v>
      </c>
      <c r="K19" s="113">
        <f t="shared" si="3"/>
        <v>1.1194519349901611E-2</v>
      </c>
      <c r="L19" s="99"/>
    </row>
    <row r="20" spans="1:12" ht="15" x14ac:dyDescent="0.25">
      <c r="A20" s="99"/>
      <c r="B20" s="108" t="s">
        <v>110</v>
      </c>
      <c r="C20" s="109">
        <v>1668</v>
      </c>
      <c r="D20" s="110">
        <v>1453</v>
      </c>
      <c r="E20" s="109">
        <v>19157</v>
      </c>
      <c r="F20" s="110">
        <v>18564</v>
      </c>
      <c r="G20" s="111"/>
      <c r="H20" s="109">
        <f t="shared" si="0"/>
        <v>215</v>
      </c>
      <c r="I20" s="110">
        <f t="shared" si="1"/>
        <v>593</v>
      </c>
      <c r="J20" s="112">
        <f t="shared" si="2"/>
        <v>0.14796971782518925</v>
      </c>
      <c r="K20" s="113">
        <f t="shared" si="3"/>
        <v>3.1943546649429E-2</v>
      </c>
      <c r="L20" s="99"/>
    </row>
    <row r="21" spans="1:12" ht="15" x14ac:dyDescent="0.25">
      <c r="A21" s="99"/>
      <c r="B21" s="108" t="s">
        <v>111</v>
      </c>
      <c r="C21" s="109">
        <v>24005</v>
      </c>
      <c r="D21" s="110">
        <v>21249</v>
      </c>
      <c r="E21" s="109">
        <v>287314</v>
      </c>
      <c r="F21" s="110">
        <v>272733</v>
      </c>
      <c r="G21" s="111"/>
      <c r="H21" s="109">
        <f t="shared" si="0"/>
        <v>2756</v>
      </c>
      <c r="I21" s="110">
        <f t="shared" si="1"/>
        <v>14581</v>
      </c>
      <c r="J21" s="112">
        <f t="shared" si="2"/>
        <v>0.12970022118687938</v>
      </c>
      <c r="K21" s="113">
        <f t="shared" si="3"/>
        <v>5.3462543953243652E-2</v>
      </c>
      <c r="L21" s="99"/>
    </row>
    <row r="22" spans="1:12" ht="15" x14ac:dyDescent="0.25">
      <c r="A22" s="99"/>
      <c r="B22" s="108" t="s">
        <v>112</v>
      </c>
      <c r="C22" s="109">
        <v>8635</v>
      </c>
      <c r="D22" s="110">
        <v>7692</v>
      </c>
      <c r="E22" s="109">
        <v>105905</v>
      </c>
      <c r="F22" s="110">
        <v>106134</v>
      </c>
      <c r="G22" s="111"/>
      <c r="H22" s="109">
        <f t="shared" si="0"/>
        <v>943</v>
      </c>
      <c r="I22" s="110">
        <f t="shared" si="1"/>
        <v>-229</v>
      </c>
      <c r="J22" s="112">
        <f t="shared" si="2"/>
        <v>0.12259490379615184</v>
      </c>
      <c r="K22" s="113">
        <f t="shared" si="3"/>
        <v>-2.1576497635065108E-3</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87920</v>
      </c>
      <c r="D24" s="121">
        <f>SUM(D15:D23)</f>
        <v>78402</v>
      </c>
      <c r="E24" s="120">
        <f>SUM(E15:E23)</f>
        <v>1081429</v>
      </c>
      <c r="F24" s="121">
        <f>SUM(F15:F23)</f>
        <v>1049831</v>
      </c>
      <c r="G24" s="122"/>
      <c r="H24" s="120">
        <f>SUM(H15:H23)</f>
        <v>9518</v>
      </c>
      <c r="I24" s="121">
        <f>SUM(I15:I23)</f>
        <v>31598</v>
      </c>
      <c r="J24" s="123">
        <f>IF(D24=0, 0, H24/D24)</f>
        <v>0.12139996428662535</v>
      </c>
      <c r="K24" s="124">
        <f>IF(F24=0, 0, I24/F24)</f>
        <v>3.0098177706697555E-2</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726</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9"/>
  <sheetViews>
    <sheetView tabSelected="1" zoomScaleNormal="100" workbookViewId="0">
      <selection activeCell="M1" sqref="M1"/>
    </sheetView>
  </sheetViews>
  <sheetFormatPr defaultRowHeight="13.2" x14ac:dyDescent="0.25"/>
  <cols>
    <col min="1" max="1" width="30.1093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113</v>
      </c>
      <c r="B2" s="202" t="s">
        <v>104</v>
      </c>
      <c r="C2" s="198"/>
      <c r="D2" s="198"/>
      <c r="E2" s="203"/>
      <c r="F2" s="203"/>
      <c r="G2" s="203"/>
      <c r="H2" s="203"/>
      <c r="I2" s="203"/>
      <c r="J2" s="203"/>
      <c r="K2" s="203"/>
    </row>
    <row r="4" spans="1:11" ht="15.6" x14ac:dyDescent="0.3">
      <c r="A4" s="164" t="s">
        <v>124</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124</v>
      </c>
      <c r="B6" s="61" t="s">
        <v>12</v>
      </c>
      <c r="C6" s="62" t="s">
        <v>13</v>
      </c>
      <c r="D6" s="61" t="s">
        <v>12</v>
      </c>
      <c r="E6" s="63" t="s">
        <v>13</v>
      </c>
      <c r="F6" s="62" t="s">
        <v>12</v>
      </c>
      <c r="G6" s="62" t="s">
        <v>13</v>
      </c>
      <c r="H6" s="61" t="s">
        <v>12</v>
      </c>
      <c r="I6" s="63" t="s">
        <v>13</v>
      </c>
      <c r="J6" s="61"/>
      <c r="K6" s="63"/>
    </row>
    <row r="7" spans="1:11" x14ac:dyDescent="0.25">
      <c r="A7" s="7" t="s">
        <v>359</v>
      </c>
      <c r="B7" s="65">
        <v>0</v>
      </c>
      <c r="C7" s="34">
        <f>IF(B19=0, "-", B7/B19)</f>
        <v>0</v>
      </c>
      <c r="D7" s="65">
        <v>0</v>
      </c>
      <c r="E7" s="9">
        <f>IF(D19=0, "-", D7/D19)</f>
        <v>0</v>
      </c>
      <c r="F7" s="81">
        <v>0</v>
      </c>
      <c r="G7" s="34">
        <f>IF(F19=0, "-", F7/F19)</f>
        <v>0</v>
      </c>
      <c r="H7" s="65">
        <v>1</v>
      </c>
      <c r="I7" s="9">
        <f>IF(H19=0, "-", H7/H19)</f>
        <v>7.1032817161528622E-5</v>
      </c>
      <c r="J7" s="8" t="str">
        <f t="shared" ref="J7:J17" si="0">IF(D7=0, "-", IF((B7-D7)/D7&lt;10, (B7-D7)/D7, "&gt;999%"))</f>
        <v>-</v>
      </c>
      <c r="K7" s="9">
        <f t="shared" ref="K7:K17" si="1">IF(H7=0, "-", IF((F7-H7)/H7&lt;10, (F7-H7)/H7, "&gt;999%"))</f>
        <v>-1</v>
      </c>
    </row>
    <row r="8" spans="1:11" x14ac:dyDescent="0.25">
      <c r="A8" s="7" t="s">
        <v>360</v>
      </c>
      <c r="B8" s="65">
        <v>43</v>
      </c>
      <c r="C8" s="34">
        <f>IF(B19=0, "-", B8/B19)</f>
        <v>3.8495971351835273E-2</v>
      </c>
      <c r="D8" s="65">
        <v>57</v>
      </c>
      <c r="E8" s="9">
        <f>IF(D19=0, "-", D8/D19)</f>
        <v>5.894519131334023E-2</v>
      </c>
      <c r="F8" s="81">
        <v>960</v>
      </c>
      <c r="G8" s="34">
        <f>IF(F19=0, "-", F8/F19)</f>
        <v>6.9868995633187769E-2</v>
      </c>
      <c r="H8" s="65">
        <v>1404</v>
      </c>
      <c r="I8" s="9">
        <f>IF(H19=0, "-", H8/H19)</f>
        <v>9.9730075294786197E-2</v>
      </c>
      <c r="J8" s="8">
        <f t="shared" si="0"/>
        <v>-0.24561403508771928</v>
      </c>
      <c r="K8" s="9">
        <f t="shared" si="1"/>
        <v>-0.31623931623931623</v>
      </c>
    </row>
    <row r="9" spans="1:11" x14ac:dyDescent="0.25">
      <c r="A9" s="7" t="s">
        <v>361</v>
      </c>
      <c r="B9" s="65">
        <v>22</v>
      </c>
      <c r="C9" s="34">
        <f>IF(B19=0, "-", B9/B19)</f>
        <v>1.9695613249776187E-2</v>
      </c>
      <c r="D9" s="65">
        <v>145</v>
      </c>
      <c r="E9" s="9">
        <f>IF(D19=0, "-", D9/D19)</f>
        <v>0.14994829369183041</v>
      </c>
      <c r="F9" s="81">
        <v>1804</v>
      </c>
      <c r="G9" s="34">
        <f>IF(F19=0, "-", F9/F19)</f>
        <v>0.13129548762736537</v>
      </c>
      <c r="H9" s="65">
        <v>1529</v>
      </c>
      <c r="I9" s="9">
        <f>IF(H19=0, "-", H9/H19)</f>
        <v>0.10860917743997726</v>
      </c>
      <c r="J9" s="8">
        <f t="shared" si="0"/>
        <v>-0.84827586206896555</v>
      </c>
      <c r="K9" s="9">
        <f t="shared" si="1"/>
        <v>0.17985611510791366</v>
      </c>
    </row>
    <row r="10" spans="1:11" x14ac:dyDescent="0.25">
      <c r="A10" s="7" t="s">
        <v>362</v>
      </c>
      <c r="B10" s="65">
        <v>93</v>
      </c>
      <c r="C10" s="34">
        <f>IF(B19=0, "-", B10/B19)</f>
        <v>8.3258728737690246E-2</v>
      </c>
      <c r="D10" s="65">
        <v>163</v>
      </c>
      <c r="E10" s="9">
        <f>IF(D19=0, "-", D10/D19)</f>
        <v>0.16856256463288521</v>
      </c>
      <c r="F10" s="81">
        <v>2473</v>
      </c>
      <c r="G10" s="34">
        <f>IF(F19=0, "-", F10/F19)</f>
        <v>0.1799854439592431</v>
      </c>
      <c r="H10" s="65">
        <v>2436</v>
      </c>
      <c r="I10" s="9">
        <f>IF(H19=0, "-", H10/H19)</f>
        <v>0.17303594260548374</v>
      </c>
      <c r="J10" s="8">
        <f t="shared" si="0"/>
        <v>-0.42944785276073622</v>
      </c>
      <c r="K10" s="9">
        <f t="shared" si="1"/>
        <v>1.5188834154351396E-2</v>
      </c>
    </row>
    <row r="11" spans="1:11" x14ac:dyDescent="0.25">
      <c r="A11" s="7" t="s">
        <v>363</v>
      </c>
      <c r="B11" s="65">
        <v>649</v>
      </c>
      <c r="C11" s="34">
        <f>IF(B19=0, "-", B11/B19)</f>
        <v>0.58102059086839752</v>
      </c>
      <c r="D11" s="65">
        <v>168</v>
      </c>
      <c r="E11" s="9">
        <f>IF(D19=0, "-", D11/D19)</f>
        <v>0.17373319544984489</v>
      </c>
      <c r="F11" s="81">
        <v>2942</v>
      </c>
      <c r="G11" s="34">
        <f>IF(F19=0, "-", F11/F19)</f>
        <v>0.21411935953420669</v>
      </c>
      <c r="H11" s="65">
        <v>3164</v>
      </c>
      <c r="I11" s="9">
        <f>IF(H19=0, "-", H11/H19)</f>
        <v>0.22474783349907657</v>
      </c>
      <c r="J11" s="8">
        <f t="shared" si="0"/>
        <v>2.8630952380952381</v>
      </c>
      <c r="K11" s="9">
        <f t="shared" si="1"/>
        <v>-7.0164348925410874E-2</v>
      </c>
    </row>
    <row r="12" spans="1:11" x14ac:dyDescent="0.25">
      <c r="A12" s="7" t="s">
        <v>364</v>
      </c>
      <c r="B12" s="65">
        <v>0</v>
      </c>
      <c r="C12" s="34">
        <f>IF(B19=0, "-", B12/B19)</f>
        <v>0</v>
      </c>
      <c r="D12" s="65">
        <v>74</v>
      </c>
      <c r="E12" s="9">
        <f>IF(D19=0, "-", D12/D19)</f>
        <v>7.6525336091003107E-2</v>
      </c>
      <c r="F12" s="81">
        <v>361</v>
      </c>
      <c r="G12" s="34">
        <f>IF(F19=0, "-", F12/F19)</f>
        <v>2.6273653566229984E-2</v>
      </c>
      <c r="H12" s="65">
        <v>969</v>
      </c>
      <c r="I12" s="9">
        <f>IF(H19=0, "-", H12/H19)</f>
        <v>6.8830799829521241E-2</v>
      </c>
      <c r="J12" s="8">
        <f t="shared" si="0"/>
        <v>-1</v>
      </c>
      <c r="K12" s="9">
        <f t="shared" si="1"/>
        <v>-0.62745098039215685</v>
      </c>
    </row>
    <row r="13" spans="1:11" x14ac:dyDescent="0.25">
      <c r="A13" s="7" t="s">
        <v>365</v>
      </c>
      <c r="B13" s="65">
        <v>16</v>
      </c>
      <c r="C13" s="34">
        <f>IF(B19=0, "-", B13/B19)</f>
        <v>1.432408236347359E-2</v>
      </c>
      <c r="D13" s="65">
        <v>13</v>
      </c>
      <c r="E13" s="9">
        <f>IF(D19=0, "-", D13/D19)</f>
        <v>1.344364012409514E-2</v>
      </c>
      <c r="F13" s="81">
        <v>386</v>
      </c>
      <c r="G13" s="34">
        <f>IF(F19=0, "-", F13/F19)</f>
        <v>2.8093158660844251E-2</v>
      </c>
      <c r="H13" s="65">
        <v>198</v>
      </c>
      <c r="I13" s="9">
        <f>IF(H19=0, "-", H13/H19)</f>
        <v>1.4064497797982668E-2</v>
      </c>
      <c r="J13" s="8">
        <f t="shared" si="0"/>
        <v>0.23076923076923078</v>
      </c>
      <c r="K13" s="9">
        <f t="shared" si="1"/>
        <v>0.9494949494949495</v>
      </c>
    </row>
    <row r="14" spans="1:11" x14ac:dyDescent="0.25">
      <c r="A14" s="7" t="s">
        <v>366</v>
      </c>
      <c r="B14" s="65">
        <v>51</v>
      </c>
      <c r="C14" s="34">
        <f>IF(B19=0, "-", B14/B19)</f>
        <v>4.5658012533572066E-2</v>
      </c>
      <c r="D14" s="65">
        <v>43</v>
      </c>
      <c r="E14" s="9">
        <f>IF(D19=0, "-", D14/D19)</f>
        <v>4.4467425025853151E-2</v>
      </c>
      <c r="F14" s="81">
        <v>407</v>
      </c>
      <c r="G14" s="34">
        <f>IF(F19=0, "-", F14/F19)</f>
        <v>2.9621542940320232E-2</v>
      </c>
      <c r="H14" s="65">
        <v>398</v>
      </c>
      <c r="I14" s="9">
        <f>IF(H19=0, "-", H14/H19)</f>
        <v>2.8271061230288393E-2</v>
      </c>
      <c r="J14" s="8">
        <f t="shared" si="0"/>
        <v>0.18604651162790697</v>
      </c>
      <c r="K14" s="9">
        <f t="shared" si="1"/>
        <v>2.2613065326633167E-2</v>
      </c>
    </row>
    <row r="15" spans="1:11" x14ac:dyDescent="0.25">
      <c r="A15" s="7" t="s">
        <v>367</v>
      </c>
      <c r="B15" s="65">
        <v>53</v>
      </c>
      <c r="C15" s="34">
        <f>IF(B19=0, "-", B15/B19)</f>
        <v>4.7448522829006266E-2</v>
      </c>
      <c r="D15" s="65">
        <v>77</v>
      </c>
      <c r="E15" s="9">
        <f>IF(D19=0, "-", D15/D19)</f>
        <v>7.9627714581178899E-2</v>
      </c>
      <c r="F15" s="81">
        <v>1070</v>
      </c>
      <c r="G15" s="34">
        <f>IF(F19=0, "-", F15/F19)</f>
        <v>7.7874818049490535E-2</v>
      </c>
      <c r="H15" s="65">
        <v>478</v>
      </c>
      <c r="I15" s="9">
        <f>IF(H19=0, "-", H15/H19)</f>
        <v>3.3953686603210687E-2</v>
      </c>
      <c r="J15" s="8">
        <f t="shared" si="0"/>
        <v>-0.31168831168831168</v>
      </c>
      <c r="K15" s="9">
        <f t="shared" si="1"/>
        <v>1.2384937238493723</v>
      </c>
    </row>
    <row r="16" spans="1:11" x14ac:dyDescent="0.25">
      <c r="A16" s="7" t="s">
        <v>368</v>
      </c>
      <c r="B16" s="65">
        <v>155</v>
      </c>
      <c r="C16" s="34">
        <f>IF(B19=0, "-", B16/B19)</f>
        <v>0.13876454789615039</v>
      </c>
      <c r="D16" s="65">
        <v>107</v>
      </c>
      <c r="E16" s="9">
        <f>IF(D19=0, "-", D16/D19)</f>
        <v>0.11065149948293691</v>
      </c>
      <c r="F16" s="81">
        <v>1981</v>
      </c>
      <c r="G16" s="34">
        <f>IF(F19=0, "-", F16/F19)</f>
        <v>0.14417758369723435</v>
      </c>
      <c r="H16" s="65">
        <v>1798</v>
      </c>
      <c r="I16" s="9">
        <f>IF(H19=0, "-", H16/H19)</f>
        <v>0.12771700525642846</v>
      </c>
      <c r="J16" s="8">
        <f t="shared" si="0"/>
        <v>0.44859813084112149</v>
      </c>
      <c r="K16" s="9">
        <f t="shared" si="1"/>
        <v>0.10177975528364849</v>
      </c>
    </row>
    <row r="17" spans="1:11" x14ac:dyDescent="0.25">
      <c r="A17" s="7" t="s">
        <v>369</v>
      </c>
      <c r="B17" s="65">
        <v>35</v>
      </c>
      <c r="C17" s="34">
        <f>IF(B19=0, "-", B17/B19)</f>
        <v>3.133393017009848E-2</v>
      </c>
      <c r="D17" s="65">
        <v>120</v>
      </c>
      <c r="E17" s="9">
        <f>IF(D19=0, "-", D17/D19)</f>
        <v>0.12409513960703206</v>
      </c>
      <c r="F17" s="81">
        <v>1356</v>
      </c>
      <c r="G17" s="34">
        <f>IF(F19=0, "-", F17/F19)</f>
        <v>9.8689956331877729E-2</v>
      </c>
      <c r="H17" s="65">
        <v>1703</v>
      </c>
      <c r="I17" s="9">
        <f>IF(H19=0, "-", H17/H19)</f>
        <v>0.12096888762608325</v>
      </c>
      <c r="J17" s="8">
        <f t="shared" si="0"/>
        <v>-0.70833333333333337</v>
      </c>
      <c r="K17" s="9">
        <f t="shared" si="1"/>
        <v>-0.20375807398708162</v>
      </c>
    </row>
    <row r="18" spans="1:11" x14ac:dyDescent="0.25">
      <c r="A18" s="2"/>
      <c r="B18" s="68"/>
      <c r="C18" s="33"/>
      <c r="D18" s="68"/>
      <c r="E18" s="6"/>
      <c r="F18" s="82"/>
      <c r="G18" s="33"/>
      <c r="H18" s="68"/>
      <c r="I18" s="6"/>
      <c r="J18" s="5"/>
      <c r="K18" s="6"/>
    </row>
    <row r="19" spans="1:11" s="43" customFormat="1" x14ac:dyDescent="0.25">
      <c r="A19" s="162" t="s">
        <v>638</v>
      </c>
      <c r="B19" s="71">
        <f>SUM(B7:B18)</f>
        <v>1117</v>
      </c>
      <c r="C19" s="40">
        <f>B19/24005</f>
        <v>4.6531972505727971E-2</v>
      </c>
      <c r="D19" s="71">
        <f>SUM(D7:D18)</f>
        <v>967</v>
      </c>
      <c r="E19" s="41">
        <f>D19/21249</f>
        <v>4.5508023907007387E-2</v>
      </c>
      <c r="F19" s="77">
        <f>SUM(F7:F18)</f>
        <v>13740</v>
      </c>
      <c r="G19" s="42">
        <f>F19/287314</f>
        <v>4.7822243259987331E-2</v>
      </c>
      <c r="H19" s="71">
        <f>SUM(H7:H18)</f>
        <v>14078</v>
      </c>
      <c r="I19" s="41">
        <f>H19/272733</f>
        <v>5.1618249350096984E-2</v>
      </c>
      <c r="J19" s="37">
        <f>IF(D19=0, "-", IF((B19-D19)/D19&lt;10, (B19-D19)/D19, "&gt;999%"))</f>
        <v>0.15511892450879008</v>
      </c>
      <c r="K19" s="38">
        <f>IF(H19=0, "-", IF((F19-H19)/H19&lt;10, (F19-H19)/H19, "&gt;999%"))</f>
        <v>-2.4009092200596677E-2</v>
      </c>
    </row>
    <row r="20" spans="1:11" x14ac:dyDescent="0.25">
      <c r="B20" s="83"/>
      <c r="D20" s="83"/>
      <c r="F20" s="83"/>
      <c r="H20" s="83"/>
    </row>
    <row r="21" spans="1:11" s="43" customFormat="1" x14ac:dyDescent="0.25">
      <c r="A21" s="162" t="s">
        <v>638</v>
      </c>
      <c r="B21" s="71">
        <v>1117</v>
      </c>
      <c r="C21" s="40">
        <f>B21/24005</f>
        <v>4.6531972505727971E-2</v>
      </c>
      <c r="D21" s="71">
        <v>967</v>
      </c>
      <c r="E21" s="41">
        <f>D21/21249</f>
        <v>4.5508023907007387E-2</v>
      </c>
      <c r="F21" s="77">
        <v>13740</v>
      </c>
      <c r="G21" s="42">
        <f>F21/287314</f>
        <v>4.7822243259987331E-2</v>
      </c>
      <c r="H21" s="71">
        <v>14078</v>
      </c>
      <c r="I21" s="41">
        <f>H21/272733</f>
        <v>5.1618249350096984E-2</v>
      </c>
      <c r="J21" s="37">
        <f>IF(D21=0, "-", IF((B21-D21)/D21&lt;10, (B21-D21)/D21, "&gt;999%"))</f>
        <v>0.15511892450879008</v>
      </c>
      <c r="K21" s="38">
        <f>IF(H21=0, "-", IF((F21-H21)/H21&lt;10, (F21-H21)/H21, "&gt;999%"))</f>
        <v>-2.4009092200596677E-2</v>
      </c>
    </row>
    <row r="22" spans="1:11" x14ac:dyDescent="0.25">
      <c r="B22" s="83"/>
      <c r="D22" s="83"/>
      <c r="F22" s="83"/>
      <c r="H22" s="83"/>
    </row>
    <row r="23" spans="1:11" ht="15.6" x14ac:dyDescent="0.3">
      <c r="A23" s="164" t="s">
        <v>125</v>
      </c>
      <c r="B23" s="196" t="s">
        <v>1</v>
      </c>
      <c r="C23" s="200"/>
      <c r="D23" s="200"/>
      <c r="E23" s="197"/>
      <c r="F23" s="196" t="s">
        <v>14</v>
      </c>
      <c r="G23" s="200"/>
      <c r="H23" s="200"/>
      <c r="I23" s="197"/>
      <c r="J23" s="196" t="s">
        <v>15</v>
      </c>
      <c r="K23" s="197"/>
    </row>
    <row r="24" spans="1:11" x14ac:dyDescent="0.25">
      <c r="A24" s="22"/>
      <c r="B24" s="196">
        <f>VALUE(RIGHT($B$2, 4))</f>
        <v>2022</v>
      </c>
      <c r="C24" s="197"/>
      <c r="D24" s="196">
        <f>B24-1</f>
        <v>2021</v>
      </c>
      <c r="E24" s="204"/>
      <c r="F24" s="196">
        <f>B24</f>
        <v>2022</v>
      </c>
      <c r="G24" s="204"/>
      <c r="H24" s="196">
        <f>D24</f>
        <v>2021</v>
      </c>
      <c r="I24" s="204"/>
      <c r="J24" s="140" t="s">
        <v>4</v>
      </c>
      <c r="K24" s="141" t="s">
        <v>2</v>
      </c>
    </row>
    <row r="25" spans="1:11" x14ac:dyDescent="0.25">
      <c r="A25" s="163" t="s">
        <v>155</v>
      </c>
      <c r="B25" s="61" t="s">
        <v>12</v>
      </c>
      <c r="C25" s="62" t="s">
        <v>13</v>
      </c>
      <c r="D25" s="61" t="s">
        <v>12</v>
      </c>
      <c r="E25" s="63" t="s">
        <v>13</v>
      </c>
      <c r="F25" s="62" t="s">
        <v>12</v>
      </c>
      <c r="G25" s="62" t="s">
        <v>13</v>
      </c>
      <c r="H25" s="61" t="s">
        <v>12</v>
      </c>
      <c r="I25" s="63" t="s">
        <v>13</v>
      </c>
      <c r="J25" s="61"/>
      <c r="K25" s="63"/>
    </row>
    <row r="26" spans="1:11" x14ac:dyDescent="0.25">
      <c r="A26" s="7" t="s">
        <v>370</v>
      </c>
      <c r="B26" s="65">
        <v>3</v>
      </c>
      <c r="C26" s="34">
        <f>IF(B50=0, "-", B26/B50)</f>
        <v>1.1503067484662577E-3</v>
      </c>
      <c r="D26" s="65">
        <v>0</v>
      </c>
      <c r="E26" s="9">
        <f>IF(D50=0, "-", D26/D50)</f>
        <v>0</v>
      </c>
      <c r="F26" s="81">
        <v>29</v>
      </c>
      <c r="G26" s="34">
        <f>IF(F50=0, "-", F26/F50)</f>
        <v>9.2808909655326907E-4</v>
      </c>
      <c r="H26" s="65">
        <v>2</v>
      </c>
      <c r="I26" s="9">
        <f>IF(H50=0, "-", H26/H50)</f>
        <v>6.6688896298766254E-5</v>
      </c>
      <c r="J26" s="8" t="str">
        <f t="shared" ref="J26:J48" si="2">IF(D26=0, "-", IF((B26-D26)/D26&lt;10, (B26-D26)/D26, "&gt;999%"))</f>
        <v>-</v>
      </c>
      <c r="K26" s="9" t="str">
        <f t="shared" ref="K26:K48" si="3">IF(H26=0, "-", IF((F26-H26)/H26&lt;10, (F26-H26)/H26, "&gt;999%"))</f>
        <v>&gt;999%</v>
      </c>
    </row>
    <row r="27" spans="1:11" x14ac:dyDescent="0.25">
      <c r="A27" s="7" t="s">
        <v>371</v>
      </c>
      <c r="B27" s="65">
        <v>0</v>
      </c>
      <c r="C27" s="34">
        <f>IF(B50=0, "-", B27/B50)</f>
        <v>0</v>
      </c>
      <c r="D27" s="65">
        <v>0</v>
      </c>
      <c r="E27" s="9">
        <f>IF(D50=0, "-", D27/D50)</f>
        <v>0</v>
      </c>
      <c r="F27" s="81">
        <v>0</v>
      </c>
      <c r="G27" s="34">
        <f>IF(F50=0, "-", F27/F50)</f>
        <v>0</v>
      </c>
      <c r="H27" s="65">
        <v>506</v>
      </c>
      <c r="I27" s="9">
        <f>IF(H50=0, "-", H27/H50)</f>
        <v>1.6872290763587861E-2</v>
      </c>
      <c r="J27" s="8" t="str">
        <f t="shared" si="2"/>
        <v>-</v>
      </c>
      <c r="K27" s="9">
        <f t="shared" si="3"/>
        <v>-1</v>
      </c>
    </row>
    <row r="28" spans="1:11" x14ac:dyDescent="0.25">
      <c r="A28" s="7" t="s">
        <v>372</v>
      </c>
      <c r="B28" s="65">
        <v>382</v>
      </c>
      <c r="C28" s="34">
        <f>IF(B50=0, "-", B28/B50)</f>
        <v>0.1464723926380368</v>
      </c>
      <c r="D28" s="65">
        <v>146</v>
      </c>
      <c r="E28" s="9">
        <f>IF(D50=0, "-", D28/D50)</f>
        <v>5.8353317346123104E-2</v>
      </c>
      <c r="F28" s="81">
        <v>2157</v>
      </c>
      <c r="G28" s="34">
        <f>IF(F50=0, "-", F28/F50)</f>
        <v>6.903062694018626E-2</v>
      </c>
      <c r="H28" s="65">
        <v>874</v>
      </c>
      <c r="I28" s="9">
        <f>IF(H50=0, "-", H28/H50)</f>
        <v>2.9143047682560853E-2</v>
      </c>
      <c r="J28" s="8">
        <f t="shared" si="2"/>
        <v>1.6164383561643836</v>
      </c>
      <c r="K28" s="9">
        <f t="shared" si="3"/>
        <v>1.4679633867276889</v>
      </c>
    </row>
    <row r="29" spans="1:11" x14ac:dyDescent="0.25">
      <c r="A29" s="7" t="s">
        <v>373</v>
      </c>
      <c r="B29" s="65">
        <v>99</v>
      </c>
      <c r="C29" s="34">
        <f>IF(B50=0, "-", B29/B50)</f>
        <v>3.7960122699386506E-2</v>
      </c>
      <c r="D29" s="65">
        <v>438</v>
      </c>
      <c r="E29" s="9">
        <f>IF(D50=0, "-", D29/D50)</f>
        <v>0.1750599520383693</v>
      </c>
      <c r="F29" s="81">
        <v>1709</v>
      </c>
      <c r="G29" s="34">
        <f>IF(F50=0, "-", F29/F50)</f>
        <v>5.4693250552052999E-2</v>
      </c>
      <c r="H29" s="65">
        <v>2091</v>
      </c>
      <c r="I29" s="9">
        <f>IF(H50=0, "-", H29/H50)</f>
        <v>6.9723241080360127E-2</v>
      </c>
      <c r="J29" s="8">
        <f t="shared" si="2"/>
        <v>-0.77397260273972601</v>
      </c>
      <c r="K29" s="9">
        <f t="shared" si="3"/>
        <v>-0.18268770923003347</v>
      </c>
    </row>
    <row r="30" spans="1:11" x14ac:dyDescent="0.25">
      <c r="A30" s="7" t="s">
        <v>374</v>
      </c>
      <c r="B30" s="65">
        <v>116</v>
      </c>
      <c r="C30" s="34">
        <f>IF(B50=0, "-", B30/B50)</f>
        <v>4.4478527607361963E-2</v>
      </c>
      <c r="D30" s="65">
        <v>262</v>
      </c>
      <c r="E30" s="9">
        <f>IF(D50=0, "-", D30/D50)</f>
        <v>0.10471622701838529</v>
      </c>
      <c r="F30" s="81">
        <v>3230</v>
      </c>
      <c r="G30" s="34">
        <f>IF(F50=0, "-", F30/F50)</f>
        <v>0.10336992351265721</v>
      </c>
      <c r="H30" s="65">
        <v>3215</v>
      </c>
      <c r="I30" s="9">
        <f>IF(H50=0, "-", H30/H50)</f>
        <v>0.10720240080026676</v>
      </c>
      <c r="J30" s="8">
        <f t="shared" si="2"/>
        <v>-0.5572519083969466</v>
      </c>
      <c r="K30" s="9">
        <f t="shared" si="3"/>
        <v>4.6656298600311046E-3</v>
      </c>
    </row>
    <row r="31" spans="1:11" x14ac:dyDescent="0.25">
      <c r="A31" s="7" t="s">
        <v>375</v>
      </c>
      <c r="B31" s="65">
        <v>50</v>
      </c>
      <c r="C31" s="34">
        <f>IF(B50=0, "-", B31/B50)</f>
        <v>1.9171779141104295E-2</v>
      </c>
      <c r="D31" s="65">
        <v>81</v>
      </c>
      <c r="E31" s="9">
        <f>IF(D50=0, "-", D31/D50)</f>
        <v>3.237410071942446E-2</v>
      </c>
      <c r="F31" s="81">
        <v>595</v>
      </c>
      <c r="G31" s="34">
        <f>IF(F50=0, "-", F31/F50)</f>
        <v>1.9041828015489488E-2</v>
      </c>
      <c r="H31" s="65">
        <v>477</v>
      </c>
      <c r="I31" s="9">
        <f>IF(H50=0, "-", H31/H50)</f>
        <v>1.5905301767255752E-2</v>
      </c>
      <c r="J31" s="8">
        <f t="shared" si="2"/>
        <v>-0.38271604938271603</v>
      </c>
      <c r="K31" s="9">
        <f t="shared" si="3"/>
        <v>0.24737945492662475</v>
      </c>
    </row>
    <row r="32" spans="1:11" x14ac:dyDescent="0.25">
      <c r="A32" s="7" t="s">
        <v>376</v>
      </c>
      <c r="B32" s="65">
        <v>43</v>
      </c>
      <c r="C32" s="34">
        <f>IF(B50=0, "-", B32/B50)</f>
        <v>1.6487730061349692E-2</v>
      </c>
      <c r="D32" s="65">
        <v>17</v>
      </c>
      <c r="E32" s="9">
        <f>IF(D50=0, "-", D32/D50)</f>
        <v>6.7945643485211827E-3</v>
      </c>
      <c r="F32" s="81">
        <v>371</v>
      </c>
      <c r="G32" s="34">
        <f>IF(F50=0, "-", F32/F50)</f>
        <v>1.1873139821422856E-2</v>
      </c>
      <c r="H32" s="65">
        <v>156</v>
      </c>
      <c r="I32" s="9">
        <f>IF(H50=0, "-", H32/H50)</f>
        <v>5.2017339113037677E-3</v>
      </c>
      <c r="J32" s="8">
        <f t="shared" si="2"/>
        <v>1.5294117647058822</v>
      </c>
      <c r="K32" s="9">
        <f t="shared" si="3"/>
        <v>1.3782051282051282</v>
      </c>
    </row>
    <row r="33" spans="1:11" x14ac:dyDescent="0.25">
      <c r="A33" s="7" t="s">
        <v>377</v>
      </c>
      <c r="B33" s="65">
        <v>82</v>
      </c>
      <c r="C33" s="34">
        <f>IF(B50=0, "-", B33/B50)</f>
        <v>3.1441717791411042E-2</v>
      </c>
      <c r="D33" s="65">
        <v>153</v>
      </c>
      <c r="E33" s="9">
        <f>IF(D50=0, "-", D33/D50)</f>
        <v>6.1151079136690649E-2</v>
      </c>
      <c r="F33" s="81">
        <v>2094</v>
      </c>
      <c r="G33" s="34">
        <f>IF(F50=0, "-", F33/F50)</f>
        <v>6.7014433385605018E-2</v>
      </c>
      <c r="H33" s="65">
        <v>2356</v>
      </c>
      <c r="I33" s="9">
        <f>IF(H50=0, "-", H33/H50)</f>
        <v>7.8559519839946648E-2</v>
      </c>
      <c r="J33" s="8">
        <f t="shared" si="2"/>
        <v>-0.46405228758169936</v>
      </c>
      <c r="K33" s="9">
        <f t="shared" si="3"/>
        <v>-0.11120543293718166</v>
      </c>
    </row>
    <row r="34" spans="1:11" x14ac:dyDescent="0.25">
      <c r="A34" s="7" t="s">
        <v>378</v>
      </c>
      <c r="B34" s="65">
        <v>216</v>
      </c>
      <c r="C34" s="34">
        <f>IF(B50=0, "-", B34/B50)</f>
        <v>8.2822085889570546E-2</v>
      </c>
      <c r="D34" s="65">
        <v>238</v>
      </c>
      <c r="E34" s="9">
        <f>IF(D50=0, "-", D34/D50)</f>
        <v>9.5123900879296563E-2</v>
      </c>
      <c r="F34" s="81">
        <v>3687</v>
      </c>
      <c r="G34" s="34">
        <f>IF(F50=0, "-", F34/F50)</f>
        <v>0.11799532755144494</v>
      </c>
      <c r="H34" s="65">
        <v>3168</v>
      </c>
      <c r="I34" s="9">
        <f>IF(H50=0, "-", H34/H50)</f>
        <v>0.10563521173724574</v>
      </c>
      <c r="J34" s="8">
        <f t="shared" si="2"/>
        <v>-9.2436974789915971E-2</v>
      </c>
      <c r="K34" s="9">
        <f t="shared" si="3"/>
        <v>0.16382575757575757</v>
      </c>
    </row>
    <row r="35" spans="1:11" x14ac:dyDescent="0.25">
      <c r="A35" s="7" t="s">
        <v>379</v>
      </c>
      <c r="B35" s="65">
        <v>25</v>
      </c>
      <c r="C35" s="34">
        <f>IF(B50=0, "-", B35/B50)</f>
        <v>9.5858895705521474E-3</v>
      </c>
      <c r="D35" s="65">
        <v>6</v>
      </c>
      <c r="E35" s="9">
        <f>IF(D50=0, "-", D35/D50)</f>
        <v>2.3980815347721821E-3</v>
      </c>
      <c r="F35" s="81">
        <v>184</v>
      </c>
      <c r="G35" s="34">
        <f>IF(F50=0, "-", F35/F50)</f>
        <v>5.8885653022690181E-3</v>
      </c>
      <c r="H35" s="65">
        <v>290</v>
      </c>
      <c r="I35" s="9">
        <f>IF(H50=0, "-", H35/H50)</f>
        <v>9.6698899633211079E-3</v>
      </c>
      <c r="J35" s="8">
        <f t="shared" si="2"/>
        <v>3.1666666666666665</v>
      </c>
      <c r="K35" s="9">
        <f t="shared" si="3"/>
        <v>-0.36551724137931035</v>
      </c>
    </row>
    <row r="36" spans="1:11" x14ac:dyDescent="0.25">
      <c r="A36" s="7" t="s">
        <v>380</v>
      </c>
      <c r="B36" s="65">
        <v>663</v>
      </c>
      <c r="C36" s="34">
        <f>IF(B50=0, "-", B36/B50)</f>
        <v>0.25421779141104295</v>
      </c>
      <c r="D36" s="65">
        <v>283</v>
      </c>
      <c r="E36" s="9">
        <f>IF(D50=0, "-", D36/D50)</f>
        <v>0.11310951239008793</v>
      </c>
      <c r="F36" s="81">
        <v>5440</v>
      </c>
      <c r="G36" s="34">
        <f>IF(F50=0, "-", F36/F50)</f>
        <v>0.17409671328447532</v>
      </c>
      <c r="H36" s="65">
        <v>4167</v>
      </c>
      <c r="I36" s="9">
        <f>IF(H50=0, "-", H36/H50)</f>
        <v>0.13894631543847949</v>
      </c>
      <c r="J36" s="8">
        <f t="shared" si="2"/>
        <v>1.342756183745583</v>
      </c>
      <c r="K36" s="9">
        <f t="shared" si="3"/>
        <v>0.30549556035517161</v>
      </c>
    </row>
    <row r="37" spans="1:11" x14ac:dyDescent="0.25">
      <c r="A37" s="7" t="s">
        <v>381</v>
      </c>
      <c r="B37" s="65">
        <v>57</v>
      </c>
      <c r="C37" s="34">
        <f>IF(B50=0, "-", B37/B50)</f>
        <v>2.1855828220858894E-2</v>
      </c>
      <c r="D37" s="65">
        <v>258</v>
      </c>
      <c r="E37" s="9">
        <f>IF(D50=0, "-", D37/D50)</f>
        <v>0.10311750599520383</v>
      </c>
      <c r="F37" s="81">
        <v>2786</v>
      </c>
      <c r="G37" s="34">
        <f>IF(F50=0, "-", F37/F50)</f>
        <v>8.9160559413703711E-2</v>
      </c>
      <c r="H37" s="65">
        <v>3089</v>
      </c>
      <c r="I37" s="9">
        <f>IF(H50=0, "-", H37/H50)</f>
        <v>0.10300100033344448</v>
      </c>
      <c r="J37" s="8">
        <f t="shared" si="2"/>
        <v>-0.77906976744186052</v>
      </c>
      <c r="K37" s="9">
        <f t="shared" si="3"/>
        <v>-9.8089996762706383E-2</v>
      </c>
    </row>
    <row r="38" spans="1:11" x14ac:dyDescent="0.25">
      <c r="A38" s="7" t="s">
        <v>382</v>
      </c>
      <c r="B38" s="65">
        <v>36</v>
      </c>
      <c r="C38" s="34">
        <f>IF(B50=0, "-", B38/B50)</f>
        <v>1.3803680981595092E-2</v>
      </c>
      <c r="D38" s="65">
        <v>211</v>
      </c>
      <c r="E38" s="9">
        <f>IF(D50=0, "-", D38/D50)</f>
        <v>8.4332533972821741E-2</v>
      </c>
      <c r="F38" s="81">
        <v>1359</v>
      </c>
      <c r="G38" s="34">
        <f>IF(F50=0, "-", F38/F50)</f>
        <v>4.3492175248823886E-2</v>
      </c>
      <c r="H38" s="65">
        <v>1347</v>
      </c>
      <c r="I38" s="9">
        <f>IF(H50=0, "-", H38/H50)</f>
        <v>4.4914971657219076E-2</v>
      </c>
      <c r="J38" s="8">
        <f t="shared" si="2"/>
        <v>-0.82938388625592419</v>
      </c>
      <c r="K38" s="9">
        <f t="shared" si="3"/>
        <v>8.9086859688195987E-3</v>
      </c>
    </row>
    <row r="39" spans="1:11" x14ac:dyDescent="0.25">
      <c r="A39" s="7" t="s">
        <v>383</v>
      </c>
      <c r="B39" s="65">
        <v>52</v>
      </c>
      <c r="C39" s="34">
        <f>IF(B50=0, "-", B39/B50)</f>
        <v>1.9938650306748466E-2</v>
      </c>
      <c r="D39" s="65">
        <v>2</v>
      </c>
      <c r="E39" s="9">
        <f>IF(D50=0, "-", D39/D50)</f>
        <v>7.993605115907274E-4</v>
      </c>
      <c r="F39" s="81">
        <v>95</v>
      </c>
      <c r="G39" s="34">
        <f>IF(F50=0, "-", F39/F50)</f>
        <v>3.0402918680193297E-3</v>
      </c>
      <c r="H39" s="65">
        <v>1684</v>
      </c>
      <c r="I39" s="9">
        <f>IF(H50=0, "-", H39/H50)</f>
        <v>5.6152050683561189E-2</v>
      </c>
      <c r="J39" s="8" t="str">
        <f t="shared" si="2"/>
        <v>&gt;999%</v>
      </c>
      <c r="K39" s="9">
        <f t="shared" si="3"/>
        <v>-0.94358669833729214</v>
      </c>
    </row>
    <row r="40" spans="1:11" x14ac:dyDescent="0.25">
      <c r="A40" s="7" t="s">
        <v>384</v>
      </c>
      <c r="B40" s="65">
        <v>6</v>
      </c>
      <c r="C40" s="34">
        <f>IF(B50=0, "-", B40/B50)</f>
        <v>2.3006134969325155E-3</v>
      </c>
      <c r="D40" s="65">
        <v>15</v>
      </c>
      <c r="E40" s="9">
        <f>IF(D50=0, "-", D40/D50)</f>
        <v>5.9952038369304557E-3</v>
      </c>
      <c r="F40" s="81">
        <v>120</v>
      </c>
      <c r="G40" s="34">
        <f>IF(F50=0, "-", F40/F50)</f>
        <v>3.8403686753928378E-3</v>
      </c>
      <c r="H40" s="65">
        <v>182</v>
      </c>
      <c r="I40" s="9">
        <f>IF(H50=0, "-", H40/H50)</f>
        <v>6.0686895631877295E-3</v>
      </c>
      <c r="J40" s="8">
        <f t="shared" si="2"/>
        <v>-0.6</v>
      </c>
      <c r="K40" s="9">
        <f t="shared" si="3"/>
        <v>-0.34065934065934067</v>
      </c>
    </row>
    <row r="41" spans="1:11" x14ac:dyDescent="0.25">
      <c r="A41" s="7" t="s">
        <v>385</v>
      </c>
      <c r="B41" s="65">
        <v>43</v>
      </c>
      <c r="C41" s="34">
        <f>IF(B50=0, "-", B41/B50)</f>
        <v>1.6487730061349692E-2</v>
      </c>
      <c r="D41" s="65">
        <v>13</v>
      </c>
      <c r="E41" s="9">
        <f>IF(D50=0, "-", D41/D50)</f>
        <v>5.1958433253397286E-3</v>
      </c>
      <c r="F41" s="81">
        <v>469</v>
      </c>
      <c r="G41" s="34">
        <f>IF(F50=0, "-", F41/F50)</f>
        <v>1.5009440906327007E-2</v>
      </c>
      <c r="H41" s="65">
        <v>95</v>
      </c>
      <c r="I41" s="9">
        <f>IF(H50=0, "-", H41/H50)</f>
        <v>3.1677225741913971E-3</v>
      </c>
      <c r="J41" s="8">
        <f t="shared" si="2"/>
        <v>2.3076923076923075</v>
      </c>
      <c r="K41" s="9">
        <f t="shared" si="3"/>
        <v>3.9368421052631577</v>
      </c>
    </row>
    <row r="42" spans="1:11" x14ac:dyDescent="0.25">
      <c r="A42" s="7" t="s">
        <v>386</v>
      </c>
      <c r="B42" s="65">
        <v>62</v>
      </c>
      <c r="C42" s="34">
        <f>IF(B50=0, "-", B42/B50)</f>
        <v>2.3773006134969327E-2</v>
      </c>
      <c r="D42" s="65">
        <v>57</v>
      </c>
      <c r="E42" s="9">
        <f>IF(D50=0, "-", D42/D50)</f>
        <v>2.2781774580335732E-2</v>
      </c>
      <c r="F42" s="81">
        <v>554</v>
      </c>
      <c r="G42" s="34">
        <f>IF(F50=0, "-", F42/F50)</f>
        <v>1.7729702051396935E-2</v>
      </c>
      <c r="H42" s="65">
        <v>733</v>
      </c>
      <c r="I42" s="9">
        <f>IF(H50=0, "-", H42/H50)</f>
        <v>2.4441480493497831E-2</v>
      </c>
      <c r="J42" s="8">
        <f t="shared" si="2"/>
        <v>8.771929824561403E-2</v>
      </c>
      <c r="K42" s="9">
        <f t="shared" si="3"/>
        <v>-0.24420190995907232</v>
      </c>
    </row>
    <row r="43" spans="1:11" x14ac:dyDescent="0.25">
      <c r="A43" s="7" t="s">
        <v>387</v>
      </c>
      <c r="B43" s="65">
        <v>226</v>
      </c>
      <c r="C43" s="34">
        <f>IF(B50=0, "-", B43/B50)</f>
        <v>8.665644171779141E-2</v>
      </c>
      <c r="D43" s="65">
        <v>105</v>
      </c>
      <c r="E43" s="9">
        <f>IF(D50=0, "-", D43/D50)</f>
        <v>4.1966426858513192E-2</v>
      </c>
      <c r="F43" s="81">
        <v>2151</v>
      </c>
      <c r="G43" s="34">
        <f>IF(F50=0, "-", F43/F50)</f>
        <v>6.8838608506416613E-2</v>
      </c>
      <c r="H43" s="65">
        <v>1909</v>
      </c>
      <c r="I43" s="9">
        <f>IF(H50=0, "-", H43/H50)</f>
        <v>6.3654551517172392E-2</v>
      </c>
      <c r="J43" s="8">
        <f t="shared" si="2"/>
        <v>1.1523809523809523</v>
      </c>
      <c r="K43" s="9">
        <f t="shared" si="3"/>
        <v>0.12676794133053956</v>
      </c>
    </row>
    <row r="44" spans="1:11" x14ac:dyDescent="0.25">
      <c r="A44" s="7" t="s">
        <v>388</v>
      </c>
      <c r="B44" s="65">
        <v>6</v>
      </c>
      <c r="C44" s="34">
        <f>IF(B50=0, "-", B44/B50)</f>
        <v>2.3006134969325155E-3</v>
      </c>
      <c r="D44" s="65">
        <v>11</v>
      </c>
      <c r="E44" s="9">
        <f>IF(D50=0, "-", D44/D50)</f>
        <v>4.3964828137490006E-3</v>
      </c>
      <c r="F44" s="81">
        <v>122</v>
      </c>
      <c r="G44" s="34">
        <f>IF(F50=0, "-", F44/F50)</f>
        <v>3.9043748199827184E-3</v>
      </c>
      <c r="H44" s="65">
        <v>91</v>
      </c>
      <c r="I44" s="9">
        <f>IF(H50=0, "-", H44/H50)</f>
        <v>3.0343447815938647E-3</v>
      </c>
      <c r="J44" s="8">
        <f t="shared" si="2"/>
        <v>-0.45454545454545453</v>
      </c>
      <c r="K44" s="9">
        <f t="shared" si="3"/>
        <v>0.34065934065934067</v>
      </c>
    </row>
    <row r="45" spans="1:11" x14ac:dyDescent="0.25">
      <c r="A45" s="7" t="s">
        <v>389</v>
      </c>
      <c r="B45" s="65">
        <v>44</v>
      </c>
      <c r="C45" s="34">
        <f>IF(B50=0, "-", B45/B50)</f>
        <v>1.6871165644171779E-2</v>
      </c>
      <c r="D45" s="65">
        <v>42</v>
      </c>
      <c r="E45" s="9">
        <f>IF(D50=0, "-", D45/D50)</f>
        <v>1.6786570743405275E-2</v>
      </c>
      <c r="F45" s="81">
        <v>601</v>
      </c>
      <c r="G45" s="34">
        <f>IF(F50=0, "-", F45/F50)</f>
        <v>1.9233846449259129E-2</v>
      </c>
      <c r="H45" s="65">
        <v>714</v>
      </c>
      <c r="I45" s="9">
        <f>IF(H50=0, "-", H45/H50)</f>
        <v>2.3807935978659552E-2</v>
      </c>
      <c r="J45" s="8">
        <f t="shared" si="2"/>
        <v>4.7619047619047616E-2</v>
      </c>
      <c r="K45" s="9">
        <f t="shared" si="3"/>
        <v>-0.15826330532212884</v>
      </c>
    </row>
    <row r="46" spans="1:11" x14ac:dyDescent="0.25">
      <c r="A46" s="7" t="s">
        <v>390</v>
      </c>
      <c r="B46" s="65">
        <v>148</v>
      </c>
      <c r="C46" s="34">
        <f>IF(B50=0, "-", B46/B50)</f>
        <v>5.674846625766871E-2</v>
      </c>
      <c r="D46" s="65">
        <v>118</v>
      </c>
      <c r="E46" s="9">
        <f>IF(D50=0, "-", D46/D50)</f>
        <v>4.7162270183852918E-2</v>
      </c>
      <c r="F46" s="81">
        <v>1883</v>
      </c>
      <c r="G46" s="34">
        <f>IF(F50=0, "-", F46/F50)</f>
        <v>6.0261785131372612E-2</v>
      </c>
      <c r="H46" s="65">
        <v>1508</v>
      </c>
      <c r="I46" s="9">
        <f>IF(H50=0, "-", H46/H50)</f>
        <v>5.0283427809269754E-2</v>
      </c>
      <c r="J46" s="8">
        <f t="shared" si="2"/>
        <v>0.25423728813559321</v>
      </c>
      <c r="K46" s="9">
        <f t="shared" si="3"/>
        <v>0.2486737400530504</v>
      </c>
    </row>
    <row r="47" spans="1:11" x14ac:dyDescent="0.25">
      <c r="A47" s="7" t="s">
        <v>391</v>
      </c>
      <c r="B47" s="65">
        <v>183</v>
      </c>
      <c r="C47" s="34">
        <f>IF(B50=0, "-", B47/B50)</f>
        <v>7.0168711656441715E-2</v>
      </c>
      <c r="D47" s="65">
        <v>0</v>
      </c>
      <c r="E47" s="9">
        <f>IF(D50=0, "-", D47/D50)</f>
        <v>0</v>
      </c>
      <c r="F47" s="81">
        <v>627</v>
      </c>
      <c r="G47" s="34">
        <f>IF(F50=0, "-", F47/F50)</f>
        <v>2.0065926328927577E-2</v>
      </c>
      <c r="H47" s="65">
        <v>0</v>
      </c>
      <c r="I47" s="9">
        <f>IF(H50=0, "-", H47/H50)</f>
        <v>0</v>
      </c>
      <c r="J47" s="8" t="str">
        <f t="shared" si="2"/>
        <v>-</v>
      </c>
      <c r="K47" s="9" t="str">
        <f t="shared" si="3"/>
        <v>-</v>
      </c>
    </row>
    <row r="48" spans="1:11" x14ac:dyDescent="0.25">
      <c r="A48" s="7" t="s">
        <v>392</v>
      </c>
      <c r="B48" s="65">
        <v>66</v>
      </c>
      <c r="C48" s="34">
        <f>IF(B50=0, "-", B48/B50)</f>
        <v>2.5306748466257668E-2</v>
      </c>
      <c r="D48" s="65">
        <v>46</v>
      </c>
      <c r="E48" s="9">
        <f>IF(D50=0, "-", D48/D50)</f>
        <v>1.838529176658673E-2</v>
      </c>
      <c r="F48" s="81">
        <v>984</v>
      </c>
      <c r="G48" s="34">
        <f>IF(F50=0, "-", F48/F50)</f>
        <v>3.1491023138221268E-2</v>
      </c>
      <c r="H48" s="65">
        <v>1336</v>
      </c>
      <c r="I48" s="9">
        <f>IF(H50=0, "-", H48/H50)</f>
        <v>4.4548182727575859E-2</v>
      </c>
      <c r="J48" s="8">
        <f t="shared" si="2"/>
        <v>0.43478260869565216</v>
      </c>
      <c r="K48" s="9">
        <f t="shared" si="3"/>
        <v>-0.26347305389221559</v>
      </c>
    </row>
    <row r="49" spans="1:11" x14ac:dyDescent="0.25">
      <c r="A49" s="2"/>
      <c r="B49" s="68"/>
      <c r="C49" s="33"/>
      <c r="D49" s="68"/>
      <c r="E49" s="6"/>
      <c r="F49" s="82"/>
      <c r="G49" s="33"/>
      <c r="H49" s="68"/>
      <c r="I49" s="6"/>
      <c r="J49" s="5"/>
      <c r="K49" s="6"/>
    </row>
    <row r="50" spans="1:11" s="43" customFormat="1" x14ac:dyDescent="0.25">
      <c r="A50" s="162" t="s">
        <v>637</v>
      </c>
      <c r="B50" s="71">
        <f>SUM(B26:B49)</f>
        <v>2608</v>
      </c>
      <c r="C50" s="40">
        <f>B50/24005</f>
        <v>0.10864403249323058</v>
      </c>
      <c r="D50" s="71">
        <f>SUM(D26:D49)</f>
        <v>2502</v>
      </c>
      <c r="E50" s="41">
        <f>D50/21249</f>
        <v>0.11774671749258789</v>
      </c>
      <c r="F50" s="77">
        <f>SUM(F26:F49)</f>
        <v>31247</v>
      </c>
      <c r="G50" s="42">
        <f>F50/287314</f>
        <v>0.10875557752145736</v>
      </c>
      <c r="H50" s="71">
        <f>SUM(H26:H49)</f>
        <v>29990</v>
      </c>
      <c r="I50" s="41">
        <f>H50/272733</f>
        <v>0.10996102415182614</v>
      </c>
      <c r="J50" s="37">
        <f>IF(D50=0, "-", IF((B50-D50)/D50&lt;10, (B50-D50)/D50, "&gt;999%"))</f>
        <v>4.2366107114308556E-2</v>
      </c>
      <c r="K50" s="38">
        <f>IF(H50=0, "-", IF((F50-H50)/H50&lt;10, (F50-H50)/H50, "&gt;999%"))</f>
        <v>4.1913971323774592E-2</v>
      </c>
    </row>
    <row r="51" spans="1:11" x14ac:dyDescent="0.25">
      <c r="B51" s="83"/>
      <c r="D51" s="83"/>
      <c r="F51" s="83"/>
      <c r="H51" s="83"/>
    </row>
    <row r="52" spans="1:11" x14ac:dyDescent="0.25">
      <c r="A52" s="163" t="s">
        <v>156</v>
      </c>
      <c r="B52" s="61" t="s">
        <v>12</v>
      </c>
      <c r="C52" s="62" t="s">
        <v>13</v>
      </c>
      <c r="D52" s="61" t="s">
        <v>12</v>
      </c>
      <c r="E52" s="63" t="s">
        <v>13</v>
      </c>
      <c r="F52" s="62" t="s">
        <v>12</v>
      </c>
      <c r="G52" s="62" t="s">
        <v>13</v>
      </c>
      <c r="H52" s="61" t="s">
        <v>12</v>
      </c>
      <c r="I52" s="63" t="s">
        <v>13</v>
      </c>
      <c r="J52" s="61"/>
      <c r="K52" s="63"/>
    </row>
    <row r="53" spans="1:11" x14ac:dyDescent="0.25">
      <c r="A53" s="7" t="s">
        <v>393</v>
      </c>
      <c r="B53" s="65">
        <v>8</v>
      </c>
      <c r="C53" s="34">
        <f>IF(B65=0, "-", B53/B65)</f>
        <v>1.6194331983805668E-2</v>
      </c>
      <c r="D53" s="65">
        <v>11</v>
      </c>
      <c r="E53" s="9">
        <f>IF(D65=0, "-", D53/D65)</f>
        <v>3.3950617283950615E-2</v>
      </c>
      <c r="F53" s="81">
        <v>165</v>
      </c>
      <c r="G53" s="34">
        <f>IF(F65=0, "-", F53/F65)</f>
        <v>2.6404224675948152E-2</v>
      </c>
      <c r="H53" s="65">
        <v>402</v>
      </c>
      <c r="I53" s="9">
        <f>IF(H65=0, "-", H53/H65)</f>
        <v>6.3068716661437083E-2</v>
      </c>
      <c r="J53" s="8">
        <f t="shared" ref="J53:J63" si="4">IF(D53=0, "-", IF((B53-D53)/D53&lt;10, (B53-D53)/D53, "&gt;999%"))</f>
        <v>-0.27272727272727271</v>
      </c>
      <c r="K53" s="9">
        <f t="shared" ref="K53:K63" si="5">IF(H53=0, "-", IF((F53-H53)/H53&lt;10, (F53-H53)/H53, "&gt;999%"))</f>
        <v>-0.58955223880597019</v>
      </c>
    </row>
    <row r="54" spans="1:11" x14ac:dyDescent="0.25">
      <c r="A54" s="7" t="s">
        <v>394</v>
      </c>
      <c r="B54" s="65">
        <v>124</v>
      </c>
      <c r="C54" s="34">
        <f>IF(B65=0, "-", B54/B65)</f>
        <v>0.25101214574898784</v>
      </c>
      <c r="D54" s="65">
        <v>133</v>
      </c>
      <c r="E54" s="9">
        <f>IF(D65=0, "-", D54/D65)</f>
        <v>0.41049382716049382</v>
      </c>
      <c r="F54" s="81">
        <v>1254</v>
      </c>
      <c r="G54" s="34">
        <f>IF(F65=0, "-", F54/F65)</f>
        <v>0.20067210753720596</v>
      </c>
      <c r="H54" s="65">
        <v>1474</v>
      </c>
      <c r="I54" s="9">
        <f>IF(H65=0, "-", H54/H65)</f>
        <v>0.23125196109193599</v>
      </c>
      <c r="J54" s="8">
        <f t="shared" si="4"/>
        <v>-6.7669172932330823E-2</v>
      </c>
      <c r="K54" s="9">
        <f t="shared" si="5"/>
        <v>-0.14925373134328357</v>
      </c>
    </row>
    <row r="55" spans="1:11" x14ac:dyDescent="0.25">
      <c r="A55" s="7" t="s">
        <v>395</v>
      </c>
      <c r="B55" s="65">
        <v>9</v>
      </c>
      <c r="C55" s="34">
        <f>IF(B65=0, "-", B55/B65)</f>
        <v>1.8218623481781375E-2</v>
      </c>
      <c r="D55" s="65">
        <v>45</v>
      </c>
      <c r="E55" s="9">
        <f>IF(D65=0, "-", D55/D65)</f>
        <v>0.1388888888888889</v>
      </c>
      <c r="F55" s="81">
        <v>857</v>
      </c>
      <c r="G55" s="34">
        <f>IF(F65=0, "-", F55/F65)</f>
        <v>0.13714194271083374</v>
      </c>
      <c r="H55" s="65">
        <v>1178</v>
      </c>
      <c r="I55" s="9">
        <f>IF(H65=0, "-", H55/H65)</f>
        <v>0.18481330404769375</v>
      </c>
      <c r="J55" s="8">
        <f t="shared" si="4"/>
        <v>-0.8</v>
      </c>
      <c r="K55" s="9">
        <f t="shared" si="5"/>
        <v>-0.27249575551782684</v>
      </c>
    </row>
    <row r="56" spans="1:11" x14ac:dyDescent="0.25">
      <c r="A56" s="7" t="s">
        <v>396</v>
      </c>
      <c r="B56" s="65">
        <v>9</v>
      </c>
      <c r="C56" s="34">
        <f>IF(B65=0, "-", B56/B65)</f>
        <v>1.8218623481781375E-2</v>
      </c>
      <c r="D56" s="65">
        <v>10</v>
      </c>
      <c r="E56" s="9">
        <f>IF(D65=0, "-", D56/D65)</f>
        <v>3.0864197530864196E-2</v>
      </c>
      <c r="F56" s="81">
        <v>210</v>
      </c>
      <c r="G56" s="34">
        <f>IF(F65=0, "-", F56/F65)</f>
        <v>3.3605376860297645E-2</v>
      </c>
      <c r="H56" s="65">
        <v>168</v>
      </c>
      <c r="I56" s="9">
        <f>IF(H65=0, "-", H56/H65)</f>
        <v>2.6357075619705052E-2</v>
      </c>
      <c r="J56" s="8">
        <f t="shared" si="4"/>
        <v>-0.1</v>
      </c>
      <c r="K56" s="9">
        <f t="shared" si="5"/>
        <v>0.25</v>
      </c>
    </row>
    <row r="57" spans="1:11" x14ac:dyDescent="0.25">
      <c r="A57" s="7" t="s">
        <v>397</v>
      </c>
      <c r="B57" s="65">
        <v>1</v>
      </c>
      <c r="C57" s="34">
        <f>IF(B65=0, "-", B57/B65)</f>
        <v>2.0242914979757085E-3</v>
      </c>
      <c r="D57" s="65">
        <v>0</v>
      </c>
      <c r="E57" s="9">
        <f>IF(D65=0, "-", D57/D65)</f>
        <v>0</v>
      </c>
      <c r="F57" s="81">
        <v>51</v>
      </c>
      <c r="G57" s="34">
        <f>IF(F65=0, "-", F57/F65)</f>
        <v>8.1613058089294293E-3</v>
      </c>
      <c r="H57" s="65">
        <v>121</v>
      </c>
      <c r="I57" s="9">
        <f>IF(H65=0, "-", H57/H65)</f>
        <v>1.8983369940382806E-2</v>
      </c>
      <c r="J57" s="8" t="str">
        <f t="shared" si="4"/>
        <v>-</v>
      </c>
      <c r="K57" s="9">
        <f t="shared" si="5"/>
        <v>-0.57851239669421484</v>
      </c>
    </row>
    <row r="58" spans="1:11" x14ac:dyDescent="0.25">
      <c r="A58" s="7" t="s">
        <v>398</v>
      </c>
      <c r="B58" s="65">
        <v>14</v>
      </c>
      <c r="C58" s="34">
        <f>IF(B65=0, "-", B58/B65)</f>
        <v>2.8340080971659919E-2</v>
      </c>
      <c r="D58" s="65">
        <v>50</v>
      </c>
      <c r="E58" s="9">
        <f>IF(D65=0, "-", D58/D65)</f>
        <v>0.15432098765432098</v>
      </c>
      <c r="F58" s="81">
        <v>297</v>
      </c>
      <c r="G58" s="34">
        <f>IF(F65=0, "-", F58/F65)</f>
        <v>4.752760441670667E-2</v>
      </c>
      <c r="H58" s="65">
        <v>448</v>
      </c>
      <c r="I58" s="9">
        <f>IF(H65=0, "-", H58/H65)</f>
        <v>7.0285534985880138E-2</v>
      </c>
      <c r="J58" s="8">
        <f t="shared" si="4"/>
        <v>-0.72</v>
      </c>
      <c r="K58" s="9">
        <f t="shared" si="5"/>
        <v>-0.33705357142857145</v>
      </c>
    </row>
    <row r="59" spans="1:11" x14ac:dyDescent="0.25">
      <c r="A59" s="7" t="s">
        <v>399</v>
      </c>
      <c r="B59" s="65">
        <v>6</v>
      </c>
      <c r="C59" s="34">
        <f>IF(B65=0, "-", B59/B65)</f>
        <v>1.2145748987854251E-2</v>
      </c>
      <c r="D59" s="65">
        <v>7</v>
      </c>
      <c r="E59" s="9">
        <f>IF(D65=0, "-", D59/D65)</f>
        <v>2.1604938271604937E-2</v>
      </c>
      <c r="F59" s="81">
        <v>192</v>
      </c>
      <c r="G59" s="34">
        <f>IF(F65=0, "-", F59/F65)</f>
        <v>3.0724915986557848E-2</v>
      </c>
      <c r="H59" s="65">
        <v>113</v>
      </c>
      <c r="I59" s="9">
        <f>IF(H65=0, "-", H59/H65)</f>
        <v>1.7728271101349231E-2</v>
      </c>
      <c r="J59" s="8">
        <f t="shared" si="4"/>
        <v>-0.14285714285714285</v>
      </c>
      <c r="K59" s="9">
        <f t="shared" si="5"/>
        <v>0.69911504424778759</v>
      </c>
    </row>
    <row r="60" spans="1:11" x14ac:dyDescent="0.25">
      <c r="A60" s="7" t="s">
        <v>400</v>
      </c>
      <c r="B60" s="65">
        <v>48</v>
      </c>
      <c r="C60" s="34">
        <f>IF(B65=0, "-", B60/B65)</f>
        <v>9.7165991902834009E-2</v>
      </c>
      <c r="D60" s="65">
        <v>50</v>
      </c>
      <c r="E60" s="9">
        <f>IF(D65=0, "-", D60/D65)</f>
        <v>0.15432098765432098</v>
      </c>
      <c r="F60" s="81">
        <v>1242</v>
      </c>
      <c r="G60" s="34">
        <f>IF(F65=0, "-", F60/F65)</f>
        <v>0.19875180028804609</v>
      </c>
      <c r="H60" s="65">
        <v>1090</v>
      </c>
      <c r="I60" s="9">
        <f>IF(H65=0, "-", H60/H65)</f>
        <v>0.17100721681832445</v>
      </c>
      <c r="J60" s="8">
        <f t="shared" si="4"/>
        <v>-0.04</v>
      </c>
      <c r="K60" s="9">
        <f t="shared" si="5"/>
        <v>0.13944954128440368</v>
      </c>
    </row>
    <row r="61" spans="1:11" x14ac:dyDescent="0.25">
      <c r="A61" s="7" t="s">
        <v>401</v>
      </c>
      <c r="B61" s="65">
        <v>11</v>
      </c>
      <c r="C61" s="34">
        <f>IF(B65=0, "-", B61/B65)</f>
        <v>2.2267206477732792E-2</v>
      </c>
      <c r="D61" s="65">
        <v>10</v>
      </c>
      <c r="E61" s="9">
        <f>IF(D65=0, "-", D61/D65)</f>
        <v>3.0864197530864196E-2</v>
      </c>
      <c r="F61" s="81">
        <v>267</v>
      </c>
      <c r="G61" s="34">
        <f>IF(F65=0, "-", F61/F65)</f>
        <v>4.2726836293807011E-2</v>
      </c>
      <c r="H61" s="65">
        <v>297</v>
      </c>
      <c r="I61" s="9">
        <f>IF(H65=0, "-", H61/H65)</f>
        <v>4.6595544399121433E-2</v>
      </c>
      <c r="J61" s="8">
        <f t="shared" si="4"/>
        <v>0.1</v>
      </c>
      <c r="K61" s="9">
        <f t="shared" si="5"/>
        <v>-0.10101010101010101</v>
      </c>
    </row>
    <row r="62" spans="1:11" x14ac:dyDescent="0.25">
      <c r="A62" s="7" t="s">
        <v>402</v>
      </c>
      <c r="B62" s="65">
        <v>66</v>
      </c>
      <c r="C62" s="34">
        <f>IF(B65=0, "-", B62/B65)</f>
        <v>0.13360323886639677</v>
      </c>
      <c r="D62" s="65">
        <v>0</v>
      </c>
      <c r="E62" s="9">
        <f>IF(D65=0, "-", D62/D65)</f>
        <v>0</v>
      </c>
      <c r="F62" s="81">
        <v>126</v>
      </c>
      <c r="G62" s="34">
        <f>IF(F65=0, "-", F62/F65)</f>
        <v>2.0163226116178587E-2</v>
      </c>
      <c r="H62" s="65">
        <v>0</v>
      </c>
      <c r="I62" s="9">
        <f>IF(H65=0, "-", H62/H65)</f>
        <v>0</v>
      </c>
      <c r="J62" s="8" t="str">
        <f t="shared" si="4"/>
        <v>-</v>
      </c>
      <c r="K62" s="9" t="str">
        <f t="shared" si="5"/>
        <v>-</v>
      </c>
    </row>
    <row r="63" spans="1:11" x14ac:dyDescent="0.25">
      <c r="A63" s="7" t="s">
        <v>403</v>
      </c>
      <c r="B63" s="65">
        <v>198</v>
      </c>
      <c r="C63" s="34">
        <f>IF(B65=0, "-", B63/B65)</f>
        <v>0.40080971659919029</v>
      </c>
      <c r="D63" s="65">
        <v>8</v>
      </c>
      <c r="E63" s="9">
        <f>IF(D65=0, "-", D63/D65)</f>
        <v>2.4691358024691357E-2</v>
      </c>
      <c r="F63" s="81">
        <v>1588</v>
      </c>
      <c r="G63" s="34">
        <f>IF(F65=0, "-", F63/F65)</f>
        <v>0.25412065930548888</v>
      </c>
      <c r="H63" s="65">
        <v>1083</v>
      </c>
      <c r="I63" s="9">
        <f>IF(H65=0, "-", H63/H65)</f>
        <v>0.16990900533417005</v>
      </c>
      <c r="J63" s="8" t="str">
        <f t="shared" si="4"/>
        <v>&gt;999%</v>
      </c>
      <c r="K63" s="9">
        <f t="shared" si="5"/>
        <v>0.46629732225300091</v>
      </c>
    </row>
    <row r="64" spans="1:11" x14ac:dyDescent="0.25">
      <c r="A64" s="2"/>
      <c r="B64" s="68"/>
      <c r="C64" s="33"/>
      <c r="D64" s="68"/>
      <c r="E64" s="6"/>
      <c r="F64" s="82"/>
      <c r="G64" s="33"/>
      <c r="H64" s="68"/>
      <c r="I64" s="6"/>
      <c r="J64" s="5"/>
      <c r="K64" s="6"/>
    </row>
    <row r="65" spans="1:11" s="43" customFormat="1" x14ac:dyDescent="0.25">
      <c r="A65" s="162" t="s">
        <v>636</v>
      </c>
      <c r="B65" s="71">
        <f>SUM(B53:B64)</f>
        <v>494</v>
      </c>
      <c r="C65" s="40">
        <f>B65/24005</f>
        <v>2.0579046032076651E-2</v>
      </c>
      <c r="D65" s="71">
        <f>SUM(D53:D64)</f>
        <v>324</v>
      </c>
      <c r="E65" s="41">
        <f>D65/21249</f>
        <v>1.5247776365946633E-2</v>
      </c>
      <c r="F65" s="77">
        <f>SUM(F53:F64)</f>
        <v>6249</v>
      </c>
      <c r="G65" s="42">
        <f>F65/287314</f>
        <v>2.1749723299247514E-2</v>
      </c>
      <c r="H65" s="71">
        <f>SUM(H53:H64)</f>
        <v>6374</v>
      </c>
      <c r="I65" s="41">
        <f>H65/272733</f>
        <v>2.3370842545639876E-2</v>
      </c>
      <c r="J65" s="37">
        <f>IF(D65=0, "-", IF((B65-D65)/D65&lt;10, (B65-D65)/D65, "&gt;999%"))</f>
        <v>0.52469135802469136</v>
      </c>
      <c r="K65" s="38">
        <f>IF(H65=0, "-", IF((F65-H65)/H65&lt;10, (F65-H65)/H65, "&gt;999%"))</f>
        <v>-1.9610919359899594E-2</v>
      </c>
    </row>
    <row r="66" spans="1:11" x14ac:dyDescent="0.25">
      <c r="B66" s="83"/>
      <c r="D66" s="83"/>
      <c r="F66" s="83"/>
      <c r="H66" s="83"/>
    </row>
    <row r="67" spans="1:11" s="43" customFormat="1" x14ac:dyDescent="0.25">
      <c r="A67" s="162" t="s">
        <v>635</v>
      </c>
      <c r="B67" s="71">
        <v>3102</v>
      </c>
      <c r="C67" s="40">
        <f>B67/24005</f>
        <v>0.12922307852530723</v>
      </c>
      <c r="D67" s="71">
        <v>2826</v>
      </c>
      <c r="E67" s="41">
        <f>D67/21249</f>
        <v>0.13299449385853451</v>
      </c>
      <c r="F67" s="77">
        <v>37496</v>
      </c>
      <c r="G67" s="42">
        <f>F67/287314</f>
        <v>0.13050530082070488</v>
      </c>
      <c r="H67" s="71">
        <v>36364</v>
      </c>
      <c r="I67" s="41">
        <f>H67/272733</f>
        <v>0.13333186669746602</v>
      </c>
      <c r="J67" s="37">
        <f>IF(D67=0, "-", IF((B67-D67)/D67&lt;10, (B67-D67)/D67, "&gt;999%"))</f>
        <v>9.7664543524416142E-2</v>
      </c>
      <c r="K67" s="38">
        <f>IF(H67=0, "-", IF((F67-H67)/H67&lt;10, (F67-H67)/H67, "&gt;999%"))</f>
        <v>3.112968870311297E-2</v>
      </c>
    </row>
    <row r="68" spans="1:11" x14ac:dyDescent="0.25">
      <c r="B68" s="83"/>
      <c r="D68" s="83"/>
      <c r="F68" s="83"/>
      <c r="H68" s="83"/>
    </row>
    <row r="69" spans="1:11" ht="15.6" x14ac:dyDescent="0.3">
      <c r="A69" s="164" t="s">
        <v>126</v>
      </c>
      <c r="B69" s="196" t="s">
        <v>1</v>
      </c>
      <c r="C69" s="200"/>
      <c r="D69" s="200"/>
      <c r="E69" s="197"/>
      <c r="F69" s="196" t="s">
        <v>14</v>
      </c>
      <c r="G69" s="200"/>
      <c r="H69" s="200"/>
      <c r="I69" s="197"/>
      <c r="J69" s="196" t="s">
        <v>15</v>
      </c>
      <c r="K69" s="197"/>
    </row>
    <row r="70" spans="1:11" x14ac:dyDescent="0.25">
      <c r="A70" s="22"/>
      <c r="B70" s="196">
        <f>VALUE(RIGHT($B$2, 4))</f>
        <v>2022</v>
      </c>
      <c r="C70" s="197"/>
      <c r="D70" s="196">
        <f>B70-1</f>
        <v>2021</v>
      </c>
      <c r="E70" s="204"/>
      <c r="F70" s="196">
        <f>B70</f>
        <v>2022</v>
      </c>
      <c r="G70" s="204"/>
      <c r="H70" s="196">
        <f>D70</f>
        <v>2021</v>
      </c>
      <c r="I70" s="204"/>
      <c r="J70" s="140" t="s">
        <v>4</v>
      </c>
      <c r="K70" s="141" t="s">
        <v>2</v>
      </c>
    </row>
    <row r="71" spans="1:11" x14ac:dyDescent="0.25">
      <c r="A71" s="163" t="s">
        <v>157</v>
      </c>
      <c r="B71" s="61" t="s">
        <v>12</v>
      </c>
      <c r="C71" s="62" t="s">
        <v>13</v>
      </c>
      <c r="D71" s="61" t="s">
        <v>12</v>
      </c>
      <c r="E71" s="63" t="s">
        <v>13</v>
      </c>
      <c r="F71" s="62" t="s">
        <v>12</v>
      </c>
      <c r="G71" s="62" t="s">
        <v>13</v>
      </c>
      <c r="H71" s="61" t="s">
        <v>12</v>
      </c>
      <c r="I71" s="63" t="s">
        <v>13</v>
      </c>
      <c r="J71" s="61"/>
      <c r="K71" s="63"/>
    </row>
    <row r="72" spans="1:11" x14ac:dyDescent="0.25">
      <c r="A72" s="7" t="s">
        <v>404</v>
      </c>
      <c r="B72" s="65">
        <v>257</v>
      </c>
      <c r="C72" s="34">
        <f>IF(B96=0, "-", B72/B96)</f>
        <v>6.1351157794222962E-2</v>
      </c>
      <c r="D72" s="65">
        <v>0</v>
      </c>
      <c r="E72" s="9">
        <f>IF(D96=0, "-", D72/D96)</f>
        <v>0</v>
      </c>
      <c r="F72" s="81">
        <v>438</v>
      </c>
      <c r="G72" s="34">
        <f>IF(F96=0, "-", F72/F96)</f>
        <v>9.0316727152754874E-3</v>
      </c>
      <c r="H72" s="65">
        <v>0</v>
      </c>
      <c r="I72" s="9">
        <f>IF(H96=0, "-", H72/H96)</f>
        <v>0</v>
      </c>
      <c r="J72" s="8" t="str">
        <f t="shared" ref="J72:J94" si="6">IF(D72=0, "-", IF((B72-D72)/D72&lt;10, (B72-D72)/D72, "&gt;999%"))</f>
        <v>-</v>
      </c>
      <c r="K72" s="9" t="str">
        <f t="shared" ref="K72:K94" si="7">IF(H72=0, "-", IF((F72-H72)/H72&lt;10, (F72-H72)/H72, "&gt;999%"))</f>
        <v>-</v>
      </c>
    </row>
    <row r="73" spans="1:11" x14ac:dyDescent="0.25">
      <c r="A73" s="7" t="s">
        <v>405</v>
      </c>
      <c r="B73" s="65">
        <v>10</v>
      </c>
      <c r="C73" s="34">
        <f>IF(B96=0, "-", B73/B96)</f>
        <v>2.3872045834328003E-3</v>
      </c>
      <c r="D73" s="65">
        <v>3</v>
      </c>
      <c r="E73" s="9">
        <f>IF(D96=0, "-", D73/D96)</f>
        <v>7.9239302694136295E-4</v>
      </c>
      <c r="F73" s="81">
        <v>30</v>
      </c>
      <c r="G73" s="34">
        <f>IF(F96=0, "-", F73/F96)</f>
        <v>6.1860772022434844E-4</v>
      </c>
      <c r="H73" s="65">
        <v>20</v>
      </c>
      <c r="I73" s="9">
        <f>IF(H96=0, "-", H73/H96)</f>
        <v>5.041084841457882E-4</v>
      </c>
      <c r="J73" s="8">
        <f t="shared" si="6"/>
        <v>2.3333333333333335</v>
      </c>
      <c r="K73" s="9">
        <f t="shared" si="7"/>
        <v>0.5</v>
      </c>
    </row>
    <row r="74" spans="1:11" x14ac:dyDescent="0.25">
      <c r="A74" s="7" t="s">
        <v>406</v>
      </c>
      <c r="B74" s="65">
        <v>32</v>
      </c>
      <c r="C74" s="34">
        <f>IF(B96=0, "-", B74/B96)</f>
        <v>7.6390546669849605E-3</v>
      </c>
      <c r="D74" s="65">
        <v>0</v>
      </c>
      <c r="E74" s="9">
        <f>IF(D96=0, "-", D74/D96)</f>
        <v>0</v>
      </c>
      <c r="F74" s="81">
        <v>247</v>
      </c>
      <c r="G74" s="34">
        <f>IF(F96=0, "-", F74/F96)</f>
        <v>5.0932035631804685E-3</v>
      </c>
      <c r="H74" s="65">
        <v>0</v>
      </c>
      <c r="I74" s="9">
        <f>IF(H96=0, "-", H74/H96)</f>
        <v>0</v>
      </c>
      <c r="J74" s="8" t="str">
        <f t="shared" si="6"/>
        <v>-</v>
      </c>
      <c r="K74" s="9" t="str">
        <f t="shared" si="7"/>
        <v>-</v>
      </c>
    </row>
    <row r="75" spans="1:11" x14ac:dyDescent="0.25">
      <c r="A75" s="7" t="s">
        <v>407</v>
      </c>
      <c r="B75" s="65">
        <v>32</v>
      </c>
      <c r="C75" s="34">
        <f>IF(B96=0, "-", B75/B96)</f>
        <v>7.6390546669849605E-3</v>
      </c>
      <c r="D75" s="65">
        <v>135</v>
      </c>
      <c r="E75" s="9">
        <f>IF(D96=0, "-", D75/D96)</f>
        <v>3.5657686212361331E-2</v>
      </c>
      <c r="F75" s="81">
        <v>748</v>
      </c>
      <c r="G75" s="34">
        <f>IF(F96=0, "-", F75/F96)</f>
        <v>1.5423952490927087E-2</v>
      </c>
      <c r="H75" s="65">
        <v>538</v>
      </c>
      <c r="I75" s="9">
        <f>IF(H96=0, "-", H75/H96)</f>
        <v>1.3560518223521702E-2</v>
      </c>
      <c r="J75" s="8">
        <f t="shared" si="6"/>
        <v>-0.76296296296296295</v>
      </c>
      <c r="K75" s="9">
        <f t="shared" si="7"/>
        <v>0.3903345724907063</v>
      </c>
    </row>
    <row r="76" spans="1:11" x14ac:dyDescent="0.25">
      <c r="A76" s="7" t="s">
        <v>408</v>
      </c>
      <c r="B76" s="65">
        <v>311</v>
      </c>
      <c r="C76" s="34">
        <f>IF(B96=0, "-", B76/B96)</f>
        <v>7.4242062544760082E-2</v>
      </c>
      <c r="D76" s="65">
        <v>102</v>
      </c>
      <c r="E76" s="9">
        <f>IF(D96=0, "-", D76/D96)</f>
        <v>2.694136291600634E-2</v>
      </c>
      <c r="F76" s="81">
        <v>2019</v>
      </c>
      <c r="G76" s="34">
        <f>IF(F96=0, "-", F76/F96)</f>
        <v>4.1632299571098645E-2</v>
      </c>
      <c r="H76" s="65">
        <v>806</v>
      </c>
      <c r="I76" s="9">
        <f>IF(H96=0, "-", H76/H96)</f>
        <v>2.0315571911075265E-2</v>
      </c>
      <c r="J76" s="8">
        <f t="shared" si="6"/>
        <v>2.0490196078431371</v>
      </c>
      <c r="K76" s="9">
        <f t="shared" si="7"/>
        <v>1.5049627791563276</v>
      </c>
    </row>
    <row r="77" spans="1:11" x14ac:dyDescent="0.25">
      <c r="A77" s="7" t="s">
        <v>409</v>
      </c>
      <c r="B77" s="65">
        <v>114</v>
      </c>
      <c r="C77" s="34">
        <f>IF(B96=0, "-", B77/B96)</f>
        <v>2.7214132251133921E-2</v>
      </c>
      <c r="D77" s="65">
        <v>0</v>
      </c>
      <c r="E77" s="9">
        <f>IF(D96=0, "-", D77/D96)</f>
        <v>0</v>
      </c>
      <c r="F77" s="81">
        <v>521</v>
      </c>
      <c r="G77" s="34">
        <f>IF(F96=0, "-", F77/F96)</f>
        <v>1.074315407456285E-2</v>
      </c>
      <c r="H77" s="65">
        <v>0</v>
      </c>
      <c r="I77" s="9">
        <f>IF(H96=0, "-", H77/H96)</f>
        <v>0</v>
      </c>
      <c r="J77" s="8" t="str">
        <f t="shared" si="6"/>
        <v>-</v>
      </c>
      <c r="K77" s="9" t="str">
        <f t="shared" si="7"/>
        <v>-</v>
      </c>
    </row>
    <row r="78" spans="1:11" x14ac:dyDescent="0.25">
      <c r="A78" s="7" t="s">
        <v>410</v>
      </c>
      <c r="B78" s="65">
        <v>290</v>
      </c>
      <c r="C78" s="34">
        <f>IF(B96=0, "-", B78/B96)</f>
        <v>6.9228932919551206E-2</v>
      </c>
      <c r="D78" s="65">
        <v>223</v>
      </c>
      <c r="E78" s="9">
        <f>IF(D96=0, "-", D78/D96)</f>
        <v>5.8901215002641311E-2</v>
      </c>
      <c r="F78" s="81">
        <v>2937</v>
      </c>
      <c r="G78" s="34">
        <f>IF(F96=0, "-", F78/F96)</f>
        <v>6.0561695809963706E-2</v>
      </c>
      <c r="H78" s="65">
        <v>2008</v>
      </c>
      <c r="I78" s="9">
        <f>IF(H96=0, "-", H78/H96)</f>
        <v>5.0612491808237133E-2</v>
      </c>
      <c r="J78" s="8">
        <f t="shared" si="6"/>
        <v>0.30044843049327352</v>
      </c>
      <c r="K78" s="9">
        <f t="shared" si="7"/>
        <v>0.46264940239043822</v>
      </c>
    </row>
    <row r="79" spans="1:11" x14ac:dyDescent="0.25">
      <c r="A79" s="7" t="s">
        <v>411</v>
      </c>
      <c r="B79" s="65">
        <v>355</v>
      </c>
      <c r="C79" s="34">
        <f>IF(B96=0, "-", B79/B96)</f>
        <v>8.4745762711864403E-2</v>
      </c>
      <c r="D79" s="65">
        <v>339</v>
      </c>
      <c r="E79" s="9">
        <f>IF(D96=0, "-", D79/D96)</f>
        <v>8.9540412044374004E-2</v>
      </c>
      <c r="F79" s="81">
        <v>4993</v>
      </c>
      <c r="G79" s="34">
        <f>IF(F96=0, "-", F79/F96)</f>
        <v>0.10295694490267239</v>
      </c>
      <c r="H79" s="65">
        <v>3931</v>
      </c>
      <c r="I79" s="9">
        <f>IF(H96=0, "-", H79/H96)</f>
        <v>9.9082522558854663E-2</v>
      </c>
      <c r="J79" s="8">
        <f t="shared" si="6"/>
        <v>4.71976401179941E-2</v>
      </c>
      <c r="K79" s="9">
        <f t="shared" si="7"/>
        <v>0.27016026456372422</v>
      </c>
    </row>
    <row r="80" spans="1:11" x14ac:dyDescent="0.25">
      <c r="A80" s="7" t="s">
        <v>412</v>
      </c>
      <c r="B80" s="65">
        <v>0</v>
      </c>
      <c r="C80" s="34">
        <f>IF(B96=0, "-", B80/B96)</f>
        <v>0</v>
      </c>
      <c r="D80" s="65">
        <v>4</v>
      </c>
      <c r="E80" s="9">
        <f>IF(D96=0, "-", D80/D96)</f>
        <v>1.0565240359218173E-3</v>
      </c>
      <c r="F80" s="81">
        <v>118</v>
      </c>
      <c r="G80" s="34">
        <f>IF(F96=0, "-", F80/F96)</f>
        <v>2.4331903662157704E-3</v>
      </c>
      <c r="H80" s="65">
        <v>104</v>
      </c>
      <c r="I80" s="9">
        <f>IF(H96=0, "-", H80/H96)</f>
        <v>2.6213641175580984E-3</v>
      </c>
      <c r="J80" s="8">
        <f t="shared" si="6"/>
        <v>-1</v>
      </c>
      <c r="K80" s="9">
        <f t="shared" si="7"/>
        <v>0.13461538461538461</v>
      </c>
    </row>
    <row r="81" spans="1:11" x14ac:dyDescent="0.25">
      <c r="A81" s="7" t="s">
        <v>413</v>
      </c>
      <c r="B81" s="65">
        <v>380</v>
      </c>
      <c r="C81" s="34">
        <f>IF(B96=0, "-", B81/B96)</f>
        <v>9.0713774170446404E-2</v>
      </c>
      <c r="D81" s="65">
        <v>242</v>
      </c>
      <c r="E81" s="9">
        <f>IF(D96=0, "-", D81/D96)</f>
        <v>6.3919704173269948E-2</v>
      </c>
      <c r="F81" s="81">
        <v>5415</v>
      </c>
      <c r="G81" s="34">
        <f>IF(F96=0, "-", F81/F96)</f>
        <v>0.11165869350049488</v>
      </c>
      <c r="H81" s="65">
        <v>2660</v>
      </c>
      <c r="I81" s="9">
        <f>IF(H96=0, "-", H81/H96)</f>
        <v>6.7046428391389828E-2</v>
      </c>
      <c r="J81" s="8">
        <f t="shared" si="6"/>
        <v>0.57024793388429751</v>
      </c>
      <c r="K81" s="9">
        <f t="shared" si="7"/>
        <v>1.0357142857142858</v>
      </c>
    </row>
    <row r="82" spans="1:11" x14ac:dyDescent="0.25">
      <c r="A82" s="7" t="s">
        <v>414</v>
      </c>
      <c r="B82" s="65">
        <v>429</v>
      </c>
      <c r="C82" s="34">
        <f>IF(B96=0, "-", B82/B96)</f>
        <v>0.10241107662926713</v>
      </c>
      <c r="D82" s="65">
        <v>750</v>
      </c>
      <c r="E82" s="9">
        <f>IF(D96=0, "-", D82/D96)</f>
        <v>0.19809825673534073</v>
      </c>
      <c r="F82" s="81">
        <v>7538</v>
      </c>
      <c r="G82" s="34">
        <f>IF(F96=0, "-", F82/F96)</f>
        <v>0.15543549983503793</v>
      </c>
      <c r="H82" s="65">
        <v>6607</v>
      </c>
      <c r="I82" s="9">
        <f>IF(H96=0, "-", H82/H96)</f>
        <v>0.16653223773756112</v>
      </c>
      <c r="J82" s="8">
        <f t="shared" si="6"/>
        <v>-0.42799999999999999</v>
      </c>
      <c r="K82" s="9">
        <f t="shared" si="7"/>
        <v>0.14091115483578023</v>
      </c>
    </row>
    <row r="83" spans="1:11" x14ac:dyDescent="0.25">
      <c r="A83" s="7" t="s">
        <v>415</v>
      </c>
      <c r="B83" s="65">
        <v>296</v>
      </c>
      <c r="C83" s="34">
        <f>IF(B96=0, "-", B83/B96)</f>
        <v>7.0661255669610887E-2</v>
      </c>
      <c r="D83" s="65">
        <v>69</v>
      </c>
      <c r="E83" s="9">
        <f>IF(D96=0, "-", D83/D96)</f>
        <v>1.8225039619651346E-2</v>
      </c>
      <c r="F83" s="81">
        <v>3492</v>
      </c>
      <c r="G83" s="34">
        <f>IF(F96=0, "-", F83/F96)</f>
        <v>7.2005938634114156E-2</v>
      </c>
      <c r="H83" s="65">
        <v>1673</v>
      </c>
      <c r="I83" s="9">
        <f>IF(H96=0, "-", H83/H96)</f>
        <v>4.2168674698795178E-2</v>
      </c>
      <c r="J83" s="8">
        <f t="shared" si="6"/>
        <v>3.2898550724637681</v>
      </c>
      <c r="K83" s="9">
        <f t="shared" si="7"/>
        <v>1.0872683801554095</v>
      </c>
    </row>
    <row r="84" spans="1:11" x14ac:dyDescent="0.25">
      <c r="A84" s="7" t="s">
        <v>416</v>
      </c>
      <c r="B84" s="65">
        <v>263</v>
      </c>
      <c r="C84" s="34">
        <f>IF(B96=0, "-", B84/B96)</f>
        <v>6.2783480544282649E-2</v>
      </c>
      <c r="D84" s="65">
        <v>303</v>
      </c>
      <c r="E84" s="9">
        <f>IF(D96=0, "-", D84/D96)</f>
        <v>8.0031695721077656E-2</v>
      </c>
      <c r="F84" s="81">
        <v>4134</v>
      </c>
      <c r="G84" s="34">
        <f>IF(F96=0, "-", F84/F96)</f>
        <v>8.5244143846915213E-2</v>
      </c>
      <c r="H84" s="65">
        <v>2999</v>
      </c>
      <c r="I84" s="9">
        <f>IF(H96=0, "-", H84/H96)</f>
        <v>7.5591067197660941E-2</v>
      </c>
      <c r="J84" s="8">
        <f t="shared" si="6"/>
        <v>-0.132013201320132</v>
      </c>
      <c r="K84" s="9">
        <f t="shared" si="7"/>
        <v>0.37845948649549849</v>
      </c>
    </row>
    <row r="85" spans="1:11" x14ac:dyDescent="0.25">
      <c r="A85" s="7" t="s">
        <v>417</v>
      </c>
      <c r="B85" s="65">
        <v>206</v>
      </c>
      <c r="C85" s="34">
        <f>IF(B96=0, "-", B85/B96)</f>
        <v>4.9176414418715682E-2</v>
      </c>
      <c r="D85" s="65">
        <v>303</v>
      </c>
      <c r="E85" s="9">
        <f>IF(D96=0, "-", D85/D96)</f>
        <v>8.0031695721077656E-2</v>
      </c>
      <c r="F85" s="81">
        <v>2533</v>
      </c>
      <c r="G85" s="34">
        <f>IF(F96=0, "-", F85/F96)</f>
        <v>5.223111184427582E-2</v>
      </c>
      <c r="H85" s="65">
        <v>4322</v>
      </c>
      <c r="I85" s="9">
        <f>IF(H96=0, "-", H85/H96)</f>
        <v>0.10893784342390482</v>
      </c>
      <c r="J85" s="8">
        <f t="shared" si="6"/>
        <v>-0.32013201320132012</v>
      </c>
      <c r="K85" s="9">
        <f t="shared" si="7"/>
        <v>-0.41392873669597408</v>
      </c>
    </row>
    <row r="86" spans="1:11" x14ac:dyDescent="0.25">
      <c r="A86" s="7" t="s">
        <v>418</v>
      </c>
      <c r="B86" s="65">
        <v>27</v>
      </c>
      <c r="C86" s="34">
        <f>IF(B96=0, "-", B86/B96)</f>
        <v>6.4454523752685601E-3</v>
      </c>
      <c r="D86" s="65">
        <v>32</v>
      </c>
      <c r="E86" s="9">
        <f>IF(D96=0, "-", D86/D96)</f>
        <v>8.4521922873745381E-3</v>
      </c>
      <c r="F86" s="81">
        <v>274</v>
      </c>
      <c r="G86" s="34">
        <f>IF(F96=0, "-", F86/F96)</f>
        <v>5.6499505113823817E-3</v>
      </c>
      <c r="H86" s="65">
        <v>294</v>
      </c>
      <c r="I86" s="9">
        <f>IF(H96=0, "-", H86/H96)</f>
        <v>7.4103947169430863E-3</v>
      </c>
      <c r="J86" s="8">
        <f t="shared" si="6"/>
        <v>-0.15625</v>
      </c>
      <c r="K86" s="9">
        <f t="shared" si="7"/>
        <v>-6.8027210884353748E-2</v>
      </c>
    </row>
    <row r="87" spans="1:11" x14ac:dyDescent="0.25">
      <c r="A87" s="7" t="s">
        <v>419</v>
      </c>
      <c r="B87" s="65">
        <v>8</v>
      </c>
      <c r="C87" s="34">
        <f>IF(B96=0, "-", B87/B96)</f>
        <v>1.9097636667462401E-3</v>
      </c>
      <c r="D87" s="65">
        <v>8</v>
      </c>
      <c r="E87" s="9">
        <f>IF(D96=0, "-", D87/D96)</f>
        <v>2.1130480718436345E-3</v>
      </c>
      <c r="F87" s="81">
        <v>77</v>
      </c>
      <c r="G87" s="34">
        <f>IF(F96=0, "-", F87/F96)</f>
        <v>1.5877598152424942E-3</v>
      </c>
      <c r="H87" s="65">
        <v>73</v>
      </c>
      <c r="I87" s="9">
        <f>IF(H96=0, "-", H87/H96)</f>
        <v>1.8399959671321269E-3</v>
      </c>
      <c r="J87" s="8">
        <f t="shared" si="6"/>
        <v>0</v>
      </c>
      <c r="K87" s="9">
        <f t="shared" si="7"/>
        <v>5.4794520547945202E-2</v>
      </c>
    </row>
    <row r="88" spans="1:11" x14ac:dyDescent="0.25">
      <c r="A88" s="7" t="s">
        <v>420</v>
      </c>
      <c r="B88" s="65">
        <v>60</v>
      </c>
      <c r="C88" s="34">
        <f>IF(B96=0, "-", B88/B96)</f>
        <v>1.4323227500596801E-2</v>
      </c>
      <c r="D88" s="65">
        <v>50</v>
      </c>
      <c r="E88" s="9">
        <f>IF(D96=0, "-", D88/D96)</f>
        <v>1.3206550449022716E-2</v>
      </c>
      <c r="F88" s="81">
        <v>684</v>
      </c>
      <c r="G88" s="34">
        <f>IF(F96=0, "-", F88/F96)</f>
        <v>1.4104256021115143E-2</v>
      </c>
      <c r="H88" s="65">
        <v>679</v>
      </c>
      <c r="I88" s="9">
        <f>IF(H96=0, "-", H88/H96)</f>
        <v>1.7114483036749509E-2</v>
      </c>
      <c r="J88" s="8">
        <f t="shared" si="6"/>
        <v>0.2</v>
      </c>
      <c r="K88" s="9">
        <f t="shared" si="7"/>
        <v>7.3637702503681884E-3</v>
      </c>
    </row>
    <row r="89" spans="1:11" x14ac:dyDescent="0.25">
      <c r="A89" s="7" t="s">
        <v>421</v>
      </c>
      <c r="B89" s="65">
        <v>35</v>
      </c>
      <c r="C89" s="34">
        <f>IF(B96=0, "-", B89/B96)</f>
        <v>8.3552160420148E-3</v>
      </c>
      <c r="D89" s="65">
        <v>60</v>
      </c>
      <c r="E89" s="9">
        <f>IF(D96=0, "-", D89/D96)</f>
        <v>1.5847860538827259E-2</v>
      </c>
      <c r="F89" s="81">
        <v>329</v>
      </c>
      <c r="G89" s="34">
        <f>IF(F96=0, "-", F89/F96)</f>
        <v>6.7840646651270205E-3</v>
      </c>
      <c r="H89" s="65">
        <v>620</v>
      </c>
      <c r="I89" s="9">
        <f>IF(H96=0, "-", H89/H96)</f>
        <v>1.5627363008519433E-2</v>
      </c>
      <c r="J89" s="8">
        <f t="shared" si="6"/>
        <v>-0.41666666666666669</v>
      </c>
      <c r="K89" s="9">
        <f t="shared" si="7"/>
        <v>-0.46935483870967742</v>
      </c>
    </row>
    <row r="90" spans="1:11" x14ac:dyDescent="0.25">
      <c r="A90" s="7" t="s">
        <v>422</v>
      </c>
      <c r="B90" s="65">
        <v>13</v>
      </c>
      <c r="C90" s="34">
        <f>IF(B96=0, "-", B90/B96)</f>
        <v>3.1033659584626403E-3</v>
      </c>
      <c r="D90" s="65">
        <v>10</v>
      </c>
      <c r="E90" s="9">
        <f>IF(D96=0, "-", D90/D96)</f>
        <v>2.6413100898045432E-3</v>
      </c>
      <c r="F90" s="81">
        <v>142</v>
      </c>
      <c r="G90" s="34">
        <f>IF(F96=0, "-", F90/F96)</f>
        <v>2.9280765423952489E-3</v>
      </c>
      <c r="H90" s="65">
        <v>106</v>
      </c>
      <c r="I90" s="9">
        <f>IF(H96=0, "-", H90/H96)</f>
        <v>2.6717749659726773E-3</v>
      </c>
      <c r="J90" s="8">
        <f t="shared" si="6"/>
        <v>0.3</v>
      </c>
      <c r="K90" s="9">
        <f t="shared" si="7"/>
        <v>0.33962264150943394</v>
      </c>
    </row>
    <row r="91" spans="1:11" x14ac:dyDescent="0.25">
      <c r="A91" s="7" t="s">
        <v>423</v>
      </c>
      <c r="B91" s="65">
        <v>442</v>
      </c>
      <c r="C91" s="34">
        <f>IF(B96=0, "-", B91/B96)</f>
        <v>0.10551444258772977</v>
      </c>
      <c r="D91" s="65">
        <v>316</v>
      </c>
      <c r="E91" s="9">
        <f>IF(D96=0, "-", D91/D96)</f>
        <v>8.3465398837823557E-2</v>
      </c>
      <c r="F91" s="81">
        <v>2758</v>
      </c>
      <c r="G91" s="34">
        <f>IF(F96=0, "-", F91/F96)</f>
        <v>5.6870669745958433E-2</v>
      </c>
      <c r="H91" s="65">
        <v>2922</v>
      </c>
      <c r="I91" s="9">
        <f>IF(H96=0, "-", H91/H96)</f>
        <v>7.3650249533699655E-2</v>
      </c>
      <c r="J91" s="8">
        <f t="shared" si="6"/>
        <v>0.39873417721518989</v>
      </c>
      <c r="K91" s="9">
        <f t="shared" si="7"/>
        <v>-5.6125941136208078E-2</v>
      </c>
    </row>
    <row r="92" spans="1:11" x14ac:dyDescent="0.25">
      <c r="A92" s="7" t="s">
        <v>424</v>
      </c>
      <c r="B92" s="65">
        <v>503</v>
      </c>
      <c r="C92" s="34">
        <f>IF(B96=0, "-", B92/B96)</f>
        <v>0.12007639054666985</v>
      </c>
      <c r="D92" s="65">
        <v>740</v>
      </c>
      <c r="E92" s="9">
        <f>IF(D96=0, "-", D92/D96)</f>
        <v>0.19545694664553617</v>
      </c>
      <c r="F92" s="81">
        <v>8283</v>
      </c>
      <c r="G92" s="34">
        <f>IF(F96=0, "-", F92/F96)</f>
        <v>0.17079759155394258</v>
      </c>
      <c r="H92" s="65">
        <v>8148</v>
      </c>
      <c r="I92" s="9">
        <f>IF(H96=0, "-", H92/H96)</f>
        <v>0.2053737964409941</v>
      </c>
      <c r="J92" s="8">
        <f t="shared" si="6"/>
        <v>-0.32027027027027027</v>
      </c>
      <c r="K92" s="9">
        <f t="shared" si="7"/>
        <v>1.6568483063328424E-2</v>
      </c>
    </row>
    <row r="93" spans="1:11" x14ac:dyDescent="0.25">
      <c r="A93" s="7" t="s">
        <v>425</v>
      </c>
      <c r="B93" s="65">
        <v>0</v>
      </c>
      <c r="C93" s="34">
        <f>IF(B96=0, "-", B93/B96)</f>
        <v>0</v>
      </c>
      <c r="D93" s="65">
        <v>0</v>
      </c>
      <c r="E93" s="9">
        <f>IF(D96=0, "-", D93/D96)</f>
        <v>0</v>
      </c>
      <c r="F93" s="81">
        <v>0</v>
      </c>
      <c r="G93" s="34">
        <f>IF(F96=0, "-", F93/F96)</f>
        <v>0</v>
      </c>
      <c r="H93" s="65">
        <v>1</v>
      </c>
      <c r="I93" s="9">
        <f>IF(H96=0, "-", H93/H96)</f>
        <v>2.5205424207289409E-5</v>
      </c>
      <c r="J93" s="8" t="str">
        <f t="shared" si="6"/>
        <v>-</v>
      </c>
      <c r="K93" s="9">
        <f t="shared" si="7"/>
        <v>-1</v>
      </c>
    </row>
    <row r="94" spans="1:11" x14ac:dyDescent="0.25">
      <c r="A94" s="7" t="s">
        <v>426</v>
      </c>
      <c r="B94" s="65">
        <v>126</v>
      </c>
      <c r="C94" s="34">
        <f>IF(B96=0, "-", B94/B96)</f>
        <v>3.0078777751253283E-2</v>
      </c>
      <c r="D94" s="65">
        <v>97</v>
      </c>
      <c r="E94" s="9">
        <f>IF(D96=0, "-", D94/D96)</f>
        <v>2.5620707871104067E-2</v>
      </c>
      <c r="F94" s="81">
        <v>786</v>
      </c>
      <c r="G94" s="34">
        <f>IF(F96=0, "-", F94/F96)</f>
        <v>1.6207522269877928E-2</v>
      </c>
      <c r="H94" s="65">
        <v>1163</v>
      </c>
      <c r="I94" s="9">
        <f>IF(H96=0, "-", H94/H96)</f>
        <v>2.9313908353077581E-2</v>
      </c>
      <c r="J94" s="8">
        <f t="shared" si="6"/>
        <v>0.29896907216494845</v>
      </c>
      <c r="K94" s="9">
        <f t="shared" si="7"/>
        <v>-0.32416165090283749</v>
      </c>
    </row>
    <row r="95" spans="1:11" x14ac:dyDescent="0.25">
      <c r="A95" s="2"/>
      <c r="B95" s="68"/>
      <c r="C95" s="33"/>
      <c r="D95" s="68"/>
      <c r="E95" s="6"/>
      <c r="F95" s="82"/>
      <c r="G95" s="33"/>
      <c r="H95" s="68"/>
      <c r="I95" s="6"/>
      <c r="J95" s="5"/>
      <c r="K95" s="6"/>
    </row>
    <row r="96" spans="1:11" s="43" customFormat="1" x14ac:dyDescent="0.25">
      <c r="A96" s="162" t="s">
        <v>634</v>
      </c>
      <c r="B96" s="71">
        <f>SUM(B72:B95)</f>
        <v>4189</v>
      </c>
      <c r="C96" s="40">
        <f>B96/24005</f>
        <v>0.17450531139345971</v>
      </c>
      <c r="D96" s="71">
        <f>SUM(D72:D95)</f>
        <v>3786</v>
      </c>
      <c r="E96" s="41">
        <f>D96/21249</f>
        <v>0.1781730904983764</v>
      </c>
      <c r="F96" s="77">
        <f>SUM(F72:F95)</f>
        <v>48496</v>
      </c>
      <c r="G96" s="42">
        <f>F96/287314</f>
        <v>0.16879093952957391</v>
      </c>
      <c r="H96" s="71">
        <f>SUM(H72:H95)</f>
        <v>39674</v>
      </c>
      <c r="I96" s="41">
        <f>H96/272733</f>
        <v>0.14546827849948485</v>
      </c>
      <c r="J96" s="37">
        <f>IF(D96=0, "-", IF((B96-D96)/D96&lt;10, (B96-D96)/D96, "&gt;999%"))</f>
        <v>0.10644479661912308</v>
      </c>
      <c r="K96" s="38">
        <f>IF(H96=0, "-", IF((F96-H96)/H96&lt;10, (F96-H96)/H96, "&gt;999%"))</f>
        <v>0.22236225235670717</v>
      </c>
    </row>
    <row r="97" spans="1:11" x14ac:dyDescent="0.25">
      <c r="B97" s="83"/>
      <c r="D97" s="83"/>
      <c r="F97" s="83"/>
      <c r="H97" s="83"/>
    </row>
    <row r="98" spans="1:11" x14ac:dyDescent="0.25">
      <c r="A98" s="163" t="s">
        <v>158</v>
      </c>
      <c r="B98" s="61" t="s">
        <v>12</v>
      </c>
      <c r="C98" s="62" t="s">
        <v>13</v>
      </c>
      <c r="D98" s="61" t="s">
        <v>12</v>
      </c>
      <c r="E98" s="63" t="s">
        <v>13</v>
      </c>
      <c r="F98" s="62" t="s">
        <v>12</v>
      </c>
      <c r="G98" s="62" t="s">
        <v>13</v>
      </c>
      <c r="H98" s="61" t="s">
        <v>12</v>
      </c>
      <c r="I98" s="63" t="s">
        <v>13</v>
      </c>
      <c r="J98" s="61"/>
      <c r="K98" s="63"/>
    </row>
    <row r="99" spans="1:11" x14ac:dyDescent="0.25">
      <c r="A99" s="7" t="s">
        <v>427</v>
      </c>
      <c r="B99" s="65">
        <v>3</v>
      </c>
      <c r="C99" s="34">
        <f>IF(B119=0, "-", B99/B119)</f>
        <v>3.003003003003003E-3</v>
      </c>
      <c r="D99" s="65">
        <v>7</v>
      </c>
      <c r="E99" s="9">
        <f>IF(D119=0, "-", D99/D119)</f>
        <v>9.497964721845319E-3</v>
      </c>
      <c r="F99" s="81">
        <v>126</v>
      </c>
      <c r="G99" s="34">
        <f>IF(F119=0, "-", F99/F119)</f>
        <v>9.3305687203791461E-3</v>
      </c>
      <c r="H99" s="65">
        <v>82</v>
      </c>
      <c r="I99" s="9">
        <f>IF(H119=0, "-", H99/H119)</f>
        <v>8.4597131950892388E-3</v>
      </c>
      <c r="J99" s="8">
        <f t="shared" ref="J99:J117" si="8">IF(D99=0, "-", IF((B99-D99)/D99&lt;10, (B99-D99)/D99, "&gt;999%"))</f>
        <v>-0.5714285714285714</v>
      </c>
      <c r="K99" s="9">
        <f t="shared" ref="K99:K117" si="9">IF(H99=0, "-", IF((F99-H99)/H99&lt;10, (F99-H99)/H99, "&gt;999%"))</f>
        <v>0.53658536585365857</v>
      </c>
    </row>
    <row r="100" spans="1:11" x14ac:dyDescent="0.25">
      <c r="A100" s="7" t="s">
        <v>428</v>
      </c>
      <c r="B100" s="65">
        <v>108</v>
      </c>
      <c r="C100" s="34">
        <f>IF(B119=0, "-", B100/B119)</f>
        <v>0.10810810810810811</v>
      </c>
      <c r="D100" s="65">
        <v>69</v>
      </c>
      <c r="E100" s="9">
        <f>IF(D119=0, "-", D100/D119)</f>
        <v>9.3622795115332433E-2</v>
      </c>
      <c r="F100" s="81">
        <v>1002</v>
      </c>
      <c r="G100" s="34">
        <f>IF(F119=0, "-", F100/F119)</f>
        <v>7.4200236966824651E-2</v>
      </c>
      <c r="H100" s="65">
        <v>1080</v>
      </c>
      <c r="I100" s="9">
        <f>IF(H119=0, "-", H100/H119)</f>
        <v>0.11142061281337047</v>
      </c>
      <c r="J100" s="8">
        <f t="shared" si="8"/>
        <v>0.56521739130434778</v>
      </c>
      <c r="K100" s="9">
        <f t="shared" si="9"/>
        <v>-7.2222222222222215E-2</v>
      </c>
    </row>
    <row r="101" spans="1:11" x14ac:dyDescent="0.25">
      <c r="A101" s="7" t="s">
        <v>429</v>
      </c>
      <c r="B101" s="65">
        <v>88</v>
      </c>
      <c r="C101" s="34">
        <f>IF(B119=0, "-", B101/B119)</f>
        <v>8.8088088088088087E-2</v>
      </c>
      <c r="D101" s="65">
        <v>123</v>
      </c>
      <c r="E101" s="9">
        <f>IF(D119=0, "-", D101/D119)</f>
        <v>0.16689280868385345</v>
      </c>
      <c r="F101" s="81">
        <v>2003</v>
      </c>
      <c r="G101" s="34">
        <f>IF(F119=0, "-", F101/F119)</f>
        <v>0.14832642180094788</v>
      </c>
      <c r="H101" s="65">
        <v>1598</v>
      </c>
      <c r="I101" s="9">
        <f>IF(H119=0, "-", H101/H119)</f>
        <v>0.16486124007015371</v>
      </c>
      <c r="J101" s="8">
        <f t="shared" si="8"/>
        <v>-0.28455284552845528</v>
      </c>
      <c r="K101" s="9">
        <f t="shared" si="9"/>
        <v>0.25344180225281604</v>
      </c>
    </row>
    <row r="102" spans="1:11" x14ac:dyDescent="0.25">
      <c r="A102" s="7" t="s">
        <v>430</v>
      </c>
      <c r="B102" s="65">
        <v>7</v>
      </c>
      <c r="C102" s="34">
        <f>IF(B119=0, "-", B102/B119)</f>
        <v>7.0070070070070069E-3</v>
      </c>
      <c r="D102" s="65">
        <v>39</v>
      </c>
      <c r="E102" s="9">
        <f>IF(D119=0, "-", D102/D119)</f>
        <v>5.2917232021709636E-2</v>
      </c>
      <c r="F102" s="81">
        <v>335</v>
      </c>
      <c r="G102" s="34">
        <f>IF(F119=0, "-", F102/F119)</f>
        <v>2.4807464454976304E-2</v>
      </c>
      <c r="H102" s="65">
        <v>401</v>
      </c>
      <c r="I102" s="9">
        <f>IF(H119=0, "-", H102/H119)</f>
        <v>4.137006086866811E-2</v>
      </c>
      <c r="J102" s="8">
        <f t="shared" si="8"/>
        <v>-0.82051282051282048</v>
      </c>
      <c r="K102" s="9">
        <f t="shared" si="9"/>
        <v>-0.16458852867830423</v>
      </c>
    </row>
    <row r="103" spans="1:11" x14ac:dyDescent="0.25">
      <c r="A103" s="7" t="s">
        <v>431</v>
      </c>
      <c r="B103" s="65">
        <v>8</v>
      </c>
      <c r="C103" s="34">
        <f>IF(B119=0, "-", B103/B119)</f>
        <v>8.0080080080080079E-3</v>
      </c>
      <c r="D103" s="65">
        <v>0</v>
      </c>
      <c r="E103" s="9">
        <f>IF(D119=0, "-", D103/D119)</f>
        <v>0</v>
      </c>
      <c r="F103" s="81">
        <v>108</v>
      </c>
      <c r="G103" s="34">
        <f>IF(F119=0, "-", F103/F119)</f>
        <v>7.9976303317535538E-3</v>
      </c>
      <c r="H103" s="65">
        <v>0</v>
      </c>
      <c r="I103" s="9">
        <f>IF(H119=0, "-", H103/H119)</f>
        <v>0</v>
      </c>
      <c r="J103" s="8" t="str">
        <f t="shared" si="8"/>
        <v>-</v>
      </c>
      <c r="K103" s="9" t="str">
        <f t="shared" si="9"/>
        <v>-</v>
      </c>
    </row>
    <row r="104" spans="1:11" x14ac:dyDescent="0.25">
      <c r="A104" s="7" t="s">
        <v>432</v>
      </c>
      <c r="B104" s="65">
        <v>1</v>
      </c>
      <c r="C104" s="34">
        <f>IF(B119=0, "-", B104/B119)</f>
        <v>1.001001001001001E-3</v>
      </c>
      <c r="D104" s="65">
        <v>0</v>
      </c>
      <c r="E104" s="9">
        <f>IF(D119=0, "-", D104/D119)</f>
        <v>0</v>
      </c>
      <c r="F104" s="81">
        <v>15</v>
      </c>
      <c r="G104" s="34">
        <f>IF(F119=0, "-", F104/F119)</f>
        <v>1.110781990521327E-3</v>
      </c>
      <c r="H104" s="65">
        <v>0</v>
      </c>
      <c r="I104" s="9">
        <f>IF(H119=0, "-", H104/H119)</f>
        <v>0</v>
      </c>
      <c r="J104" s="8" t="str">
        <f t="shared" si="8"/>
        <v>-</v>
      </c>
      <c r="K104" s="9" t="str">
        <f t="shared" si="9"/>
        <v>-</v>
      </c>
    </row>
    <row r="105" spans="1:11" x14ac:dyDescent="0.25">
      <c r="A105" s="7" t="s">
        <v>433</v>
      </c>
      <c r="B105" s="65">
        <v>4</v>
      </c>
      <c r="C105" s="34">
        <f>IF(B119=0, "-", B105/B119)</f>
        <v>4.004004004004004E-3</v>
      </c>
      <c r="D105" s="65">
        <v>16</v>
      </c>
      <c r="E105" s="9">
        <f>IF(D119=0, "-", D105/D119)</f>
        <v>2.1709633649932156E-2</v>
      </c>
      <c r="F105" s="81">
        <v>118</v>
      </c>
      <c r="G105" s="34">
        <f>IF(F119=0, "-", F105/F119)</f>
        <v>8.7381516587677725E-3</v>
      </c>
      <c r="H105" s="65">
        <v>56</v>
      </c>
      <c r="I105" s="9">
        <f>IF(H119=0, "-", H105/H119)</f>
        <v>5.777365108841432E-3</v>
      </c>
      <c r="J105" s="8">
        <f t="shared" si="8"/>
        <v>-0.75</v>
      </c>
      <c r="K105" s="9">
        <f t="shared" si="9"/>
        <v>1.1071428571428572</v>
      </c>
    </row>
    <row r="106" spans="1:11" x14ac:dyDescent="0.25">
      <c r="A106" s="7" t="s">
        <v>434</v>
      </c>
      <c r="B106" s="65">
        <v>13</v>
      </c>
      <c r="C106" s="34">
        <f>IF(B119=0, "-", B106/B119)</f>
        <v>1.3013013013013013E-2</v>
      </c>
      <c r="D106" s="65">
        <v>31</v>
      </c>
      <c r="E106" s="9">
        <f>IF(D119=0, "-", D106/D119)</f>
        <v>4.2062415196743558E-2</v>
      </c>
      <c r="F106" s="81">
        <v>191</v>
      </c>
      <c r="G106" s="34">
        <f>IF(F119=0, "-", F106/F119)</f>
        <v>1.4143957345971564E-2</v>
      </c>
      <c r="H106" s="65">
        <v>46</v>
      </c>
      <c r="I106" s="9">
        <f>IF(H119=0, "-", H106/H119)</f>
        <v>4.7456927679768906E-3</v>
      </c>
      <c r="J106" s="8">
        <f t="shared" si="8"/>
        <v>-0.58064516129032262</v>
      </c>
      <c r="K106" s="9">
        <f t="shared" si="9"/>
        <v>3.152173913043478</v>
      </c>
    </row>
    <row r="107" spans="1:11" x14ac:dyDescent="0.25">
      <c r="A107" s="7" t="s">
        <v>435</v>
      </c>
      <c r="B107" s="65">
        <v>1</v>
      </c>
      <c r="C107" s="34">
        <f>IF(B119=0, "-", B107/B119)</f>
        <v>1.001001001001001E-3</v>
      </c>
      <c r="D107" s="65">
        <v>8</v>
      </c>
      <c r="E107" s="9">
        <f>IF(D119=0, "-", D107/D119)</f>
        <v>1.0854816824966078E-2</v>
      </c>
      <c r="F107" s="81">
        <v>139</v>
      </c>
      <c r="G107" s="34">
        <f>IF(F119=0, "-", F107/F119)</f>
        <v>1.0293246445497631E-2</v>
      </c>
      <c r="H107" s="65">
        <v>219</v>
      </c>
      <c r="I107" s="9">
        <f>IF(H119=0, "-", H107/H119)</f>
        <v>2.2593624264933457E-2</v>
      </c>
      <c r="J107" s="8">
        <f t="shared" si="8"/>
        <v>-0.875</v>
      </c>
      <c r="K107" s="9">
        <f t="shared" si="9"/>
        <v>-0.36529680365296802</v>
      </c>
    </row>
    <row r="108" spans="1:11" x14ac:dyDescent="0.25">
      <c r="A108" s="7" t="s">
        <v>436</v>
      </c>
      <c r="B108" s="65">
        <v>0</v>
      </c>
      <c r="C108" s="34">
        <f>IF(B119=0, "-", B108/B119)</f>
        <v>0</v>
      </c>
      <c r="D108" s="65">
        <v>1</v>
      </c>
      <c r="E108" s="9">
        <f>IF(D119=0, "-", D108/D119)</f>
        <v>1.3568521031207597E-3</v>
      </c>
      <c r="F108" s="81">
        <v>178</v>
      </c>
      <c r="G108" s="34">
        <f>IF(F119=0, "-", F108/F119)</f>
        <v>1.3181279620853081E-2</v>
      </c>
      <c r="H108" s="65">
        <v>296</v>
      </c>
      <c r="I108" s="9">
        <f>IF(H119=0, "-", H108/H119)</f>
        <v>3.0537501289590426E-2</v>
      </c>
      <c r="J108" s="8">
        <f t="shared" si="8"/>
        <v>-1</v>
      </c>
      <c r="K108" s="9">
        <f t="shared" si="9"/>
        <v>-0.39864864864864863</v>
      </c>
    </row>
    <row r="109" spans="1:11" x14ac:dyDescent="0.25">
      <c r="A109" s="7" t="s">
        <v>437</v>
      </c>
      <c r="B109" s="65">
        <v>145</v>
      </c>
      <c r="C109" s="34">
        <f>IF(B119=0, "-", B109/B119)</f>
        <v>0.14514514514514515</v>
      </c>
      <c r="D109" s="65">
        <v>23</v>
      </c>
      <c r="E109" s="9">
        <f>IF(D119=0, "-", D109/D119)</f>
        <v>3.1207598371777476E-2</v>
      </c>
      <c r="F109" s="81">
        <v>885</v>
      </c>
      <c r="G109" s="34">
        <f>IF(F119=0, "-", F109/F119)</f>
        <v>6.5536137440758299E-2</v>
      </c>
      <c r="H109" s="65">
        <v>848</v>
      </c>
      <c r="I109" s="9">
        <f>IF(H119=0, "-", H109/H119)</f>
        <v>8.7485814505313106E-2</v>
      </c>
      <c r="J109" s="8">
        <f t="shared" si="8"/>
        <v>5.3043478260869561</v>
      </c>
      <c r="K109" s="9">
        <f t="shared" si="9"/>
        <v>4.363207547169811E-2</v>
      </c>
    </row>
    <row r="110" spans="1:11" x14ac:dyDescent="0.25">
      <c r="A110" s="7" t="s">
        <v>438</v>
      </c>
      <c r="B110" s="65">
        <v>0</v>
      </c>
      <c r="C110" s="34">
        <f>IF(B119=0, "-", B110/B119)</f>
        <v>0</v>
      </c>
      <c r="D110" s="65">
        <v>0</v>
      </c>
      <c r="E110" s="9">
        <f>IF(D119=0, "-", D110/D119)</f>
        <v>0</v>
      </c>
      <c r="F110" s="81">
        <v>48</v>
      </c>
      <c r="G110" s="34">
        <f>IF(F119=0, "-", F110/F119)</f>
        <v>3.5545023696682463E-3</v>
      </c>
      <c r="H110" s="65">
        <v>0</v>
      </c>
      <c r="I110" s="9">
        <f>IF(H119=0, "-", H110/H119)</f>
        <v>0</v>
      </c>
      <c r="J110" s="8" t="str">
        <f t="shared" si="8"/>
        <v>-</v>
      </c>
      <c r="K110" s="9" t="str">
        <f t="shared" si="9"/>
        <v>-</v>
      </c>
    </row>
    <row r="111" spans="1:11" x14ac:dyDescent="0.25">
      <c r="A111" s="7" t="s">
        <v>439</v>
      </c>
      <c r="B111" s="65">
        <v>2</v>
      </c>
      <c r="C111" s="34">
        <f>IF(B119=0, "-", B111/B119)</f>
        <v>2.002002002002002E-3</v>
      </c>
      <c r="D111" s="65">
        <v>14</v>
      </c>
      <c r="E111" s="9">
        <f>IF(D119=0, "-", D111/D119)</f>
        <v>1.8995929443690638E-2</v>
      </c>
      <c r="F111" s="81">
        <v>114</v>
      </c>
      <c r="G111" s="34">
        <f>IF(F119=0, "-", F111/F119)</f>
        <v>8.4419431279620857E-3</v>
      </c>
      <c r="H111" s="65">
        <v>140</v>
      </c>
      <c r="I111" s="9">
        <f>IF(H119=0, "-", H111/H119)</f>
        <v>1.444341277210358E-2</v>
      </c>
      <c r="J111" s="8">
        <f t="shared" si="8"/>
        <v>-0.8571428571428571</v>
      </c>
      <c r="K111" s="9">
        <f t="shared" si="9"/>
        <v>-0.18571428571428572</v>
      </c>
    </row>
    <row r="112" spans="1:11" x14ac:dyDescent="0.25">
      <c r="A112" s="7" t="s">
        <v>440</v>
      </c>
      <c r="B112" s="65">
        <v>58</v>
      </c>
      <c r="C112" s="34">
        <f>IF(B119=0, "-", B112/B119)</f>
        <v>5.8058058058058061E-2</v>
      </c>
      <c r="D112" s="65">
        <v>54</v>
      </c>
      <c r="E112" s="9">
        <f>IF(D119=0, "-", D112/D119)</f>
        <v>7.3270013568521031E-2</v>
      </c>
      <c r="F112" s="81">
        <v>1049</v>
      </c>
      <c r="G112" s="34">
        <f>IF(F119=0, "-", F112/F119)</f>
        <v>7.7680687203791468E-2</v>
      </c>
      <c r="H112" s="65">
        <v>1247</v>
      </c>
      <c r="I112" s="9">
        <f>IF(H119=0, "-", H112/H119)</f>
        <v>0.12864954090580832</v>
      </c>
      <c r="J112" s="8">
        <f t="shared" si="8"/>
        <v>7.407407407407407E-2</v>
      </c>
      <c r="K112" s="9">
        <f t="shared" si="9"/>
        <v>-0.15878107457898957</v>
      </c>
    </row>
    <row r="113" spans="1:11" x14ac:dyDescent="0.25">
      <c r="A113" s="7" t="s">
        <v>441</v>
      </c>
      <c r="B113" s="65">
        <v>35</v>
      </c>
      <c r="C113" s="34">
        <f>IF(B119=0, "-", B113/B119)</f>
        <v>3.5035035035035036E-2</v>
      </c>
      <c r="D113" s="65">
        <v>13</v>
      </c>
      <c r="E113" s="9">
        <f>IF(D119=0, "-", D113/D119)</f>
        <v>1.7639077340569877E-2</v>
      </c>
      <c r="F113" s="81">
        <v>612</v>
      </c>
      <c r="G113" s="34">
        <f>IF(F119=0, "-", F113/F119)</f>
        <v>4.5319905213270145E-2</v>
      </c>
      <c r="H113" s="65">
        <v>306</v>
      </c>
      <c r="I113" s="9">
        <f>IF(H119=0, "-", H113/H119)</f>
        <v>3.1569173630454965E-2</v>
      </c>
      <c r="J113" s="8">
        <f t="shared" si="8"/>
        <v>1.6923076923076923</v>
      </c>
      <c r="K113" s="9">
        <f t="shared" si="9"/>
        <v>1</v>
      </c>
    </row>
    <row r="114" spans="1:11" x14ac:dyDescent="0.25">
      <c r="A114" s="7" t="s">
        <v>442</v>
      </c>
      <c r="B114" s="65">
        <v>108</v>
      </c>
      <c r="C114" s="34">
        <f>IF(B119=0, "-", B114/B119)</f>
        <v>0.10810810810810811</v>
      </c>
      <c r="D114" s="65">
        <v>142</v>
      </c>
      <c r="E114" s="9">
        <f>IF(D119=0, "-", D114/D119)</f>
        <v>0.19267299864314791</v>
      </c>
      <c r="F114" s="81">
        <v>1907</v>
      </c>
      <c r="G114" s="34">
        <f>IF(F119=0, "-", F114/F119)</f>
        <v>0.14121741706161137</v>
      </c>
      <c r="H114" s="65">
        <v>1489</v>
      </c>
      <c r="I114" s="9">
        <f>IF(H119=0, "-", H114/H119)</f>
        <v>0.15361601155473023</v>
      </c>
      <c r="J114" s="8">
        <f t="shared" si="8"/>
        <v>-0.23943661971830985</v>
      </c>
      <c r="K114" s="9">
        <f t="shared" si="9"/>
        <v>0.2807253190060443</v>
      </c>
    </row>
    <row r="115" spans="1:11" x14ac:dyDescent="0.25">
      <c r="A115" s="7" t="s">
        <v>443</v>
      </c>
      <c r="B115" s="65">
        <v>71</v>
      </c>
      <c r="C115" s="34">
        <f>IF(B119=0, "-", B115/B119)</f>
        <v>7.1071071071071065E-2</v>
      </c>
      <c r="D115" s="65">
        <v>98</v>
      </c>
      <c r="E115" s="9">
        <f>IF(D119=0, "-", D115/D119)</f>
        <v>0.13297150610583447</v>
      </c>
      <c r="F115" s="81">
        <v>872</v>
      </c>
      <c r="G115" s="34">
        <f>IF(F119=0, "-", F115/F119)</f>
        <v>6.4573459715639811E-2</v>
      </c>
      <c r="H115" s="65">
        <v>757</v>
      </c>
      <c r="I115" s="9">
        <f>IF(H119=0, "-", H115/H119)</f>
        <v>7.8097596203445779E-2</v>
      </c>
      <c r="J115" s="8">
        <f t="shared" si="8"/>
        <v>-0.27551020408163263</v>
      </c>
      <c r="K115" s="9">
        <f t="shared" si="9"/>
        <v>0.15191545574636725</v>
      </c>
    </row>
    <row r="116" spans="1:11" x14ac:dyDescent="0.25">
      <c r="A116" s="7" t="s">
        <v>444</v>
      </c>
      <c r="B116" s="65">
        <v>301</v>
      </c>
      <c r="C116" s="34">
        <f>IF(B119=0, "-", B116/B119)</f>
        <v>0.30130130130130128</v>
      </c>
      <c r="D116" s="65">
        <v>0</v>
      </c>
      <c r="E116" s="9">
        <f>IF(D119=0, "-", D116/D119)</f>
        <v>0</v>
      </c>
      <c r="F116" s="81">
        <v>2629</v>
      </c>
      <c r="G116" s="34">
        <f>IF(F119=0, "-", F116/F119)</f>
        <v>0.19468305687203791</v>
      </c>
      <c r="H116" s="65">
        <v>0</v>
      </c>
      <c r="I116" s="9">
        <f>IF(H119=0, "-", H116/H119)</f>
        <v>0</v>
      </c>
      <c r="J116" s="8" t="str">
        <f t="shared" si="8"/>
        <v>-</v>
      </c>
      <c r="K116" s="9" t="str">
        <f t="shared" si="9"/>
        <v>-</v>
      </c>
    </row>
    <row r="117" spans="1:11" x14ac:dyDescent="0.25">
      <c r="A117" s="7" t="s">
        <v>445</v>
      </c>
      <c r="B117" s="65">
        <v>46</v>
      </c>
      <c r="C117" s="34">
        <f>IF(B119=0, "-", B117/B119)</f>
        <v>4.6046046046046049E-2</v>
      </c>
      <c r="D117" s="65">
        <v>99</v>
      </c>
      <c r="E117" s="9">
        <f>IF(D119=0, "-", D117/D119)</f>
        <v>0.13432835820895522</v>
      </c>
      <c r="F117" s="81">
        <v>1173</v>
      </c>
      <c r="G117" s="34">
        <f>IF(F119=0, "-", F117/F119)</f>
        <v>8.6863151658767776E-2</v>
      </c>
      <c r="H117" s="65">
        <v>1128</v>
      </c>
      <c r="I117" s="9">
        <f>IF(H119=0, "-", H117/H119)</f>
        <v>0.11637264004952028</v>
      </c>
      <c r="J117" s="8">
        <f t="shared" si="8"/>
        <v>-0.53535353535353536</v>
      </c>
      <c r="K117" s="9">
        <f t="shared" si="9"/>
        <v>3.9893617021276598E-2</v>
      </c>
    </row>
    <row r="118" spans="1:11" x14ac:dyDescent="0.25">
      <c r="A118" s="2"/>
      <c r="B118" s="68"/>
      <c r="C118" s="33"/>
      <c r="D118" s="68"/>
      <c r="E118" s="6"/>
      <c r="F118" s="82"/>
      <c r="G118" s="33"/>
      <c r="H118" s="68"/>
      <c r="I118" s="6"/>
      <c r="J118" s="5"/>
      <c r="K118" s="6"/>
    </row>
    <row r="119" spans="1:11" s="43" customFormat="1" x14ac:dyDescent="0.25">
      <c r="A119" s="162" t="s">
        <v>633</v>
      </c>
      <c r="B119" s="71">
        <f>SUM(B99:B118)</f>
        <v>999</v>
      </c>
      <c r="C119" s="40">
        <f>B119/24005</f>
        <v>4.1616329931264323E-2</v>
      </c>
      <c r="D119" s="71">
        <f>SUM(D99:D118)</f>
        <v>737</v>
      </c>
      <c r="E119" s="41">
        <f>D119/21249</f>
        <v>3.4683985128711937E-2</v>
      </c>
      <c r="F119" s="77">
        <f>SUM(F99:F118)</f>
        <v>13504</v>
      </c>
      <c r="G119" s="42">
        <f>F119/287314</f>
        <v>4.7000842284051596E-2</v>
      </c>
      <c r="H119" s="71">
        <f>SUM(H99:H118)</f>
        <v>9693</v>
      </c>
      <c r="I119" s="41">
        <f>H119/272733</f>
        <v>3.5540253654673254E-2</v>
      </c>
      <c r="J119" s="37">
        <f>IF(D119=0, "-", IF((B119-D119)/D119&lt;10, (B119-D119)/D119, "&gt;999%"))</f>
        <v>0.35549525101763907</v>
      </c>
      <c r="K119" s="38">
        <f>IF(H119=0, "-", IF((F119-H119)/H119&lt;10, (F119-H119)/H119, "&gt;999%"))</f>
        <v>0.39317032910347671</v>
      </c>
    </row>
    <row r="120" spans="1:11" x14ac:dyDescent="0.25">
      <c r="B120" s="83"/>
      <c r="D120" s="83"/>
      <c r="F120" s="83"/>
      <c r="H120" s="83"/>
    </row>
    <row r="121" spans="1:11" s="43" customFormat="1" x14ac:dyDescent="0.25">
      <c r="A121" s="162" t="s">
        <v>632</v>
      </c>
      <c r="B121" s="71">
        <v>5188</v>
      </c>
      <c r="C121" s="40">
        <f>B121/24005</f>
        <v>0.21612164132472403</v>
      </c>
      <c r="D121" s="71">
        <v>4523</v>
      </c>
      <c r="E121" s="41">
        <f>D121/21249</f>
        <v>0.21285707562708833</v>
      </c>
      <c r="F121" s="77">
        <v>62000</v>
      </c>
      <c r="G121" s="42">
        <f>F121/287314</f>
        <v>0.21579178181362552</v>
      </c>
      <c r="H121" s="71">
        <v>49367</v>
      </c>
      <c r="I121" s="41">
        <f>H121/272733</f>
        <v>0.1810085321541581</v>
      </c>
      <c r="J121" s="37">
        <f>IF(D121=0, "-", IF((B121-D121)/D121&lt;10, (B121-D121)/D121, "&gt;999%"))</f>
        <v>0.14702630997125801</v>
      </c>
      <c r="K121" s="38">
        <f>IF(H121=0, "-", IF((F121-H121)/H121&lt;10, (F121-H121)/H121, "&gt;999%"))</f>
        <v>0.25589969007636681</v>
      </c>
    </row>
    <row r="122" spans="1:11" x14ac:dyDescent="0.25">
      <c r="B122" s="83"/>
      <c r="D122" s="83"/>
      <c r="F122" s="83"/>
      <c r="H122" s="83"/>
    </row>
    <row r="123" spans="1:11" ht="15.6" x14ac:dyDescent="0.3">
      <c r="A123" s="164" t="s">
        <v>127</v>
      </c>
      <c r="B123" s="196" t="s">
        <v>1</v>
      </c>
      <c r="C123" s="200"/>
      <c r="D123" s="200"/>
      <c r="E123" s="197"/>
      <c r="F123" s="196" t="s">
        <v>14</v>
      </c>
      <c r="G123" s="200"/>
      <c r="H123" s="200"/>
      <c r="I123" s="197"/>
      <c r="J123" s="196" t="s">
        <v>15</v>
      </c>
      <c r="K123" s="197"/>
    </row>
    <row r="124" spans="1:11" x14ac:dyDescent="0.25">
      <c r="A124" s="22"/>
      <c r="B124" s="196">
        <f>VALUE(RIGHT($B$2, 4))</f>
        <v>2022</v>
      </c>
      <c r="C124" s="197"/>
      <c r="D124" s="196">
        <f>B124-1</f>
        <v>2021</v>
      </c>
      <c r="E124" s="204"/>
      <c r="F124" s="196">
        <f>B124</f>
        <v>2022</v>
      </c>
      <c r="G124" s="204"/>
      <c r="H124" s="196">
        <f>D124</f>
        <v>2021</v>
      </c>
      <c r="I124" s="204"/>
      <c r="J124" s="140" t="s">
        <v>4</v>
      </c>
      <c r="K124" s="141" t="s">
        <v>2</v>
      </c>
    </row>
    <row r="125" spans="1:11" x14ac:dyDescent="0.25">
      <c r="A125" s="163" t="s">
        <v>159</v>
      </c>
      <c r="B125" s="61" t="s">
        <v>12</v>
      </c>
      <c r="C125" s="62" t="s">
        <v>13</v>
      </c>
      <c r="D125" s="61" t="s">
        <v>12</v>
      </c>
      <c r="E125" s="63" t="s">
        <v>13</v>
      </c>
      <c r="F125" s="62" t="s">
        <v>12</v>
      </c>
      <c r="G125" s="62" t="s">
        <v>13</v>
      </c>
      <c r="H125" s="61" t="s">
        <v>12</v>
      </c>
      <c r="I125" s="63" t="s">
        <v>13</v>
      </c>
      <c r="J125" s="61"/>
      <c r="K125" s="63"/>
    </row>
    <row r="126" spans="1:11" x14ac:dyDescent="0.25">
      <c r="A126" s="7" t="s">
        <v>446</v>
      </c>
      <c r="B126" s="65">
        <v>0</v>
      </c>
      <c r="C126" s="34">
        <f>IF(B152=0, "-", B126/B152)</f>
        <v>0</v>
      </c>
      <c r="D126" s="65">
        <v>0</v>
      </c>
      <c r="E126" s="9">
        <f>IF(D152=0, "-", D126/D152)</f>
        <v>0</v>
      </c>
      <c r="F126" s="81">
        <v>0</v>
      </c>
      <c r="G126" s="34">
        <f>IF(F152=0, "-", F126/F152)</f>
        <v>0</v>
      </c>
      <c r="H126" s="65">
        <v>13</v>
      </c>
      <c r="I126" s="9">
        <f>IF(H152=0, "-", H126/H152)</f>
        <v>4.4216183123023026E-4</v>
      </c>
      <c r="J126" s="8" t="str">
        <f t="shared" ref="J126:J150" si="10">IF(D126=0, "-", IF((B126-D126)/D126&lt;10, (B126-D126)/D126, "&gt;999%"))</f>
        <v>-</v>
      </c>
      <c r="K126" s="9">
        <f t="shared" ref="K126:K150" si="11">IF(H126=0, "-", IF((F126-H126)/H126&lt;10, (F126-H126)/H126, "&gt;999%"))</f>
        <v>-1</v>
      </c>
    </row>
    <row r="127" spans="1:11" x14ac:dyDescent="0.25">
      <c r="A127" s="7" t="s">
        <v>447</v>
      </c>
      <c r="B127" s="65">
        <v>332</v>
      </c>
      <c r="C127" s="34">
        <f>IF(B152=0, "-", B127/B152)</f>
        <v>0.12415856394913986</v>
      </c>
      <c r="D127" s="65">
        <v>210</v>
      </c>
      <c r="E127" s="9">
        <f>IF(D152=0, "-", D127/D152)</f>
        <v>9.1383812010443863E-2</v>
      </c>
      <c r="F127" s="81">
        <v>3641</v>
      </c>
      <c r="G127" s="34">
        <f>IF(F152=0, "-", F127/F152)</f>
        <v>0.11018641810918775</v>
      </c>
      <c r="H127" s="65">
        <v>2871</v>
      </c>
      <c r="I127" s="9">
        <f>IF(H152=0, "-", H127/H152)</f>
        <v>9.7649739804768543E-2</v>
      </c>
      <c r="J127" s="8">
        <f t="shared" si="10"/>
        <v>0.580952380952381</v>
      </c>
      <c r="K127" s="9">
        <f t="shared" si="11"/>
        <v>0.26819923371647508</v>
      </c>
    </row>
    <row r="128" spans="1:11" x14ac:dyDescent="0.25">
      <c r="A128" s="7" t="s">
        <v>448</v>
      </c>
      <c r="B128" s="65">
        <v>0</v>
      </c>
      <c r="C128" s="34">
        <f>IF(B152=0, "-", B128/B152)</f>
        <v>0</v>
      </c>
      <c r="D128" s="65">
        <v>4</v>
      </c>
      <c r="E128" s="9">
        <f>IF(D152=0, "-", D128/D152)</f>
        <v>1.7406440382941688E-3</v>
      </c>
      <c r="F128" s="81">
        <v>6</v>
      </c>
      <c r="G128" s="34">
        <f>IF(F152=0, "-", F128/F152)</f>
        <v>1.8157608037767825E-4</v>
      </c>
      <c r="H128" s="65">
        <v>98</v>
      </c>
      <c r="I128" s="9">
        <f>IF(H152=0, "-", H128/H152)</f>
        <v>3.333219958504813E-3</v>
      </c>
      <c r="J128" s="8">
        <f t="shared" si="10"/>
        <v>-1</v>
      </c>
      <c r="K128" s="9">
        <f t="shared" si="11"/>
        <v>-0.93877551020408168</v>
      </c>
    </row>
    <row r="129" spans="1:11" x14ac:dyDescent="0.25">
      <c r="A129" s="7" t="s">
        <v>449</v>
      </c>
      <c r="B129" s="65">
        <v>1</v>
      </c>
      <c r="C129" s="34">
        <f>IF(B152=0, "-", B129/B152)</f>
        <v>3.7397157816005983E-4</v>
      </c>
      <c r="D129" s="65">
        <v>0</v>
      </c>
      <c r="E129" s="9">
        <f>IF(D152=0, "-", D129/D152)</f>
        <v>0</v>
      </c>
      <c r="F129" s="81">
        <v>1</v>
      </c>
      <c r="G129" s="34">
        <f>IF(F152=0, "-", F129/F152)</f>
        <v>3.0262680062946375E-5</v>
      </c>
      <c r="H129" s="65">
        <v>0</v>
      </c>
      <c r="I129" s="9">
        <f>IF(H152=0, "-", H129/H152)</f>
        <v>0</v>
      </c>
      <c r="J129" s="8" t="str">
        <f t="shared" si="10"/>
        <v>-</v>
      </c>
      <c r="K129" s="9" t="str">
        <f t="shared" si="11"/>
        <v>-</v>
      </c>
    </row>
    <row r="130" spans="1:11" x14ac:dyDescent="0.25">
      <c r="A130" s="7" t="s">
        <v>450</v>
      </c>
      <c r="B130" s="65">
        <v>59</v>
      </c>
      <c r="C130" s="34">
        <f>IF(B152=0, "-", B130/B152)</f>
        <v>2.2064323111443532E-2</v>
      </c>
      <c r="D130" s="65">
        <v>137</v>
      </c>
      <c r="E130" s="9">
        <f>IF(D152=0, "-", D130/D152)</f>
        <v>5.961705831157528E-2</v>
      </c>
      <c r="F130" s="81">
        <v>1175</v>
      </c>
      <c r="G130" s="34">
        <f>IF(F152=0, "-", F130/F152)</f>
        <v>3.5558649073961987E-2</v>
      </c>
      <c r="H130" s="65">
        <v>1064</v>
      </c>
      <c r="I130" s="9">
        <f>IF(H152=0, "-", H130/H152)</f>
        <v>3.6189245263766538E-2</v>
      </c>
      <c r="J130" s="8">
        <f t="shared" si="10"/>
        <v>-0.56934306569343063</v>
      </c>
      <c r="K130" s="9">
        <f t="shared" si="11"/>
        <v>0.10432330827067669</v>
      </c>
    </row>
    <row r="131" spans="1:11" x14ac:dyDescent="0.25">
      <c r="A131" s="7" t="s">
        <v>451</v>
      </c>
      <c r="B131" s="65">
        <v>126</v>
      </c>
      <c r="C131" s="34">
        <f>IF(B152=0, "-", B131/B152)</f>
        <v>4.712041884816754E-2</v>
      </c>
      <c r="D131" s="65">
        <v>76</v>
      </c>
      <c r="E131" s="9">
        <f>IF(D152=0, "-", D131/D152)</f>
        <v>3.3072236727589209E-2</v>
      </c>
      <c r="F131" s="81">
        <v>1384</v>
      </c>
      <c r="G131" s="34">
        <f>IF(F152=0, "-", F131/F152)</f>
        <v>4.188354920711778E-2</v>
      </c>
      <c r="H131" s="65">
        <v>1547</v>
      </c>
      <c r="I131" s="9">
        <f>IF(H152=0, "-", H131/H152)</f>
        <v>5.2617257916397403E-2</v>
      </c>
      <c r="J131" s="8">
        <f t="shared" si="10"/>
        <v>0.65789473684210531</v>
      </c>
      <c r="K131" s="9">
        <f t="shared" si="11"/>
        <v>-0.10536522301228184</v>
      </c>
    </row>
    <row r="132" spans="1:11" x14ac:dyDescent="0.25">
      <c r="A132" s="7" t="s">
        <v>452</v>
      </c>
      <c r="B132" s="65">
        <v>197</v>
      </c>
      <c r="C132" s="34">
        <f>IF(B152=0, "-", B132/B152)</f>
        <v>7.3672400897531784E-2</v>
      </c>
      <c r="D132" s="65">
        <v>155</v>
      </c>
      <c r="E132" s="9">
        <f>IF(D152=0, "-", D132/D152)</f>
        <v>6.7449956483899037E-2</v>
      </c>
      <c r="F132" s="81">
        <v>2195</v>
      </c>
      <c r="G132" s="34">
        <f>IF(F152=0, "-", F132/F152)</f>
        <v>6.6426582738167289E-2</v>
      </c>
      <c r="H132" s="65">
        <v>2004</v>
      </c>
      <c r="I132" s="9">
        <f>IF(H152=0, "-", H132/H152)</f>
        <v>6.8160946906567807E-2</v>
      </c>
      <c r="J132" s="8">
        <f t="shared" si="10"/>
        <v>0.2709677419354839</v>
      </c>
      <c r="K132" s="9">
        <f t="shared" si="11"/>
        <v>9.5309381237524957E-2</v>
      </c>
    </row>
    <row r="133" spans="1:11" x14ac:dyDescent="0.25">
      <c r="A133" s="7" t="s">
        <v>453</v>
      </c>
      <c r="B133" s="65">
        <v>31</v>
      </c>
      <c r="C133" s="34">
        <f>IF(B152=0, "-", B133/B152)</f>
        <v>1.1593118922961856E-2</v>
      </c>
      <c r="D133" s="65">
        <v>93</v>
      </c>
      <c r="E133" s="9">
        <f>IF(D152=0, "-", D133/D152)</f>
        <v>4.0469973890339427E-2</v>
      </c>
      <c r="F133" s="81">
        <v>600</v>
      </c>
      <c r="G133" s="34">
        <f>IF(F152=0, "-", F133/F152)</f>
        <v>1.8157608037767826E-2</v>
      </c>
      <c r="H133" s="65">
        <v>1023</v>
      </c>
      <c r="I133" s="9">
        <f>IF(H152=0, "-", H133/H152)</f>
        <v>3.4794734872963508E-2</v>
      </c>
      <c r="J133" s="8">
        <f t="shared" si="10"/>
        <v>-0.66666666666666663</v>
      </c>
      <c r="K133" s="9">
        <f t="shared" si="11"/>
        <v>-0.41348973607038125</v>
      </c>
    </row>
    <row r="134" spans="1:11" x14ac:dyDescent="0.25">
      <c r="A134" s="7" t="s">
        <v>454</v>
      </c>
      <c r="B134" s="65">
        <v>37</v>
      </c>
      <c r="C134" s="34">
        <f>IF(B152=0, "-", B134/B152)</f>
        <v>1.3836948391922213E-2</v>
      </c>
      <c r="D134" s="65">
        <v>27</v>
      </c>
      <c r="E134" s="9">
        <f>IF(D152=0, "-", D134/D152)</f>
        <v>1.1749347258485639E-2</v>
      </c>
      <c r="F134" s="81">
        <v>389</v>
      </c>
      <c r="G134" s="34">
        <f>IF(F152=0, "-", F134/F152)</f>
        <v>1.1772182544486139E-2</v>
      </c>
      <c r="H134" s="65">
        <v>451</v>
      </c>
      <c r="I134" s="9">
        <f>IF(H152=0, "-", H134/H152)</f>
        <v>1.5339614298833373E-2</v>
      </c>
      <c r="J134" s="8">
        <f t="shared" si="10"/>
        <v>0.37037037037037035</v>
      </c>
      <c r="K134" s="9">
        <f t="shared" si="11"/>
        <v>-0.13747228381374724</v>
      </c>
    </row>
    <row r="135" spans="1:11" x14ac:dyDescent="0.25">
      <c r="A135" s="7" t="s">
        <v>455</v>
      </c>
      <c r="B135" s="65">
        <v>459</v>
      </c>
      <c r="C135" s="34">
        <f>IF(B152=0, "-", B135/B152)</f>
        <v>0.17165295437546746</v>
      </c>
      <c r="D135" s="65">
        <v>71</v>
      </c>
      <c r="E135" s="9">
        <f>IF(D152=0, "-", D135/D152)</f>
        <v>3.0896431679721496E-2</v>
      </c>
      <c r="F135" s="81">
        <v>2542</v>
      </c>
      <c r="G135" s="34">
        <f>IF(F152=0, "-", F135/F152)</f>
        <v>7.6927732720009689E-2</v>
      </c>
      <c r="H135" s="65">
        <v>1554</v>
      </c>
      <c r="I135" s="9">
        <f>IF(H152=0, "-", H135/H152)</f>
        <v>5.2855345056290602E-2</v>
      </c>
      <c r="J135" s="8">
        <f t="shared" si="10"/>
        <v>5.464788732394366</v>
      </c>
      <c r="K135" s="9">
        <f t="shared" si="11"/>
        <v>0.6357786357786358</v>
      </c>
    </row>
    <row r="136" spans="1:11" x14ac:dyDescent="0.25">
      <c r="A136" s="7" t="s">
        <v>456</v>
      </c>
      <c r="B136" s="65">
        <v>100</v>
      </c>
      <c r="C136" s="34">
        <f>IF(B152=0, "-", B136/B152)</f>
        <v>3.7397157816005985E-2</v>
      </c>
      <c r="D136" s="65">
        <v>46</v>
      </c>
      <c r="E136" s="9">
        <f>IF(D152=0, "-", D136/D152)</f>
        <v>2.0017406440382943E-2</v>
      </c>
      <c r="F136" s="81">
        <v>889</v>
      </c>
      <c r="G136" s="34">
        <f>IF(F152=0, "-", F136/F152)</f>
        <v>2.6903522575959328E-2</v>
      </c>
      <c r="H136" s="65">
        <v>299</v>
      </c>
      <c r="I136" s="9">
        <f>IF(H152=0, "-", H136/H152)</f>
        <v>1.0169722118295296E-2</v>
      </c>
      <c r="J136" s="8">
        <f t="shared" si="10"/>
        <v>1.173913043478261</v>
      </c>
      <c r="K136" s="9">
        <f t="shared" si="11"/>
        <v>1.9732441471571907</v>
      </c>
    </row>
    <row r="137" spans="1:11" x14ac:dyDescent="0.25">
      <c r="A137" s="7" t="s">
        <v>457</v>
      </c>
      <c r="B137" s="65">
        <v>173</v>
      </c>
      <c r="C137" s="34">
        <f>IF(B152=0, "-", B137/B152)</f>
        <v>6.4697083021690346E-2</v>
      </c>
      <c r="D137" s="65">
        <v>74</v>
      </c>
      <c r="E137" s="9">
        <f>IF(D152=0, "-", D137/D152)</f>
        <v>3.2201914708442123E-2</v>
      </c>
      <c r="F137" s="81">
        <v>1923</v>
      </c>
      <c r="G137" s="34">
        <f>IF(F152=0, "-", F137/F152)</f>
        <v>5.8195133761045875E-2</v>
      </c>
      <c r="H137" s="65">
        <v>1616</v>
      </c>
      <c r="I137" s="9">
        <f>IF(H152=0, "-", H137/H152)</f>
        <v>5.4964116866773237E-2</v>
      </c>
      <c r="J137" s="8">
        <f t="shared" si="10"/>
        <v>1.3378378378378379</v>
      </c>
      <c r="K137" s="9">
        <f t="shared" si="11"/>
        <v>0.18997524752475248</v>
      </c>
    </row>
    <row r="138" spans="1:11" x14ac:dyDescent="0.25">
      <c r="A138" s="7" t="s">
        <v>458</v>
      </c>
      <c r="B138" s="65">
        <v>28</v>
      </c>
      <c r="C138" s="34">
        <f>IF(B152=0, "-", B138/B152)</f>
        <v>1.0471204188481676E-2</v>
      </c>
      <c r="D138" s="65">
        <v>308</v>
      </c>
      <c r="E138" s="9">
        <f>IF(D152=0, "-", D138/D152)</f>
        <v>0.134029590948651</v>
      </c>
      <c r="F138" s="81">
        <v>2182</v>
      </c>
      <c r="G138" s="34">
        <f>IF(F152=0, "-", F138/F152)</f>
        <v>6.6033167897348991E-2</v>
      </c>
      <c r="H138" s="65">
        <v>2158</v>
      </c>
      <c r="I138" s="9">
        <f>IF(H152=0, "-", H138/H152)</f>
        <v>7.3398863984218229E-2</v>
      </c>
      <c r="J138" s="8">
        <f t="shared" si="10"/>
        <v>-0.90909090909090906</v>
      </c>
      <c r="K138" s="9">
        <f t="shared" si="11"/>
        <v>1.1121408711770158E-2</v>
      </c>
    </row>
    <row r="139" spans="1:11" x14ac:dyDescent="0.25">
      <c r="A139" s="7" t="s">
        <v>459</v>
      </c>
      <c r="B139" s="65">
        <v>0</v>
      </c>
      <c r="C139" s="34">
        <f>IF(B152=0, "-", B139/B152)</f>
        <v>0</v>
      </c>
      <c r="D139" s="65">
        <v>0</v>
      </c>
      <c r="E139" s="9">
        <f>IF(D152=0, "-", D139/D152)</f>
        <v>0</v>
      </c>
      <c r="F139" s="81">
        <v>4</v>
      </c>
      <c r="G139" s="34">
        <f>IF(F152=0, "-", F139/F152)</f>
        <v>1.210507202517855E-4</v>
      </c>
      <c r="H139" s="65">
        <v>373</v>
      </c>
      <c r="I139" s="9">
        <f>IF(H152=0, "-", H139/H152)</f>
        <v>1.2686643311451992E-2</v>
      </c>
      <c r="J139" s="8" t="str">
        <f t="shared" si="10"/>
        <v>-</v>
      </c>
      <c r="K139" s="9">
        <f t="shared" si="11"/>
        <v>-0.98927613941018766</v>
      </c>
    </row>
    <row r="140" spans="1:11" x14ac:dyDescent="0.25">
      <c r="A140" s="7" t="s">
        <v>460</v>
      </c>
      <c r="B140" s="65">
        <v>144</v>
      </c>
      <c r="C140" s="34">
        <f>IF(B152=0, "-", B140/B152)</f>
        <v>5.3851907255048619E-2</v>
      </c>
      <c r="D140" s="65">
        <v>12</v>
      </c>
      <c r="E140" s="9">
        <f>IF(D152=0, "-", D140/D152)</f>
        <v>5.2219321148825066E-3</v>
      </c>
      <c r="F140" s="81">
        <v>1842</v>
      </c>
      <c r="G140" s="34">
        <f>IF(F152=0, "-", F140/F152)</f>
        <v>5.5743856675947223E-2</v>
      </c>
      <c r="H140" s="65">
        <v>1514</v>
      </c>
      <c r="I140" s="9">
        <f>IF(H152=0, "-", H140/H152)</f>
        <v>5.1494847114043743E-2</v>
      </c>
      <c r="J140" s="8" t="str">
        <f t="shared" si="10"/>
        <v>&gt;999%</v>
      </c>
      <c r="K140" s="9">
        <f t="shared" si="11"/>
        <v>0.2166446499339498</v>
      </c>
    </row>
    <row r="141" spans="1:11" x14ac:dyDescent="0.25">
      <c r="A141" s="7" t="s">
        <v>461</v>
      </c>
      <c r="B141" s="65">
        <v>49</v>
      </c>
      <c r="C141" s="34">
        <f>IF(B152=0, "-", B141/B152)</f>
        <v>1.832460732984293E-2</v>
      </c>
      <c r="D141" s="65">
        <v>0</v>
      </c>
      <c r="E141" s="9">
        <f>IF(D152=0, "-", D141/D152)</f>
        <v>0</v>
      </c>
      <c r="F141" s="81">
        <v>84</v>
      </c>
      <c r="G141" s="34">
        <f>IF(F152=0, "-", F141/F152)</f>
        <v>2.5420651252874953E-3</v>
      </c>
      <c r="H141" s="65">
        <v>81</v>
      </c>
      <c r="I141" s="9">
        <f>IF(H152=0, "-", H141/H152)</f>
        <v>2.7550083330498965E-3</v>
      </c>
      <c r="J141" s="8" t="str">
        <f t="shared" si="10"/>
        <v>-</v>
      </c>
      <c r="K141" s="9">
        <f t="shared" si="11"/>
        <v>3.7037037037037035E-2</v>
      </c>
    </row>
    <row r="142" spans="1:11" x14ac:dyDescent="0.25">
      <c r="A142" s="7" t="s">
        <v>462</v>
      </c>
      <c r="B142" s="65">
        <v>57</v>
      </c>
      <c r="C142" s="34">
        <f>IF(B152=0, "-", B142/B152)</f>
        <v>2.1316379955123411E-2</v>
      </c>
      <c r="D142" s="65">
        <v>7</v>
      </c>
      <c r="E142" s="9">
        <f>IF(D152=0, "-", D142/D152)</f>
        <v>3.0461270670147957E-3</v>
      </c>
      <c r="F142" s="81">
        <v>549</v>
      </c>
      <c r="G142" s="34">
        <f>IF(F152=0, "-", F142/F152)</f>
        <v>1.6614211354557561E-2</v>
      </c>
      <c r="H142" s="65">
        <v>523</v>
      </c>
      <c r="I142" s="9">
        <f>IF(H152=0, "-", H142/H152)</f>
        <v>1.7788510594877724E-2</v>
      </c>
      <c r="J142" s="8">
        <f t="shared" si="10"/>
        <v>7.1428571428571432</v>
      </c>
      <c r="K142" s="9">
        <f t="shared" si="11"/>
        <v>4.9713193116634802E-2</v>
      </c>
    </row>
    <row r="143" spans="1:11" x14ac:dyDescent="0.25">
      <c r="A143" s="7" t="s">
        <v>463</v>
      </c>
      <c r="B143" s="65">
        <v>45</v>
      </c>
      <c r="C143" s="34">
        <f>IF(B152=0, "-", B143/B152)</f>
        <v>1.6828721017202692E-2</v>
      </c>
      <c r="D143" s="65">
        <v>18</v>
      </c>
      <c r="E143" s="9">
        <f>IF(D152=0, "-", D143/D152)</f>
        <v>7.832898172323759E-3</v>
      </c>
      <c r="F143" s="81">
        <v>458</v>
      </c>
      <c r="G143" s="34">
        <f>IF(F152=0, "-", F143/F152)</f>
        <v>1.3860307468829439E-2</v>
      </c>
      <c r="H143" s="65">
        <v>216</v>
      </c>
      <c r="I143" s="9">
        <f>IF(H152=0, "-", H143/H152)</f>
        <v>7.3466888881330563E-3</v>
      </c>
      <c r="J143" s="8">
        <f t="shared" si="10"/>
        <v>1.5</v>
      </c>
      <c r="K143" s="9">
        <f t="shared" si="11"/>
        <v>1.1203703703703705</v>
      </c>
    </row>
    <row r="144" spans="1:11" x14ac:dyDescent="0.25">
      <c r="A144" s="7" t="s">
        <v>464</v>
      </c>
      <c r="B144" s="65">
        <v>178</v>
      </c>
      <c r="C144" s="34">
        <f>IF(B152=0, "-", B144/B152)</f>
        <v>6.6566940912490657E-2</v>
      </c>
      <c r="D144" s="65">
        <v>245</v>
      </c>
      <c r="E144" s="9">
        <f>IF(D152=0, "-", D144/D152)</f>
        <v>0.10661444734551784</v>
      </c>
      <c r="F144" s="81">
        <v>2823</v>
      </c>
      <c r="G144" s="34">
        <f>IF(F152=0, "-", F144/F152)</f>
        <v>8.5431545817697616E-2</v>
      </c>
      <c r="H144" s="65">
        <v>2621</v>
      </c>
      <c r="I144" s="9">
        <f>IF(H152=0, "-", H144/H152)</f>
        <v>8.9146627665725661E-2</v>
      </c>
      <c r="J144" s="8">
        <f t="shared" si="10"/>
        <v>-0.27346938775510204</v>
      </c>
      <c r="K144" s="9">
        <f t="shared" si="11"/>
        <v>7.7069820679130097E-2</v>
      </c>
    </row>
    <row r="145" spans="1:11" x14ac:dyDescent="0.25">
      <c r="A145" s="7" t="s">
        <v>465</v>
      </c>
      <c r="B145" s="65">
        <v>0</v>
      </c>
      <c r="C145" s="34">
        <f>IF(B152=0, "-", B145/B152)</f>
        <v>0</v>
      </c>
      <c r="D145" s="65">
        <v>0</v>
      </c>
      <c r="E145" s="9">
        <f>IF(D152=0, "-", D145/D152)</f>
        <v>0</v>
      </c>
      <c r="F145" s="81">
        <v>0</v>
      </c>
      <c r="G145" s="34">
        <f>IF(F152=0, "-", F145/F152)</f>
        <v>0</v>
      </c>
      <c r="H145" s="65">
        <v>1</v>
      </c>
      <c r="I145" s="9">
        <f>IF(H152=0, "-", H145/H152)</f>
        <v>3.4012448556171562E-5</v>
      </c>
      <c r="J145" s="8" t="str">
        <f t="shared" si="10"/>
        <v>-</v>
      </c>
      <c r="K145" s="9">
        <f t="shared" si="11"/>
        <v>-1</v>
      </c>
    </row>
    <row r="146" spans="1:11" x14ac:dyDescent="0.25">
      <c r="A146" s="7" t="s">
        <v>466</v>
      </c>
      <c r="B146" s="65">
        <v>19</v>
      </c>
      <c r="C146" s="34">
        <f>IF(B152=0, "-", B146/B152)</f>
        <v>7.1054599850411369E-3</v>
      </c>
      <c r="D146" s="65">
        <v>26</v>
      </c>
      <c r="E146" s="9">
        <f>IF(D152=0, "-", D146/D152)</f>
        <v>1.1314186248912098E-2</v>
      </c>
      <c r="F146" s="81">
        <v>790</v>
      </c>
      <c r="G146" s="34">
        <f>IF(F152=0, "-", F146/F152)</f>
        <v>2.3907517249727638E-2</v>
      </c>
      <c r="H146" s="65">
        <v>701</v>
      </c>
      <c r="I146" s="9">
        <f>IF(H152=0, "-", H146/H152)</f>
        <v>2.3842726437876261E-2</v>
      </c>
      <c r="J146" s="8">
        <f t="shared" si="10"/>
        <v>-0.26923076923076922</v>
      </c>
      <c r="K146" s="9">
        <f t="shared" si="11"/>
        <v>0.12696148359486448</v>
      </c>
    </row>
    <row r="147" spans="1:11" x14ac:dyDescent="0.25">
      <c r="A147" s="7" t="s">
        <v>467</v>
      </c>
      <c r="B147" s="65">
        <v>258</v>
      </c>
      <c r="C147" s="34">
        <f>IF(B152=0, "-", B147/B152)</f>
        <v>9.648466716529544E-2</v>
      </c>
      <c r="D147" s="65">
        <v>222</v>
      </c>
      <c r="E147" s="9">
        <f>IF(D152=0, "-", D147/D152)</f>
        <v>9.6605744125326368E-2</v>
      </c>
      <c r="F147" s="81">
        <v>3959</v>
      </c>
      <c r="G147" s="34">
        <f>IF(F152=0, "-", F147/F152)</f>
        <v>0.11980995036920469</v>
      </c>
      <c r="H147" s="65">
        <v>3004</v>
      </c>
      <c r="I147" s="9">
        <f>IF(H152=0, "-", H147/H152)</f>
        <v>0.10217339546273936</v>
      </c>
      <c r="J147" s="8">
        <f t="shared" si="10"/>
        <v>0.16216216216216217</v>
      </c>
      <c r="K147" s="9">
        <f t="shared" si="11"/>
        <v>0.31790945406125165</v>
      </c>
    </row>
    <row r="148" spans="1:11" x14ac:dyDescent="0.25">
      <c r="A148" s="7" t="s">
        <v>468</v>
      </c>
      <c r="B148" s="65">
        <v>202</v>
      </c>
      <c r="C148" s="34">
        <f>IF(B152=0, "-", B148/B152)</f>
        <v>7.5542258788332081E-2</v>
      </c>
      <c r="D148" s="65">
        <v>501</v>
      </c>
      <c r="E148" s="9">
        <f>IF(D152=0, "-", D148/D152)</f>
        <v>0.21801566579634465</v>
      </c>
      <c r="F148" s="81">
        <v>4222</v>
      </c>
      <c r="G148" s="34">
        <f>IF(F152=0, "-", F148/F152)</f>
        <v>0.12776903522575958</v>
      </c>
      <c r="H148" s="65">
        <v>4389</v>
      </c>
      <c r="I148" s="9">
        <f>IF(H152=0, "-", H148/H152)</f>
        <v>0.14928063671303698</v>
      </c>
      <c r="J148" s="8">
        <f t="shared" si="10"/>
        <v>-0.59680638722554891</v>
      </c>
      <c r="K148" s="9">
        <f t="shared" si="11"/>
        <v>-3.8049669628617E-2</v>
      </c>
    </row>
    <row r="149" spans="1:11" x14ac:dyDescent="0.25">
      <c r="A149" s="7" t="s">
        <v>469</v>
      </c>
      <c r="B149" s="65">
        <v>16</v>
      </c>
      <c r="C149" s="34">
        <f>IF(B152=0, "-", B149/B152)</f>
        <v>5.9835452505609572E-3</v>
      </c>
      <c r="D149" s="65">
        <v>5</v>
      </c>
      <c r="E149" s="9">
        <f>IF(D152=0, "-", D149/D152)</f>
        <v>2.1758050478677109E-3</v>
      </c>
      <c r="F149" s="81">
        <v>63</v>
      </c>
      <c r="G149" s="34">
        <f>IF(F152=0, "-", F149/F152)</f>
        <v>1.9065488439656217E-3</v>
      </c>
      <c r="H149" s="65">
        <v>63</v>
      </c>
      <c r="I149" s="9">
        <f>IF(H152=0, "-", H149/H152)</f>
        <v>2.1427842590388082E-3</v>
      </c>
      <c r="J149" s="8">
        <f t="shared" si="10"/>
        <v>2.2000000000000002</v>
      </c>
      <c r="K149" s="9">
        <f t="shared" si="11"/>
        <v>0</v>
      </c>
    </row>
    <row r="150" spans="1:11" x14ac:dyDescent="0.25">
      <c r="A150" s="7" t="s">
        <v>470</v>
      </c>
      <c r="B150" s="65">
        <v>163</v>
      </c>
      <c r="C150" s="34">
        <f>IF(B152=0, "-", B150/B152)</f>
        <v>6.0957367240089752E-2</v>
      </c>
      <c r="D150" s="65">
        <v>61</v>
      </c>
      <c r="E150" s="9">
        <f>IF(D152=0, "-", D150/D152)</f>
        <v>2.6544821583986074E-2</v>
      </c>
      <c r="F150" s="81">
        <v>1323</v>
      </c>
      <c r="G150" s="34">
        <f>IF(F152=0, "-", F150/F152)</f>
        <v>4.0037525723278053E-2</v>
      </c>
      <c r="H150" s="65">
        <v>1217</v>
      </c>
      <c r="I150" s="9">
        <f>IF(H152=0, "-", H150/H152)</f>
        <v>4.1393149892860789E-2</v>
      </c>
      <c r="J150" s="8">
        <f t="shared" si="10"/>
        <v>1.6721311475409837</v>
      </c>
      <c r="K150" s="9">
        <f t="shared" si="11"/>
        <v>8.7099424815119147E-2</v>
      </c>
    </row>
    <row r="151" spans="1:11" x14ac:dyDescent="0.25">
      <c r="A151" s="2"/>
      <c r="B151" s="68"/>
      <c r="C151" s="33"/>
      <c r="D151" s="68"/>
      <c r="E151" s="6"/>
      <c r="F151" s="82"/>
      <c r="G151" s="33"/>
      <c r="H151" s="68"/>
      <c r="I151" s="6"/>
      <c r="J151" s="5"/>
      <c r="K151" s="6"/>
    </row>
    <row r="152" spans="1:11" s="43" customFormat="1" x14ac:dyDescent="0.25">
      <c r="A152" s="162" t="s">
        <v>631</v>
      </c>
      <c r="B152" s="71">
        <f>SUM(B126:B151)</f>
        <v>2674</v>
      </c>
      <c r="C152" s="40">
        <f>B152/24005</f>
        <v>0.11139345969589669</v>
      </c>
      <c r="D152" s="71">
        <f>SUM(D126:D151)</f>
        <v>2298</v>
      </c>
      <c r="E152" s="41">
        <f>D152/21249</f>
        <v>0.10814626570662149</v>
      </c>
      <c r="F152" s="77">
        <f>SUM(F126:F151)</f>
        <v>33044</v>
      </c>
      <c r="G152" s="42">
        <f>F152/287314</f>
        <v>0.11501005868144261</v>
      </c>
      <c r="H152" s="71">
        <f>SUM(H126:H151)</f>
        <v>29401</v>
      </c>
      <c r="I152" s="41">
        <f>H152/272733</f>
        <v>0.10780140283720709</v>
      </c>
      <c r="J152" s="37">
        <f>IF(D152=0, "-", IF((B152-D152)/D152&lt;10, (B152-D152)/D152, "&gt;999%"))</f>
        <v>0.16362053959965187</v>
      </c>
      <c r="K152" s="38">
        <f>IF(H152=0, "-", IF((F152-H152)/H152&lt;10, (F152-H152)/H152, "&gt;999%"))</f>
        <v>0.12390735009013298</v>
      </c>
    </row>
    <row r="153" spans="1:11" x14ac:dyDescent="0.25">
      <c r="B153" s="83"/>
      <c r="D153" s="83"/>
      <c r="F153" s="83"/>
      <c r="H153" s="83"/>
    </row>
    <row r="154" spans="1:11" x14ac:dyDescent="0.25">
      <c r="A154" s="163" t="s">
        <v>160</v>
      </c>
      <c r="B154" s="61" t="s">
        <v>12</v>
      </c>
      <c r="C154" s="62" t="s">
        <v>13</v>
      </c>
      <c r="D154" s="61" t="s">
        <v>12</v>
      </c>
      <c r="E154" s="63" t="s">
        <v>13</v>
      </c>
      <c r="F154" s="62" t="s">
        <v>12</v>
      </c>
      <c r="G154" s="62" t="s">
        <v>13</v>
      </c>
      <c r="H154" s="61" t="s">
        <v>12</v>
      </c>
      <c r="I154" s="63" t="s">
        <v>13</v>
      </c>
      <c r="J154" s="61"/>
      <c r="K154" s="63"/>
    </row>
    <row r="155" spans="1:11" x14ac:dyDescent="0.25">
      <c r="A155" s="7" t="s">
        <v>471</v>
      </c>
      <c r="B155" s="65">
        <v>0</v>
      </c>
      <c r="C155" s="34">
        <f>IF(B176=0, "-", B155/B176)</f>
        <v>0</v>
      </c>
      <c r="D155" s="65">
        <v>0</v>
      </c>
      <c r="E155" s="9">
        <f>IF(D176=0, "-", D155/D176)</f>
        <v>0</v>
      </c>
      <c r="F155" s="81">
        <v>23</v>
      </c>
      <c r="G155" s="34">
        <f>IF(F176=0, "-", F155/F176)</f>
        <v>3.4659433393610609E-3</v>
      </c>
      <c r="H155" s="65">
        <v>20</v>
      </c>
      <c r="I155" s="9">
        <f>IF(H176=0, "-", H155/H176)</f>
        <v>2.9390154298310064E-3</v>
      </c>
      <c r="J155" s="8" t="str">
        <f t="shared" ref="J155:J174" si="12">IF(D155=0, "-", IF((B155-D155)/D155&lt;10, (B155-D155)/D155, "&gt;999%"))</f>
        <v>-</v>
      </c>
      <c r="K155" s="9">
        <f t="shared" ref="K155:K174" si="13">IF(H155=0, "-", IF((F155-H155)/H155&lt;10, (F155-H155)/H155, "&gt;999%"))</f>
        <v>0.15</v>
      </c>
    </row>
    <row r="156" spans="1:11" x14ac:dyDescent="0.25">
      <c r="A156" s="7" t="s">
        <v>472</v>
      </c>
      <c r="B156" s="65">
        <v>46</v>
      </c>
      <c r="C156" s="34">
        <f>IF(B176=0, "-", B156/B176)</f>
        <v>8.6792452830188674E-2</v>
      </c>
      <c r="D156" s="65">
        <v>25</v>
      </c>
      <c r="E156" s="9">
        <f>IF(D176=0, "-", D156/D176)</f>
        <v>4.9115913555992138E-2</v>
      </c>
      <c r="F156" s="81">
        <v>348</v>
      </c>
      <c r="G156" s="34">
        <f>IF(F176=0, "-", F156/F176)</f>
        <v>5.2441229656419529E-2</v>
      </c>
      <c r="H156" s="65">
        <v>470</v>
      </c>
      <c r="I156" s="9">
        <f>IF(H176=0, "-", H156/H176)</f>
        <v>6.906686260102865E-2</v>
      </c>
      <c r="J156" s="8">
        <f t="shared" si="12"/>
        <v>0.84</v>
      </c>
      <c r="K156" s="9">
        <f t="shared" si="13"/>
        <v>-0.25957446808510637</v>
      </c>
    </row>
    <row r="157" spans="1:11" x14ac:dyDescent="0.25">
      <c r="A157" s="7" t="s">
        <v>473</v>
      </c>
      <c r="B157" s="65">
        <v>13</v>
      </c>
      <c r="C157" s="34">
        <f>IF(B176=0, "-", B157/B176)</f>
        <v>2.4528301886792454E-2</v>
      </c>
      <c r="D157" s="65">
        <v>8</v>
      </c>
      <c r="E157" s="9">
        <f>IF(D176=0, "-", D157/D176)</f>
        <v>1.5717092337917484E-2</v>
      </c>
      <c r="F157" s="81">
        <v>157</v>
      </c>
      <c r="G157" s="34">
        <f>IF(F176=0, "-", F157/F176)</f>
        <v>2.3658830620855938E-2</v>
      </c>
      <c r="H157" s="65">
        <v>19</v>
      </c>
      <c r="I157" s="9">
        <f>IF(H176=0, "-", H157/H176)</f>
        <v>2.7920646583394562E-3</v>
      </c>
      <c r="J157" s="8">
        <f t="shared" si="12"/>
        <v>0.625</v>
      </c>
      <c r="K157" s="9">
        <f t="shared" si="13"/>
        <v>7.2631578947368425</v>
      </c>
    </row>
    <row r="158" spans="1:11" x14ac:dyDescent="0.25">
      <c r="A158" s="7" t="s">
        <v>474</v>
      </c>
      <c r="B158" s="65">
        <v>78</v>
      </c>
      <c r="C158" s="34">
        <f>IF(B176=0, "-", B158/B176)</f>
        <v>0.14716981132075471</v>
      </c>
      <c r="D158" s="65">
        <v>137</v>
      </c>
      <c r="E158" s="9">
        <f>IF(D176=0, "-", D158/D176)</f>
        <v>0.26915520628683692</v>
      </c>
      <c r="F158" s="81">
        <v>1264</v>
      </c>
      <c r="G158" s="34">
        <f>IF(F176=0, "-", F158/F176)</f>
        <v>0.19047619047619047</v>
      </c>
      <c r="H158" s="65">
        <v>1328</v>
      </c>
      <c r="I158" s="9">
        <f>IF(H176=0, "-", H158/H176)</f>
        <v>0.19515062454077883</v>
      </c>
      <c r="J158" s="8">
        <f t="shared" si="12"/>
        <v>-0.43065693430656932</v>
      </c>
      <c r="K158" s="9">
        <f t="shared" si="13"/>
        <v>-4.8192771084337352E-2</v>
      </c>
    </row>
    <row r="159" spans="1:11" x14ac:dyDescent="0.25">
      <c r="A159" s="7" t="s">
        <v>475</v>
      </c>
      <c r="B159" s="65">
        <v>10</v>
      </c>
      <c r="C159" s="34">
        <f>IF(B176=0, "-", B159/B176)</f>
        <v>1.8867924528301886E-2</v>
      </c>
      <c r="D159" s="65">
        <v>19</v>
      </c>
      <c r="E159" s="9">
        <f>IF(D176=0, "-", D159/D176)</f>
        <v>3.732809430255403E-2</v>
      </c>
      <c r="F159" s="81">
        <v>242</v>
      </c>
      <c r="G159" s="34">
        <f>IF(F176=0, "-", F159/F176)</f>
        <v>3.6467751657625072E-2</v>
      </c>
      <c r="H159" s="65">
        <v>206</v>
      </c>
      <c r="I159" s="9">
        <f>IF(H176=0, "-", H159/H176)</f>
        <v>3.0271858927259369E-2</v>
      </c>
      <c r="J159" s="8">
        <f t="shared" si="12"/>
        <v>-0.47368421052631576</v>
      </c>
      <c r="K159" s="9">
        <f t="shared" si="13"/>
        <v>0.17475728155339806</v>
      </c>
    </row>
    <row r="160" spans="1:11" x14ac:dyDescent="0.25">
      <c r="A160" s="7" t="s">
        <v>476</v>
      </c>
      <c r="B160" s="65">
        <v>0</v>
      </c>
      <c r="C160" s="34">
        <f>IF(B176=0, "-", B160/B176)</f>
        <v>0</v>
      </c>
      <c r="D160" s="65">
        <v>8</v>
      </c>
      <c r="E160" s="9">
        <f>IF(D176=0, "-", D160/D176)</f>
        <v>1.5717092337917484E-2</v>
      </c>
      <c r="F160" s="81">
        <v>55</v>
      </c>
      <c r="G160" s="34">
        <f>IF(F176=0, "-", F160/F176)</f>
        <v>8.2881253767329716E-3</v>
      </c>
      <c r="H160" s="65">
        <v>34</v>
      </c>
      <c r="I160" s="9">
        <f>IF(H176=0, "-", H160/H176)</f>
        <v>4.9963262307127117E-3</v>
      </c>
      <c r="J160" s="8">
        <f t="shared" si="12"/>
        <v>-1</v>
      </c>
      <c r="K160" s="9">
        <f t="shared" si="13"/>
        <v>0.61764705882352944</v>
      </c>
    </row>
    <row r="161" spans="1:11" x14ac:dyDescent="0.25">
      <c r="A161" s="7" t="s">
        <v>477</v>
      </c>
      <c r="B161" s="65">
        <v>0</v>
      </c>
      <c r="C161" s="34">
        <f>IF(B176=0, "-", B161/B176)</f>
        <v>0</v>
      </c>
      <c r="D161" s="65">
        <v>0</v>
      </c>
      <c r="E161" s="9">
        <f>IF(D176=0, "-", D161/D176)</f>
        <v>0</v>
      </c>
      <c r="F161" s="81">
        <v>63</v>
      </c>
      <c r="G161" s="34">
        <f>IF(F176=0, "-", F161/F176)</f>
        <v>9.4936708860759497E-3</v>
      </c>
      <c r="H161" s="65">
        <v>105</v>
      </c>
      <c r="I161" s="9">
        <f>IF(H176=0, "-", H161/H176)</f>
        <v>1.5429831006612785E-2</v>
      </c>
      <c r="J161" s="8" t="str">
        <f t="shared" si="12"/>
        <v>-</v>
      </c>
      <c r="K161" s="9">
        <f t="shared" si="13"/>
        <v>-0.4</v>
      </c>
    </row>
    <row r="162" spans="1:11" x14ac:dyDescent="0.25">
      <c r="A162" s="7" t="s">
        <v>478</v>
      </c>
      <c r="B162" s="65">
        <v>0</v>
      </c>
      <c r="C162" s="34">
        <f>IF(B176=0, "-", B162/B176)</f>
        <v>0</v>
      </c>
      <c r="D162" s="65">
        <v>0</v>
      </c>
      <c r="E162" s="9">
        <f>IF(D176=0, "-", D162/D176)</f>
        <v>0</v>
      </c>
      <c r="F162" s="81">
        <v>5</v>
      </c>
      <c r="G162" s="34">
        <f>IF(F176=0, "-", F162/F176)</f>
        <v>7.5346594333936109E-4</v>
      </c>
      <c r="H162" s="65">
        <v>9</v>
      </c>
      <c r="I162" s="9">
        <f>IF(H176=0, "-", H162/H176)</f>
        <v>1.322556943423953E-3</v>
      </c>
      <c r="J162" s="8" t="str">
        <f t="shared" si="12"/>
        <v>-</v>
      </c>
      <c r="K162" s="9">
        <f t="shared" si="13"/>
        <v>-0.44444444444444442</v>
      </c>
    </row>
    <row r="163" spans="1:11" x14ac:dyDescent="0.25">
      <c r="A163" s="7" t="s">
        <v>479</v>
      </c>
      <c r="B163" s="65">
        <v>11</v>
      </c>
      <c r="C163" s="34">
        <f>IF(B176=0, "-", B163/B176)</f>
        <v>2.0754716981132074E-2</v>
      </c>
      <c r="D163" s="65">
        <v>0</v>
      </c>
      <c r="E163" s="9">
        <f>IF(D176=0, "-", D163/D176)</f>
        <v>0</v>
      </c>
      <c r="F163" s="81">
        <v>165</v>
      </c>
      <c r="G163" s="34">
        <f>IF(F176=0, "-", F163/F176)</f>
        <v>2.4864376130198915E-2</v>
      </c>
      <c r="H163" s="65">
        <v>0</v>
      </c>
      <c r="I163" s="9">
        <f>IF(H176=0, "-", H163/H176)</f>
        <v>0</v>
      </c>
      <c r="J163" s="8" t="str">
        <f t="shared" si="12"/>
        <v>-</v>
      </c>
      <c r="K163" s="9" t="str">
        <f t="shared" si="13"/>
        <v>-</v>
      </c>
    </row>
    <row r="164" spans="1:11" x14ac:dyDescent="0.25">
      <c r="A164" s="7" t="s">
        <v>480</v>
      </c>
      <c r="B164" s="65">
        <v>11</v>
      </c>
      <c r="C164" s="34">
        <f>IF(B176=0, "-", B164/B176)</f>
        <v>2.0754716981132074E-2</v>
      </c>
      <c r="D164" s="65">
        <v>18</v>
      </c>
      <c r="E164" s="9">
        <f>IF(D176=0, "-", D164/D176)</f>
        <v>3.536345776031434E-2</v>
      </c>
      <c r="F164" s="81">
        <v>433</v>
      </c>
      <c r="G164" s="34">
        <f>IF(F176=0, "-", F164/F176)</f>
        <v>6.5250150693188666E-2</v>
      </c>
      <c r="H164" s="65">
        <v>422</v>
      </c>
      <c r="I164" s="9">
        <f>IF(H176=0, "-", H164/H176)</f>
        <v>6.2013225569434241E-2</v>
      </c>
      <c r="J164" s="8">
        <f t="shared" si="12"/>
        <v>-0.3888888888888889</v>
      </c>
      <c r="K164" s="9">
        <f t="shared" si="13"/>
        <v>2.6066350710900472E-2</v>
      </c>
    </row>
    <row r="165" spans="1:11" x14ac:dyDescent="0.25">
      <c r="A165" s="7" t="s">
        <v>481</v>
      </c>
      <c r="B165" s="65">
        <v>22</v>
      </c>
      <c r="C165" s="34">
        <f>IF(B176=0, "-", B165/B176)</f>
        <v>4.1509433962264149E-2</v>
      </c>
      <c r="D165" s="65">
        <v>5</v>
      </c>
      <c r="E165" s="9">
        <f>IF(D176=0, "-", D165/D176)</f>
        <v>9.823182711198428E-3</v>
      </c>
      <c r="F165" s="81">
        <v>275</v>
      </c>
      <c r="G165" s="34">
        <f>IF(F176=0, "-", F165/F176)</f>
        <v>4.1440626883664858E-2</v>
      </c>
      <c r="H165" s="65">
        <v>446</v>
      </c>
      <c r="I165" s="9">
        <f>IF(H176=0, "-", H165/H176)</f>
        <v>6.5540044085231453E-2</v>
      </c>
      <c r="J165" s="8">
        <f t="shared" si="12"/>
        <v>3.4</v>
      </c>
      <c r="K165" s="9">
        <f t="shared" si="13"/>
        <v>-0.38340807174887892</v>
      </c>
    </row>
    <row r="166" spans="1:11" x14ac:dyDescent="0.25">
      <c r="A166" s="7" t="s">
        <v>482</v>
      </c>
      <c r="B166" s="65">
        <v>2</v>
      </c>
      <c r="C166" s="34">
        <f>IF(B176=0, "-", B166/B176)</f>
        <v>3.7735849056603774E-3</v>
      </c>
      <c r="D166" s="65">
        <v>0</v>
      </c>
      <c r="E166" s="9">
        <f>IF(D176=0, "-", D166/D176)</f>
        <v>0</v>
      </c>
      <c r="F166" s="81">
        <v>98</v>
      </c>
      <c r="G166" s="34">
        <f>IF(F176=0, "-", F166/F176)</f>
        <v>1.4767932489451477E-2</v>
      </c>
      <c r="H166" s="65">
        <v>157</v>
      </c>
      <c r="I166" s="9">
        <f>IF(H176=0, "-", H166/H176)</f>
        <v>2.3071271124173402E-2</v>
      </c>
      <c r="J166" s="8" t="str">
        <f t="shared" si="12"/>
        <v>-</v>
      </c>
      <c r="K166" s="9">
        <f t="shared" si="13"/>
        <v>-0.37579617834394907</v>
      </c>
    </row>
    <row r="167" spans="1:11" x14ac:dyDescent="0.25">
      <c r="A167" s="7" t="s">
        <v>483</v>
      </c>
      <c r="B167" s="65">
        <v>3</v>
      </c>
      <c r="C167" s="34">
        <f>IF(B176=0, "-", B167/B176)</f>
        <v>5.6603773584905656E-3</v>
      </c>
      <c r="D167" s="65">
        <v>51</v>
      </c>
      <c r="E167" s="9">
        <f>IF(D176=0, "-", D167/D176)</f>
        <v>0.10019646365422397</v>
      </c>
      <c r="F167" s="81">
        <v>370</v>
      </c>
      <c r="G167" s="34">
        <f>IF(F176=0, "-", F167/F176)</f>
        <v>5.5756479807112722E-2</v>
      </c>
      <c r="H167" s="65">
        <v>572</v>
      </c>
      <c r="I167" s="9">
        <f>IF(H176=0, "-", H167/H176)</f>
        <v>8.4055841293166789E-2</v>
      </c>
      <c r="J167" s="8">
        <f t="shared" si="12"/>
        <v>-0.94117647058823528</v>
      </c>
      <c r="K167" s="9">
        <f t="shared" si="13"/>
        <v>-0.35314685314685312</v>
      </c>
    </row>
    <row r="168" spans="1:11" x14ac:dyDescent="0.25">
      <c r="A168" s="7" t="s">
        <v>484</v>
      </c>
      <c r="B168" s="65">
        <v>18</v>
      </c>
      <c r="C168" s="34">
        <f>IF(B176=0, "-", B168/B176)</f>
        <v>3.3962264150943396E-2</v>
      </c>
      <c r="D168" s="65">
        <v>7</v>
      </c>
      <c r="E168" s="9">
        <f>IF(D176=0, "-", D168/D176)</f>
        <v>1.37524557956778E-2</v>
      </c>
      <c r="F168" s="81">
        <v>136</v>
      </c>
      <c r="G168" s="34">
        <f>IF(F176=0, "-", F168/F176)</f>
        <v>2.0494273658830622E-2</v>
      </c>
      <c r="H168" s="65">
        <v>120</v>
      </c>
      <c r="I168" s="9">
        <f>IF(H176=0, "-", H168/H176)</f>
        <v>1.763409257898604E-2</v>
      </c>
      <c r="J168" s="8">
        <f t="shared" si="12"/>
        <v>1.5714285714285714</v>
      </c>
      <c r="K168" s="9">
        <f t="shared" si="13"/>
        <v>0.13333333333333333</v>
      </c>
    </row>
    <row r="169" spans="1:11" x14ac:dyDescent="0.25">
      <c r="A169" s="7" t="s">
        <v>485</v>
      </c>
      <c r="B169" s="65">
        <v>44</v>
      </c>
      <c r="C169" s="34">
        <f>IF(B176=0, "-", B169/B176)</f>
        <v>8.3018867924528297E-2</v>
      </c>
      <c r="D169" s="65">
        <v>33</v>
      </c>
      <c r="E169" s="9">
        <f>IF(D176=0, "-", D169/D176)</f>
        <v>6.4833005893909626E-2</v>
      </c>
      <c r="F169" s="81">
        <v>295</v>
      </c>
      <c r="G169" s="34">
        <f>IF(F176=0, "-", F169/F176)</f>
        <v>4.4454490657022304E-2</v>
      </c>
      <c r="H169" s="65">
        <v>390</v>
      </c>
      <c r="I169" s="9">
        <f>IF(H176=0, "-", H169/H176)</f>
        <v>5.7310800881704628E-2</v>
      </c>
      <c r="J169" s="8">
        <f t="shared" si="12"/>
        <v>0.33333333333333331</v>
      </c>
      <c r="K169" s="9">
        <f t="shared" si="13"/>
        <v>-0.24358974358974358</v>
      </c>
    </row>
    <row r="170" spans="1:11" x14ac:dyDescent="0.25">
      <c r="A170" s="7" t="s">
        <v>486</v>
      </c>
      <c r="B170" s="65">
        <v>118</v>
      </c>
      <c r="C170" s="34">
        <f>IF(B176=0, "-", B170/B176)</f>
        <v>0.22264150943396227</v>
      </c>
      <c r="D170" s="65">
        <v>136</v>
      </c>
      <c r="E170" s="9">
        <f>IF(D176=0, "-", D170/D176)</f>
        <v>0.26719056974459726</v>
      </c>
      <c r="F170" s="81">
        <v>1360</v>
      </c>
      <c r="G170" s="34">
        <f>IF(F176=0, "-", F170/F176)</f>
        <v>0.2049427365883062</v>
      </c>
      <c r="H170" s="65">
        <v>1408</v>
      </c>
      <c r="I170" s="9">
        <f>IF(H176=0, "-", H170/H176)</f>
        <v>0.20690668626010286</v>
      </c>
      <c r="J170" s="8">
        <f t="shared" si="12"/>
        <v>-0.13235294117647059</v>
      </c>
      <c r="K170" s="9">
        <f t="shared" si="13"/>
        <v>-3.4090909090909088E-2</v>
      </c>
    </row>
    <row r="171" spans="1:11" x14ac:dyDescent="0.25">
      <c r="A171" s="7" t="s">
        <v>487</v>
      </c>
      <c r="B171" s="65">
        <v>31</v>
      </c>
      <c r="C171" s="34">
        <f>IF(B176=0, "-", B171/B176)</f>
        <v>5.849056603773585E-2</v>
      </c>
      <c r="D171" s="65">
        <v>11</v>
      </c>
      <c r="E171" s="9">
        <f>IF(D176=0, "-", D171/D176)</f>
        <v>2.1611001964636542E-2</v>
      </c>
      <c r="F171" s="81">
        <v>248</v>
      </c>
      <c r="G171" s="34">
        <f>IF(F176=0, "-", F171/F176)</f>
        <v>3.7371910789632305E-2</v>
      </c>
      <c r="H171" s="65">
        <v>144</v>
      </c>
      <c r="I171" s="9">
        <f>IF(H176=0, "-", H171/H176)</f>
        <v>2.1160911094783248E-2</v>
      </c>
      <c r="J171" s="8">
        <f t="shared" si="12"/>
        <v>1.8181818181818181</v>
      </c>
      <c r="K171" s="9">
        <f t="shared" si="13"/>
        <v>0.72222222222222221</v>
      </c>
    </row>
    <row r="172" spans="1:11" x14ac:dyDescent="0.25">
      <c r="A172" s="7" t="s">
        <v>488</v>
      </c>
      <c r="B172" s="65">
        <v>39</v>
      </c>
      <c r="C172" s="34">
        <f>IF(B176=0, "-", B172/B176)</f>
        <v>7.3584905660377356E-2</v>
      </c>
      <c r="D172" s="65">
        <v>9</v>
      </c>
      <c r="E172" s="9">
        <f>IF(D176=0, "-", D172/D176)</f>
        <v>1.768172888015717E-2</v>
      </c>
      <c r="F172" s="81">
        <v>298</v>
      </c>
      <c r="G172" s="34">
        <f>IF(F176=0, "-", F172/F176)</f>
        <v>4.4906570223025917E-2</v>
      </c>
      <c r="H172" s="65">
        <v>142</v>
      </c>
      <c r="I172" s="9">
        <f>IF(H176=0, "-", H172/H176)</f>
        <v>2.0867009551800146E-2</v>
      </c>
      <c r="J172" s="8">
        <f t="shared" si="12"/>
        <v>3.3333333333333335</v>
      </c>
      <c r="K172" s="9">
        <f t="shared" si="13"/>
        <v>1.0985915492957747</v>
      </c>
    </row>
    <row r="173" spans="1:11" x14ac:dyDescent="0.25">
      <c r="A173" s="7" t="s">
        <v>489</v>
      </c>
      <c r="B173" s="65">
        <v>68</v>
      </c>
      <c r="C173" s="34">
        <f>IF(B176=0, "-", B173/B176)</f>
        <v>0.12830188679245283</v>
      </c>
      <c r="D173" s="65">
        <v>14</v>
      </c>
      <c r="E173" s="9">
        <f>IF(D176=0, "-", D173/D176)</f>
        <v>2.75049115913556E-2</v>
      </c>
      <c r="F173" s="81">
        <v>400</v>
      </c>
      <c r="G173" s="34">
        <f>IF(F176=0, "-", F173/F176)</f>
        <v>6.0277275467148887E-2</v>
      </c>
      <c r="H173" s="65">
        <v>398</v>
      </c>
      <c r="I173" s="9">
        <f>IF(H176=0, "-", H173/H176)</f>
        <v>5.848640705363703E-2</v>
      </c>
      <c r="J173" s="8">
        <f t="shared" si="12"/>
        <v>3.8571428571428572</v>
      </c>
      <c r="K173" s="9">
        <f t="shared" si="13"/>
        <v>5.0251256281407036E-3</v>
      </c>
    </row>
    <row r="174" spans="1:11" x14ac:dyDescent="0.25">
      <c r="A174" s="7" t="s">
        <v>490</v>
      </c>
      <c r="B174" s="65">
        <v>16</v>
      </c>
      <c r="C174" s="34">
        <f>IF(B176=0, "-", B174/B176)</f>
        <v>3.0188679245283019E-2</v>
      </c>
      <c r="D174" s="65">
        <v>28</v>
      </c>
      <c r="E174" s="9">
        <f>IF(D176=0, "-", D174/D176)</f>
        <v>5.50098231827112E-2</v>
      </c>
      <c r="F174" s="81">
        <v>401</v>
      </c>
      <c r="G174" s="34">
        <f>IF(F176=0, "-", F174/F176)</f>
        <v>6.0427968655816754E-2</v>
      </c>
      <c r="H174" s="65">
        <v>415</v>
      </c>
      <c r="I174" s="9">
        <f>IF(H176=0, "-", H174/H176)</f>
        <v>6.0984570168993391E-2</v>
      </c>
      <c r="J174" s="8">
        <f t="shared" si="12"/>
        <v>-0.42857142857142855</v>
      </c>
      <c r="K174" s="9">
        <f t="shared" si="13"/>
        <v>-3.3734939759036145E-2</v>
      </c>
    </row>
    <row r="175" spans="1:11" x14ac:dyDescent="0.25">
      <c r="A175" s="2"/>
      <c r="B175" s="68"/>
      <c r="C175" s="33"/>
      <c r="D175" s="68"/>
      <c r="E175" s="6"/>
      <c r="F175" s="82"/>
      <c r="G175" s="33"/>
      <c r="H175" s="68"/>
      <c r="I175" s="6"/>
      <c r="J175" s="5"/>
      <c r="K175" s="6"/>
    </row>
    <row r="176" spans="1:11" s="43" customFormat="1" x14ac:dyDescent="0.25">
      <c r="A176" s="162" t="s">
        <v>630</v>
      </c>
      <c r="B176" s="71">
        <f>SUM(B155:B175)</f>
        <v>530</v>
      </c>
      <c r="C176" s="40">
        <f>B176/24005</f>
        <v>2.2078733597167256E-2</v>
      </c>
      <c r="D176" s="71">
        <f>SUM(D155:D175)</f>
        <v>509</v>
      </c>
      <c r="E176" s="41">
        <f>D176/21249</f>
        <v>2.3954068426749495E-2</v>
      </c>
      <c r="F176" s="77">
        <f>SUM(F155:F175)</f>
        <v>6636</v>
      </c>
      <c r="G176" s="42">
        <f>F176/287314</f>
        <v>2.3096681679277725E-2</v>
      </c>
      <c r="H176" s="71">
        <f>SUM(H155:H175)</f>
        <v>6805</v>
      </c>
      <c r="I176" s="41">
        <f>H176/272733</f>
        <v>2.4951142692670122E-2</v>
      </c>
      <c r="J176" s="37">
        <f>IF(D176=0, "-", IF((B176-D176)/D176&lt;10, (B176-D176)/D176, "&gt;999%"))</f>
        <v>4.1257367387033402E-2</v>
      </c>
      <c r="K176" s="38">
        <f>IF(H176=0, "-", IF((F176-H176)/H176&lt;10, (F176-H176)/H176, "&gt;999%"))</f>
        <v>-2.4834680382072007E-2</v>
      </c>
    </row>
    <row r="177" spans="1:11" x14ac:dyDescent="0.25">
      <c r="B177" s="83"/>
      <c r="D177" s="83"/>
      <c r="F177" s="83"/>
      <c r="H177" s="83"/>
    </row>
    <row r="178" spans="1:11" s="43" customFormat="1" x14ac:dyDescent="0.25">
      <c r="A178" s="162" t="s">
        <v>629</v>
      </c>
      <c r="B178" s="71">
        <v>3204</v>
      </c>
      <c r="C178" s="40">
        <f>B178/24005</f>
        <v>0.13347219329306395</v>
      </c>
      <c r="D178" s="71">
        <v>2807</v>
      </c>
      <c r="E178" s="41">
        <f>D178/21249</f>
        <v>0.13210033413337099</v>
      </c>
      <c r="F178" s="77">
        <v>39680</v>
      </c>
      <c r="G178" s="42">
        <f>F178/287314</f>
        <v>0.13810674036072032</v>
      </c>
      <c r="H178" s="71">
        <v>36206</v>
      </c>
      <c r="I178" s="41">
        <f>H178/272733</f>
        <v>0.1327525455298772</v>
      </c>
      <c r="J178" s="37">
        <f>IF(D178=0, "-", IF((B178-D178)/D178&lt;10, (B178-D178)/D178, "&gt;999%"))</f>
        <v>0.1414321339508372</v>
      </c>
      <c r="K178" s="38">
        <f>IF(H178=0, "-", IF((F178-H178)/H178&lt;10, (F178-H178)/H178, "&gt;999%"))</f>
        <v>9.5950947356791688E-2</v>
      </c>
    </row>
    <row r="179" spans="1:11" x14ac:dyDescent="0.25">
      <c r="B179" s="83"/>
      <c r="D179" s="83"/>
      <c r="F179" s="83"/>
      <c r="H179" s="83"/>
    </row>
    <row r="180" spans="1:11" ht="15.6" x14ac:dyDescent="0.3">
      <c r="A180" s="164" t="s">
        <v>128</v>
      </c>
      <c r="B180" s="196" t="s">
        <v>1</v>
      </c>
      <c r="C180" s="200"/>
      <c r="D180" s="200"/>
      <c r="E180" s="197"/>
      <c r="F180" s="196" t="s">
        <v>14</v>
      </c>
      <c r="G180" s="200"/>
      <c r="H180" s="200"/>
      <c r="I180" s="197"/>
      <c r="J180" s="196" t="s">
        <v>15</v>
      </c>
      <c r="K180" s="197"/>
    </row>
    <row r="181" spans="1:11" x14ac:dyDescent="0.25">
      <c r="A181" s="22"/>
      <c r="B181" s="196">
        <f>VALUE(RIGHT($B$2, 4))</f>
        <v>2022</v>
      </c>
      <c r="C181" s="197"/>
      <c r="D181" s="196">
        <f>B181-1</f>
        <v>2021</v>
      </c>
      <c r="E181" s="204"/>
      <c r="F181" s="196">
        <f>B181</f>
        <v>2022</v>
      </c>
      <c r="G181" s="204"/>
      <c r="H181" s="196">
        <f>D181</f>
        <v>2021</v>
      </c>
      <c r="I181" s="204"/>
      <c r="J181" s="140" t="s">
        <v>4</v>
      </c>
      <c r="K181" s="141" t="s">
        <v>2</v>
      </c>
    </row>
    <row r="182" spans="1:11" x14ac:dyDescent="0.25">
      <c r="A182" s="163" t="s">
        <v>161</v>
      </c>
      <c r="B182" s="61" t="s">
        <v>12</v>
      </c>
      <c r="C182" s="62" t="s">
        <v>13</v>
      </c>
      <c r="D182" s="61" t="s">
        <v>12</v>
      </c>
      <c r="E182" s="63" t="s">
        <v>13</v>
      </c>
      <c r="F182" s="62" t="s">
        <v>12</v>
      </c>
      <c r="G182" s="62" t="s">
        <v>13</v>
      </c>
      <c r="H182" s="61" t="s">
        <v>12</v>
      </c>
      <c r="I182" s="63" t="s">
        <v>13</v>
      </c>
      <c r="J182" s="61"/>
      <c r="K182" s="63"/>
    </row>
    <row r="183" spans="1:11" x14ac:dyDescent="0.25">
      <c r="A183" s="7" t="s">
        <v>491</v>
      </c>
      <c r="B183" s="65">
        <v>180</v>
      </c>
      <c r="C183" s="34">
        <f>IF(B186=0, "-", B183/B186)</f>
        <v>0.34090909090909088</v>
      </c>
      <c r="D183" s="65">
        <v>5</v>
      </c>
      <c r="E183" s="9">
        <f>IF(D186=0, "-", D183/D186)</f>
        <v>2.4390243902439025E-2</v>
      </c>
      <c r="F183" s="81">
        <v>1561</v>
      </c>
      <c r="G183" s="34">
        <f>IF(F186=0, "-", F183/F186)</f>
        <v>0.36755356722392279</v>
      </c>
      <c r="H183" s="65">
        <v>891</v>
      </c>
      <c r="I183" s="9">
        <f>IF(H186=0, "-", H183/H186)</f>
        <v>0.22805221397491682</v>
      </c>
      <c r="J183" s="8" t="str">
        <f>IF(D183=0, "-", IF((B183-D183)/D183&lt;10, (B183-D183)/D183, "&gt;999%"))</f>
        <v>&gt;999%</v>
      </c>
      <c r="K183" s="9">
        <f>IF(H183=0, "-", IF((F183-H183)/H183&lt;10, (F183-H183)/H183, "&gt;999%"))</f>
        <v>0.75196408529741865</v>
      </c>
    </row>
    <row r="184" spans="1:11" x14ac:dyDescent="0.25">
      <c r="A184" s="7" t="s">
        <v>492</v>
      </c>
      <c r="B184" s="65">
        <v>348</v>
      </c>
      <c r="C184" s="34">
        <f>IF(B186=0, "-", B184/B186)</f>
        <v>0.65909090909090906</v>
      </c>
      <c r="D184" s="65">
        <v>200</v>
      </c>
      <c r="E184" s="9">
        <f>IF(D186=0, "-", D184/D186)</f>
        <v>0.97560975609756095</v>
      </c>
      <c r="F184" s="81">
        <v>2686</v>
      </c>
      <c r="G184" s="34">
        <f>IF(F186=0, "-", F184/F186)</f>
        <v>0.63244643277607726</v>
      </c>
      <c r="H184" s="65">
        <v>3016</v>
      </c>
      <c r="I184" s="9">
        <f>IF(H186=0, "-", H184/H186)</f>
        <v>0.77194778602508318</v>
      </c>
      <c r="J184" s="8">
        <f>IF(D184=0, "-", IF((B184-D184)/D184&lt;10, (B184-D184)/D184, "&gt;999%"))</f>
        <v>0.74</v>
      </c>
      <c r="K184" s="9">
        <f>IF(H184=0, "-", IF((F184-H184)/H184&lt;10, (F184-H184)/H184, "&gt;999%"))</f>
        <v>-0.10941644562334217</v>
      </c>
    </row>
    <row r="185" spans="1:11" x14ac:dyDescent="0.25">
      <c r="A185" s="2"/>
      <c r="B185" s="68"/>
      <c r="C185" s="33"/>
      <c r="D185" s="68"/>
      <c r="E185" s="6"/>
      <c r="F185" s="82"/>
      <c r="G185" s="33"/>
      <c r="H185" s="68"/>
      <c r="I185" s="6"/>
      <c r="J185" s="5"/>
      <c r="K185" s="6"/>
    </row>
    <row r="186" spans="1:11" s="43" customFormat="1" x14ac:dyDescent="0.25">
      <c r="A186" s="162" t="s">
        <v>628</v>
      </c>
      <c r="B186" s="71">
        <f>SUM(B183:B185)</f>
        <v>528</v>
      </c>
      <c r="C186" s="40">
        <f>B186/24005</f>
        <v>2.1995417621328891E-2</v>
      </c>
      <c r="D186" s="71">
        <f>SUM(D183:D185)</f>
        <v>205</v>
      </c>
      <c r="E186" s="41">
        <f>D186/21249</f>
        <v>9.6475128241328995E-3</v>
      </c>
      <c r="F186" s="77">
        <f>SUM(F183:F185)</f>
        <v>4247</v>
      </c>
      <c r="G186" s="42">
        <f>F186/287314</f>
        <v>1.4781737054233347E-2</v>
      </c>
      <c r="H186" s="71">
        <f>SUM(H183:H185)</f>
        <v>3907</v>
      </c>
      <c r="I186" s="41">
        <f>H186/272733</f>
        <v>1.4325365833984152E-2</v>
      </c>
      <c r="J186" s="37">
        <f>IF(D186=0, "-", IF((B186-D186)/D186&lt;10, (B186-D186)/D186, "&gt;999%"))</f>
        <v>1.575609756097561</v>
      </c>
      <c r="K186" s="38">
        <f>IF(H186=0, "-", IF((F186-H186)/H186&lt;10, (F186-H186)/H186, "&gt;999%"))</f>
        <v>8.7023291528026625E-2</v>
      </c>
    </row>
    <row r="187" spans="1:11" x14ac:dyDescent="0.25">
      <c r="B187" s="83"/>
      <c r="D187" s="83"/>
      <c r="F187" s="83"/>
      <c r="H187" s="83"/>
    </row>
    <row r="188" spans="1:11" x14ac:dyDescent="0.25">
      <c r="A188" s="163" t="s">
        <v>162</v>
      </c>
      <c r="B188" s="61" t="s">
        <v>12</v>
      </c>
      <c r="C188" s="62" t="s">
        <v>13</v>
      </c>
      <c r="D188" s="61" t="s">
        <v>12</v>
      </c>
      <c r="E188" s="63" t="s">
        <v>13</v>
      </c>
      <c r="F188" s="62" t="s">
        <v>12</v>
      </c>
      <c r="G188" s="62" t="s">
        <v>13</v>
      </c>
      <c r="H188" s="61" t="s">
        <v>12</v>
      </c>
      <c r="I188" s="63" t="s">
        <v>13</v>
      </c>
      <c r="J188" s="61"/>
      <c r="K188" s="63"/>
    </row>
    <row r="189" spans="1:11" x14ac:dyDescent="0.25">
      <c r="A189" s="7" t="s">
        <v>493</v>
      </c>
      <c r="B189" s="65">
        <v>5</v>
      </c>
      <c r="C189" s="34">
        <f>IF(B201=0, "-", B189/B201)</f>
        <v>6.097560975609756E-2</v>
      </c>
      <c r="D189" s="65">
        <v>1</v>
      </c>
      <c r="E189" s="9">
        <f>IF(D201=0, "-", D189/D201)</f>
        <v>1.0416666666666666E-2</v>
      </c>
      <c r="F189" s="81">
        <v>20</v>
      </c>
      <c r="G189" s="34">
        <f>IF(F201=0, "-", F189/F201)</f>
        <v>1.8656716417910446E-2</v>
      </c>
      <c r="H189" s="65">
        <v>12</v>
      </c>
      <c r="I189" s="9">
        <f>IF(H201=0, "-", H189/H201)</f>
        <v>9.11854103343465E-3</v>
      </c>
      <c r="J189" s="8">
        <f t="shared" ref="J189:J199" si="14">IF(D189=0, "-", IF((B189-D189)/D189&lt;10, (B189-D189)/D189, "&gt;999%"))</f>
        <v>4</v>
      </c>
      <c r="K189" s="9">
        <f t="shared" ref="K189:K199" si="15">IF(H189=0, "-", IF((F189-H189)/H189&lt;10, (F189-H189)/H189, "&gt;999%"))</f>
        <v>0.66666666666666663</v>
      </c>
    </row>
    <row r="190" spans="1:11" x14ac:dyDescent="0.25">
      <c r="A190" s="7" t="s">
        <v>494</v>
      </c>
      <c r="B190" s="65">
        <v>7</v>
      </c>
      <c r="C190" s="34">
        <f>IF(B201=0, "-", B190/B201)</f>
        <v>8.5365853658536592E-2</v>
      </c>
      <c r="D190" s="65">
        <v>3</v>
      </c>
      <c r="E190" s="9">
        <f>IF(D201=0, "-", D190/D201)</f>
        <v>3.125E-2</v>
      </c>
      <c r="F190" s="81">
        <v>92</v>
      </c>
      <c r="G190" s="34">
        <f>IF(F201=0, "-", F190/F201)</f>
        <v>8.5820895522388058E-2</v>
      </c>
      <c r="H190" s="65">
        <v>64</v>
      </c>
      <c r="I190" s="9">
        <f>IF(H201=0, "-", H190/H201)</f>
        <v>4.8632218844984802E-2</v>
      </c>
      <c r="J190" s="8">
        <f t="shared" si="14"/>
        <v>1.3333333333333333</v>
      </c>
      <c r="K190" s="9">
        <f t="shared" si="15"/>
        <v>0.4375</v>
      </c>
    </row>
    <row r="191" spans="1:11" x14ac:dyDescent="0.25">
      <c r="A191" s="7" t="s">
        <v>495</v>
      </c>
      <c r="B191" s="65">
        <v>1</v>
      </c>
      <c r="C191" s="34">
        <f>IF(B201=0, "-", B191/B201)</f>
        <v>1.2195121951219513E-2</v>
      </c>
      <c r="D191" s="65">
        <v>0</v>
      </c>
      <c r="E191" s="9">
        <f>IF(D201=0, "-", D191/D201)</f>
        <v>0</v>
      </c>
      <c r="F191" s="81">
        <v>20</v>
      </c>
      <c r="G191" s="34">
        <f>IF(F201=0, "-", F191/F201)</f>
        <v>1.8656716417910446E-2</v>
      </c>
      <c r="H191" s="65">
        <v>25</v>
      </c>
      <c r="I191" s="9">
        <f>IF(H201=0, "-", H191/H201)</f>
        <v>1.8996960486322188E-2</v>
      </c>
      <c r="J191" s="8" t="str">
        <f t="shared" si="14"/>
        <v>-</v>
      </c>
      <c r="K191" s="9">
        <f t="shared" si="15"/>
        <v>-0.2</v>
      </c>
    </row>
    <row r="192" spans="1:11" x14ac:dyDescent="0.25">
      <c r="A192" s="7" t="s">
        <v>496</v>
      </c>
      <c r="B192" s="65">
        <v>34</v>
      </c>
      <c r="C192" s="34">
        <f>IF(B201=0, "-", B192/B201)</f>
        <v>0.41463414634146339</v>
      </c>
      <c r="D192" s="65">
        <v>33</v>
      </c>
      <c r="E192" s="9">
        <f>IF(D201=0, "-", D192/D201)</f>
        <v>0.34375</v>
      </c>
      <c r="F192" s="81">
        <v>295</v>
      </c>
      <c r="G192" s="34">
        <f>IF(F201=0, "-", F192/F201)</f>
        <v>0.27518656716417911</v>
      </c>
      <c r="H192" s="65">
        <v>303</v>
      </c>
      <c r="I192" s="9">
        <f>IF(H201=0, "-", H192/H201)</f>
        <v>0.23024316109422494</v>
      </c>
      <c r="J192" s="8">
        <f t="shared" si="14"/>
        <v>3.0303030303030304E-2</v>
      </c>
      <c r="K192" s="9">
        <f t="shared" si="15"/>
        <v>-2.6402640264026403E-2</v>
      </c>
    </row>
    <row r="193" spans="1:11" x14ac:dyDescent="0.25">
      <c r="A193" s="7" t="s">
        <v>497</v>
      </c>
      <c r="B193" s="65">
        <v>1</v>
      </c>
      <c r="C193" s="34">
        <f>IF(B201=0, "-", B193/B201)</f>
        <v>1.2195121951219513E-2</v>
      </c>
      <c r="D193" s="65">
        <v>0</v>
      </c>
      <c r="E193" s="9">
        <f>IF(D201=0, "-", D193/D201)</f>
        <v>0</v>
      </c>
      <c r="F193" s="81">
        <v>34</v>
      </c>
      <c r="G193" s="34">
        <f>IF(F201=0, "-", F193/F201)</f>
        <v>3.1716417910447763E-2</v>
      </c>
      <c r="H193" s="65">
        <v>21</v>
      </c>
      <c r="I193" s="9">
        <f>IF(H201=0, "-", H193/H201)</f>
        <v>1.5957446808510637E-2</v>
      </c>
      <c r="J193" s="8" t="str">
        <f t="shared" si="14"/>
        <v>-</v>
      </c>
      <c r="K193" s="9">
        <f t="shared" si="15"/>
        <v>0.61904761904761907</v>
      </c>
    </row>
    <row r="194" spans="1:11" x14ac:dyDescent="0.25">
      <c r="A194" s="7" t="s">
        <v>498</v>
      </c>
      <c r="B194" s="65">
        <v>0</v>
      </c>
      <c r="C194" s="34">
        <f>IF(B201=0, "-", B194/B201)</f>
        <v>0</v>
      </c>
      <c r="D194" s="65">
        <v>4</v>
      </c>
      <c r="E194" s="9">
        <f>IF(D201=0, "-", D194/D201)</f>
        <v>4.1666666666666664E-2</v>
      </c>
      <c r="F194" s="81">
        <v>29</v>
      </c>
      <c r="G194" s="34">
        <f>IF(F201=0, "-", F194/F201)</f>
        <v>2.7052238805970148E-2</v>
      </c>
      <c r="H194" s="65">
        <v>138</v>
      </c>
      <c r="I194" s="9">
        <f>IF(H201=0, "-", H194/H201)</f>
        <v>0.10486322188449848</v>
      </c>
      <c r="J194" s="8">
        <f t="shared" si="14"/>
        <v>-1</v>
      </c>
      <c r="K194" s="9">
        <f t="shared" si="15"/>
        <v>-0.78985507246376807</v>
      </c>
    </row>
    <row r="195" spans="1:11" x14ac:dyDescent="0.25">
      <c r="A195" s="7" t="s">
        <v>499</v>
      </c>
      <c r="B195" s="65">
        <v>5</v>
      </c>
      <c r="C195" s="34">
        <f>IF(B201=0, "-", B195/B201)</f>
        <v>6.097560975609756E-2</v>
      </c>
      <c r="D195" s="65">
        <v>2</v>
      </c>
      <c r="E195" s="9">
        <f>IF(D201=0, "-", D195/D201)</f>
        <v>2.0833333333333332E-2</v>
      </c>
      <c r="F195" s="81">
        <v>34</v>
      </c>
      <c r="G195" s="34">
        <f>IF(F201=0, "-", F195/F201)</f>
        <v>3.1716417910447763E-2</v>
      </c>
      <c r="H195" s="65">
        <v>52</v>
      </c>
      <c r="I195" s="9">
        <f>IF(H201=0, "-", H195/H201)</f>
        <v>3.9513677811550151E-2</v>
      </c>
      <c r="J195" s="8">
        <f t="shared" si="14"/>
        <v>1.5</v>
      </c>
      <c r="K195" s="9">
        <f t="shared" si="15"/>
        <v>-0.34615384615384615</v>
      </c>
    </row>
    <row r="196" spans="1:11" x14ac:dyDescent="0.25">
      <c r="A196" s="7" t="s">
        <v>500</v>
      </c>
      <c r="B196" s="65">
        <v>10</v>
      </c>
      <c r="C196" s="34">
        <f>IF(B201=0, "-", B196/B201)</f>
        <v>0.12195121951219512</v>
      </c>
      <c r="D196" s="65">
        <v>0</v>
      </c>
      <c r="E196" s="9">
        <f>IF(D201=0, "-", D196/D201)</f>
        <v>0</v>
      </c>
      <c r="F196" s="81">
        <v>81</v>
      </c>
      <c r="G196" s="34">
        <f>IF(F201=0, "-", F196/F201)</f>
        <v>7.5559701492537309E-2</v>
      </c>
      <c r="H196" s="65">
        <v>86</v>
      </c>
      <c r="I196" s="9">
        <f>IF(H201=0, "-", H196/H201)</f>
        <v>6.5349544072948323E-2</v>
      </c>
      <c r="J196" s="8" t="str">
        <f t="shared" si="14"/>
        <v>-</v>
      </c>
      <c r="K196" s="9">
        <f t="shared" si="15"/>
        <v>-5.8139534883720929E-2</v>
      </c>
    </row>
    <row r="197" spans="1:11" x14ac:dyDescent="0.25">
      <c r="A197" s="7" t="s">
        <v>501</v>
      </c>
      <c r="B197" s="65">
        <v>0</v>
      </c>
      <c r="C197" s="34">
        <f>IF(B201=0, "-", B197/B201)</f>
        <v>0</v>
      </c>
      <c r="D197" s="65">
        <v>5</v>
      </c>
      <c r="E197" s="9">
        <f>IF(D201=0, "-", D197/D201)</f>
        <v>5.2083333333333336E-2</v>
      </c>
      <c r="F197" s="81">
        <v>125</v>
      </c>
      <c r="G197" s="34">
        <f>IF(F201=0, "-", F197/F201)</f>
        <v>0.1166044776119403</v>
      </c>
      <c r="H197" s="65">
        <v>206</v>
      </c>
      <c r="I197" s="9">
        <f>IF(H201=0, "-", H197/H201)</f>
        <v>0.15653495440729484</v>
      </c>
      <c r="J197" s="8">
        <f t="shared" si="14"/>
        <v>-1</v>
      </c>
      <c r="K197" s="9">
        <f t="shared" si="15"/>
        <v>-0.39320388349514562</v>
      </c>
    </row>
    <row r="198" spans="1:11" x14ac:dyDescent="0.25">
      <c r="A198" s="7" t="s">
        <v>502</v>
      </c>
      <c r="B198" s="65">
        <v>17</v>
      </c>
      <c r="C198" s="34">
        <f>IF(B201=0, "-", B198/B201)</f>
        <v>0.2073170731707317</v>
      </c>
      <c r="D198" s="65">
        <v>46</v>
      </c>
      <c r="E198" s="9">
        <f>IF(D201=0, "-", D198/D201)</f>
        <v>0.47916666666666669</v>
      </c>
      <c r="F198" s="81">
        <v>329</v>
      </c>
      <c r="G198" s="34">
        <f>IF(F201=0, "-", F198/F201)</f>
        <v>0.30690298507462688</v>
      </c>
      <c r="H198" s="65">
        <v>404</v>
      </c>
      <c r="I198" s="9">
        <f>IF(H201=0, "-", H198/H201)</f>
        <v>0.30699088145896658</v>
      </c>
      <c r="J198" s="8">
        <f t="shared" si="14"/>
        <v>-0.63043478260869568</v>
      </c>
      <c r="K198" s="9">
        <f t="shared" si="15"/>
        <v>-0.18564356435643564</v>
      </c>
    </row>
    <row r="199" spans="1:11" x14ac:dyDescent="0.25">
      <c r="A199" s="7" t="s">
        <v>503</v>
      </c>
      <c r="B199" s="65">
        <v>2</v>
      </c>
      <c r="C199" s="34">
        <f>IF(B201=0, "-", B199/B201)</f>
        <v>2.4390243902439025E-2</v>
      </c>
      <c r="D199" s="65">
        <v>2</v>
      </c>
      <c r="E199" s="9">
        <f>IF(D201=0, "-", D199/D201)</f>
        <v>2.0833333333333332E-2</v>
      </c>
      <c r="F199" s="81">
        <v>13</v>
      </c>
      <c r="G199" s="34">
        <f>IF(F201=0, "-", F199/F201)</f>
        <v>1.2126865671641791E-2</v>
      </c>
      <c r="H199" s="65">
        <v>5</v>
      </c>
      <c r="I199" s="9">
        <f>IF(H201=0, "-", H199/H201)</f>
        <v>3.7993920972644378E-3</v>
      </c>
      <c r="J199" s="8">
        <f t="shared" si="14"/>
        <v>0</v>
      </c>
      <c r="K199" s="9">
        <f t="shared" si="15"/>
        <v>1.6</v>
      </c>
    </row>
    <row r="200" spans="1:11" x14ac:dyDescent="0.25">
      <c r="A200" s="2"/>
      <c r="B200" s="68"/>
      <c r="C200" s="33"/>
      <c r="D200" s="68"/>
      <c r="E200" s="6"/>
      <c r="F200" s="82"/>
      <c r="G200" s="33"/>
      <c r="H200" s="68"/>
      <c r="I200" s="6"/>
      <c r="J200" s="5"/>
      <c r="K200" s="6"/>
    </row>
    <row r="201" spans="1:11" s="43" customFormat="1" x14ac:dyDescent="0.25">
      <c r="A201" s="162" t="s">
        <v>627</v>
      </c>
      <c r="B201" s="71">
        <f>SUM(B189:B200)</f>
        <v>82</v>
      </c>
      <c r="C201" s="40">
        <f>B201/24005</f>
        <v>3.4159550093730471E-3</v>
      </c>
      <c r="D201" s="71">
        <f>SUM(D189:D200)</f>
        <v>96</v>
      </c>
      <c r="E201" s="41">
        <f>D201/21249</f>
        <v>4.5178596639841879E-3</v>
      </c>
      <c r="F201" s="77">
        <f>SUM(F189:F200)</f>
        <v>1072</v>
      </c>
      <c r="G201" s="42">
        <f>F201/287314</f>
        <v>3.7311095178097831E-3</v>
      </c>
      <c r="H201" s="71">
        <f>SUM(H189:H200)</f>
        <v>1316</v>
      </c>
      <c r="I201" s="41">
        <f>H201/272733</f>
        <v>4.8252320034612604E-3</v>
      </c>
      <c r="J201" s="37">
        <f>IF(D201=0, "-", IF((B201-D201)/D201&lt;10, (B201-D201)/D201, "&gt;999%"))</f>
        <v>-0.14583333333333334</v>
      </c>
      <c r="K201" s="38">
        <f>IF(H201=0, "-", IF((F201-H201)/H201&lt;10, (F201-H201)/H201, "&gt;999%"))</f>
        <v>-0.18541033434650456</v>
      </c>
    </row>
    <row r="202" spans="1:11" x14ac:dyDescent="0.25">
      <c r="B202" s="83"/>
      <c r="D202" s="83"/>
      <c r="F202" s="83"/>
      <c r="H202" s="83"/>
    </row>
    <row r="203" spans="1:11" s="43" customFormat="1" x14ac:dyDescent="0.25">
      <c r="A203" s="162" t="s">
        <v>626</v>
      </c>
      <c r="B203" s="71">
        <v>610</v>
      </c>
      <c r="C203" s="40">
        <f>B203/24005</f>
        <v>2.5411372630701937E-2</v>
      </c>
      <c r="D203" s="71">
        <v>301</v>
      </c>
      <c r="E203" s="41">
        <f>D203/21249</f>
        <v>1.4165372488117087E-2</v>
      </c>
      <c r="F203" s="77">
        <v>5319</v>
      </c>
      <c r="G203" s="42">
        <f>F203/287314</f>
        <v>1.8512846572043131E-2</v>
      </c>
      <c r="H203" s="71">
        <v>5223</v>
      </c>
      <c r="I203" s="41">
        <f>H203/272733</f>
        <v>1.9150597837445413E-2</v>
      </c>
      <c r="J203" s="37">
        <f>IF(D203=0, "-", IF((B203-D203)/D203&lt;10, (B203-D203)/D203, "&gt;999%"))</f>
        <v>1.0265780730897009</v>
      </c>
      <c r="K203" s="38">
        <f>IF(H203=0, "-", IF((F203-H203)/H203&lt;10, (F203-H203)/H203, "&gt;999%"))</f>
        <v>1.8380241240666284E-2</v>
      </c>
    </row>
    <row r="204" spans="1:11" x14ac:dyDescent="0.25">
      <c r="B204" s="83"/>
      <c r="D204" s="83"/>
      <c r="F204" s="83"/>
      <c r="H204" s="83"/>
    </row>
    <row r="205" spans="1:11" x14ac:dyDescent="0.25">
      <c r="A205" s="27" t="s">
        <v>624</v>
      </c>
      <c r="B205" s="71">
        <f>B209-B207</f>
        <v>11116</v>
      </c>
      <c r="C205" s="40">
        <f>B205/24005</f>
        <v>0.46307019370964381</v>
      </c>
      <c r="D205" s="71">
        <f>D209-D207</f>
        <v>9758</v>
      </c>
      <c r="E205" s="41">
        <f>D205/21249</f>
        <v>0.45922161042872606</v>
      </c>
      <c r="F205" s="77">
        <f>F209-F207</f>
        <v>130774</v>
      </c>
      <c r="G205" s="42">
        <f>F205/287314</f>
        <v>0.45516055604669453</v>
      </c>
      <c r="H205" s="71">
        <f>H209-H207</f>
        <v>117050</v>
      </c>
      <c r="I205" s="41">
        <f>H205/272733</f>
        <v>0.4291743206725992</v>
      </c>
      <c r="J205" s="37">
        <f>IF(D205=0, "-", IF((B205-D205)/D205&lt;10, (B205-D205)/D205, "&gt;999%"))</f>
        <v>0.13916786226685796</v>
      </c>
      <c r="K205" s="38">
        <f>IF(H205=0, "-", IF((F205-H205)/H205&lt;10, (F205-H205)/H205, "&gt;999%"))</f>
        <v>0.11724903887227681</v>
      </c>
    </row>
    <row r="206" spans="1:11" x14ac:dyDescent="0.25">
      <c r="A206" s="27"/>
      <c r="B206" s="71"/>
      <c r="C206" s="40"/>
      <c r="D206" s="71"/>
      <c r="E206" s="41"/>
      <c r="F206" s="77"/>
      <c r="G206" s="42"/>
      <c r="H206" s="71"/>
      <c r="I206" s="41"/>
      <c r="J206" s="37"/>
      <c r="K206" s="38"/>
    </row>
    <row r="207" spans="1:11" x14ac:dyDescent="0.25">
      <c r="A207" s="27" t="s">
        <v>625</v>
      </c>
      <c r="B207" s="71">
        <v>2105</v>
      </c>
      <c r="C207" s="40">
        <f>B207/24005</f>
        <v>8.7690064569881279E-2</v>
      </c>
      <c r="D207" s="71">
        <v>1666</v>
      </c>
      <c r="E207" s="41">
        <f>D207/21249</f>
        <v>7.8403689585392247E-2</v>
      </c>
      <c r="F207" s="77">
        <v>27461</v>
      </c>
      <c r="G207" s="42">
        <f>F207/287314</f>
        <v>9.557835678038662E-2</v>
      </c>
      <c r="H207" s="71">
        <v>24188</v>
      </c>
      <c r="I207" s="41">
        <f>H207/272733</f>
        <v>8.8687470896444506E-2</v>
      </c>
      <c r="J207" s="37">
        <f>IF(D207=0, "-", IF((B207-D207)/D207&lt;10, (B207-D207)/D207, "&gt;999%"))</f>
        <v>0.26350540216086432</v>
      </c>
      <c r="K207" s="38">
        <f>IF(H207=0, "-", IF((F207-H207)/H207&lt;10, (F207-H207)/H207, "&gt;999%"))</f>
        <v>0.13531503224739541</v>
      </c>
    </row>
    <row r="208" spans="1:11" x14ac:dyDescent="0.25">
      <c r="A208" s="27"/>
      <c r="B208" s="71"/>
      <c r="C208" s="40"/>
      <c r="D208" s="71"/>
      <c r="E208" s="41"/>
      <c r="F208" s="77"/>
      <c r="G208" s="42"/>
      <c r="H208" s="71"/>
      <c r="I208" s="41"/>
      <c r="J208" s="37"/>
      <c r="K208" s="38"/>
    </row>
    <row r="209" spans="1:11" x14ac:dyDescent="0.25">
      <c r="A209" s="27" t="s">
        <v>623</v>
      </c>
      <c r="B209" s="71">
        <v>13221</v>
      </c>
      <c r="C209" s="40">
        <f>B209/24005</f>
        <v>0.55076025827952513</v>
      </c>
      <c r="D209" s="71">
        <v>11424</v>
      </c>
      <c r="E209" s="41">
        <f>D209/21249</f>
        <v>0.53762530001411835</v>
      </c>
      <c r="F209" s="77">
        <v>158235</v>
      </c>
      <c r="G209" s="42">
        <f>F209/287314</f>
        <v>0.55073891282708121</v>
      </c>
      <c r="H209" s="71">
        <v>141238</v>
      </c>
      <c r="I209" s="41">
        <f>H209/272733</f>
        <v>0.51786179156904366</v>
      </c>
      <c r="J209" s="37">
        <f>IF(D209=0, "-", IF((B209-D209)/D209&lt;10, (B209-D209)/D209, "&gt;999%"))</f>
        <v>0.15730042016806722</v>
      </c>
      <c r="K209" s="38">
        <f>IF(H209=0, "-", IF((F209-H209)/H209&lt;10, (F209-H209)/H209, "&gt;999%"))</f>
        <v>0.12034296719013297</v>
      </c>
    </row>
  </sheetData>
  <mergeCells count="37">
    <mergeCell ref="B1:K1"/>
    <mergeCell ref="B2:K2"/>
    <mergeCell ref="B180:E180"/>
    <mergeCell ref="F180:I180"/>
    <mergeCell ref="J180:K180"/>
    <mergeCell ref="B181:C181"/>
    <mergeCell ref="D181:E181"/>
    <mergeCell ref="F181:G181"/>
    <mergeCell ref="H181:I181"/>
    <mergeCell ref="B123:E123"/>
    <mergeCell ref="F123:I123"/>
    <mergeCell ref="J123:K123"/>
    <mergeCell ref="B124:C124"/>
    <mergeCell ref="D124:E124"/>
    <mergeCell ref="F124:G124"/>
    <mergeCell ref="H124:I124"/>
    <mergeCell ref="B69:E69"/>
    <mergeCell ref="F69:I69"/>
    <mergeCell ref="J69:K69"/>
    <mergeCell ref="B70:C70"/>
    <mergeCell ref="D70:E70"/>
    <mergeCell ref="F70:G70"/>
    <mergeCell ref="H70:I70"/>
    <mergeCell ref="B23:E23"/>
    <mergeCell ref="F23:I23"/>
    <mergeCell ref="J23:K23"/>
    <mergeCell ref="B24:C24"/>
    <mergeCell ref="D24:E24"/>
    <mergeCell ref="F24:G24"/>
    <mergeCell ref="H24:I24"/>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7" max="16383" man="1"/>
    <brk id="122" max="16383" man="1"/>
    <brk id="179"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651</v>
      </c>
      <c r="C1" s="198"/>
      <c r="D1" s="198"/>
      <c r="E1" s="199"/>
      <c r="F1" s="199"/>
      <c r="G1" s="199"/>
      <c r="H1" s="199"/>
      <c r="I1" s="199"/>
      <c r="J1" s="199"/>
      <c r="K1" s="199"/>
    </row>
    <row r="2" spans="1:11" s="52" customFormat="1" ht="20.399999999999999" x14ac:dyDescent="0.35">
      <c r="A2" s="4" t="s">
        <v>113</v>
      </c>
      <c r="B2" s="202" t="s">
        <v>104</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3</v>
      </c>
      <c r="C7" s="39">
        <f>IF(B48=0, "-", B7/B48)</f>
        <v>2.2691173133651009E-4</v>
      </c>
      <c r="D7" s="65">
        <v>7</v>
      </c>
      <c r="E7" s="21">
        <f>IF(D48=0, "-", D7/D48)</f>
        <v>6.1274509803921568E-4</v>
      </c>
      <c r="F7" s="81">
        <v>126</v>
      </c>
      <c r="G7" s="39">
        <f>IF(F48=0, "-", F7/F48)</f>
        <v>7.962840079628401E-4</v>
      </c>
      <c r="H7" s="65">
        <v>82</v>
      </c>
      <c r="I7" s="21">
        <f>IF(H48=0, "-", H7/H48)</f>
        <v>5.8058029708718615E-4</v>
      </c>
      <c r="J7" s="20">
        <f t="shared" ref="J7:J46" si="0">IF(D7=0, "-", IF((B7-D7)/D7&lt;10, (B7-D7)/D7, "&gt;999%"))</f>
        <v>-0.5714285714285714</v>
      </c>
      <c r="K7" s="21">
        <f t="shared" ref="K7:K46" si="1">IF(H7=0, "-", IF((F7-H7)/H7&lt;10, (F7-H7)/H7, "&gt;999%"))</f>
        <v>0.53658536585365857</v>
      </c>
    </row>
    <row r="8" spans="1:11" x14ac:dyDescent="0.25">
      <c r="A8" s="7" t="s">
        <v>33</v>
      </c>
      <c r="B8" s="65">
        <v>5</v>
      </c>
      <c r="C8" s="39">
        <f>IF(B48=0, "-", B8/B48)</f>
        <v>3.7818621889418351E-4</v>
      </c>
      <c r="D8" s="65">
        <v>1</v>
      </c>
      <c r="E8" s="21">
        <f>IF(D48=0, "-", D8/D48)</f>
        <v>8.7535014005602242E-5</v>
      </c>
      <c r="F8" s="81">
        <v>20</v>
      </c>
      <c r="G8" s="39">
        <f>IF(F48=0, "-", F8/F48)</f>
        <v>1.2639428697822858E-4</v>
      </c>
      <c r="H8" s="65">
        <v>12</v>
      </c>
      <c r="I8" s="21">
        <f>IF(H48=0, "-", H8/H48)</f>
        <v>8.4962970305441874E-5</v>
      </c>
      <c r="J8" s="20">
        <f t="shared" si="0"/>
        <v>4</v>
      </c>
      <c r="K8" s="21">
        <f t="shared" si="1"/>
        <v>0.66666666666666663</v>
      </c>
    </row>
    <row r="9" spans="1:11" x14ac:dyDescent="0.25">
      <c r="A9" s="7" t="s">
        <v>34</v>
      </c>
      <c r="B9" s="65">
        <v>293</v>
      </c>
      <c r="C9" s="39">
        <f>IF(B48=0, "-", B9/B48)</f>
        <v>2.2161712427199151E-2</v>
      </c>
      <c r="D9" s="65">
        <v>241</v>
      </c>
      <c r="E9" s="21">
        <f>IF(D48=0, "-", D9/D48)</f>
        <v>2.1095938375350141E-2</v>
      </c>
      <c r="F9" s="81">
        <v>2884</v>
      </c>
      <c r="G9" s="39">
        <f>IF(F48=0, "-", F9/F48)</f>
        <v>1.8226056182260562E-2</v>
      </c>
      <c r="H9" s="65">
        <v>3510</v>
      </c>
      <c r="I9" s="21">
        <f>IF(H48=0, "-", H9/H48)</f>
        <v>2.4851668814341751E-2</v>
      </c>
      <c r="J9" s="20">
        <f t="shared" si="0"/>
        <v>0.21576763485477179</v>
      </c>
      <c r="K9" s="21">
        <f t="shared" si="1"/>
        <v>-0.17834757834757833</v>
      </c>
    </row>
    <row r="10" spans="1:11" x14ac:dyDescent="0.25">
      <c r="A10" s="7" t="s">
        <v>35</v>
      </c>
      <c r="B10" s="65">
        <v>1</v>
      </c>
      <c r="C10" s="39">
        <f>IF(B48=0, "-", B10/B48)</f>
        <v>7.5637243778836697E-5</v>
      </c>
      <c r="D10" s="65">
        <v>0</v>
      </c>
      <c r="E10" s="21">
        <f>IF(D48=0, "-", D10/D48)</f>
        <v>0</v>
      </c>
      <c r="F10" s="81">
        <v>20</v>
      </c>
      <c r="G10" s="39">
        <f>IF(F48=0, "-", F10/F48)</f>
        <v>1.2639428697822858E-4</v>
      </c>
      <c r="H10" s="65">
        <v>25</v>
      </c>
      <c r="I10" s="21">
        <f>IF(H48=0, "-", H10/H48)</f>
        <v>1.7700618813633724E-4</v>
      </c>
      <c r="J10" s="20" t="str">
        <f t="shared" si="0"/>
        <v>-</v>
      </c>
      <c r="K10" s="21">
        <f t="shared" si="1"/>
        <v>-0.2</v>
      </c>
    </row>
    <row r="11" spans="1:11" x14ac:dyDescent="0.25">
      <c r="A11" s="7" t="s">
        <v>36</v>
      </c>
      <c r="B11" s="65">
        <v>248</v>
      </c>
      <c r="C11" s="39">
        <f>IF(B48=0, "-", B11/B48)</f>
        <v>1.8758036457151503E-2</v>
      </c>
      <c r="D11" s="65">
        <v>414</v>
      </c>
      <c r="E11" s="21">
        <f>IF(D48=0, "-", D11/D48)</f>
        <v>3.6239495798319331E-2</v>
      </c>
      <c r="F11" s="81">
        <v>5363</v>
      </c>
      <c r="G11" s="39">
        <f>IF(F48=0, "-", F11/F48)</f>
        <v>3.3892628053211991E-2</v>
      </c>
      <c r="H11" s="65">
        <v>5201</v>
      </c>
      <c r="I11" s="21">
        <f>IF(H48=0, "-", H11/H48)</f>
        <v>3.68243673798836E-2</v>
      </c>
      <c r="J11" s="20">
        <f t="shared" si="0"/>
        <v>-0.40096618357487923</v>
      </c>
      <c r="K11" s="21">
        <f t="shared" si="1"/>
        <v>3.1147856181503557E-2</v>
      </c>
    </row>
    <row r="12" spans="1:11" x14ac:dyDescent="0.25">
      <c r="A12" s="7" t="s">
        <v>37</v>
      </c>
      <c r="B12" s="65">
        <v>257</v>
      </c>
      <c r="C12" s="39">
        <f>IF(B48=0, "-", B12/B48)</f>
        <v>1.9438771651161032E-2</v>
      </c>
      <c r="D12" s="65">
        <v>0</v>
      </c>
      <c r="E12" s="21">
        <f>IF(D48=0, "-", D12/D48)</f>
        <v>0</v>
      </c>
      <c r="F12" s="81">
        <v>438</v>
      </c>
      <c r="G12" s="39">
        <f>IF(F48=0, "-", F12/F48)</f>
        <v>2.768034884823206E-3</v>
      </c>
      <c r="H12" s="65">
        <v>0</v>
      </c>
      <c r="I12" s="21">
        <f>IF(H48=0, "-", H12/H48)</f>
        <v>0</v>
      </c>
      <c r="J12" s="20" t="str">
        <f t="shared" si="0"/>
        <v>-</v>
      </c>
      <c r="K12" s="21" t="str">
        <f t="shared" si="1"/>
        <v>-</v>
      </c>
    </row>
    <row r="13" spans="1:11" x14ac:dyDescent="0.25">
      <c r="A13" s="7" t="s">
        <v>41</v>
      </c>
      <c r="B13" s="65">
        <v>13</v>
      </c>
      <c r="C13" s="39">
        <f>IF(B48=0, "-", B13/B48)</f>
        <v>9.8328416912487715E-4</v>
      </c>
      <c r="D13" s="65">
        <v>3</v>
      </c>
      <c r="E13" s="21">
        <f>IF(D48=0, "-", D13/D48)</f>
        <v>2.6260504201680671E-4</v>
      </c>
      <c r="F13" s="81">
        <v>59</v>
      </c>
      <c r="G13" s="39">
        <f>IF(F48=0, "-", F13/F48)</f>
        <v>3.7286314658577431E-4</v>
      </c>
      <c r="H13" s="65">
        <v>23</v>
      </c>
      <c r="I13" s="21">
        <f>IF(H48=0, "-", H13/H48)</f>
        <v>1.6284569308543028E-4</v>
      </c>
      <c r="J13" s="20">
        <f t="shared" si="0"/>
        <v>3.3333333333333335</v>
      </c>
      <c r="K13" s="21">
        <f t="shared" si="1"/>
        <v>1.5652173913043479</v>
      </c>
    </row>
    <row r="14" spans="1:11" x14ac:dyDescent="0.25">
      <c r="A14" s="7" t="s">
        <v>42</v>
      </c>
      <c r="B14" s="65">
        <v>40</v>
      </c>
      <c r="C14" s="39">
        <f>IF(B48=0, "-", B14/B48)</f>
        <v>3.0254897511534681E-3</v>
      </c>
      <c r="D14" s="65">
        <v>0</v>
      </c>
      <c r="E14" s="21">
        <f>IF(D48=0, "-", D14/D48)</f>
        <v>0</v>
      </c>
      <c r="F14" s="81">
        <v>355</v>
      </c>
      <c r="G14" s="39">
        <f>IF(F48=0, "-", F14/F48)</f>
        <v>2.2434985938635573E-3</v>
      </c>
      <c r="H14" s="65">
        <v>0</v>
      </c>
      <c r="I14" s="21">
        <f>IF(H48=0, "-", H14/H48)</f>
        <v>0</v>
      </c>
      <c r="J14" s="20" t="str">
        <f t="shared" si="0"/>
        <v>-</v>
      </c>
      <c r="K14" s="21" t="str">
        <f t="shared" si="1"/>
        <v>-</v>
      </c>
    </row>
    <row r="15" spans="1:11" x14ac:dyDescent="0.25">
      <c r="A15" s="7" t="s">
        <v>48</v>
      </c>
      <c r="B15" s="65">
        <v>407</v>
      </c>
      <c r="C15" s="39">
        <f>IF(B48=0, "-", B15/B48)</f>
        <v>3.0784358217986536E-2</v>
      </c>
      <c r="D15" s="65">
        <v>402</v>
      </c>
      <c r="E15" s="21">
        <f>IF(D48=0, "-", D15/D48)</f>
        <v>3.5189075630252101E-2</v>
      </c>
      <c r="F15" s="81">
        <v>5349</v>
      </c>
      <c r="G15" s="39">
        <f>IF(F48=0, "-", F15/F48)</f>
        <v>3.3804152052327237E-2</v>
      </c>
      <c r="H15" s="65">
        <v>4826</v>
      </c>
      <c r="I15" s="21">
        <f>IF(H48=0, "-", H15/H48)</f>
        <v>3.4169274557838539E-2</v>
      </c>
      <c r="J15" s="20">
        <f t="shared" si="0"/>
        <v>1.2437810945273632E-2</v>
      </c>
      <c r="K15" s="21">
        <f t="shared" si="1"/>
        <v>0.10837132200580191</v>
      </c>
    </row>
    <row r="16" spans="1:11" x14ac:dyDescent="0.25">
      <c r="A16" s="7" t="s">
        <v>51</v>
      </c>
      <c r="B16" s="65">
        <v>5</v>
      </c>
      <c r="C16" s="39">
        <f>IF(B48=0, "-", B16/B48)</f>
        <v>3.7818621889418351E-4</v>
      </c>
      <c r="D16" s="65">
        <v>24</v>
      </c>
      <c r="E16" s="21">
        <f>IF(D48=0, "-", D16/D48)</f>
        <v>2.1008403361344537E-3</v>
      </c>
      <c r="F16" s="81">
        <v>188</v>
      </c>
      <c r="G16" s="39">
        <f>IF(F48=0, "-", F16/F48)</f>
        <v>1.1881062975953487E-3</v>
      </c>
      <c r="H16" s="65">
        <v>90</v>
      </c>
      <c r="I16" s="21">
        <f>IF(H48=0, "-", H16/H48)</f>
        <v>6.3722227729081412E-4</v>
      </c>
      <c r="J16" s="20">
        <f t="shared" si="0"/>
        <v>-0.79166666666666663</v>
      </c>
      <c r="K16" s="21">
        <f t="shared" si="1"/>
        <v>1.0888888888888888</v>
      </c>
    </row>
    <row r="17" spans="1:11" x14ac:dyDescent="0.25">
      <c r="A17" s="7" t="s">
        <v>52</v>
      </c>
      <c r="B17" s="65">
        <v>808</v>
      </c>
      <c r="C17" s="39">
        <f>IF(B48=0, "-", B17/B48)</f>
        <v>6.1114892973300056E-2</v>
      </c>
      <c r="D17" s="65">
        <v>252</v>
      </c>
      <c r="E17" s="21">
        <f>IF(D48=0, "-", D17/D48)</f>
        <v>2.2058823529411766E-2</v>
      </c>
      <c r="F17" s="81">
        <v>4704</v>
      </c>
      <c r="G17" s="39">
        <f>IF(F48=0, "-", F17/F48)</f>
        <v>2.9727936297279364E-2</v>
      </c>
      <c r="H17" s="65">
        <v>2284</v>
      </c>
      <c r="I17" s="21">
        <f>IF(H48=0, "-", H17/H48)</f>
        <v>1.6171285348135771E-2</v>
      </c>
      <c r="J17" s="20">
        <f t="shared" si="0"/>
        <v>2.2063492063492065</v>
      </c>
      <c r="K17" s="21">
        <f t="shared" si="1"/>
        <v>1.0595446584938704</v>
      </c>
    </row>
    <row r="18" spans="1:11" x14ac:dyDescent="0.25">
      <c r="A18" s="7" t="s">
        <v>54</v>
      </c>
      <c r="B18" s="65">
        <v>389</v>
      </c>
      <c r="C18" s="39">
        <f>IF(B48=0, "-", B18/B48)</f>
        <v>2.9422887829967475E-2</v>
      </c>
      <c r="D18" s="65">
        <v>661</v>
      </c>
      <c r="E18" s="21">
        <f>IF(D48=0, "-", D18/D48)</f>
        <v>5.7860644257703084E-2</v>
      </c>
      <c r="F18" s="81">
        <v>4646</v>
      </c>
      <c r="G18" s="39">
        <f>IF(F48=0, "-", F18/F48)</f>
        <v>2.9361392865042499E-2</v>
      </c>
      <c r="H18" s="65">
        <v>4099</v>
      </c>
      <c r="I18" s="21">
        <f>IF(H48=0, "-", H18/H48)</f>
        <v>2.9021934606833853E-2</v>
      </c>
      <c r="J18" s="20">
        <f t="shared" si="0"/>
        <v>-0.4114977307110439</v>
      </c>
      <c r="K18" s="21">
        <f t="shared" si="1"/>
        <v>0.13344718223957064</v>
      </c>
    </row>
    <row r="19" spans="1:11" x14ac:dyDescent="0.25">
      <c r="A19" s="7" t="s">
        <v>55</v>
      </c>
      <c r="B19" s="65">
        <v>691</v>
      </c>
      <c r="C19" s="39">
        <f>IF(B48=0, "-", B19/B48)</f>
        <v>5.2265335451176162E-2</v>
      </c>
      <c r="D19" s="65">
        <v>990</v>
      </c>
      <c r="E19" s="21">
        <f>IF(D48=0, "-", D19/D48)</f>
        <v>8.6659663865546216E-2</v>
      </c>
      <c r="F19" s="81">
        <v>12777</v>
      </c>
      <c r="G19" s="39">
        <f>IF(F48=0, "-", F19/F48)</f>
        <v>8.074699023604133E-2</v>
      </c>
      <c r="H19" s="65">
        <v>11332</v>
      </c>
      <c r="I19" s="21">
        <f>IF(H48=0, "-", H19/H48)</f>
        <v>8.0233364958438941E-2</v>
      </c>
      <c r="J19" s="20">
        <f t="shared" si="0"/>
        <v>-0.30202020202020202</v>
      </c>
      <c r="K19" s="21">
        <f t="shared" si="1"/>
        <v>0.12751500176491351</v>
      </c>
    </row>
    <row r="20" spans="1:11" x14ac:dyDescent="0.25">
      <c r="A20" s="7" t="s">
        <v>59</v>
      </c>
      <c r="B20" s="65">
        <v>197</v>
      </c>
      <c r="C20" s="39">
        <f>IF(B48=0, "-", B20/B48)</f>
        <v>1.4900537024430829E-2</v>
      </c>
      <c r="D20" s="65">
        <v>155</v>
      </c>
      <c r="E20" s="21">
        <f>IF(D48=0, "-", D20/D48)</f>
        <v>1.3567927170868348E-2</v>
      </c>
      <c r="F20" s="81">
        <v>2195</v>
      </c>
      <c r="G20" s="39">
        <f>IF(F48=0, "-", F20/F48)</f>
        <v>1.3871772995860588E-2</v>
      </c>
      <c r="H20" s="65">
        <v>2004</v>
      </c>
      <c r="I20" s="21">
        <f>IF(H48=0, "-", H20/H48)</f>
        <v>1.4188816041008794E-2</v>
      </c>
      <c r="J20" s="20">
        <f t="shared" si="0"/>
        <v>0.2709677419354839</v>
      </c>
      <c r="K20" s="21">
        <f t="shared" si="1"/>
        <v>9.5309381237524957E-2</v>
      </c>
    </row>
    <row r="21" spans="1:11" x14ac:dyDescent="0.25">
      <c r="A21" s="7" t="s">
        <v>62</v>
      </c>
      <c r="B21" s="65">
        <v>1</v>
      </c>
      <c r="C21" s="39">
        <f>IF(B48=0, "-", B21/B48)</f>
        <v>7.5637243778836697E-5</v>
      </c>
      <c r="D21" s="65">
        <v>0</v>
      </c>
      <c r="E21" s="21">
        <f>IF(D48=0, "-", D21/D48)</f>
        <v>0</v>
      </c>
      <c r="F21" s="81">
        <v>119</v>
      </c>
      <c r="G21" s="39">
        <f>IF(F48=0, "-", F21/F48)</f>
        <v>7.5204600752046009E-4</v>
      </c>
      <c r="H21" s="65">
        <v>235</v>
      </c>
      <c r="I21" s="21">
        <f>IF(H48=0, "-", H21/H48)</f>
        <v>1.6638581684815701E-3</v>
      </c>
      <c r="J21" s="20" t="str">
        <f t="shared" si="0"/>
        <v>-</v>
      </c>
      <c r="K21" s="21">
        <f t="shared" si="1"/>
        <v>-0.49361702127659574</v>
      </c>
    </row>
    <row r="22" spans="1:11" x14ac:dyDescent="0.25">
      <c r="A22" s="7" t="s">
        <v>63</v>
      </c>
      <c r="B22" s="65">
        <v>118</v>
      </c>
      <c r="C22" s="39">
        <f>IF(B48=0, "-", B22/B48)</f>
        <v>8.925194765902731E-3</v>
      </c>
      <c r="D22" s="65">
        <v>205</v>
      </c>
      <c r="E22" s="21">
        <f>IF(D48=0, "-", D22/D48)</f>
        <v>1.7944677871148458E-2</v>
      </c>
      <c r="F22" s="81">
        <v>1702</v>
      </c>
      <c r="G22" s="39">
        <f>IF(F48=0, "-", F22/F48)</f>
        <v>1.0756153821847253E-2</v>
      </c>
      <c r="H22" s="65">
        <v>2055</v>
      </c>
      <c r="I22" s="21">
        <f>IF(H48=0, "-", H22/H48)</f>
        <v>1.4549908664806922E-2</v>
      </c>
      <c r="J22" s="20">
        <f t="shared" si="0"/>
        <v>-0.42439024390243901</v>
      </c>
      <c r="K22" s="21">
        <f t="shared" si="1"/>
        <v>-0.17177615571776156</v>
      </c>
    </row>
    <row r="23" spans="1:11" x14ac:dyDescent="0.25">
      <c r="A23" s="7" t="s">
        <v>65</v>
      </c>
      <c r="B23" s="65">
        <v>1068</v>
      </c>
      <c r="C23" s="39">
        <f>IF(B48=0, "-", B23/B48)</f>
        <v>8.0780576355797593E-2</v>
      </c>
      <c r="D23" s="65">
        <v>646</v>
      </c>
      <c r="E23" s="21">
        <f>IF(D48=0, "-", D23/D48)</f>
        <v>5.6547619047619048E-2</v>
      </c>
      <c r="F23" s="81">
        <v>13060</v>
      </c>
      <c r="G23" s="39">
        <f>IF(F48=0, "-", F23/F48)</f>
        <v>8.2535469396783259E-2</v>
      </c>
      <c r="H23" s="65">
        <v>9162</v>
      </c>
      <c r="I23" s="21">
        <f>IF(H48=0, "-", H23/H48)</f>
        <v>6.4869227828204867E-2</v>
      </c>
      <c r="J23" s="20">
        <f t="shared" si="0"/>
        <v>0.65325077399380804</v>
      </c>
      <c r="K23" s="21">
        <f t="shared" si="1"/>
        <v>0.4254529578694608</v>
      </c>
    </row>
    <row r="24" spans="1:11" x14ac:dyDescent="0.25">
      <c r="A24" s="7" t="s">
        <v>66</v>
      </c>
      <c r="B24" s="65">
        <v>1</v>
      </c>
      <c r="C24" s="39">
        <f>IF(B48=0, "-", B24/B48)</f>
        <v>7.5637243778836697E-5</v>
      </c>
      <c r="D24" s="65">
        <v>0</v>
      </c>
      <c r="E24" s="21">
        <f>IF(D48=0, "-", D24/D48)</f>
        <v>0</v>
      </c>
      <c r="F24" s="81">
        <v>34</v>
      </c>
      <c r="G24" s="39">
        <f>IF(F48=0, "-", F24/F48)</f>
        <v>2.1487028786298858E-4</v>
      </c>
      <c r="H24" s="65">
        <v>21</v>
      </c>
      <c r="I24" s="21">
        <f>IF(H48=0, "-", H24/H48)</f>
        <v>1.4868519803452329E-4</v>
      </c>
      <c r="J24" s="20" t="str">
        <f t="shared" si="0"/>
        <v>-</v>
      </c>
      <c r="K24" s="21">
        <f t="shared" si="1"/>
        <v>0.61904761904761907</v>
      </c>
    </row>
    <row r="25" spans="1:11" x14ac:dyDescent="0.25">
      <c r="A25" s="7" t="s">
        <v>67</v>
      </c>
      <c r="B25" s="65">
        <v>41</v>
      </c>
      <c r="C25" s="39">
        <f>IF(B48=0, "-", B25/B48)</f>
        <v>3.1011269949323046E-3</v>
      </c>
      <c r="D25" s="65">
        <v>38</v>
      </c>
      <c r="E25" s="21">
        <f>IF(D48=0, "-", D25/D48)</f>
        <v>3.326330532212885E-3</v>
      </c>
      <c r="F25" s="81">
        <v>1186</v>
      </c>
      <c r="G25" s="39">
        <f>IF(F48=0, "-", F25/F48)</f>
        <v>7.495181217808955E-3</v>
      </c>
      <c r="H25" s="65">
        <v>1730</v>
      </c>
      <c r="I25" s="21">
        <f>IF(H48=0, "-", H25/H48)</f>
        <v>1.2248828219034537E-2</v>
      </c>
      <c r="J25" s="20">
        <f t="shared" si="0"/>
        <v>7.8947368421052627E-2</v>
      </c>
      <c r="K25" s="21">
        <f t="shared" si="1"/>
        <v>-0.31445086705202313</v>
      </c>
    </row>
    <row r="26" spans="1:11" x14ac:dyDescent="0.25">
      <c r="A26" s="7" t="s">
        <v>68</v>
      </c>
      <c r="B26" s="65">
        <v>100</v>
      </c>
      <c r="C26" s="39">
        <f>IF(B48=0, "-", B26/B48)</f>
        <v>7.5637243778836696E-3</v>
      </c>
      <c r="D26" s="65">
        <v>46</v>
      </c>
      <c r="E26" s="21">
        <f>IF(D48=0, "-", D26/D48)</f>
        <v>4.0266106442577027E-3</v>
      </c>
      <c r="F26" s="81">
        <v>889</v>
      </c>
      <c r="G26" s="39">
        <f>IF(F48=0, "-", F26/F48)</f>
        <v>5.6182260561822607E-3</v>
      </c>
      <c r="H26" s="65">
        <v>299</v>
      </c>
      <c r="I26" s="21">
        <f>IF(H48=0, "-", H26/H48)</f>
        <v>2.1169940101105934E-3</v>
      </c>
      <c r="J26" s="20">
        <f t="shared" si="0"/>
        <v>1.173913043478261</v>
      </c>
      <c r="K26" s="21">
        <f t="shared" si="1"/>
        <v>1.9732441471571907</v>
      </c>
    </row>
    <row r="27" spans="1:11" x14ac:dyDescent="0.25">
      <c r="A27" s="7" t="s">
        <v>69</v>
      </c>
      <c r="B27" s="65">
        <v>172</v>
      </c>
      <c r="C27" s="39">
        <f>IF(B48=0, "-", B27/B48)</f>
        <v>1.3009605929959912E-2</v>
      </c>
      <c r="D27" s="65">
        <v>124</v>
      </c>
      <c r="E27" s="21">
        <f>IF(D48=0, "-", D27/D48)</f>
        <v>1.0854341736694677E-2</v>
      </c>
      <c r="F27" s="81">
        <v>1633</v>
      </c>
      <c r="G27" s="39">
        <f>IF(F48=0, "-", F27/F48)</f>
        <v>1.0320093531772365E-2</v>
      </c>
      <c r="H27" s="65">
        <v>1954</v>
      </c>
      <c r="I27" s="21">
        <f>IF(H48=0, "-", H27/H48)</f>
        <v>1.383480366473612E-2</v>
      </c>
      <c r="J27" s="20">
        <f t="shared" si="0"/>
        <v>0.38709677419354838</v>
      </c>
      <c r="K27" s="21">
        <f t="shared" si="1"/>
        <v>-0.16427840327533266</v>
      </c>
    </row>
    <row r="28" spans="1:11" x14ac:dyDescent="0.25">
      <c r="A28" s="7" t="s">
        <v>73</v>
      </c>
      <c r="B28" s="65">
        <v>18</v>
      </c>
      <c r="C28" s="39">
        <f>IF(B48=0, "-", B28/B48)</f>
        <v>1.3614703880190605E-3</v>
      </c>
      <c r="D28" s="65">
        <v>7</v>
      </c>
      <c r="E28" s="21">
        <f>IF(D48=0, "-", D28/D48)</f>
        <v>6.1274509803921568E-4</v>
      </c>
      <c r="F28" s="81">
        <v>136</v>
      </c>
      <c r="G28" s="39">
        <f>IF(F48=0, "-", F28/F48)</f>
        <v>8.5948115145195432E-4</v>
      </c>
      <c r="H28" s="65">
        <v>120</v>
      </c>
      <c r="I28" s="21">
        <f>IF(H48=0, "-", H28/H48)</f>
        <v>8.4962970305441879E-4</v>
      </c>
      <c r="J28" s="20">
        <f t="shared" si="0"/>
        <v>1.5714285714285714</v>
      </c>
      <c r="K28" s="21">
        <f t="shared" si="1"/>
        <v>0.13333333333333333</v>
      </c>
    </row>
    <row r="29" spans="1:11" x14ac:dyDescent="0.25">
      <c r="A29" s="7" t="s">
        <v>74</v>
      </c>
      <c r="B29" s="65">
        <v>1520</v>
      </c>
      <c r="C29" s="39">
        <f>IF(B48=0, "-", B29/B48)</f>
        <v>0.11496861054383178</v>
      </c>
      <c r="D29" s="65">
        <v>1544</v>
      </c>
      <c r="E29" s="21">
        <f>IF(D48=0, "-", D29/D48)</f>
        <v>0.13515406162464985</v>
      </c>
      <c r="F29" s="81">
        <v>18456</v>
      </c>
      <c r="G29" s="39">
        <f>IF(F48=0, "-", F29/F48)</f>
        <v>0.11663664802350934</v>
      </c>
      <c r="H29" s="65">
        <v>17003</v>
      </c>
      <c r="I29" s="21">
        <f>IF(H48=0, "-", H29/H48)</f>
        <v>0.12038544867528569</v>
      </c>
      <c r="J29" s="20">
        <f t="shared" si="0"/>
        <v>-1.5544041450777202E-2</v>
      </c>
      <c r="K29" s="21">
        <f t="shared" si="1"/>
        <v>8.5455507851555604E-2</v>
      </c>
    </row>
    <row r="30" spans="1:11" x14ac:dyDescent="0.25">
      <c r="A30" s="7" t="s">
        <v>76</v>
      </c>
      <c r="B30" s="65">
        <v>436</v>
      </c>
      <c r="C30" s="39">
        <f>IF(B48=0, "-", B30/B48)</f>
        <v>3.2977838287572801E-2</v>
      </c>
      <c r="D30" s="65">
        <v>500</v>
      </c>
      <c r="E30" s="21">
        <f>IF(D48=0, "-", D30/D48)</f>
        <v>4.3767507002801118E-2</v>
      </c>
      <c r="F30" s="81">
        <v>7273</v>
      </c>
      <c r="G30" s="39">
        <f>IF(F48=0, "-", F30/F48)</f>
        <v>4.5963282459632826E-2</v>
      </c>
      <c r="H30" s="65">
        <v>6793</v>
      </c>
      <c r="I30" s="21">
        <f>IF(H48=0, "-", H30/H48)</f>
        <v>4.8096121440405558E-2</v>
      </c>
      <c r="J30" s="20">
        <f t="shared" si="0"/>
        <v>-0.128</v>
      </c>
      <c r="K30" s="21">
        <f t="shared" si="1"/>
        <v>7.0660974532607099E-2</v>
      </c>
    </row>
    <row r="31" spans="1:11" x14ac:dyDescent="0.25">
      <c r="A31" s="7" t="s">
        <v>79</v>
      </c>
      <c r="B31" s="65">
        <v>959</v>
      </c>
      <c r="C31" s="39">
        <f>IF(B48=0, "-", B31/B48)</f>
        <v>7.2536116783904397E-2</v>
      </c>
      <c r="D31" s="65">
        <v>352</v>
      </c>
      <c r="E31" s="21">
        <f>IF(D48=0, "-", D31/D48)</f>
        <v>3.081232492997199E-2</v>
      </c>
      <c r="F31" s="81">
        <v>8932</v>
      </c>
      <c r="G31" s="39">
        <f>IF(F48=0, "-", F31/F48)</f>
        <v>5.6447688564476885E-2</v>
      </c>
      <c r="H31" s="65">
        <v>5840</v>
      </c>
      <c r="I31" s="21">
        <f>IF(H48=0, "-", H31/H48)</f>
        <v>4.134864554864838E-2</v>
      </c>
      <c r="J31" s="20">
        <f t="shared" si="0"/>
        <v>1.7244318181818181</v>
      </c>
      <c r="K31" s="21">
        <f t="shared" si="1"/>
        <v>0.52945205479452051</v>
      </c>
    </row>
    <row r="32" spans="1:11" x14ac:dyDescent="0.25">
      <c r="A32" s="7" t="s">
        <v>80</v>
      </c>
      <c r="B32" s="65">
        <v>11</v>
      </c>
      <c r="C32" s="39">
        <f>IF(B48=0, "-", B32/B48)</f>
        <v>8.320096815672037E-4</v>
      </c>
      <c r="D32" s="65">
        <v>10</v>
      </c>
      <c r="E32" s="21">
        <f>IF(D48=0, "-", D32/D48)</f>
        <v>8.7535014005602244E-4</v>
      </c>
      <c r="F32" s="81">
        <v>267</v>
      </c>
      <c r="G32" s="39">
        <f>IF(F48=0, "-", F32/F48)</f>
        <v>1.6873637311593517E-3</v>
      </c>
      <c r="H32" s="65">
        <v>297</v>
      </c>
      <c r="I32" s="21">
        <f>IF(H48=0, "-", H32/H48)</f>
        <v>2.1028335150596864E-3</v>
      </c>
      <c r="J32" s="20">
        <f t="shared" si="0"/>
        <v>0.1</v>
      </c>
      <c r="K32" s="21">
        <f t="shared" si="1"/>
        <v>-0.10101010101010101</v>
      </c>
    </row>
    <row r="33" spans="1:11" x14ac:dyDescent="0.25">
      <c r="A33" s="7" t="s">
        <v>81</v>
      </c>
      <c r="B33" s="65">
        <v>500</v>
      </c>
      <c r="C33" s="39">
        <f>IF(B48=0, "-", B33/B48)</f>
        <v>3.7818621889418348E-2</v>
      </c>
      <c r="D33" s="65">
        <v>784</v>
      </c>
      <c r="E33" s="21">
        <f>IF(D48=0, "-", D33/D48)</f>
        <v>6.8627450980392163E-2</v>
      </c>
      <c r="F33" s="81">
        <v>10125</v>
      </c>
      <c r="G33" s="39">
        <f>IF(F48=0, "-", F33/F48)</f>
        <v>6.3987107782728217E-2</v>
      </c>
      <c r="H33" s="65">
        <v>9322</v>
      </c>
      <c r="I33" s="21">
        <f>IF(H48=0, "-", H33/H48)</f>
        <v>6.6002067432277434E-2</v>
      </c>
      <c r="J33" s="20">
        <f t="shared" si="0"/>
        <v>-0.36224489795918369</v>
      </c>
      <c r="K33" s="21">
        <f t="shared" si="1"/>
        <v>8.614031323750268E-2</v>
      </c>
    </row>
    <row r="34" spans="1:11" x14ac:dyDescent="0.25">
      <c r="A34" s="7" t="s">
        <v>83</v>
      </c>
      <c r="B34" s="65">
        <v>487</v>
      </c>
      <c r="C34" s="39">
        <f>IF(B48=0, "-", B34/B48)</f>
        <v>3.6835337720293473E-2</v>
      </c>
      <c r="D34" s="65">
        <v>384</v>
      </c>
      <c r="E34" s="21">
        <f>IF(D48=0, "-", D34/D48)</f>
        <v>3.3613445378151259E-2</v>
      </c>
      <c r="F34" s="81">
        <v>4634</v>
      </c>
      <c r="G34" s="39">
        <f>IF(F48=0, "-", F34/F48)</f>
        <v>2.9285556292855563E-2</v>
      </c>
      <c r="H34" s="65">
        <v>7947</v>
      </c>
      <c r="I34" s="21">
        <f>IF(H48=0, "-", H34/H48)</f>
        <v>5.6266727084778881E-2</v>
      </c>
      <c r="J34" s="20">
        <f t="shared" si="0"/>
        <v>0.26822916666666669</v>
      </c>
      <c r="K34" s="21">
        <f t="shared" si="1"/>
        <v>-0.41688687555052223</v>
      </c>
    </row>
    <row r="35" spans="1:11" x14ac:dyDescent="0.25">
      <c r="A35" s="7" t="s">
        <v>84</v>
      </c>
      <c r="B35" s="65">
        <v>41</v>
      </c>
      <c r="C35" s="39">
        <f>IF(B48=0, "-", B35/B48)</f>
        <v>3.1011269949323046E-3</v>
      </c>
      <c r="D35" s="65">
        <v>55</v>
      </c>
      <c r="E35" s="21">
        <f>IF(D48=0, "-", D35/D48)</f>
        <v>4.8144257703081235E-3</v>
      </c>
      <c r="F35" s="81">
        <v>471</v>
      </c>
      <c r="G35" s="39">
        <f>IF(F48=0, "-", F35/F48)</f>
        <v>2.976585458337283E-3</v>
      </c>
      <c r="H35" s="65">
        <v>549</v>
      </c>
      <c r="I35" s="21">
        <f>IF(H48=0, "-", H35/H48)</f>
        <v>3.8870558914739658E-3</v>
      </c>
      <c r="J35" s="20">
        <f t="shared" si="0"/>
        <v>-0.25454545454545452</v>
      </c>
      <c r="K35" s="21">
        <f t="shared" si="1"/>
        <v>-0.14207650273224043</v>
      </c>
    </row>
    <row r="36" spans="1:11" x14ac:dyDescent="0.25">
      <c r="A36" s="7" t="s">
        <v>86</v>
      </c>
      <c r="B36" s="65">
        <v>141</v>
      </c>
      <c r="C36" s="39">
        <f>IF(B48=0, "-", B36/B48)</f>
        <v>1.0664851372815974E-2</v>
      </c>
      <c r="D36" s="65">
        <v>118</v>
      </c>
      <c r="E36" s="21">
        <f>IF(D48=0, "-", D36/D48)</f>
        <v>1.0329131652661064E-2</v>
      </c>
      <c r="F36" s="81">
        <v>1418</v>
      </c>
      <c r="G36" s="39">
        <f>IF(F48=0, "-", F36/F48)</f>
        <v>8.9613549467564071E-3</v>
      </c>
      <c r="H36" s="65">
        <v>1043</v>
      </c>
      <c r="I36" s="21">
        <f>IF(H48=0, "-", H36/H48)</f>
        <v>7.3846981690479903E-3</v>
      </c>
      <c r="J36" s="20">
        <f t="shared" si="0"/>
        <v>0.19491525423728814</v>
      </c>
      <c r="K36" s="21">
        <f t="shared" si="1"/>
        <v>0.3595397890699904</v>
      </c>
    </row>
    <row r="37" spans="1:11" x14ac:dyDescent="0.25">
      <c r="A37" s="7" t="s">
        <v>88</v>
      </c>
      <c r="B37" s="65">
        <v>119</v>
      </c>
      <c r="C37" s="39">
        <f>IF(B48=0, "-", B37/B48)</f>
        <v>9.0008320096815666E-3</v>
      </c>
      <c r="D37" s="65">
        <v>76</v>
      </c>
      <c r="E37" s="21">
        <f>IF(D48=0, "-", D37/D48)</f>
        <v>6.6526610644257701E-3</v>
      </c>
      <c r="F37" s="81">
        <v>1539</v>
      </c>
      <c r="G37" s="39">
        <f>IF(F48=0, "-", F37/F48)</f>
        <v>9.7260403829746902E-3</v>
      </c>
      <c r="H37" s="65">
        <v>972</v>
      </c>
      <c r="I37" s="21">
        <f>IF(H48=0, "-", H37/H48)</f>
        <v>6.8820005947407923E-3</v>
      </c>
      <c r="J37" s="20">
        <f t="shared" si="0"/>
        <v>0.56578947368421051</v>
      </c>
      <c r="K37" s="21">
        <f t="shared" si="1"/>
        <v>0.58333333333333337</v>
      </c>
    </row>
    <row r="38" spans="1:11" x14ac:dyDescent="0.25">
      <c r="A38" s="7" t="s">
        <v>89</v>
      </c>
      <c r="B38" s="65">
        <v>2</v>
      </c>
      <c r="C38" s="39">
        <f>IF(B48=0, "-", B38/B48)</f>
        <v>1.5127448755767339E-4</v>
      </c>
      <c r="D38" s="65">
        <v>2</v>
      </c>
      <c r="E38" s="21">
        <f>IF(D48=0, "-", D38/D48)</f>
        <v>1.7507002801120448E-4</v>
      </c>
      <c r="F38" s="81">
        <v>13</v>
      </c>
      <c r="G38" s="39">
        <f>IF(F48=0, "-", F38/F48)</f>
        <v>8.2156286535848573E-5</v>
      </c>
      <c r="H38" s="65">
        <v>5</v>
      </c>
      <c r="I38" s="21">
        <f>IF(H48=0, "-", H38/H48)</f>
        <v>3.5401237627267447E-5</v>
      </c>
      <c r="J38" s="20">
        <f t="shared" si="0"/>
        <v>0</v>
      </c>
      <c r="K38" s="21">
        <f t="shared" si="1"/>
        <v>1.6</v>
      </c>
    </row>
    <row r="39" spans="1:11" x14ac:dyDescent="0.25">
      <c r="A39" s="7" t="s">
        <v>92</v>
      </c>
      <c r="B39" s="65">
        <v>154</v>
      </c>
      <c r="C39" s="39">
        <f>IF(B48=0, "-", B39/B48)</f>
        <v>1.1648135541940852E-2</v>
      </c>
      <c r="D39" s="65">
        <v>124</v>
      </c>
      <c r="E39" s="21">
        <f>IF(D48=0, "-", D39/D48)</f>
        <v>1.0854341736694677E-2</v>
      </c>
      <c r="F39" s="81">
        <v>1432</v>
      </c>
      <c r="G39" s="39">
        <f>IF(F48=0, "-", F39/F48)</f>
        <v>9.049830947641167E-3</v>
      </c>
      <c r="H39" s="65">
        <v>1876</v>
      </c>
      <c r="I39" s="21">
        <f>IF(H48=0, "-", H39/H48)</f>
        <v>1.3282544357750748E-2</v>
      </c>
      <c r="J39" s="20">
        <f t="shared" si="0"/>
        <v>0.24193548387096775</v>
      </c>
      <c r="K39" s="21">
        <f t="shared" si="1"/>
        <v>-0.23667377398720682</v>
      </c>
    </row>
    <row r="40" spans="1:11" x14ac:dyDescent="0.25">
      <c r="A40" s="7" t="s">
        <v>93</v>
      </c>
      <c r="B40" s="65">
        <v>58</v>
      </c>
      <c r="C40" s="39">
        <f>IF(B48=0, "-", B40/B48)</f>
        <v>4.3869601391725282E-3</v>
      </c>
      <c r="D40" s="65">
        <v>28</v>
      </c>
      <c r="E40" s="21">
        <f>IF(D48=0, "-", D40/D48)</f>
        <v>2.4509803921568627E-3</v>
      </c>
      <c r="F40" s="81">
        <v>600</v>
      </c>
      <c r="G40" s="39">
        <f>IF(F48=0, "-", F40/F48)</f>
        <v>3.7918286093468574E-3</v>
      </c>
      <c r="H40" s="65">
        <v>322</v>
      </c>
      <c r="I40" s="21">
        <f>IF(H48=0, "-", H40/H48)</f>
        <v>2.2798397031960236E-3</v>
      </c>
      <c r="J40" s="20">
        <f t="shared" si="0"/>
        <v>1.0714285714285714</v>
      </c>
      <c r="K40" s="21">
        <f t="shared" si="1"/>
        <v>0.86335403726708071</v>
      </c>
    </row>
    <row r="41" spans="1:11" x14ac:dyDescent="0.25">
      <c r="A41" s="7" t="s">
        <v>94</v>
      </c>
      <c r="B41" s="65">
        <v>846</v>
      </c>
      <c r="C41" s="39">
        <f>IF(B48=0, "-", B41/B48)</f>
        <v>6.3989108236895853E-2</v>
      </c>
      <c r="D41" s="65">
        <v>666</v>
      </c>
      <c r="E41" s="21">
        <f>IF(D48=0, "-", D41/D48)</f>
        <v>5.8298319327731093E-2</v>
      </c>
      <c r="F41" s="81">
        <v>7732</v>
      </c>
      <c r="G41" s="39">
        <f>IF(F48=0, "-", F41/F48)</f>
        <v>4.8864031345783168E-2</v>
      </c>
      <c r="H41" s="65">
        <v>7452</v>
      </c>
      <c r="I41" s="21">
        <f>IF(H48=0, "-", H41/H48)</f>
        <v>5.2762004559679408E-2</v>
      </c>
      <c r="J41" s="20">
        <f t="shared" si="0"/>
        <v>0.27027027027027029</v>
      </c>
      <c r="K41" s="21">
        <f t="shared" si="1"/>
        <v>3.7573805689747719E-2</v>
      </c>
    </row>
    <row r="42" spans="1:11" x14ac:dyDescent="0.25">
      <c r="A42" s="7" t="s">
        <v>95</v>
      </c>
      <c r="B42" s="65">
        <v>154</v>
      </c>
      <c r="C42" s="39">
        <f>IF(B48=0, "-", B42/B48)</f>
        <v>1.1648135541940852E-2</v>
      </c>
      <c r="D42" s="65">
        <v>173</v>
      </c>
      <c r="E42" s="21">
        <f>IF(D48=0, "-", D42/D48)</f>
        <v>1.5143557422969188E-2</v>
      </c>
      <c r="F42" s="81">
        <v>2200</v>
      </c>
      <c r="G42" s="39">
        <f>IF(F48=0, "-", F42/F48)</f>
        <v>1.3903371567605145E-2</v>
      </c>
      <c r="H42" s="65">
        <v>1681</v>
      </c>
      <c r="I42" s="21">
        <f>IF(H48=0, "-", H42/H48)</f>
        <v>1.1901896090287316E-2</v>
      </c>
      <c r="J42" s="20">
        <f t="shared" si="0"/>
        <v>-0.10982658959537572</v>
      </c>
      <c r="K42" s="21">
        <f t="shared" si="1"/>
        <v>0.30874479476502081</v>
      </c>
    </row>
    <row r="43" spans="1:11" x14ac:dyDescent="0.25">
      <c r="A43" s="7" t="s">
        <v>96</v>
      </c>
      <c r="B43" s="65">
        <v>301</v>
      </c>
      <c r="C43" s="39">
        <f>IF(B48=0, "-", B43/B48)</f>
        <v>2.2766810377429846E-2</v>
      </c>
      <c r="D43" s="65">
        <v>0</v>
      </c>
      <c r="E43" s="21">
        <f>IF(D48=0, "-", D43/D48)</f>
        <v>0</v>
      </c>
      <c r="F43" s="81">
        <v>2629</v>
      </c>
      <c r="G43" s="39">
        <f>IF(F48=0, "-", F43/F48)</f>
        <v>1.6614529023288149E-2</v>
      </c>
      <c r="H43" s="65">
        <v>0</v>
      </c>
      <c r="I43" s="21">
        <f>IF(H48=0, "-", H43/H48)</f>
        <v>0</v>
      </c>
      <c r="J43" s="20" t="str">
        <f t="shared" si="0"/>
        <v>-</v>
      </c>
      <c r="K43" s="21" t="str">
        <f t="shared" si="1"/>
        <v>-</v>
      </c>
    </row>
    <row r="44" spans="1:11" x14ac:dyDescent="0.25">
      <c r="A44" s="7" t="s">
        <v>97</v>
      </c>
      <c r="B44" s="65">
        <v>1816</v>
      </c>
      <c r="C44" s="39">
        <f>IF(B48=0, "-", B44/B48)</f>
        <v>0.13735723470236744</v>
      </c>
      <c r="D44" s="65">
        <v>1914</v>
      </c>
      <c r="E44" s="21">
        <f>IF(D48=0, "-", D44/D48)</f>
        <v>0.16754201680672268</v>
      </c>
      <c r="F44" s="81">
        <v>24431</v>
      </c>
      <c r="G44" s="39">
        <f>IF(F48=0, "-", F44/F48)</f>
        <v>0.15439694125825512</v>
      </c>
      <c r="H44" s="65">
        <v>22565</v>
      </c>
      <c r="I44" s="21">
        <f>IF(H48=0, "-", H44/H48)</f>
        <v>0.15976578541185799</v>
      </c>
      <c r="J44" s="20">
        <f t="shared" si="0"/>
        <v>-5.1201671891327065E-2</v>
      </c>
      <c r="K44" s="21">
        <f t="shared" si="1"/>
        <v>8.2694438289386218E-2</v>
      </c>
    </row>
    <row r="45" spans="1:11" x14ac:dyDescent="0.25">
      <c r="A45" s="7" t="s">
        <v>99</v>
      </c>
      <c r="B45" s="65">
        <v>474</v>
      </c>
      <c r="C45" s="39">
        <f>IF(B48=0, "-", B45/B48)</f>
        <v>3.5852053551168599E-2</v>
      </c>
      <c r="D45" s="65">
        <v>343</v>
      </c>
      <c r="E45" s="21">
        <f>IF(D48=0, "-", D45/D48)</f>
        <v>3.002450980392157E-2</v>
      </c>
      <c r="F45" s="81">
        <v>4912</v>
      </c>
      <c r="G45" s="39">
        <f>IF(F48=0, "-", F45/F48)</f>
        <v>3.1042436881852941E-2</v>
      </c>
      <c r="H45" s="65">
        <v>5881</v>
      </c>
      <c r="I45" s="21">
        <f>IF(H48=0, "-", H45/H48)</f>
        <v>4.1638935697191973E-2</v>
      </c>
      <c r="J45" s="20">
        <f t="shared" si="0"/>
        <v>0.38192419825072887</v>
      </c>
      <c r="K45" s="21">
        <f t="shared" si="1"/>
        <v>-0.16476789661622174</v>
      </c>
    </row>
    <row r="46" spans="1:11" x14ac:dyDescent="0.25">
      <c r="A46" s="7" t="s">
        <v>100</v>
      </c>
      <c r="B46" s="65">
        <v>326</v>
      </c>
      <c r="C46" s="39">
        <f>IF(B48=0, "-", B46/B48)</f>
        <v>2.4657741471900765E-2</v>
      </c>
      <c r="D46" s="65">
        <v>135</v>
      </c>
      <c r="E46" s="21">
        <f>IF(D48=0, "-", D46/D48)</f>
        <v>1.1817226890756302E-2</v>
      </c>
      <c r="F46" s="81">
        <v>3288</v>
      </c>
      <c r="G46" s="39">
        <f>IF(F48=0, "-", F46/F48)</f>
        <v>2.0779220779220779E-2</v>
      </c>
      <c r="H46" s="65">
        <v>2626</v>
      </c>
      <c r="I46" s="21">
        <f>IF(H48=0, "-", H46/H48)</f>
        <v>1.8592730001840866E-2</v>
      </c>
      <c r="J46" s="20">
        <f t="shared" si="0"/>
        <v>1.4148148148148147</v>
      </c>
      <c r="K46" s="21">
        <f t="shared" si="1"/>
        <v>0.25209444021325211</v>
      </c>
    </row>
    <row r="47" spans="1:11" x14ac:dyDescent="0.25">
      <c r="A47" s="2"/>
      <c r="B47" s="68"/>
      <c r="C47" s="33"/>
      <c r="D47" s="68"/>
      <c r="E47" s="6"/>
      <c r="F47" s="82"/>
      <c r="G47" s="33"/>
      <c r="H47" s="68"/>
      <c r="I47" s="6"/>
      <c r="J47" s="5"/>
      <c r="K47" s="6"/>
    </row>
    <row r="48" spans="1:11" s="43" customFormat="1" x14ac:dyDescent="0.25">
      <c r="A48" s="162" t="s">
        <v>623</v>
      </c>
      <c r="B48" s="71">
        <f>SUM(B7:B47)</f>
        <v>13221</v>
      </c>
      <c r="C48" s="40">
        <v>1</v>
      </c>
      <c r="D48" s="71">
        <f>SUM(D7:D47)</f>
        <v>11424</v>
      </c>
      <c r="E48" s="41">
        <v>1</v>
      </c>
      <c r="F48" s="77">
        <f>SUM(F7:F47)</f>
        <v>158235</v>
      </c>
      <c r="G48" s="42">
        <v>1</v>
      </c>
      <c r="H48" s="71">
        <f>SUM(H7:H47)</f>
        <v>141238</v>
      </c>
      <c r="I48" s="41">
        <v>1</v>
      </c>
      <c r="J48" s="37">
        <f>IF(D48=0, "-", (B48-D48)/D48)</f>
        <v>0.15730042016806722</v>
      </c>
      <c r="K48" s="38">
        <f>IF(H48=0, "-", (F48-H48)/H48)</f>
        <v>0.12034296719013297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1"/>
  <sheetViews>
    <sheetView tabSelected="1" zoomScaleNormal="100" workbookViewId="0">
      <selection activeCell="M1" sqref="M1"/>
    </sheetView>
  </sheetViews>
  <sheetFormatPr defaultRowHeight="13.2" x14ac:dyDescent="0.25"/>
  <cols>
    <col min="1" max="1" width="30"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113</v>
      </c>
      <c r="B2" s="202" t="s">
        <v>104</v>
      </c>
      <c r="C2" s="198"/>
      <c r="D2" s="198"/>
      <c r="E2" s="203"/>
      <c r="F2" s="203"/>
      <c r="G2" s="203"/>
      <c r="H2" s="203"/>
      <c r="I2" s="203"/>
      <c r="J2" s="203"/>
      <c r="K2" s="203"/>
    </row>
    <row r="4" spans="1:11" ht="15.6" x14ac:dyDescent="0.3">
      <c r="A4" s="164" t="s">
        <v>129</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131</v>
      </c>
      <c r="B6" s="61" t="s">
        <v>12</v>
      </c>
      <c r="C6" s="62" t="s">
        <v>13</v>
      </c>
      <c r="D6" s="61" t="s">
        <v>12</v>
      </c>
      <c r="E6" s="63" t="s">
        <v>13</v>
      </c>
      <c r="F6" s="62" t="s">
        <v>12</v>
      </c>
      <c r="G6" s="62" t="s">
        <v>13</v>
      </c>
      <c r="H6" s="61" t="s">
        <v>12</v>
      </c>
      <c r="I6" s="63" t="s">
        <v>13</v>
      </c>
      <c r="J6" s="61"/>
      <c r="K6" s="63"/>
    </row>
    <row r="7" spans="1:11" x14ac:dyDescent="0.25">
      <c r="A7" s="7" t="s">
        <v>504</v>
      </c>
      <c r="B7" s="65">
        <v>0</v>
      </c>
      <c r="C7" s="34">
        <f>IF(B15=0, "-", B7/B15)</f>
        <v>0</v>
      </c>
      <c r="D7" s="65">
        <v>1</v>
      </c>
      <c r="E7" s="9">
        <f>IF(D15=0, "-", D7/D15)</f>
        <v>0.04</v>
      </c>
      <c r="F7" s="81">
        <v>9</v>
      </c>
      <c r="G7" s="34">
        <f>IF(F15=0, "-", F7/F15)</f>
        <v>2.1428571428571429E-2</v>
      </c>
      <c r="H7" s="65">
        <v>72</v>
      </c>
      <c r="I7" s="9">
        <f>IF(H15=0, "-", H7/H15)</f>
        <v>0.15351812366737741</v>
      </c>
      <c r="J7" s="8">
        <f t="shared" ref="J7:J13" si="0">IF(D7=0, "-", IF((B7-D7)/D7&lt;10, (B7-D7)/D7, "&gt;999%"))</f>
        <v>-1</v>
      </c>
      <c r="K7" s="9">
        <f t="shared" ref="K7:K13" si="1">IF(H7=0, "-", IF((F7-H7)/H7&lt;10, (F7-H7)/H7, "&gt;999%"))</f>
        <v>-0.875</v>
      </c>
    </row>
    <row r="8" spans="1:11" x14ac:dyDescent="0.25">
      <c r="A8" s="7" t="s">
        <v>505</v>
      </c>
      <c r="B8" s="65">
        <v>0</v>
      </c>
      <c r="C8" s="34">
        <f>IF(B15=0, "-", B8/B15)</f>
        <v>0</v>
      </c>
      <c r="D8" s="65">
        <v>0</v>
      </c>
      <c r="E8" s="9">
        <f>IF(D15=0, "-", D8/D15)</f>
        <v>0</v>
      </c>
      <c r="F8" s="81">
        <v>6</v>
      </c>
      <c r="G8" s="34">
        <f>IF(F15=0, "-", F8/F15)</f>
        <v>1.4285714285714285E-2</v>
      </c>
      <c r="H8" s="65">
        <v>0</v>
      </c>
      <c r="I8" s="9">
        <f>IF(H15=0, "-", H8/H15)</f>
        <v>0</v>
      </c>
      <c r="J8" s="8" t="str">
        <f t="shared" si="0"/>
        <v>-</v>
      </c>
      <c r="K8" s="9" t="str">
        <f t="shared" si="1"/>
        <v>-</v>
      </c>
    </row>
    <row r="9" spans="1:11" x14ac:dyDescent="0.25">
      <c r="A9" s="7" t="s">
        <v>506</v>
      </c>
      <c r="B9" s="65">
        <v>5</v>
      </c>
      <c r="C9" s="34">
        <f>IF(B15=0, "-", B9/B15)</f>
        <v>0.15625</v>
      </c>
      <c r="D9" s="65">
        <v>4</v>
      </c>
      <c r="E9" s="9">
        <f>IF(D15=0, "-", D9/D15)</f>
        <v>0.16</v>
      </c>
      <c r="F9" s="81">
        <v>50</v>
      </c>
      <c r="G9" s="34">
        <f>IF(F15=0, "-", F9/F15)</f>
        <v>0.11904761904761904</v>
      </c>
      <c r="H9" s="65">
        <v>24</v>
      </c>
      <c r="I9" s="9">
        <f>IF(H15=0, "-", H9/H15)</f>
        <v>5.1172707889125799E-2</v>
      </c>
      <c r="J9" s="8">
        <f t="shared" si="0"/>
        <v>0.25</v>
      </c>
      <c r="K9" s="9">
        <f t="shared" si="1"/>
        <v>1.0833333333333333</v>
      </c>
    </row>
    <row r="10" spans="1:11" x14ac:dyDescent="0.25">
      <c r="A10" s="7" t="s">
        <v>507</v>
      </c>
      <c r="B10" s="65">
        <v>0</v>
      </c>
      <c r="C10" s="34">
        <f>IF(B15=0, "-", B10/B15)</f>
        <v>0</v>
      </c>
      <c r="D10" s="65">
        <v>1</v>
      </c>
      <c r="E10" s="9">
        <f>IF(D15=0, "-", D10/D15)</f>
        <v>0.04</v>
      </c>
      <c r="F10" s="81">
        <v>13</v>
      </c>
      <c r="G10" s="34">
        <f>IF(F15=0, "-", F10/F15)</f>
        <v>3.0952380952380953E-2</v>
      </c>
      <c r="H10" s="65">
        <v>19</v>
      </c>
      <c r="I10" s="9">
        <f>IF(H15=0, "-", H10/H15)</f>
        <v>4.0511727078891259E-2</v>
      </c>
      <c r="J10" s="8">
        <f t="shared" si="0"/>
        <v>-1</v>
      </c>
      <c r="K10" s="9">
        <f t="shared" si="1"/>
        <v>-0.31578947368421051</v>
      </c>
    </row>
    <row r="11" spans="1:11" x14ac:dyDescent="0.25">
      <c r="A11" s="7" t="s">
        <v>508</v>
      </c>
      <c r="B11" s="65">
        <v>0</v>
      </c>
      <c r="C11" s="34">
        <f>IF(B15=0, "-", B11/B15)</f>
        <v>0</v>
      </c>
      <c r="D11" s="65">
        <v>0</v>
      </c>
      <c r="E11" s="9">
        <f>IF(D15=0, "-", D11/D15)</f>
        <v>0</v>
      </c>
      <c r="F11" s="81">
        <v>14</v>
      </c>
      <c r="G11" s="34">
        <f>IF(F15=0, "-", F11/F15)</f>
        <v>3.3333333333333333E-2</v>
      </c>
      <c r="H11" s="65">
        <v>49</v>
      </c>
      <c r="I11" s="9">
        <f>IF(H15=0, "-", H11/H15)</f>
        <v>0.1044776119402985</v>
      </c>
      <c r="J11" s="8" t="str">
        <f t="shared" si="0"/>
        <v>-</v>
      </c>
      <c r="K11" s="9">
        <f t="shared" si="1"/>
        <v>-0.7142857142857143</v>
      </c>
    </row>
    <row r="12" spans="1:11" x14ac:dyDescent="0.25">
      <c r="A12" s="7" t="s">
        <v>509</v>
      </c>
      <c r="B12" s="65">
        <v>27</v>
      </c>
      <c r="C12" s="34">
        <f>IF(B15=0, "-", B12/B15)</f>
        <v>0.84375</v>
      </c>
      <c r="D12" s="65">
        <v>19</v>
      </c>
      <c r="E12" s="9">
        <f>IF(D15=0, "-", D12/D15)</f>
        <v>0.76</v>
      </c>
      <c r="F12" s="81">
        <v>313</v>
      </c>
      <c r="G12" s="34">
        <f>IF(F15=0, "-", F12/F15)</f>
        <v>0.74523809523809526</v>
      </c>
      <c r="H12" s="65">
        <v>291</v>
      </c>
      <c r="I12" s="9">
        <f>IF(H15=0, "-", H12/H15)</f>
        <v>0.6204690831556503</v>
      </c>
      <c r="J12" s="8">
        <f t="shared" si="0"/>
        <v>0.42105263157894735</v>
      </c>
      <c r="K12" s="9">
        <f t="shared" si="1"/>
        <v>7.560137457044673E-2</v>
      </c>
    </row>
    <row r="13" spans="1:11" x14ac:dyDescent="0.25">
      <c r="A13" s="7" t="s">
        <v>510</v>
      </c>
      <c r="B13" s="65">
        <v>0</v>
      </c>
      <c r="C13" s="34">
        <f>IF(B15=0, "-", B13/B15)</f>
        <v>0</v>
      </c>
      <c r="D13" s="65">
        <v>0</v>
      </c>
      <c r="E13" s="9">
        <f>IF(D15=0, "-", D13/D15)</f>
        <v>0</v>
      </c>
      <c r="F13" s="81">
        <v>15</v>
      </c>
      <c r="G13" s="34">
        <f>IF(F15=0, "-", F13/F15)</f>
        <v>3.5714285714285712E-2</v>
      </c>
      <c r="H13" s="65">
        <v>14</v>
      </c>
      <c r="I13" s="9">
        <f>IF(H15=0, "-", H13/H15)</f>
        <v>2.9850746268656716E-2</v>
      </c>
      <c r="J13" s="8" t="str">
        <f t="shared" si="0"/>
        <v>-</v>
      </c>
      <c r="K13" s="9">
        <f t="shared" si="1"/>
        <v>7.1428571428571425E-2</v>
      </c>
    </row>
    <row r="14" spans="1:11" x14ac:dyDescent="0.25">
      <c r="A14" s="2"/>
      <c r="B14" s="68"/>
      <c r="C14" s="33"/>
      <c r="D14" s="68"/>
      <c r="E14" s="6"/>
      <c r="F14" s="82"/>
      <c r="G14" s="33"/>
      <c r="H14" s="68"/>
      <c r="I14" s="6"/>
      <c r="J14" s="5"/>
      <c r="K14" s="6"/>
    </row>
    <row r="15" spans="1:11" s="43" customFormat="1" x14ac:dyDescent="0.25">
      <c r="A15" s="162" t="s">
        <v>645</v>
      </c>
      <c r="B15" s="71">
        <f>SUM(B7:B14)</f>
        <v>32</v>
      </c>
      <c r="C15" s="40">
        <f>B15/24005</f>
        <v>1.3330556134138721E-3</v>
      </c>
      <c r="D15" s="71">
        <f>SUM(D7:D14)</f>
        <v>25</v>
      </c>
      <c r="E15" s="41">
        <f>D15/21249</f>
        <v>1.1765259541625488E-3</v>
      </c>
      <c r="F15" s="77">
        <f>SUM(F7:F14)</f>
        <v>420</v>
      </c>
      <c r="G15" s="42">
        <f>F15/287314</f>
        <v>1.461815296156818E-3</v>
      </c>
      <c r="H15" s="71">
        <f>SUM(H7:H14)</f>
        <v>469</v>
      </c>
      <c r="I15" s="41">
        <f>H15/272733</f>
        <v>1.7196305544250237E-3</v>
      </c>
      <c r="J15" s="37">
        <f>IF(D15=0, "-", IF((B15-D15)/D15&lt;10, (B15-D15)/D15, "&gt;999%"))</f>
        <v>0.28000000000000003</v>
      </c>
      <c r="K15" s="38">
        <f>IF(H15=0, "-", IF((F15-H15)/H15&lt;10, (F15-H15)/H15, "&gt;999%"))</f>
        <v>-0.1044776119402985</v>
      </c>
    </row>
    <row r="16" spans="1:11" x14ac:dyDescent="0.25">
      <c r="B16" s="83"/>
      <c r="D16" s="83"/>
      <c r="F16" s="83"/>
      <c r="H16" s="83"/>
    </row>
    <row r="17" spans="1:11" x14ac:dyDescent="0.25">
      <c r="A17" s="163" t="s">
        <v>132</v>
      </c>
      <c r="B17" s="61" t="s">
        <v>12</v>
      </c>
      <c r="C17" s="62" t="s">
        <v>13</v>
      </c>
      <c r="D17" s="61" t="s">
        <v>12</v>
      </c>
      <c r="E17" s="63" t="s">
        <v>13</v>
      </c>
      <c r="F17" s="62" t="s">
        <v>12</v>
      </c>
      <c r="G17" s="62" t="s">
        <v>13</v>
      </c>
      <c r="H17" s="61" t="s">
        <v>12</v>
      </c>
      <c r="I17" s="63" t="s">
        <v>13</v>
      </c>
      <c r="J17" s="61"/>
      <c r="K17" s="63"/>
    </row>
    <row r="18" spans="1:11" x14ac:dyDescent="0.25">
      <c r="A18" s="7" t="s">
        <v>511</v>
      </c>
      <c r="B18" s="65">
        <v>0</v>
      </c>
      <c r="C18" s="34">
        <f>IF(B21=0, "-", B18/B21)</f>
        <v>0</v>
      </c>
      <c r="D18" s="65">
        <v>0</v>
      </c>
      <c r="E18" s="9">
        <f>IF(D21=0, "-", D18/D21)</f>
        <v>0</v>
      </c>
      <c r="F18" s="81">
        <v>1</v>
      </c>
      <c r="G18" s="34">
        <f>IF(F21=0, "-", F18/F21)</f>
        <v>3.7037037037037035E-2</v>
      </c>
      <c r="H18" s="65">
        <v>0</v>
      </c>
      <c r="I18" s="9">
        <f>IF(H21=0, "-", H18/H21)</f>
        <v>0</v>
      </c>
      <c r="J18" s="8" t="str">
        <f>IF(D18=0, "-", IF((B18-D18)/D18&lt;10, (B18-D18)/D18, "&gt;999%"))</f>
        <v>-</v>
      </c>
      <c r="K18" s="9" t="str">
        <f>IF(H18=0, "-", IF((F18-H18)/H18&lt;10, (F18-H18)/H18, "&gt;999%"))</f>
        <v>-</v>
      </c>
    </row>
    <row r="19" spans="1:11" x14ac:dyDescent="0.25">
      <c r="A19" s="7" t="s">
        <v>512</v>
      </c>
      <c r="B19" s="65">
        <v>2</v>
      </c>
      <c r="C19" s="34">
        <f>IF(B21=0, "-", B19/B21)</f>
        <v>1</v>
      </c>
      <c r="D19" s="65">
        <v>3</v>
      </c>
      <c r="E19" s="9">
        <f>IF(D21=0, "-", D19/D21)</f>
        <v>1</v>
      </c>
      <c r="F19" s="81">
        <v>26</v>
      </c>
      <c r="G19" s="34">
        <f>IF(F21=0, "-", F19/F21)</f>
        <v>0.96296296296296291</v>
      </c>
      <c r="H19" s="65">
        <v>27</v>
      </c>
      <c r="I19" s="9">
        <f>IF(H21=0, "-", H19/H21)</f>
        <v>1</v>
      </c>
      <c r="J19" s="8">
        <f>IF(D19=0, "-", IF((B19-D19)/D19&lt;10, (B19-D19)/D19, "&gt;999%"))</f>
        <v>-0.33333333333333331</v>
      </c>
      <c r="K19" s="9">
        <f>IF(H19=0, "-", IF((F19-H19)/H19&lt;10, (F19-H19)/H19, "&gt;999%"))</f>
        <v>-3.7037037037037035E-2</v>
      </c>
    </row>
    <row r="20" spans="1:11" x14ac:dyDescent="0.25">
      <c r="A20" s="2"/>
      <c r="B20" s="68"/>
      <c r="C20" s="33"/>
      <c r="D20" s="68"/>
      <c r="E20" s="6"/>
      <c r="F20" s="82"/>
      <c r="G20" s="33"/>
      <c r="H20" s="68"/>
      <c r="I20" s="6"/>
      <c r="J20" s="5"/>
      <c r="K20" s="6"/>
    </row>
    <row r="21" spans="1:11" s="43" customFormat="1" x14ac:dyDescent="0.25">
      <c r="A21" s="162" t="s">
        <v>644</v>
      </c>
      <c r="B21" s="71">
        <f>SUM(B18:B20)</f>
        <v>2</v>
      </c>
      <c r="C21" s="40">
        <f>B21/24005</f>
        <v>8.3315975838367005E-5</v>
      </c>
      <c r="D21" s="71">
        <f>SUM(D18:D20)</f>
        <v>3</v>
      </c>
      <c r="E21" s="41">
        <f>D21/21249</f>
        <v>1.4118311449950587E-4</v>
      </c>
      <c r="F21" s="77">
        <f>SUM(F18:F20)</f>
        <v>27</v>
      </c>
      <c r="G21" s="42">
        <f>F21/287314</f>
        <v>9.3973840467224018E-5</v>
      </c>
      <c r="H21" s="71">
        <f>SUM(H18:H20)</f>
        <v>27</v>
      </c>
      <c r="I21" s="41">
        <f>H21/272733</f>
        <v>9.8997921043658077E-5</v>
      </c>
      <c r="J21" s="37">
        <f>IF(D21=0, "-", IF((B21-D21)/D21&lt;10, (B21-D21)/D21, "&gt;999%"))</f>
        <v>-0.33333333333333331</v>
      </c>
      <c r="K21" s="38">
        <f>IF(H21=0, "-", IF((F21-H21)/H21&lt;10, (F21-H21)/H21, "&gt;999%"))</f>
        <v>0</v>
      </c>
    </row>
    <row r="22" spans="1:11" x14ac:dyDescent="0.25">
      <c r="B22" s="83"/>
      <c r="D22" s="83"/>
      <c r="F22" s="83"/>
      <c r="H22" s="83"/>
    </row>
    <row r="23" spans="1:11" x14ac:dyDescent="0.25">
      <c r="A23" s="163" t="s">
        <v>133</v>
      </c>
      <c r="B23" s="61" t="s">
        <v>12</v>
      </c>
      <c r="C23" s="62" t="s">
        <v>13</v>
      </c>
      <c r="D23" s="61" t="s">
        <v>12</v>
      </c>
      <c r="E23" s="63" t="s">
        <v>13</v>
      </c>
      <c r="F23" s="62" t="s">
        <v>12</v>
      </c>
      <c r="G23" s="62" t="s">
        <v>13</v>
      </c>
      <c r="H23" s="61" t="s">
        <v>12</v>
      </c>
      <c r="I23" s="63" t="s">
        <v>13</v>
      </c>
      <c r="J23" s="61"/>
      <c r="K23" s="63"/>
    </row>
    <row r="24" spans="1:11" x14ac:dyDescent="0.25">
      <c r="A24" s="7" t="s">
        <v>513</v>
      </c>
      <c r="B24" s="65">
        <v>1</v>
      </c>
      <c r="C24" s="34">
        <f>IF(B28=0, "-", B24/B28)</f>
        <v>5.2631578947368418E-2</v>
      </c>
      <c r="D24" s="65">
        <v>2</v>
      </c>
      <c r="E24" s="9">
        <f>IF(D28=0, "-", D24/D28)</f>
        <v>6.25E-2</v>
      </c>
      <c r="F24" s="81">
        <v>107</v>
      </c>
      <c r="G24" s="34">
        <f>IF(F28=0, "-", F24/F28)</f>
        <v>0.24654377880184331</v>
      </c>
      <c r="H24" s="65">
        <v>86</v>
      </c>
      <c r="I24" s="9">
        <f>IF(H28=0, "-", H24/H28)</f>
        <v>0.15008726003490402</v>
      </c>
      <c r="J24" s="8">
        <f>IF(D24=0, "-", IF((B24-D24)/D24&lt;10, (B24-D24)/D24, "&gt;999%"))</f>
        <v>-0.5</v>
      </c>
      <c r="K24" s="9">
        <f>IF(H24=0, "-", IF((F24-H24)/H24&lt;10, (F24-H24)/H24, "&gt;999%"))</f>
        <v>0.2441860465116279</v>
      </c>
    </row>
    <row r="25" spans="1:11" x14ac:dyDescent="0.25">
      <c r="A25" s="7" t="s">
        <v>514</v>
      </c>
      <c r="B25" s="65">
        <v>0</v>
      </c>
      <c r="C25" s="34">
        <f>IF(B28=0, "-", B25/B28)</f>
        <v>0</v>
      </c>
      <c r="D25" s="65">
        <v>24</v>
      </c>
      <c r="E25" s="9">
        <f>IF(D28=0, "-", D25/D28)</f>
        <v>0.75</v>
      </c>
      <c r="F25" s="81">
        <v>201</v>
      </c>
      <c r="G25" s="34">
        <f>IF(F28=0, "-", F25/F28)</f>
        <v>0.46313364055299538</v>
      </c>
      <c r="H25" s="65">
        <v>269</v>
      </c>
      <c r="I25" s="9">
        <f>IF(H28=0, "-", H25/H28)</f>
        <v>0.46945898778359513</v>
      </c>
      <c r="J25" s="8">
        <f>IF(D25=0, "-", IF((B25-D25)/D25&lt;10, (B25-D25)/D25, "&gt;999%"))</f>
        <v>-1</v>
      </c>
      <c r="K25" s="9">
        <f>IF(H25=0, "-", IF((F25-H25)/H25&lt;10, (F25-H25)/H25, "&gt;999%"))</f>
        <v>-0.25278810408921931</v>
      </c>
    </row>
    <row r="26" spans="1:11" x14ac:dyDescent="0.25">
      <c r="A26" s="7" t="s">
        <v>515</v>
      </c>
      <c r="B26" s="65">
        <v>18</v>
      </c>
      <c r="C26" s="34">
        <f>IF(B28=0, "-", B26/B28)</f>
        <v>0.94736842105263153</v>
      </c>
      <c r="D26" s="65">
        <v>6</v>
      </c>
      <c r="E26" s="9">
        <f>IF(D28=0, "-", D26/D28)</f>
        <v>0.1875</v>
      </c>
      <c r="F26" s="81">
        <v>126</v>
      </c>
      <c r="G26" s="34">
        <f>IF(F28=0, "-", F26/F28)</f>
        <v>0.29032258064516131</v>
      </c>
      <c r="H26" s="65">
        <v>218</v>
      </c>
      <c r="I26" s="9">
        <f>IF(H28=0, "-", H26/H28)</f>
        <v>0.38045375218150085</v>
      </c>
      <c r="J26" s="8">
        <f>IF(D26=0, "-", IF((B26-D26)/D26&lt;10, (B26-D26)/D26, "&gt;999%"))</f>
        <v>2</v>
      </c>
      <c r="K26" s="9">
        <f>IF(H26=0, "-", IF((F26-H26)/H26&lt;10, (F26-H26)/H26, "&gt;999%"))</f>
        <v>-0.42201834862385323</v>
      </c>
    </row>
    <row r="27" spans="1:11" x14ac:dyDescent="0.25">
      <c r="A27" s="2"/>
      <c r="B27" s="68"/>
      <c r="C27" s="33"/>
      <c r="D27" s="68"/>
      <c r="E27" s="6"/>
      <c r="F27" s="82"/>
      <c r="G27" s="33"/>
      <c r="H27" s="68"/>
      <c r="I27" s="6"/>
      <c r="J27" s="5"/>
      <c r="K27" s="6"/>
    </row>
    <row r="28" spans="1:11" s="43" customFormat="1" x14ac:dyDescent="0.25">
      <c r="A28" s="162" t="s">
        <v>643</v>
      </c>
      <c r="B28" s="71">
        <f>SUM(B24:B27)</f>
        <v>19</v>
      </c>
      <c r="C28" s="40">
        <f>B28/24005</f>
        <v>7.915017704644866E-4</v>
      </c>
      <c r="D28" s="71">
        <f>SUM(D24:D27)</f>
        <v>32</v>
      </c>
      <c r="E28" s="41">
        <f>D28/21249</f>
        <v>1.5059532213280624E-3</v>
      </c>
      <c r="F28" s="77">
        <f>SUM(F24:F27)</f>
        <v>434</v>
      </c>
      <c r="G28" s="42">
        <f>F28/287314</f>
        <v>1.5105424726953786E-3</v>
      </c>
      <c r="H28" s="71">
        <f>SUM(H24:H27)</f>
        <v>573</v>
      </c>
      <c r="I28" s="41">
        <f>H28/272733</f>
        <v>2.1009558799265217E-3</v>
      </c>
      <c r="J28" s="37">
        <f>IF(D28=0, "-", IF((B28-D28)/D28&lt;10, (B28-D28)/D28, "&gt;999%"))</f>
        <v>-0.40625</v>
      </c>
      <c r="K28" s="38">
        <f>IF(H28=0, "-", IF((F28-H28)/H28&lt;10, (F28-H28)/H28, "&gt;999%"))</f>
        <v>-0.2425828970331588</v>
      </c>
    </row>
    <row r="29" spans="1:11" x14ac:dyDescent="0.25">
      <c r="B29" s="83"/>
      <c r="D29" s="83"/>
      <c r="F29" s="83"/>
      <c r="H29" s="83"/>
    </row>
    <row r="30" spans="1:11" x14ac:dyDescent="0.25">
      <c r="A30" s="163" t="s">
        <v>134</v>
      </c>
      <c r="B30" s="61" t="s">
        <v>12</v>
      </c>
      <c r="C30" s="62" t="s">
        <v>13</v>
      </c>
      <c r="D30" s="61" t="s">
        <v>12</v>
      </c>
      <c r="E30" s="63" t="s">
        <v>13</v>
      </c>
      <c r="F30" s="62" t="s">
        <v>12</v>
      </c>
      <c r="G30" s="62" t="s">
        <v>13</v>
      </c>
      <c r="H30" s="61" t="s">
        <v>12</v>
      </c>
      <c r="I30" s="63" t="s">
        <v>13</v>
      </c>
      <c r="J30" s="61"/>
      <c r="K30" s="63"/>
    </row>
    <row r="31" spans="1:11" x14ac:dyDescent="0.25">
      <c r="A31" s="7" t="s">
        <v>516</v>
      </c>
      <c r="B31" s="65">
        <v>110</v>
      </c>
      <c r="C31" s="34">
        <f>IF(B43=0, "-", B31/B43)</f>
        <v>0.19572953736654805</v>
      </c>
      <c r="D31" s="65">
        <v>6</v>
      </c>
      <c r="E31" s="9">
        <f>IF(D43=0, "-", D31/D43)</f>
        <v>9.2165898617511521E-3</v>
      </c>
      <c r="F31" s="81">
        <v>710</v>
      </c>
      <c r="G31" s="34">
        <f>IF(F43=0, "-", F31/F43)</f>
        <v>0.10398359695371998</v>
      </c>
      <c r="H31" s="65">
        <v>965</v>
      </c>
      <c r="I31" s="9">
        <f>IF(H43=0, "-", H31/H43)</f>
        <v>0.12847823192650779</v>
      </c>
      <c r="J31" s="8" t="str">
        <f t="shared" ref="J31:J41" si="2">IF(D31=0, "-", IF((B31-D31)/D31&lt;10, (B31-D31)/D31, "&gt;999%"))</f>
        <v>&gt;999%</v>
      </c>
      <c r="K31" s="9">
        <f t="shared" ref="K31:K41" si="3">IF(H31=0, "-", IF((F31-H31)/H31&lt;10, (F31-H31)/H31, "&gt;999%"))</f>
        <v>-0.26424870466321243</v>
      </c>
    </row>
    <row r="32" spans="1:11" x14ac:dyDescent="0.25">
      <c r="A32" s="7" t="s">
        <v>517</v>
      </c>
      <c r="B32" s="65">
        <v>0</v>
      </c>
      <c r="C32" s="34">
        <f>IF(B43=0, "-", B32/B43)</f>
        <v>0</v>
      </c>
      <c r="D32" s="65">
        <v>0</v>
      </c>
      <c r="E32" s="9">
        <f>IF(D43=0, "-", D32/D43)</f>
        <v>0</v>
      </c>
      <c r="F32" s="81">
        <v>0</v>
      </c>
      <c r="G32" s="34">
        <f>IF(F43=0, "-", F32/F43)</f>
        <v>0</v>
      </c>
      <c r="H32" s="65">
        <v>546</v>
      </c>
      <c r="I32" s="9">
        <f>IF(H43=0, "-", H32/H43)</f>
        <v>7.2693383038210629E-2</v>
      </c>
      <c r="J32" s="8" t="str">
        <f t="shared" si="2"/>
        <v>-</v>
      </c>
      <c r="K32" s="9">
        <f t="shared" si="3"/>
        <v>-1</v>
      </c>
    </row>
    <row r="33" spans="1:11" x14ac:dyDescent="0.25">
      <c r="A33" s="7" t="s">
        <v>518</v>
      </c>
      <c r="B33" s="65">
        <v>43</v>
      </c>
      <c r="C33" s="34">
        <f>IF(B43=0, "-", B33/B43)</f>
        <v>7.6512455516014238E-2</v>
      </c>
      <c r="D33" s="65">
        <v>39</v>
      </c>
      <c r="E33" s="9">
        <f>IF(D43=0, "-", D33/D43)</f>
        <v>5.9907834101382486E-2</v>
      </c>
      <c r="F33" s="81">
        <v>939</v>
      </c>
      <c r="G33" s="34">
        <f>IF(F43=0, "-", F33/F43)</f>
        <v>0.13752196836555361</v>
      </c>
      <c r="H33" s="65">
        <v>193</v>
      </c>
      <c r="I33" s="9">
        <f>IF(H43=0, "-", H33/H43)</f>
        <v>2.5695646385301557E-2</v>
      </c>
      <c r="J33" s="8">
        <f t="shared" si="2"/>
        <v>0.10256410256410256</v>
      </c>
      <c r="K33" s="9">
        <f t="shared" si="3"/>
        <v>3.8652849740932642</v>
      </c>
    </row>
    <row r="34" spans="1:11" x14ac:dyDescent="0.25">
      <c r="A34" s="7" t="s">
        <v>519</v>
      </c>
      <c r="B34" s="65">
        <v>96</v>
      </c>
      <c r="C34" s="34">
        <f>IF(B43=0, "-", B34/B43)</f>
        <v>0.1708185053380783</v>
      </c>
      <c r="D34" s="65">
        <v>131</v>
      </c>
      <c r="E34" s="9">
        <f>IF(D43=0, "-", D34/D43)</f>
        <v>0.20122887864823349</v>
      </c>
      <c r="F34" s="81">
        <v>1008</v>
      </c>
      <c r="G34" s="34">
        <f>IF(F43=0, "-", F34/F43)</f>
        <v>0.14762741652021089</v>
      </c>
      <c r="H34" s="65">
        <v>906</v>
      </c>
      <c r="I34" s="9">
        <f>IF(H43=0, "-", H34/H43)</f>
        <v>0.12062308614032752</v>
      </c>
      <c r="J34" s="8">
        <f t="shared" si="2"/>
        <v>-0.26717557251908397</v>
      </c>
      <c r="K34" s="9">
        <f t="shared" si="3"/>
        <v>0.11258278145695365</v>
      </c>
    </row>
    <row r="35" spans="1:11" x14ac:dyDescent="0.25">
      <c r="A35" s="7" t="s">
        <v>520</v>
      </c>
      <c r="B35" s="65">
        <v>13</v>
      </c>
      <c r="C35" s="34">
        <f>IF(B43=0, "-", B35/B43)</f>
        <v>2.3131672597864767E-2</v>
      </c>
      <c r="D35" s="65">
        <v>9</v>
      </c>
      <c r="E35" s="9">
        <f>IF(D43=0, "-", D35/D43)</f>
        <v>1.3824884792626729E-2</v>
      </c>
      <c r="F35" s="81">
        <v>118</v>
      </c>
      <c r="G35" s="34">
        <f>IF(F43=0, "-", F35/F43)</f>
        <v>1.7281780902167546E-2</v>
      </c>
      <c r="H35" s="65">
        <v>131</v>
      </c>
      <c r="I35" s="9">
        <f>IF(H43=0, "-", H35/H43)</f>
        <v>1.7441086406603648E-2</v>
      </c>
      <c r="J35" s="8">
        <f t="shared" si="2"/>
        <v>0.44444444444444442</v>
      </c>
      <c r="K35" s="9">
        <f t="shared" si="3"/>
        <v>-9.9236641221374045E-2</v>
      </c>
    </row>
    <row r="36" spans="1:11" x14ac:dyDescent="0.25">
      <c r="A36" s="7" t="s">
        <v>521</v>
      </c>
      <c r="B36" s="65">
        <v>49</v>
      </c>
      <c r="C36" s="34">
        <f>IF(B43=0, "-", B36/B43)</f>
        <v>8.7188612099644125E-2</v>
      </c>
      <c r="D36" s="65">
        <v>36</v>
      </c>
      <c r="E36" s="9">
        <f>IF(D43=0, "-", D36/D43)</f>
        <v>5.5299539170506916E-2</v>
      </c>
      <c r="F36" s="81">
        <v>490</v>
      </c>
      <c r="G36" s="34">
        <f>IF(F43=0, "-", F36/F43)</f>
        <v>7.1763327475102515E-2</v>
      </c>
      <c r="H36" s="65">
        <v>435</v>
      </c>
      <c r="I36" s="9">
        <f>IF(H43=0, "-", H36/H43)</f>
        <v>5.7915057915057917E-2</v>
      </c>
      <c r="J36" s="8">
        <f t="shared" si="2"/>
        <v>0.3611111111111111</v>
      </c>
      <c r="K36" s="9">
        <f t="shared" si="3"/>
        <v>0.12643678160919541</v>
      </c>
    </row>
    <row r="37" spans="1:11" x14ac:dyDescent="0.25">
      <c r="A37" s="7" t="s">
        <v>522</v>
      </c>
      <c r="B37" s="65">
        <v>7</v>
      </c>
      <c r="C37" s="34">
        <f>IF(B43=0, "-", B37/B43)</f>
        <v>1.2455516014234875E-2</v>
      </c>
      <c r="D37" s="65">
        <v>41</v>
      </c>
      <c r="E37" s="9">
        <f>IF(D43=0, "-", D37/D43)</f>
        <v>6.2980030721966201E-2</v>
      </c>
      <c r="F37" s="81">
        <v>337</v>
      </c>
      <c r="G37" s="34">
        <f>IF(F43=0, "-", F37/F43)</f>
        <v>4.9355594610427649E-2</v>
      </c>
      <c r="H37" s="65">
        <v>361</v>
      </c>
      <c r="I37" s="9">
        <f>IF(H43=0, "-", H37/H43)</f>
        <v>4.8062841166289443E-2</v>
      </c>
      <c r="J37" s="8">
        <f t="shared" si="2"/>
        <v>-0.82926829268292679</v>
      </c>
      <c r="K37" s="9">
        <f t="shared" si="3"/>
        <v>-6.6481994459833799E-2</v>
      </c>
    </row>
    <row r="38" spans="1:11" x14ac:dyDescent="0.25">
      <c r="A38" s="7" t="s">
        <v>523</v>
      </c>
      <c r="B38" s="65">
        <v>8</v>
      </c>
      <c r="C38" s="34">
        <f>IF(B43=0, "-", B38/B43)</f>
        <v>1.4234875444839857E-2</v>
      </c>
      <c r="D38" s="65">
        <v>9</v>
      </c>
      <c r="E38" s="9">
        <f>IF(D43=0, "-", D38/D43)</f>
        <v>1.3824884792626729E-2</v>
      </c>
      <c r="F38" s="81">
        <v>106</v>
      </c>
      <c r="G38" s="34">
        <f>IF(F43=0, "-", F38/F43)</f>
        <v>1.5524311657879321E-2</v>
      </c>
      <c r="H38" s="65">
        <v>105</v>
      </c>
      <c r="I38" s="9">
        <f>IF(H43=0, "-", H38/H43)</f>
        <v>1.3979496738117428E-2</v>
      </c>
      <c r="J38" s="8">
        <f t="shared" si="2"/>
        <v>-0.1111111111111111</v>
      </c>
      <c r="K38" s="9">
        <f t="shared" si="3"/>
        <v>9.5238095238095247E-3</v>
      </c>
    </row>
    <row r="39" spans="1:11" x14ac:dyDescent="0.25">
      <c r="A39" s="7" t="s">
        <v>524</v>
      </c>
      <c r="B39" s="65">
        <v>29</v>
      </c>
      <c r="C39" s="34">
        <f>IF(B43=0, "-", B39/B43)</f>
        <v>5.1601423487544484E-2</v>
      </c>
      <c r="D39" s="65">
        <v>51</v>
      </c>
      <c r="E39" s="9">
        <f>IF(D43=0, "-", D39/D43)</f>
        <v>7.8341013824884786E-2</v>
      </c>
      <c r="F39" s="81">
        <v>488</v>
      </c>
      <c r="G39" s="34">
        <f>IF(F43=0, "-", F39/F43)</f>
        <v>7.1470415934387813E-2</v>
      </c>
      <c r="H39" s="65">
        <v>738</v>
      </c>
      <c r="I39" s="9">
        <f>IF(H43=0, "-", H39/H43)</f>
        <v>9.8255891359339639E-2</v>
      </c>
      <c r="J39" s="8">
        <f t="shared" si="2"/>
        <v>-0.43137254901960786</v>
      </c>
      <c r="K39" s="9">
        <f t="shared" si="3"/>
        <v>-0.33875338753387535</v>
      </c>
    </row>
    <row r="40" spans="1:11" x14ac:dyDescent="0.25">
      <c r="A40" s="7" t="s">
        <v>525</v>
      </c>
      <c r="B40" s="65">
        <v>182</v>
      </c>
      <c r="C40" s="34">
        <f>IF(B43=0, "-", B40/B43)</f>
        <v>0.32384341637010677</v>
      </c>
      <c r="D40" s="65">
        <v>295</v>
      </c>
      <c r="E40" s="9">
        <f>IF(D43=0, "-", D40/D43)</f>
        <v>0.45314900153609833</v>
      </c>
      <c r="F40" s="81">
        <v>2283</v>
      </c>
      <c r="G40" s="34">
        <f>IF(F43=0, "-", F40/F43)</f>
        <v>0.3343585237258348</v>
      </c>
      <c r="H40" s="65">
        <v>2616</v>
      </c>
      <c r="I40" s="9">
        <f>IF(H43=0, "-", H40/H43)</f>
        <v>0.34828917587538277</v>
      </c>
      <c r="J40" s="8">
        <f t="shared" si="2"/>
        <v>-0.38305084745762713</v>
      </c>
      <c r="K40" s="9">
        <f t="shared" si="3"/>
        <v>-0.12729357798165136</v>
      </c>
    </row>
    <row r="41" spans="1:11" x14ac:dyDescent="0.25">
      <c r="A41" s="7" t="s">
        <v>526</v>
      </c>
      <c r="B41" s="65">
        <v>25</v>
      </c>
      <c r="C41" s="34">
        <f>IF(B43=0, "-", B41/B43)</f>
        <v>4.4483985765124558E-2</v>
      </c>
      <c r="D41" s="65">
        <v>34</v>
      </c>
      <c r="E41" s="9">
        <f>IF(D43=0, "-", D41/D43)</f>
        <v>5.2227342549923193E-2</v>
      </c>
      <c r="F41" s="81">
        <v>349</v>
      </c>
      <c r="G41" s="34">
        <f>IF(F43=0, "-", F41/F43)</f>
        <v>5.1113063854715875E-2</v>
      </c>
      <c r="H41" s="65">
        <v>515</v>
      </c>
      <c r="I41" s="9">
        <f>IF(H43=0, "-", H41/H43)</f>
        <v>6.8566103048861668E-2</v>
      </c>
      <c r="J41" s="8">
        <f t="shared" si="2"/>
        <v>-0.26470588235294118</v>
      </c>
      <c r="K41" s="9">
        <f t="shared" si="3"/>
        <v>-0.32233009708737864</v>
      </c>
    </row>
    <row r="42" spans="1:11" x14ac:dyDescent="0.25">
      <c r="A42" s="2"/>
      <c r="B42" s="68"/>
      <c r="C42" s="33"/>
      <c r="D42" s="68"/>
      <c r="E42" s="6"/>
      <c r="F42" s="82"/>
      <c r="G42" s="33"/>
      <c r="H42" s="68"/>
      <c r="I42" s="6"/>
      <c r="J42" s="5"/>
      <c r="K42" s="6"/>
    </row>
    <row r="43" spans="1:11" s="43" customFormat="1" x14ac:dyDescent="0.25">
      <c r="A43" s="162" t="s">
        <v>642</v>
      </c>
      <c r="B43" s="71">
        <f>SUM(B31:B42)</f>
        <v>562</v>
      </c>
      <c r="C43" s="40">
        <f>B43/24005</f>
        <v>2.3411789210581128E-2</v>
      </c>
      <c r="D43" s="71">
        <f>SUM(D31:D42)</f>
        <v>651</v>
      </c>
      <c r="E43" s="41">
        <f>D43/21249</f>
        <v>3.063673584639277E-2</v>
      </c>
      <c r="F43" s="77">
        <f>SUM(F31:F42)</f>
        <v>6828</v>
      </c>
      <c r="G43" s="42">
        <f>F43/287314</f>
        <v>2.3764940100377982E-2</v>
      </c>
      <c r="H43" s="71">
        <f>SUM(H31:H42)</f>
        <v>7511</v>
      </c>
      <c r="I43" s="41">
        <f>H43/272733</f>
        <v>2.7539754998478366E-2</v>
      </c>
      <c r="J43" s="37">
        <f>IF(D43=0, "-", IF((B43-D43)/D43&lt;10, (B43-D43)/D43, "&gt;999%"))</f>
        <v>-0.13671274961597543</v>
      </c>
      <c r="K43" s="38">
        <f>IF(H43=0, "-", IF((F43-H43)/H43&lt;10, (F43-H43)/H43, "&gt;999%"))</f>
        <v>-9.093329782984956E-2</v>
      </c>
    </row>
    <row r="44" spans="1:11" x14ac:dyDescent="0.25">
      <c r="B44" s="83"/>
      <c r="D44" s="83"/>
      <c r="F44" s="83"/>
      <c r="H44" s="83"/>
    </row>
    <row r="45" spans="1:11" x14ac:dyDescent="0.25">
      <c r="A45" s="163" t="s">
        <v>135</v>
      </c>
      <c r="B45" s="61" t="s">
        <v>12</v>
      </c>
      <c r="C45" s="62" t="s">
        <v>13</v>
      </c>
      <c r="D45" s="61" t="s">
        <v>12</v>
      </c>
      <c r="E45" s="63" t="s">
        <v>13</v>
      </c>
      <c r="F45" s="62" t="s">
        <v>12</v>
      </c>
      <c r="G45" s="62" t="s">
        <v>13</v>
      </c>
      <c r="H45" s="61" t="s">
        <v>12</v>
      </c>
      <c r="I45" s="63" t="s">
        <v>13</v>
      </c>
      <c r="J45" s="61"/>
      <c r="K45" s="63"/>
    </row>
    <row r="46" spans="1:11" x14ac:dyDescent="0.25">
      <c r="A46" s="7" t="s">
        <v>527</v>
      </c>
      <c r="B46" s="65">
        <v>200</v>
      </c>
      <c r="C46" s="34">
        <f>IF(B55=0, "-", B46/B55)</f>
        <v>0.33898305084745761</v>
      </c>
      <c r="D46" s="65">
        <v>162</v>
      </c>
      <c r="E46" s="9">
        <f>IF(D55=0, "-", D46/D55)</f>
        <v>0.20250000000000001</v>
      </c>
      <c r="F46" s="81">
        <v>1576</v>
      </c>
      <c r="G46" s="34">
        <f>IF(F55=0, "-", F46/F55)</f>
        <v>0.19259440303067335</v>
      </c>
      <c r="H46" s="65">
        <v>1544</v>
      </c>
      <c r="I46" s="9">
        <f>IF(H55=0, "-", H46/H55)</f>
        <v>0.18186101295641932</v>
      </c>
      <c r="J46" s="8">
        <f t="shared" ref="J46:J53" si="4">IF(D46=0, "-", IF((B46-D46)/D46&lt;10, (B46-D46)/D46, "&gt;999%"))</f>
        <v>0.23456790123456789</v>
      </c>
      <c r="K46" s="9">
        <f t="shared" ref="K46:K53" si="5">IF(H46=0, "-", IF((F46-H46)/H46&lt;10, (F46-H46)/H46, "&gt;999%"))</f>
        <v>2.072538860103627E-2</v>
      </c>
    </row>
    <row r="47" spans="1:11" x14ac:dyDescent="0.25">
      <c r="A47" s="7" t="s">
        <v>528</v>
      </c>
      <c r="B47" s="65">
        <v>0</v>
      </c>
      <c r="C47" s="34">
        <f>IF(B55=0, "-", B47/B55)</f>
        <v>0</v>
      </c>
      <c r="D47" s="65">
        <v>5</v>
      </c>
      <c r="E47" s="9">
        <f>IF(D55=0, "-", D47/D55)</f>
        <v>6.2500000000000003E-3</v>
      </c>
      <c r="F47" s="81">
        <v>2</v>
      </c>
      <c r="G47" s="34">
        <f>IF(F55=0, "-", F47/F55)</f>
        <v>2.4440914090186972E-4</v>
      </c>
      <c r="H47" s="65">
        <v>153</v>
      </c>
      <c r="I47" s="9">
        <f>IF(H55=0, "-", H47/H55)</f>
        <v>1.802120141342756E-2</v>
      </c>
      <c r="J47" s="8">
        <f t="shared" si="4"/>
        <v>-1</v>
      </c>
      <c r="K47" s="9">
        <f t="shared" si="5"/>
        <v>-0.98692810457516345</v>
      </c>
    </row>
    <row r="48" spans="1:11" x14ac:dyDescent="0.25">
      <c r="A48" s="7" t="s">
        <v>529</v>
      </c>
      <c r="B48" s="65">
        <v>3</v>
      </c>
      <c r="C48" s="34">
        <f>IF(B55=0, "-", B48/B55)</f>
        <v>5.084745762711864E-3</v>
      </c>
      <c r="D48" s="65">
        <v>12</v>
      </c>
      <c r="E48" s="9">
        <f>IF(D55=0, "-", D48/D55)</f>
        <v>1.4999999999999999E-2</v>
      </c>
      <c r="F48" s="81">
        <v>68</v>
      </c>
      <c r="G48" s="34">
        <f>IF(F55=0, "-", F48/F55)</f>
        <v>8.3099107906635713E-3</v>
      </c>
      <c r="H48" s="65">
        <v>42</v>
      </c>
      <c r="I48" s="9">
        <f>IF(H55=0, "-", H48/H55)</f>
        <v>4.9469964664310955E-3</v>
      </c>
      <c r="J48" s="8">
        <f t="shared" si="4"/>
        <v>-0.75</v>
      </c>
      <c r="K48" s="9">
        <f t="shared" si="5"/>
        <v>0.61904761904761907</v>
      </c>
    </row>
    <row r="49" spans="1:11" x14ac:dyDescent="0.25">
      <c r="A49" s="7" t="s">
        <v>530</v>
      </c>
      <c r="B49" s="65">
        <v>48</v>
      </c>
      <c r="C49" s="34">
        <f>IF(B55=0, "-", B49/B55)</f>
        <v>8.1355932203389825E-2</v>
      </c>
      <c r="D49" s="65">
        <v>124</v>
      </c>
      <c r="E49" s="9">
        <f>IF(D55=0, "-", D49/D55)</f>
        <v>0.155</v>
      </c>
      <c r="F49" s="81">
        <v>1004</v>
      </c>
      <c r="G49" s="34">
        <f>IF(F55=0, "-", F49/F55)</f>
        <v>0.12269338873273861</v>
      </c>
      <c r="H49" s="65">
        <v>1624</v>
      </c>
      <c r="I49" s="9">
        <f>IF(H55=0, "-", H49/H55)</f>
        <v>0.19128386336866901</v>
      </c>
      <c r="J49" s="8">
        <f t="shared" si="4"/>
        <v>-0.61290322580645162</v>
      </c>
      <c r="K49" s="9">
        <f t="shared" si="5"/>
        <v>-0.3817733990147783</v>
      </c>
    </row>
    <row r="50" spans="1:11" x14ac:dyDescent="0.25">
      <c r="A50" s="7" t="s">
        <v>531</v>
      </c>
      <c r="B50" s="65">
        <v>53</v>
      </c>
      <c r="C50" s="34">
        <f>IF(B55=0, "-", B50/B55)</f>
        <v>8.9830508474576271E-2</v>
      </c>
      <c r="D50" s="65">
        <v>61</v>
      </c>
      <c r="E50" s="9">
        <f>IF(D55=0, "-", D50/D55)</f>
        <v>7.6249999999999998E-2</v>
      </c>
      <c r="F50" s="81">
        <v>662</v>
      </c>
      <c r="G50" s="34">
        <f>IF(F55=0, "-", F50/F55)</f>
        <v>8.0899425638518874E-2</v>
      </c>
      <c r="H50" s="65">
        <v>901</v>
      </c>
      <c r="I50" s="9">
        <f>IF(H55=0, "-", H50/H55)</f>
        <v>0.10612485276796231</v>
      </c>
      <c r="J50" s="8">
        <f t="shared" si="4"/>
        <v>-0.13114754098360656</v>
      </c>
      <c r="K50" s="9">
        <f t="shared" si="5"/>
        <v>-0.26526082130965595</v>
      </c>
    </row>
    <row r="51" spans="1:11" x14ac:dyDescent="0.25">
      <c r="A51" s="7" t="s">
        <v>532</v>
      </c>
      <c r="B51" s="65">
        <v>48</v>
      </c>
      <c r="C51" s="34">
        <f>IF(B55=0, "-", B51/B55)</f>
        <v>8.1355932203389825E-2</v>
      </c>
      <c r="D51" s="65">
        <v>73</v>
      </c>
      <c r="E51" s="9">
        <f>IF(D55=0, "-", D51/D55)</f>
        <v>9.1249999999999998E-2</v>
      </c>
      <c r="F51" s="81">
        <v>886</v>
      </c>
      <c r="G51" s="34">
        <f>IF(F55=0, "-", F51/F55)</f>
        <v>0.10827324941952829</v>
      </c>
      <c r="H51" s="65">
        <v>711</v>
      </c>
      <c r="I51" s="9">
        <f>IF(H55=0, "-", H51/H55)</f>
        <v>8.3745583038869253E-2</v>
      </c>
      <c r="J51" s="8">
        <f t="shared" si="4"/>
        <v>-0.34246575342465752</v>
      </c>
      <c r="K51" s="9">
        <f t="shared" si="5"/>
        <v>0.24613220815752462</v>
      </c>
    </row>
    <row r="52" spans="1:11" x14ac:dyDescent="0.25">
      <c r="A52" s="7" t="s">
        <v>533</v>
      </c>
      <c r="B52" s="65">
        <v>26</v>
      </c>
      <c r="C52" s="34">
        <f>IF(B55=0, "-", B52/B55)</f>
        <v>4.4067796610169491E-2</v>
      </c>
      <c r="D52" s="65">
        <v>53</v>
      </c>
      <c r="E52" s="9">
        <f>IF(D55=0, "-", D52/D55)</f>
        <v>6.6250000000000003E-2</v>
      </c>
      <c r="F52" s="81">
        <v>533</v>
      </c>
      <c r="G52" s="34">
        <f>IF(F55=0, "-", F52/F55)</f>
        <v>6.5135036050348288E-2</v>
      </c>
      <c r="H52" s="65">
        <v>816</v>
      </c>
      <c r="I52" s="9">
        <f>IF(H55=0, "-", H52/H55)</f>
        <v>9.6113074204946997E-2</v>
      </c>
      <c r="J52" s="8">
        <f t="shared" si="4"/>
        <v>-0.50943396226415094</v>
      </c>
      <c r="K52" s="9">
        <f t="shared" si="5"/>
        <v>-0.34681372549019607</v>
      </c>
    </row>
    <row r="53" spans="1:11" x14ac:dyDescent="0.25">
      <c r="A53" s="7" t="s">
        <v>534</v>
      </c>
      <c r="B53" s="65">
        <v>212</v>
      </c>
      <c r="C53" s="34">
        <f>IF(B55=0, "-", B53/B55)</f>
        <v>0.35932203389830508</v>
      </c>
      <c r="D53" s="65">
        <v>310</v>
      </c>
      <c r="E53" s="9">
        <f>IF(D55=0, "-", D53/D55)</f>
        <v>0.38750000000000001</v>
      </c>
      <c r="F53" s="81">
        <v>3452</v>
      </c>
      <c r="G53" s="34">
        <f>IF(F55=0, "-", F53/F55)</f>
        <v>0.42185017719662715</v>
      </c>
      <c r="H53" s="65">
        <v>2699</v>
      </c>
      <c r="I53" s="9">
        <f>IF(H55=0, "-", H53/H55)</f>
        <v>0.31790341578327447</v>
      </c>
      <c r="J53" s="8">
        <f t="shared" si="4"/>
        <v>-0.31612903225806449</v>
      </c>
      <c r="K53" s="9">
        <f t="shared" si="5"/>
        <v>0.27899221934049651</v>
      </c>
    </row>
    <row r="54" spans="1:11" x14ac:dyDescent="0.25">
      <c r="A54" s="2"/>
      <c r="B54" s="68"/>
      <c r="C54" s="33"/>
      <c r="D54" s="68"/>
      <c r="E54" s="6"/>
      <c r="F54" s="82"/>
      <c r="G54" s="33"/>
      <c r="H54" s="68"/>
      <c r="I54" s="6"/>
      <c r="J54" s="5"/>
      <c r="K54" s="6"/>
    </row>
    <row r="55" spans="1:11" s="43" customFormat="1" x14ac:dyDescent="0.25">
      <c r="A55" s="162" t="s">
        <v>641</v>
      </c>
      <c r="B55" s="71">
        <f>SUM(B46:B54)</f>
        <v>590</v>
      </c>
      <c r="C55" s="40">
        <f>B55/24005</f>
        <v>2.4578212872318268E-2</v>
      </c>
      <c r="D55" s="71">
        <f>SUM(D46:D54)</f>
        <v>800</v>
      </c>
      <c r="E55" s="41">
        <f>D55/21249</f>
        <v>3.764883053320156E-2</v>
      </c>
      <c r="F55" s="77">
        <f>SUM(F46:F54)</f>
        <v>8183</v>
      </c>
      <c r="G55" s="42">
        <f>F55/287314</f>
        <v>2.848103468678867E-2</v>
      </c>
      <c r="H55" s="71">
        <f>SUM(H46:H54)</f>
        <v>8490</v>
      </c>
      <c r="I55" s="41">
        <f>H55/272733</f>
        <v>3.1129346283728043E-2</v>
      </c>
      <c r="J55" s="37">
        <f>IF(D55=0, "-", IF((B55-D55)/D55&lt;10, (B55-D55)/D55, "&gt;999%"))</f>
        <v>-0.26250000000000001</v>
      </c>
      <c r="K55" s="38">
        <f>IF(H55=0, "-", IF((F55-H55)/H55&lt;10, (F55-H55)/H55, "&gt;999%"))</f>
        <v>-3.6160188457008247E-2</v>
      </c>
    </row>
    <row r="56" spans="1:11" x14ac:dyDescent="0.25">
      <c r="B56" s="83"/>
      <c r="D56" s="83"/>
      <c r="F56" s="83"/>
      <c r="H56" s="83"/>
    </row>
    <row r="57" spans="1:11" x14ac:dyDescent="0.25">
      <c r="A57" s="163" t="s">
        <v>136</v>
      </c>
      <c r="B57" s="61" t="s">
        <v>12</v>
      </c>
      <c r="C57" s="62" t="s">
        <v>13</v>
      </c>
      <c r="D57" s="61" t="s">
        <v>12</v>
      </c>
      <c r="E57" s="63" t="s">
        <v>13</v>
      </c>
      <c r="F57" s="62" t="s">
        <v>12</v>
      </c>
      <c r="G57" s="62" t="s">
        <v>13</v>
      </c>
      <c r="H57" s="61" t="s">
        <v>12</v>
      </c>
      <c r="I57" s="63" t="s">
        <v>13</v>
      </c>
      <c r="J57" s="61"/>
      <c r="K57" s="63"/>
    </row>
    <row r="58" spans="1:11" x14ac:dyDescent="0.25">
      <c r="A58" s="7" t="s">
        <v>535</v>
      </c>
      <c r="B58" s="65">
        <v>87</v>
      </c>
      <c r="C58" s="34">
        <f>IF(B79=0, "-", B58/B79)</f>
        <v>2.3887973640856673E-2</v>
      </c>
      <c r="D58" s="65">
        <v>52</v>
      </c>
      <c r="E58" s="9">
        <f>IF(D79=0, "-", D58/D79)</f>
        <v>1.5020219526285385E-2</v>
      </c>
      <c r="F58" s="81">
        <v>517</v>
      </c>
      <c r="G58" s="34">
        <f>IF(F79=0, "-", F58/F79)</f>
        <v>1.1637067549012987E-2</v>
      </c>
      <c r="H58" s="65">
        <v>647</v>
      </c>
      <c r="I58" s="9">
        <f>IF(H79=0, "-", H58/H79)</f>
        <v>1.4596728708403835E-2</v>
      </c>
      <c r="J58" s="8">
        <f t="shared" ref="J58:J77" si="6">IF(D58=0, "-", IF((B58-D58)/D58&lt;10, (B58-D58)/D58, "&gt;999%"))</f>
        <v>0.67307692307692313</v>
      </c>
      <c r="K58" s="9">
        <f t="shared" ref="K58:K77" si="7">IF(H58=0, "-", IF((F58-H58)/H58&lt;10, (F58-H58)/H58, "&gt;999%"))</f>
        <v>-0.20092735703245751</v>
      </c>
    </row>
    <row r="59" spans="1:11" x14ac:dyDescent="0.25">
      <c r="A59" s="7" t="s">
        <v>536</v>
      </c>
      <c r="B59" s="65">
        <v>25</v>
      </c>
      <c r="C59" s="34">
        <f>IF(B79=0, "-", B59/B79)</f>
        <v>6.8643602416254808E-3</v>
      </c>
      <c r="D59" s="65">
        <v>4</v>
      </c>
      <c r="E59" s="9">
        <f>IF(D79=0, "-", D59/D79)</f>
        <v>1.1554015020219526E-3</v>
      </c>
      <c r="F59" s="81">
        <v>207</v>
      </c>
      <c r="G59" s="34">
        <f>IF(F79=0, "-", F59/F79)</f>
        <v>4.6593287865487202E-3</v>
      </c>
      <c r="H59" s="65">
        <v>4</v>
      </c>
      <c r="I59" s="9">
        <f>IF(H79=0, "-", H59/H79)</f>
        <v>9.0242526790750135E-5</v>
      </c>
      <c r="J59" s="8">
        <f t="shared" si="6"/>
        <v>5.25</v>
      </c>
      <c r="K59" s="9" t="str">
        <f t="shared" si="7"/>
        <v>&gt;999%</v>
      </c>
    </row>
    <row r="60" spans="1:11" x14ac:dyDescent="0.25">
      <c r="A60" s="7" t="s">
        <v>537</v>
      </c>
      <c r="B60" s="65">
        <v>1131</v>
      </c>
      <c r="C60" s="34">
        <f>IF(B79=0, "-", B60/B79)</f>
        <v>0.31054365733113676</v>
      </c>
      <c r="D60" s="65">
        <v>1276</v>
      </c>
      <c r="E60" s="9">
        <f>IF(D79=0, "-", D60/D79)</f>
        <v>0.36857307914500287</v>
      </c>
      <c r="F60" s="81">
        <v>13145</v>
      </c>
      <c r="G60" s="34">
        <f>IF(F79=0, "-", F60/F79)</f>
        <v>0.29587863236320255</v>
      </c>
      <c r="H60" s="65">
        <v>14994</v>
      </c>
      <c r="I60" s="9">
        <f>IF(H79=0, "-", H60/H79)</f>
        <v>0.33827411167512689</v>
      </c>
      <c r="J60" s="8">
        <f t="shared" si="6"/>
        <v>-0.11363636363636363</v>
      </c>
      <c r="K60" s="9">
        <f t="shared" si="7"/>
        <v>-0.12331599306389222</v>
      </c>
    </row>
    <row r="61" spans="1:11" x14ac:dyDescent="0.25">
      <c r="A61" s="7" t="s">
        <v>538</v>
      </c>
      <c r="B61" s="65">
        <v>0</v>
      </c>
      <c r="C61" s="34">
        <f>IF(B79=0, "-", B61/B79)</f>
        <v>0</v>
      </c>
      <c r="D61" s="65">
        <v>1</v>
      </c>
      <c r="E61" s="9">
        <f>IF(D79=0, "-", D61/D79)</f>
        <v>2.8885037550548814E-4</v>
      </c>
      <c r="F61" s="81">
        <v>2</v>
      </c>
      <c r="G61" s="34">
        <f>IF(F79=0, "-", F61/F79)</f>
        <v>4.5017669435253338E-5</v>
      </c>
      <c r="H61" s="65">
        <v>98</v>
      </c>
      <c r="I61" s="9">
        <f>IF(H79=0, "-", H61/H79)</f>
        <v>2.2109419063733784E-3</v>
      </c>
      <c r="J61" s="8">
        <f t="shared" si="6"/>
        <v>-1</v>
      </c>
      <c r="K61" s="9">
        <f t="shared" si="7"/>
        <v>-0.97959183673469385</v>
      </c>
    </row>
    <row r="62" spans="1:11" x14ac:dyDescent="0.25">
      <c r="A62" s="7" t="s">
        <v>539</v>
      </c>
      <c r="B62" s="65">
        <v>200</v>
      </c>
      <c r="C62" s="34">
        <f>IF(B79=0, "-", B62/B79)</f>
        <v>5.4914881933003847E-2</v>
      </c>
      <c r="D62" s="65">
        <v>96</v>
      </c>
      <c r="E62" s="9">
        <f>IF(D79=0, "-", D62/D79)</f>
        <v>2.7729636048526862E-2</v>
      </c>
      <c r="F62" s="81">
        <v>1677</v>
      </c>
      <c r="G62" s="34">
        <f>IF(F79=0, "-", F62/F79)</f>
        <v>3.7747315821459924E-2</v>
      </c>
      <c r="H62" s="65">
        <v>1410</v>
      </c>
      <c r="I62" s="9">
        <f>IF(H79=0, "-", H62/H79)</f>
        <v>3.1810490693739424E-2</v>
      </c>
      <c r="J62" s="8">
        <f t="shared" si="6"/>
        <v>1.0833333333333333</v>
      </c>
      <c r="K62" s="9">
        <f t="shared" si="7"/>
        <v>0.18936170212765957</v>
      </c>
    </row>
    <row r="63" spans="1:11" x14ac:dyDescent="0.25">
      <c r="A63" s="7" t="s">
        <v>540</v>
      </c>
      <c r="B63" s="65">
        <v>323</v>
      </c>
      <c r="C63" s="34">
        <f>IF(B79=0, "-", B63/B79)</f>
        <v>8.8687534321801209E-2</v>
      </c>
      <c r="D63" s="65">
        <v>254</v>
      </c>
      <c r="E63" s="9">
        <f>IF(D79=0, "-", D63/D79)</f>
        <v>7.3367995378393988E-2</v>
      </c>
      <c r="F63" s="81">
        <v>4028</v>
      </c>
      <c r="G63" s="34">
        <f>IF(F79=0, "-", F63/F79)</f>
        <v>9.0665586242600224E-2</v>
      </c>
      <c r="H63" s="65">
        <v>3551</v>
      </c>
      <c r="I63" s="9">
        <f>IF(H79=0, "-", H63/H79)</f>
        <v>8.0112803158488441E-2</v>
      </c>
      <c r="J63" s="8">
        <f t="shared" si="6"/>
        <v>0.27165354330708663</v>
      </c>
      <c r="K63" s="9">
        <f t="shared" si="7"/>
        <v>0.13432835820895522</v>
      </c>
    </row>
    <row r="64" spans="1:11" x14ac:dyDescent="0.25">
      <c r="A64" s="7" t="s">
        <v>541</v>
      </c>
      <c r="B64" s="65">
        <v>27</v>
      </c>
      <c r="C64" s="34">
        <f>IF(B79=0, "-", B64/B79)</f>
        <v>7.4135090609555188E-3</v>
      </c>
      <c r="D64" s="65">
        <v>43</v>
      </c>
      <c r="E64" s="9">
        <f>IF(D79=0, "-", D64/D79)</f>
        <v>1.2420566146735991E-2</v>
      </c>
      <c r="F64" s="81">
        <v>408</v>
      </c>
      <c r="G64" s="34">
        <f>IF(F79=0, "-", F64/F79)</f>
        <v>9.1836045647916802E-3</v>
      </c>
      <c r="H64" s="65">
        <v>403</v>
      </c>
      <c r="I64" s="9">
        <f>IF(H79=0, "-", H64/H79)</f>
        <v>9.0919345741680771E-3</v>
      </c>
      <c r="J64" s="8">
        <f t="shared" si="6"/>
        <v>-0.37209302325581395</v>
      </c>
      <c r="K64" s="9">
        <f t="shared" si="7"/>
        <v>1.2406947890818859E-2</v>
      </c>
    </row>
    <row r="65" spans="1:11" x14ac:dyDescent="0.25">
      <c r="A65" s="7" t="s">
        <v>542</v>
      </c>
      <c r="B65" s="65">
        <v>156</v>
      </c>
      <c r="C65" s="34">
        <f>IF(B79=0, "-", B65/B79)</f>
        <v>4.2833607907743002E-2</v>
      </c>
      <c r="D65" s="65">
        <v>50</v>
      </c>
      <c r="E65" s="9">
        <f>IF(D79=0, "-", D65/D79)</f>
        <v>1.4442518775274409E-2</v>
      </c>
      <c r="F65" s="81">
        <v>1374</v>
      </c>
      <c r="G65" s="34">
        <f>IF(F79=0, "-", F65/F79)</f>
        <v>3.0927138902019043E-2</v>
      </c>
      <c r="H65" s="65">
        <v>1394</v>
      </c>
      <c r="I65" s="9">
        <f>IF(H79=0, "-", H65/H79)</f>
        <v>3.1449520586576421E-2</v>
      </c>
      <c r="J65" s="8">
        <f t="shared" si="6"/>
        <v>2.12</v>
      </c>
      <c r="K65" s="9">
        <f t="shared" si="7"/>
        <v>-1.4347202295552367E-2</v>
      </c>
    </row>
    <row r="66" spans="1:11" x14ac:dyDescent="0.25">
      <c r="A66" s="7" t="s">
        <v>543</v>
      </c>
      <c r="B66" s="65">
        <v>233</v>
      </c>
      <c r="C66" s="34">
        <f>IF(B79=0, "-", B66/B79)</f>
        <v>6.3975837451949472E-2</v>
      </c>
      <c r="D66" s="65">
        <v>199</v>
      </c>
      <c r="E66" s="9">
        <f>IF(D79=0, "-", D66/D79)</f>
        <v>5.7481224725592146E-2</v>
      </c>
      <c r="F66" s="81">
        <v>2231</v>
      </c>
      <c r="G66" s="34">
        <f>IF(F79=0, "-", F66/F79)</f>
        <v>5.0217210255025096E-2</v>
      </c>
      <c r="H66" s="65">
        <v>2522</v>
      </c>
      <c r="I66" s="9">
        <f>IF(H79=0, "-", H66/H79)</f>
        <v>5.6897913141567967E-2</v>
      </c>
      <c r="J66" s="8">
        <f t="shared" si="6"/>
        <v>0.17085427135678391</v>
      </c>
      <c r="K66" s="9">
        <f t="shared" si="7"/>
        <v>-0.11538461538461539</v>
      </c>
    </row>
    <row r="67" spans="1:11" x14ac:dyDescent="0.25">
      <c r="A67" s="7" t="s">
        <v>544</v>
      </c>
      <c r="B67" s="65">
        <v>0</v>
      </c>
      <c r="C67" s="34">
        <f>IF(B79=0, "-", B67/B79)</f>
        <v>0</v>
      </c>
      <c r="D67" s="65">
        <v>0</v>
      </c>
      <c r="E67" s="9">
        <f>IF(D79=0, "-", D67/D79)</f>
        <v>0</v>
      </c>
      <c r="F67" s="81">
        <v>0</v>
      </c>
      <c r="G67" s="34">
        <f>IF(F79=0, "-", F67/F79)</f>
        <v>0</v>
      </c>
      <c r="H67" s="65">
        <v>2</v>
      </c>
      <c r="I67" s="9">
        <f>IF(H79=0, "-", H67/H79)</f>
        <v>4.5121263395375068E-5</v>
      </c>
      <c r="J67" s="8" t="str">
        <f t="shared" si="6"/>
        <v>-</v>
      </c>
      <c r="K67" s="9">
        <f t="shared" si="7"/>
        <v>-1</v>
      </c>
    </row>
    <row r="68" spans="1:11" x14ac:dyDescent="0.25">
      <c r="A68" s="7" t="s">
        <v>545</v>
      </c>
      <c r="B68" s="65">
        <v>0</v>
      </c>
      <c r="C68" s="34">
        <f>IF(B79=0, "-", B68/B79)</f>
        <v>0</v>
      </c>
      <c r="D68" s="65">
        <v>0</v>
      </c>
      <c r="E68" s="9">
        <f>IF(D79=0, "-", D68/D79)</f>
        <v>0</v>
      </c>
      <c r="F68" s="81">
        <v>0</v>
      </c>
      <c r="G68" s="34">
        <f>IF(F79=0, "-", F68/F79)</f>
        <v>0</v>
      </c>
      <c r="H68" s="65">
        <v>19</v>
      </c>
      <c r="I68" s="9">
        <f>IF(H79=0, "-", H68/H79)</f>
        <v>4.2865200225606319E-4</v>
      </c>
      <c r="J68" s="8" t="str">
        <f t="shared" si="6"/>
        <v>-</v>
      </c>
      <c r="K68" s="9">
        <f t="shared" si="7"/>
        <v>-1</v>
      </c>
    </row>
    <row r="69" spans="1:11" x14ac:dyDescent="0.25">
      <c r="A69" s="7" t="s">
        <v>546</v>
      </c>
      <c r="B69" s="65">
        <v>199</v>
      </c>
      <c r="C69" s="34">
        <f>IF(B79=0, "-", B69/B79)</f>
        <v>5.4640307523338823E-2</v>
      </c>
      <c r="D69" s="65">
        <v>252</v>
      </c>
      <c r="E69" s="9">
        <f>IF(D79=0, "-", D69/D79)</f>
        <v>7.2790294627383012E-2</v>
      </c>
      <c r="F69" s="81">
        <v>4864</v>
      </c>
      <c r="G69" s="34">
        <f>IF(F79=0, "-", F69/F79)</f>
        <v>0.10948297206653612</v>
      </c>
      <c r="H69" s="65">
        <v>3340</v>
      </c>
      <c r="I69" s="9">
        <f>IF(H79=0, "-", H69/H79)</f>
        <v>7.5352509870276363E-2</v>
      </c>
      <c r="J69" s="8">
        <f t="shared" si="6"/>
        <v>-0.21031746031746032</v>
      </c>
      <c r="K69" s="9">
        <f t="shared" si="7"/>
        <v>0.45628742514970061</v>
      </c>
    </row>
    <row r="70" spans="1:11" x14ac:dyDescent="0.25">
      <c r="A70" s="7" t="s">
        <v>547</v>
      </c>
      <c r="B70" s="65">
        <v>109</v>
      </c>
      <c r="C70" s="34">
        <f>IF(B79=0, "-", B70/B79)</f>
        <v>2.9928610653487096E-2</v>
      </c>
      <c r="D70" s="65">
        <v>378</v>
      </c>
      <c r="E70" s="9">
        <f>IF(D79=0, "-", D70/D79)</f>
        <v>0.10918544194107452</v>
      </c>
      <c r="F70" s="81">
        <v>2193</v>
      </c>
      <c r="G70" s="34">
        <f>IF(F79=0, "-", F70/F79)</f>
        <v>4.9361874535755287E-2</v>
      </c>
      <c r="H70" s="65">
        <v>3194</v>
      </c>
      <c r="I70" s="9">
        <f>IF(H79=0, "-", H70/H79)</f>
        <v>7.2058657642413981E-2</v>
      </c>
      <c r="J70" s="8">
        <f t="shared" si="6"/>
        <v>-0.71164021164021163</v>
      </c>
      <c r="K70" s="9">
        <f t="shared" si="7"/>
        <v>-0.31340012523481525</v>
      </c>
    </row>
    <row r="71" spans="1:11" x14ac:dyDescent="0.25">
      <c r="A71" s="7" t="s">
        <v>548</v>
      </c>
      <c r="B71" s="65">
        <v>162</v>
      </c>
      <c r="C71" s="34">
        <f>IF(B79=0, "-", B71/B79)</f>
        <v>4.4481054365733116E-2</v>
      </c>
      <c r="D71" s="65">
        <v>87</v>
      </c>
      <c r="E71" s="9">
        <f>IF(D79=0, "-", D71/D79)</f>
        <v>2.5129982668977469E-2</v>
      </c>
      <c r="F71" s="81">
        <v>1464</v>
      </c>
      <c r="G71" s="34">
        <f>IF(F79=0, "-", F71/F79)</f>
        <v>3.2952934026605443E-2</v>
      </c>
      <c r="H71" s="65">
        <v>890</v>
      </c>
      <c r="I71" s="9">
        <f>IF(H79=0, "-", H71/H79)</f>
        <v>2.0078962210941905E-2</v>
      </c>
      <c r="J71" s="8">
        <f t="shared" si="6"/>
        <v>0.86206896551724133</v>
      </c>
      <c r="K71" s="9">
        <f t="shared" si="7"/>
        <v>0.64494382022471908</v>
      </c>
    </row>
    <row r="72" spans="1:11" x14ac:dyDescent="0.25">
      <c r="A72" s="7" t="s">
        <v>549</v>
      </c>
      <c r="B72" s="65">
        <v>11</v>
      </c>
      <c r="C72" s="34">
        <f>IF(B79=0, "-", B72/B79)</f>
        <v>3.0203185063152112E-3</v>
      </c>
      <c r="D72" s="65">
        <v>15</v>
      </c>
      <c r="E72" s="9">
        <f>IF(D79=0, "-", D72/D79)</f>
        <v>4.3327556325823222E-3</v>
      </c>
      <c r="F72" s="81">
        <v>146</v>
      </c>
      <c r="G72" s="34">
        <f>IF(F79=0, "-", F72/F79)</f>
        <v>3.2862898687734936E-3</v>
      </c>
      <c r="H72" s="65">
        <v>51</v>
      </c>
      <c r="I72" s="9">
        <f>IF(H79=0, "-", H72/H79)</f>
        <v>1.1505922165820643E-3</v>
      </c>
      <c r="J72" s="8">
        <f t="shared" si="6"/>
        <v>-0.26666666666666666</v>
      </c>
      <c r="K72" s="9">
        <f t="shared" si="7"/>
        <v>1.8627450980392157</v>
      </c>
    </row>
    <row r="73" spans="1:11" x14ac:dyDescent="0.25">
      <c r="A73" s="7" t="s">
        <v>550</v>
      </c>
      <c r="B73" s="65">
        <v>0</v>
      </c>
      <c r="C73" s="34">
        <f>IF(B79=0, "-", B73/B79)</f>
        <v>0</v>
      </c>
      <c r="D73" s="65">
        <v>0</v>
      </c>
      <c r="E73" s="9">
        <f>IF(D79=0, "-", D73/D79)</f>
        <v>0</v>
      </c>
      <c r="F73" s="81">
        <v>8</v>
      </c>
      <c r="G73" s="34">
        <f>IF(F79=0, "-", F73/F79)</f>
        <v>1.8007067774101335E-4</v>
      </c>
      <c r="H73" s="65">
        <v>0</v>
      </c>
      <c r="I73" s="9">
        <f>IF(H79=0, "-", H73/H79)</f>
        <v>0</v>
      </c>
      <c r="J73" s="8" t="str">
        <f t="shared" si="6"/>
        <v>-</v>
      </c>
      <c r="K73" s="9" t="str">
        <f t="shared" si="7"/>
        <v>-</v>
      </c>
    </row>
    <row r="74" spans="1:11" x14ac:dyDescent="0.25">
      <c r="A74" s="7" t="s">
        <v>551</v>
      </c>
      <c r="B74" s="65">
        <v>97</v>
      </c>
      <c r="C74" s="34">
        <f>IF(B79=0, "-", B74/B79)</f>
        <v>2.6633717737506866E-2</v>
      </c>
      <c r="D74" s="65">
        <v>26</v>
      </c>
      <c r="E74" s="9">
        <f>IF(D79=0, "-", D74/D79)</f>
        <v>7.5101097631426923E-3</v>
      </c>
      <c r="F74" s="81">
        <v>544</v>
      </c>
      <c r="G74" s="34">
        <f>IF(F79=0, "-", F74/F79)</f>
        <v>1.2244806086388907E-2</v>
      </c>
      <c r="H74" s="65">
        <v>536</v>
      </c>
      <c r="I74" s="9">
        <f>IF(H79=0, "-", H74/H79)</f>
        <v>1.2092498589960518E-2</v>
      </c>
      <c r="J74" s="8">
        <f t="shared" si="6"/>
        <v>2.7307692307692308</v>
      </c>
      <c r="K74" s="9">
        <f t="shared" si="7"/>
        <v>1.4925373134328358E-2</v>
      </c>
    </row>
    <row r="75" spans="1:11" x14ac:dyDescent="0.25">
      <c r="A75" s="7" t="s">
        <v>552</v>
      </c>
      <c r="B75" s="65">
        <v>578</v>
      </c>
      <c r="C75" s="34">
        <f>IF(B79=0, "-", B75/B79)</f>
        <v>0.15870400878638111</v>
      </c>
      <c r="D75" s="65">
        <v>530</v>
      </c>
      <c r="E75" s="9">
        <f>IF(D79=0, "-", D75/D79)</f>
        <v>0.15309069901790873</v>
      </c>
      <c r="F75" s="81">
        <v>8593</v>
      </c>
      <c r="G75" s="34">
        <f>IF(F79=0, "-", F75/F79)</f>
        <v>0.19341841672856597</v>
      </c>
      <c r="H75" s="65">
        <v>7539</v>
      </c>
      <c r="I75" s="9">
        <f>IF(H79=0, "-", H75/H79)</f>
        <v>0.17008460236886633</v>
      </c>
      <c r="J75" s="8">
        <f t="shared" si="6"/>
        <v>9.056603773584905E-2</v>
      </c>
      <c r="K75" s="9">
        <f t="shared" si="7"/>
        <v>0.13980634036344342</v>
      </c>
    </row>
    <row r="76" spans="1:11" x14ac:dyDescent="0.25">
      <c r="A76" s="7" t="s">
        <v>553</v>
      </c>
      <c r="B76" s="65">
        <v>144</v>
      </c>
      <c r="C76" s="34">
        <f>IF(B79=0, "-", B76/B79)</f>
        <v>3.9538714991762765E-2</v>
      </c>
      <c r="D76" s="65">
        <v>147</v>
      </c>
      <c r="E76" s="9">
        <f>IF(D79=0, "-", D76/D79)</f>
        <v>4.2461005199306762E-2</v>
      </c>
      <c r="F76" s="81">
        <v>2045</v>
      </c>
      <c r="G76" s="34">
        <f>IF(F79=0, "-", F76/F79)</f>
        <v>4.603056699754654E-2</v>
      </c>
      <c r="H76" s="65">
        <v>2107</v>
      </c>
      <c r="I76" s="9">
        <f>IF(H79=0, "-", H76/H79)</f>
        <v>4.7535250987027634E-2</v>
      </c>
      <c r="J76" s="8">
        <f t="shared" si="6"/>
        <v>-2.0408163265306121E-2</v>
      </c>
      <c r="K76" s="9">
        <f t="shared" si="7"/>
        <v>-2.9425723777883245E-2</v>
      </c>
    </row>
    <row r="77" spans="1:11" x14ac:dyDescent="0.25">
      <c r="A77" s="7" t="s">
        <v>554</v>
      </c>
      <c r="B77" s="65">
        <v>160</v>
      </c>
      <c r="C77" s="34">
        <f>IF(B79=0, "-", B77/B79)</f>
        <v>4.3931905546403076E-2</v>
      </c>
      <c r="D77" s="65">
        <v>52</v>
      </c>
      <c r="E77" s="9">
        <f>IF(D79=0, "-", D77/D79)</f>
        <v>1.5020219526285385E-2</v>
      </c>
      <c r="F77" s="81">
        <v>981</v>
      </c>
      <c r="G77" s="34">
        <f>IF(F79=0, "-", F77/F79)</f>
        <v>2.208116685799176E-2</v>
      </c>
      <c r="H77" s="65">
        <v>1624</v>
      </c>
      <c r="I77" s="9">
        <f>IF(H79=0, "-", H77/H79)</f>
        <v>3.6638465877044557E-2</v>
      </c>
      <c r="J77" s="8">
        <f t="shared" si="6"/>
        <v>2.0769230769230771</v>
      </c>
      <c r="K77" s="9">
        <f t="shared" si="7"/>
        <v>-0.39593596059113301</v>
      </c>
    </row>
    <row r="78" spans="1:11" x14ac:dyDescent="0.25">
      <c r="A78" s="2"/>
      <c r="B78" s="68"/>
      <c r="C78" s="33"/>
      <c r="D78" s="68"/>
      <c r="E78" s="6"/>
      <c r="F78" s="82"/>
      <c r="G78" s="33"/>
      <c r="H78" s="68"/>
      <c r="I78" s="6"/>
      <c r="J78" s="5"/>
      <c r="K78" s="6"/>
    </row>
    <row r="79" spans="1:11" s="43" customFormat="1" x14ac:dyDescent="0.25">
      <c r="A79" s="162" t="s">
        <v>640</v>
      </c>
      <c r="B79" s="71">
        <f>SUM(B58:B78)</f>
        <v>3642</v>
      </c>
      <c r="C79" s="40">
        <f>B79/24005</f>
        <v>0.15171839200166631</v>
      </c>
      <c r="D79" s="71">
        <f>SUM(D58:D78)</f>
        <v>3462</v>
      </c>
      <c r="E79" s="41">
        <f>D79/21249</f>
        <v>0.16292531413242975</v>
      </c>
      <c r="F79" s="77">
        <f>SUM(F58:F78)</f>
        <v>44427</v>
      </c>
      <c r="G79" s="42">
        <f>F79/287314</f>
        <v>0.15462873371990227</v>
      </c>
      <c r="H79" s="71">
        <f>SUM(H58:H78)</f>
        <v>44325</v>
      </c>
      <c r="I79" s="41">
        <f>H79/272733</f>
        <v>0.16252158704667202</v>
      </c>
      <c r="J79" s="37">
        <f>IF(D79=0, "-", IF((B79-D79)/D79&lt;10, (B79-D79)/D79, "&gt;999%"))</f>
        <v>5.1993067590987867E-2</v>
      </c>
      <c r="K79" s="38">
        <f>IF(H79=0, "-", IF((F79-H79)/H79&lt;10, (F79-H79)/H79, "&gt;999%"))</f>
        <v>2.3011844331641287E-3</v>
      </c>
    </row>
    <row r="80" spans="1:11" x14ac:dyDescent="0.25">
      <c r="B80" s="83"/>
      <c r="D80" s="83"/>
      <c r="F80" s="83"/>
      <c r="H80" s="83"/>
    </row>
    <row r="81" spans="1:11" x14ac:dyDescent="0.25">
      <c r="A81" s="27" t="s">
        <v>639</v>
      </c>
      <c r="B81" s="71">
        <v>4847</v>
      </c>
      <c r="C81" s="40">
        <f>B81/24005</f>
        <v>0.20191626744428245</v>
      </c>
      <c r="D81" s="71">
        <v>4973</v>
      </c>
      <c r="E81" s="41">
        <f>D81/21249</f>
        <v>0.23403454280201422</v>
      </c>
      <c r="F81" s="77">
        <v>60319</v>
      </c>
      <c r="G81" s="42">
        <f>F81/287314</f>
        <v>0.20994104011638834</v>
      </c>
      <c r="H81" s="71">
        <v>61395</v>
      </c>
      <c r="I81" s="41">
        <f>H81/272733</f>
        <v>0.22511027268427364</v>
      </c>
      <c r="J81" s="37">
        <f>IF(D81=0, "-", IF((B81-D81)/D81&lt;10, (B81-D81)/D81, "&gt;999%"))</f>
        <v>-2.5336818821636839E-2</v>
      </c>
      <c r="K81" s="38">
        <f>IF(H81=0, "-", IF((F81-H81)/H81&lt;10, (F81-H81)/H81, "&gt;999%"))</f>
        <v>-1.7525857154491408E-2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5" max="16383" man="1"/>
    <brk id="8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7"/>
  <sheetViews>
    <sheetView tabSelected="1"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652</v>
      </c>
      <c r="C1" s="198"/>
      <c r="D1" s="198"/>
      <c r="E1" s="199"/>
      <c r="F1" s="199"/>
      <c r="G1" s="199"/>
      <c r="H1" s="199"/>
      <c r="I1" s="199"/>
      <c r="J1" s="199"/>
      <c r="K1" s="199"/>
    </row>
    <row r="2" spans="1:11" s="52" customFormat="1" ht="20.399999999999999" x14ac:dyDescent="0.35">
      <c r="A2" s="4" t="s">
        <v>113</v>
      </c>
      <c r="B2" s="202" t="s">
        <v>104</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39</v>
      </c>
      <c r="B7" s="65">
        <v>112</v>
      </c>
      <c r="C7" s="39">
        <f>IF(B27=0, "-", B7/B27)</f>
        <v>2.3107076542191046E-2</v>
      </c>
      <c r="D7" s="65">
        <v>56</v>
      </c>
      <c r="E7" s="21">
        <f>IF(D27=0, "-", D7/D27)</f>
        <v>1.1260808365171928E-2</v>
      </c>
      <c r="F7" s="81">
        <v>724</v>
      </c>
      <c r="G7" s="39">
        <f>IF(F27=0, "-", F7/F27)</f>
        <v>1.2002851506158922E-2</v>
      </c>
      <c r="H7" s="65">
        <v>651</v>
      </c>
      <c r="I7" s="21">
        <f>IF(H27=0, "-", H7/H27)</f>
        <v>1.0603469337893965E-2</v>
      </c>
      <c r="J7" s="20">
        <f t="shared" ref="J7:J25" si="0">IF(D7=0, "-", IF((B7-D7)/D7&lt;10, (B7-D7)/D7, "&gt;999%"))</f>
        <v>1</v>
      </c>
      <c r="K7" s="21">
        <f t="shared" ref="K7:K25" si="1">IF(H7=0, "-", IF((F7-H7)/H7&lt;10, (F7-H7)/H7, "&gt;999%"))</f>
        <v>0.11213517665130568</v>
      </c>
    </row>
    <row r="8" spans="1:11" x14ac:dyDescent="0.25">
      <c r="A8" s="7" t="s">
        <v>48</v>
      </c>
      <c r="B8" s="65">
        <v>1441</v>
      </c>
      <c r="C8" s="39">
        <f>IF(B27=0, "-", B8/B27)</f>
        <v>0.29729729729729731</v>
      </c>
      <c r="D8" s="65">
        <v>1445</v>
      </c>
      <c r="E8" s="21">
        <f>IF(D27=0, "-", D8/D27)</f>
        <v>0.29056907299416851</v>
      </c>
      <c r="F8" s="81">
        <v>15440</v>
      </c>
      <c r="G8" s="39">
        <f>IF(F27=0, "-", F8/F27)</f>
        <v>0.25597241333576487</v>
      </c>
      <c r="H8" s="65">
        <v>17575</v>
      </c>
      <c r="I8" s="21">
        <f>IF(H27=0, "-", H8/H27)</f>
        <v>0.28626109618047074</v>
      </c>
      <c r="J8" s="20">
        <f t="shared" si="0"/>
        <v>-2.7681660899653978E-3</v>
      </c>
      <c r="K8" s="21">
        <f t="shared" si="1"/>
        <v>-0.12147937411095305</v>
      </c>
    </row>
    <row r="9" spans="1:11" x14ac:dyDescent="0.25">
      <c r="A9" s="7" t="s">
        <v>52</v>
      </c>
      <c r="B9" s="65">
        <v>203</v>
      </c>
      <c r="C9" s="39">
        <f>IF(B27=0, "-", B9/B27)</f>
        <v>4.188157623272127E-2</v>
      </c>
      <c r="D9" s="65">
        <v>114</v>
      </c>
      <c r="E9" s="21">
        <f>IF(D27=0, "-", D9/D27)</f>
        <v>2.2923788457671426E-2</v>
      </c>
      <c r="F9" s="81">
        <v>1749</v>
      </c>
      <c r="G9" s="39">
        <f>IF(F27=0, "-", F9/F27)</f>
        <v>2.8995838790430876E-2</v>
      </c>
      <c r="H9" s="65">
        <v>1703</v>
      </c>
      <c r="I9" s="21">
        <f>IF(H27=0, "-", H9/H27)</f>
        <v>2.7738415180389282E-2</v>
      </c>
      <c r="J9" s="20">
        <f t="shared" si="0"/>
        <v>0.7807017543859649</v>
      </c>
      <c r="K9" s="21">
        <f t="shared" si="1"/>
        <v>2.7011156782149149E-2</v>
      </c>
    </row>
    <row r="10" spans="1:11" x14ac:dyDescent="0.25">
      <c r="A10" s="7" t="s">
        <v>55</v>
      </c>
      <c r="B10" s="65">
        <v>43</v>
      </c>
      <c r="C10" s="39">
        <f>IF(B27=0, "-", B10/B27)</f>
        <v>8.8714668867340626E-3</v>
      </c>
      <c r="D10" s="65">
        <v>39</v>
      </c>
      <c r="E10" s="21">
        <f>IF(D27=0, "-", D10/D27)</f>
        <v>7.8423486828875927E-3</v>
      </c>
      <c r="F10" s="81">
        <v>939</v>
      </c>
      <c r="G10" s="39">
        <f>IF(F27=0, "-", F10/F27)</f>
        <v>1.5567234204811087E-2</v>
      </c>
      <c r="H10" s="65">
        <v>739</v>
      </c>
      <c r="I10" s="21">
        <f>IF(H27=0, "-", H10/H27)</f>
        <v>1.2036810815212965E-2</v>
      </c>
      <c r="J10" s="20">
        <f t="shared" si="0"/>
        <v>0.10256410256410256</v>
      </c>
      <c r="K10" s="21">
        <f t="shared" si="1"/>
        <v>0.2706359945872801</v>
      </c>
    </row>
    <row r="11" spans="1:11" x14ac:dyDescent="0.25">
      <c r="A11" s="7" t="s">
        <v>59</v>
      </c>
      <c r="B11" s="65">
        <v>371</v>
      </c>
      <c r="C11" s="39">
        <f>IF(B27=0, "-", B11/B27)</f>
        <v>7.6542191046007846E-2</v>
      </c>
      <c r="D11" s="65">
        <v>378</v>
      </c>
      <c r="E11" s="21">
        <f>IF(D27=0, "-", D11/D27)</f>
        <v>7.6010456464910517E-2</v>
      </c>
      <c r="F11" s="81">
        <v>5032</v>
      </c>
      <c r="G11" s="39">
        <f>IF(F27=0, "-", F11/F27)</f>
        <v>8.3423133672640468E-2</v>
      </c>
      <c r="H11" s="65">
        <v>5175</v>
      </c>
      <c r="I11" s="21">
        <f>IF(H27=0, "-", H11/H27)</f>
        <v>8.42902516491571E-2</v>
      </c>
      <c r="J11" s="20">
        <f t="shared" si="0"/>
        <v>-1.8518518518518517E-2</v>
      </c>
      <c r="K11" s="21">
        <f t="shared" si="1"/>
        <v>-2.7632850241545895E-2</v>
      </c>
    </row>
    <row r="12" spans="1:11" x14ac:dyDescent="0.25">
      <c r="A12" s="7" t="s">
        <v>60</v>
      </c>
      <c r="B12" s="65">
        <v>0</v>
      </c>
      <c r="C12" s="39">
        <f>IF(B27=0, "-", B12/B27)</f>
        <v>0</v>
      </c>
      <c r="D12" s="65">
        <v>0</v>
      </c>
      <c r="E12" s="21">
        <f>IF(D27=0, "-", D12/D27)</f>
        <v>0</v>
      </c>
      <c r="F12" s="81">
        <v>7</v>
      </c>
      <c r="G12" s="39">
        <f>IF(F27=0, "-", F12/F27)</f>
        <v>1.1604966925844261E-4</v>
      </c>
      <c r="H12" s="65">
        <v>0</v>
      </c>
      <c r="I12" s="21">
        <f>IF(H27=0, "-", H12/H27)</f>
        <v>0</v>
      </c>
      <c r="J12" s="20" t="str">
        <f t="shared" si="0"/>
        <v>-</v>
      </c>
      <c r="K12" s="21" t="str">
        <f t="shared" si="1"/>
        <v>-</v>
      </c>
    </row>
    <row r="13" spans="1:11" x14ac:dyDescent="0.25">
      <c r="A13" s="7" t="s">
        <v>63</v>
      </c>
      <c r="B13" s="65">
        <v>27</v>
      </c>
      <c r="C13" s="39">
        <f>IF(B27=0, "-", B13/B27)</f>
        <v>5.5704559521353413E-3</v>
      </c>
      <c r="D13" s="65">
        <v>43</v>
      </c>
      <c r="E13" s="21">
        <f>IF(D27=0, "-", D13/D27)</f>
        <v>8.6466921375427299E-3</v>
      </c>
      <c r="F13" s="81">
        <v>408</v>
      </c>
      <c r="G13" s="39">
        <f>IF(F27=0, "-", F13/F27)</f>
        <v>6.7640378653492268E-3</v>
      </c>
      <c r="H13" s="65">
        <v>403</v>
      </c>
      <c r="I13" s="21">
        <f>IF(H27=0, "-", H13/H27)</f>
        <v>6.5640524472676924E-3</v>
      </c>
      <c r="J13" s="20">
        <f t="shared" si="0"/>
        <v>-0.37209302325581395</v>
      </c>
      <c r="K13" s="21">
        <f t="shared" si="1"/>
        <v>1.2406947890818859E-2</v>
      </c>
    </row>
    <row r="14" spans="1:11" x14ac:dyDescent="0.25">
      <c r="A14" s="7" t="s">
        <v>68</v>
      </c>
      <c r="B14" s="65">
        <v>270</v>
      </c>
      <c r="C14" s="39">
        <f>IF(B27=0, "-", B14/B27)</f>
        <v>5.5704559521353413E-2</v>
      </c>
      <c r="D14" s="65">
        <v>194</v>
      </c>
      <c r="E14" s="21">
        <f>IF(D27=0, "-", D14/D27)</f>
        <v>3.901065755077418E-2</v>
      </c>
      <c r="F14" s="81">
        <v>2550</v>
      </c>
      <c r="G14" s="39">
        <f>IF(F27=0, "-", F14/F27)</f>
        <v>4.2275236658432663E-2</v>
      </c>
      <c r="H14" s="65">
        <v>2455</v>
      </c>
      <c r="I14" s="21">
        <f>IF(H27=0, "-", H14/H27)</f>
        <v>3.9986969622933466E-2</v>
      </c>
      <c r="J14" s="20">
        <f t="shared" si="0"/>
        <v>0.39175257731958762</v>
      </c>
      <c r="K14" s="21">
        <f t="shared" si="1"/>
        <v>3.8696537678207736E-2</v>
      </c>
    </row>
    <row r="15" spans="1:11" x14ac:dyDescent="0.25">
      <c r="A15" s="7" t="s">
        <v>74</v>
      </c>
      <c r="B15" s="65">
        <v>286</v>
      </c>
      <c r="C15" s="39">
        <f>IF(B27=0, "-", B15/B27)</f>
        <v>5.9005570455952137E-2</v>
      </c>
      <c r="D15" s="65">
        <v>260</v>
      </c>
      <c r="E15" s="21">
        <f>IF(D27=0, "-", D15/D27)</f>
        <v>5.2282324552583956E-2</v>
      </c>
      <c r="F15" s="81">
        <v>2893</v>
      </c>
      <c r="G15" s="39">
        <f>IF(F27=0, "-", F15/F27)</f>
        <v>4.7961670452096351E-2</v>
      </c>
      <c r="H15" s="65">
        <v>3423</v>
      </c>
      <c r="I15" s="21">
        <f>IF(H27=0, "-", H15/H27)</f>
        <v>5.5753725873442461E-2</v>
      </c>
      <c r="J15" s="20">
        <f t="shared" si="0"/>
        <v>0.1</v>
      </c>
      <c r="K15" s="21">
        <f t="shared" si="1"/>
        <v>-0.15483494011101373</v>
      </c>
    </row>
    <row r="16" spans="1:11" x14ac:dyDescent="0.25">
      <c r="A16" s="7" t="s">
        <v>76</v>
      </c>
      <c r="B16" s="65">
        <v>0</v>
      </c>
      <c r="C16" s="39">
        <f>IF(B27=0, "-", B16/B27)</f>
        <v>0</v>
      </c>
      <c r="D16" s="65">
        <v>0</v>
      </c>
      <c r="E16" s="21">
        <f>IF(D27=0, "-", D16/D27)</f>
        <v>0</v>
      </c>
      <c r="F16" s="81">
        <v>0</v>
      </c>
      <c r="G16" s="39">
        <f>IF(F27=0, "-", F16/F27)</f>
        <v>0</v>
      </c>
      <c r="H16" s="65">
        <v>2</v>
      </c>
      <c r="I16" s="21">
        <f>IF(H27=0, "-", H16/H27)</f>
        <v>3.2575942666340907E-5</v>
      </c>
      <c r="J16" s="20" t="str">
        <f t="shared" si="0"/>
        <v>-</v>
      </c>
      <c r="K16" s="21">
        <f t="shared" si="1"/>
        <v>-1</v>
      </c>
    </row>
    <row r="17" spans="1:11" x14ac:dyDescent="0.25">
      <c r="A17" s="7" t="s">
        <v>78</v>
      </c>
      <c r="B17" s="65">
        <v>49</v>
      </c>
      <c r="C17" s="39">
        <f>IF(B27=0, "-", B17/B27)</f>
        <v>1.0109345987208583E-2</v>
      </c>
      <c r="D17" s="65">
        <v>37</v>
      </c>
      <c r="E17" s="21">
        <f>IF(D27=0, "-", D17/D27)</f>
        <v>7.4401769555600241E-3</v>
      </c>
      <c r="F17" s="81">
        <v>503</v>
      </c>
      <c r="G17" s="39">
        <f>IF(F27=0, "-", F17/F27)</f>
        <v>8.3389976624280906E-3</v>
      </c>
      <c r="H17" s="65">
        <v>473</v>
      </c>
      <c r="I17" s="21">
        <f>IF(H27=0, "-", H17/H27)</f>
        <v>7.7042104405896242E-3</v>
      </c>
      <c r="J17" s="20">
        <f t="shared" si="0"/>
        <v>0.32432432432432434</v>
      </c>
      <c r="K17" s="21">
        <f t="shared" si="1"/>
        <v>6.3424947145877375E-2</v>
      </c>
    </row>
    <row r="18" spans="1:11" x14ac:dyDescent="0.25">
      <c r="A18" s="7" t="s">
        <v>81</v>
      </c>
      <c r="B18" s="65">
        <v>254</v>
      </c>
      <c r="C18" s="39">
        <f>IF(B27=0, "-", B18/B27)</f>
        <v>5.2403548586754695E-2</v>
      </c>
      <c r="D18" s="65">
        <v>366</v>
      </c>
      <c r="E18" s="21">
        <f>IF(D27=0, "-", D18/D27)</f>
        <v>7.3597426100945107E-2</v>
      </c>
      <c r="F18" s="81">
        <v>6087</v>
      </c>
      <c r="G18" s="39">
        <f>IF(F27=0, "-", F18/F27)</f>
        <v>0.10091347668230574</v>
      </c>
      <c r="H18" s="65">
        <v>4412</v>
      </c>
      <c r="I18" s="21">
        <f>IF(H27=0, "-", H18/H27)</f>
        <v>7.1862529521948035E-2</v>
      </c>
      <c r="J18" s="20">
        <f t="shared" si="0"/>
        <v>-0.30601092896174864</v>
      </c>
      <c r="K18" s="21">
        <f t="shared" si="1"/>
        <v>0.37964641885766093</v>
      </c>
    </row>
    <row r="19" spans="1:11" x14ac:dyDescent="0.25">
      <c r="A19" s="7" t="s">
        <v>83</v>
      </c>
      <c r="B19" s="65">
        <v>135</v>
      </c>
      <c r="C19" s="39">
        <f>IF(B27=0, "-", B19/B27)</f>
        <v>2.7852279760676706E-2</v>
      </c>
      <c r="D19" s="65">
        <v>431</v>
      </c>
      <c r="E19" s="21">
        <f>IF(D27=0, "-", D19/D27)</f>
        <v>8.6668007239091086E-2</v>
      </c>
      <c r="F19" s="81">
        <v>2726</v>
      </c>
      <c r="G19" s="39">
        <f>IF(F27=0, "-", F19/F27)</f>
        <v>4.5193056914073507E-2</v>
      </c>
      <c r="H19" s="65">
        <v>4010</v>
      </c>
      <c r="I19" s="21">
        <f>IF(H27=0, "-", H19/H27)</f>
        <v>6.5314765046013523E-2</v>
      </c>
      <c r="J19" s="20">
        <f t="shared" si="0"/>
        <v>-0.6867749419953596</v>
      </c>
      <c r="K19" s="21">
        <f t="shared" si="1"/>
        <v>-0.32019950124688279</v>
      </c>
    </row>
    <row r="20" spans="1:11" x14ac:dyDescent="0.25">
      <c r="A20" s="7" t="s">
        <v>84</v>
      </c>
      <c r="B20" s="65">
        <v>9</v>
      </c>
      <c r="C20" s="39">
        <f>IF(B27=0, "-", B20/B27)</f>
        <v>1.8568186507117806E-3</v>
      </c>
      <c r="D20" s="65">
        <v>11</v>
      </c>
      <c r="E20" s="21">
        <f>IF(D27=0, "-", D20/D27)</f>
        <v>2.2119445003016287E-3</v>
      </c>
      <c r="F20" s="81">
        <v>213</v>
      </c>
      <c r="G20" s="39">
        <f>IF(F27=0, "-", F20/F27)</f>
        <v>3.5312256502926108E-3</v>
      </c>
      <c r="H20" s="65">
        <v>191</v>
      </c>
      <c r="I20" s="21">
        <f>IF(H27=0, "-", H20/H27)</f>
        <v>3.1110025246355567E-3</v>
      </c>
      <c r="J20" s="20">
        <f t="shared" si="0"/>
        <v>-0.18181818181818182</v>
      </c>
      <c r="K20" s="21">
        <f t="shared" si="1"/>
        <v>0.11518324607329843</v>
      </c>
    </row>
    <row r="21" spans="1:11" x14ac:dyDescent="0.25">
      <c r="A21" s="7" t="s">
        <v>87</v>
      </c>
      <c r="B21" s="65">
        <v>173</v>
      </c>
      <c r="C21" s="39">
        <f>IF(B27=0, "-", B21/B27)</f>
        <v>3.5692180730348667E-2</v>
      </c>
      <c r="D21" s="65">
        <v>102</v>
      </c>
      <c r="E21" s="21">
        <f>IF(D27=0, "-", D21/D27)</f>
        <v>2.0510758093706012E-2</v>
      </c>
      <c r="F21" s="81">
        <v>1618</v>
      </c>
      <c r="G21" s="39">
        <f>IF(F27=0, "-", F21/F27)</f>
        <v>2.682405212288002E-2</v>
      </c>
      <c r="H21" s="65">
        <v>941</v>
      </c>
      <c r="I21" s="21">
        <f>IF(H27=0, "-", H21/H27)</f>
        <v>1.5326981024513396E-2</v>
      </c>
      <c r="J21" s="20">
        <f t="shared" si="0"/>
        <v>0.69607843137254899</v>
      </c>
      <c r="K21" s="21">
        <f t="shared" si="1"/>
        <v>0.71944739638682254</v>
      </c>
    </row>
    <row r="22" spans="1:11" x14ac:dyDescent="0.25">
      <c r="A22" s="7" t="s">
        <v>88</v>
      </c>
      <c r="B22" s="65">
        <v>29</v>
      </c>
      <c r="C22" s="39">
        <f>IF(B27=0, "-", B22/B27)</f>
        <v>5.9830823189601819E-3</v>
      </c>
      <c r="D22" s="65">
        <v>75</v>
      </c>
      <c r="E22" s="21">
        <f>IF(D27=0, "-", D22/D27)</f>
        <v>1.5081439774783833E-2</v>
      </c>
      <c r="F22" s="81">
        <v>703</v>
      </c>
      <c r="G22" s="39">
        <f>IF(F27=0, "-", F22/F27)</f>
        <v>1.1654702498383594E-2</v>
      </c>
      <c r="H22" s="65">
        <v>1056</v>
      </c>
      <c r="I22" s="21">
        <f>IF(H27=0, "-", H22/H27)</f>
        <v>1.7200097727828E-2</v>
      </c>
      <c r="J22" s="20">
        <f t="shared" si="0"/>
        <v>-0.61333333333333329</v>
      </c>
      <c r="K22" s="21">
        <f t="shared" si="1"/>
        <v>-0.33428030303030304</v>
      </c>
    </row>
    <row r="23" spans="1:11" x14ac:dyDescent="0.25">
      <c r="A23" s="7" t="s">
        <v>93</v>
      </c>
      <c r="B23" s="65">
        <v>97</v>
      </c>
      <c r="C23" s="39">
        <f>IF(B27=0, "-", B23/B27)</f>
        <v>2.0012378791004745E-2</v>
      </c>
      <c r="D23" s="65">
        <v>26</v>
      </c>
      <c r="E23" s="21">
        <f>IF(D27=0, "-", D23/D27)</f>
        <v>5.2282324552583954E-3</v>
      </c>
      <c r="F23" s="81">
        <v>544</v>
      </c>
      <c r="G23" s="39">
        <f>IF(F27=0, "-", F23/F27)</f>
        <v>9.0187171537989691E-3</v>
      </c>
      <c r="H23" s="65">
        <v>536</v>
      </c>
      <c r="I23" s="21">
        <f>IF(H27=0, "-", H23/H27)</f>
        <v>8.7303526345793633E-3</v>
      </c>
      <c r="J23" s="20">
        <f t="shared" si="0"/>
        <v>2.7307692307692308</v>
      </c>
      <c r="K23" s="21">
        <f t="shared" si="1"/>
        <v>1.4925373134328358E-2</v>
      </c>
    </row>
    <row r="24" spans="1:11" x14ac:dyDescent="0.25">
      <c r="A24" s="7" t="s">
        <v>97</v>
      </c>
      <c r="B24" s="65">
        <v>1145</v>
      </c>
      <c r="C24" s="39">
        <f>IF(B27=0, "-", B24/B27)</f>
        <v>0.23622859500722096</v>
      </c>
      <c r="D24" s="65">
        <v>1304</v>
      </c>
      <c r="E24" s="21">
        <f>IF(D27=0, "-", D24/D27)</f>
        <v>0.26221596621757493</v>
      </c>
      <c r="F24" s="81">
        <v>16712</v>
      </c>
      <c r="G24" s="39">
        <f>IF(F27=0, "-", F24/F27)</f>
        <v>0.27706029609244187</v>
      </c>
      <c r="H24" s="65">
        <v>15279</v>
      </c>
      <c r="I24" s="21">
        <f>IF(H27=0, "-", H24/H27)</f>
        <v>0.24886391399951135</v>
      </c>
      <c r="J24" s="20">
        <f t="shared" si="0"/>
        <v>-0.12193251533742332</v>
      </c>
      <c r="K24" s="21">
        <f t="shared" si="1"/>
        <v>9.3788860527521431E-2</v>
      </c>
    </row>
    <row r="25" spans="1:11" x14ac:dyDescent="0.25">
      <c r="A25" s="7" t="s">
        <v>99</v>
      </c>
      <c r="B25" s="65">
        <v>203</v>
      </c>
      <c r="C25" s="39">
        <f>IF(B27=0, "-", B25/B27)</f>
        <v>4.188157623272127E-2</v>
      </c>
      <c r="D25" s="65">
        <v>92</v>
      </c>
      <c r="E25" s="21">
        <f>IF(D27=0, "-", D25/D27)</f>
        <v>1.8499899457068168E-2</v>
      </c>
      <c r="F25" s="81">
        <v>1471</v>
      </c>
      <c r="G25" s="39">
        <f>IF(F27=0, "-", F25/F27)</f>
        <v>2.4387009068452727E-2</v>
      </c>
      <c r="H25" s="65">
        <v>2371</v>
      </c>
      <c r="I25" s="21">
        <f>IF(H27=0, "-", H25/H27)</f>
        <v>3.8618780030947146E-2</v>
      </c>
      <c r="J25" s="20">
        <f t="shared" si="0"/>
        <v>1.2065217391304348</v>
      </c>
      <c r="K25" s="21">
        <f t="shared" si="1"/>
        <v>-0.3795866722901729</v>
      </c>
    </row>
    <row r="26" spans="1:11" x14ac:dyDescent="0.25">
      <c r="A26" s="2"/>
      <c r="B26" s="68"/>
      <c r="C26" s="33"/>
      <c r="D26" s="68"/>
      <c r="E26" s="6"/>
      <c r="F26" s="82"/>
      <c r="G26" s="33"/>
      <c r="H26" s="68"/>
      <c r="I26" s="6"/>
      <c r="J26" s="5"/>
      <c r="K26" s="6"/>
    </row>
    <row r="27" spans="1:11" s="43" customFormat="1" x14ac:dyDescent="0.25">
      <c r="A27" s="162" t="s">
        <v>639</v>
      </c>
      <c r="B27" s="71">
        <f>SUM(B7:B26)</f>
        <v>4847</v>
      </c>
      <c r="C27" s="40">
        <v>1</v>
      </c>
      <c r="D27" s="71">
        <f>SUM(D7:D26)</f>
        <v>4973</v>
      </c>
      <c r="E27" s="41">
        <v>1</v>
      </c>
      <c r="F27" s="77">
        <f>SUM(F7:F26)</f>
        <v>60319</v>
      </c>
      <c r="G27" s="42">
        <v>1</v>
      </c>
      <c r="H27" s="71">
        <f>SUM(H7:H26)</f>
        <v>61395</v>
      </c>
      <c r="I27" s="41">
        <v>1</v>
      </c>
      <c r="J27" s="37">
        <f>IF(D27=0, "-", (B27-D27)/D27)</f>
        <v>-2.5336818821636839E-2</v>
      </c>
      <c r="K27" s="38">
        <f>IF(H27=0, "-", (F27-H27)/H27)</f>
        <v>-1.7525857154491408E-2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2"/>
  <sheetViews>
    <sheetView tabSelected="1" zoomScaleNormal="100" workbookViewId="0">
      <selection activeCell="M1" sqref="M1"/>
    </sheetView>
  </sheetViews>
  <sheetFormatPr defaultRowHeight="13.2" x14ac:dyDescent="0.25"/>
  <cols>
    <col min="1" max="1" width="35.2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113</v>
      </c>
      <c r="B2" s="202" t="s">
        <v>104</v>
      </c>
      <c r="C2" s="198"/>
      <c r="D2" s="198"/>
      <c r="E2" s="203"/>
      <c r="F2" s="203"/>
      <c r="G2" s="203"/>
      <c r="H2" s="203"/>
      <c r="I2" s="203"/>
      <c r="J2" s="203"/>
      <c r="K2" s="203"/>
    </row>
    <row r="4" spans="1:11" ht="15.6" x14ac:dyDescent="0.3">
      <c r="A4" s="164" t="s">
        <v>130</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137</v>
      </c>
      <c r="B6" s="61" t="s">
        <v>12</v>
      </c>
      <c r="C6" s="62" t="s">
        <v>13</v>
      </c>
      <c r="D6" s="61" t="s">
        <v>12</v>
      </c>
      <c r="E6" s="63" t="s">
        <v>13</v>
      </c>
      <c r="F6" s="62" t="s">
        <v>12</v>
      </c>
      <c r="G6" s="62" t="s">
        <v>13</v>
      </c>
      <c r="H6" s="61" t="s">
        <v>12</v>
      </c>
      <c r="I6" s="63" t="s">
        <v>13</v>
      </c>
      <c r="J6" s="61"/>
      <c r="K6" s="63"/>
    </row>
    <row r="7" spans="1:11" x14ac:dyDescent="0.25">
      <c r="A7" s="7" t="s">
        <v>555</v>
      </c>
      <c r="B7" s="65">
        <v>20</v>
      </c>
      <c r="C7" s="34">
        <f>IF(B22=0, "-", B7/B22)</f>
        <v>3.5335689045936397E-2</v>
      </c>
      <c r="D7" s="65">
        <v>34</v>
      </c>
      <c r="E7" s="9">
        <f>IF(D22=0, "-", D7/D22)</f>
        <v>0.10526315789473684</v>
      </c>
      <c r="F7" s="81">
        <v>205</v>
      </c>
      <c r="G7" s="34">
        <f>IF(F22=0, "-", F7/F22)</f>
        <v>3.1655342804200126E-2</v>
      </c>
      <c r="H7" s="65">
        <v>307</v>
      </c>
      <c r="I7" s="9">
        <f>IF(H22=0, "-", H7/H22)</f>
        <v>5.1286334781156032E-2</v>
      </c>
      <c r="J7" s="8">
        <f t="shared" ref="J7:J20" si="0">IF(D7=0, "-", IF((B7-D7)/D7&lt;10, (B7-D7)/D7, "&gt;999%"))</f>
        <v>-0.41176470588235292</v>
      </c>
      <c r="K7" s="9">
        <f t="shared" ref="K7:K20" si="1">IF(H7=0, "-", IF((F7-H7)/H7&lt;10, (F7-H7)/H7, "&gt;999%"))</f>
        <v>-0.33224755700325731</v>
      </c>
    </row>
    <row r="8" spans="1:11" x14ac:dyDescent="0.25">
      <c r="A8" s="7" t="s">
        <v>556</v>
      </c>
      <c r="B8" s="65">
        <v>2</v>
      </c>
      <c r="C8" s="34">
        <f>IF(B22=0, "-", B8/B22)</f>
        <v>3.5335689045936395E-3</v>
      </c>
      <c r="D8" s="65">
        <v>5</v>
      </c>
      <c r="E8" s="9">
        <f>IF(D22=0, "-", D8/D22)</f>
        <v>1.5479876160990712E-2</v>
      </c>
      <c r="F8" s="81">
        <v>166</v>
      </c>
      <c r="G8" s="34">
        <f>IF(F22=0, "-", F8/F22)</f>
        <v>2.5633106856084002E-2</v>
      </c>
      <c r="H8" s="65">
        <v>530</v>
      </c>
      <c r="I8" s="9">
        <f>IF(H22=0, "-", H8/H22)</f>
        <v>8.8539926495155366E-2</v>
      </c>
      <c r="J8" s="8">
        <f t="shared" si="0"/>
        <v>-0.6</v>
      </c>
      <c r="K8" s="9">
        <f t="shared" si="1"/>
        <v>-0.68679245283018864</v>
      </c>
    </row>
    <row r="9" spans="1:11" x14ac:dyDescent="0.25">
      <c r="A9" s="7" t="s">
        <v>557</v>
      </c>
      <c r="B9" s="65">
        <v>45</v>
      </c>
      <c r="C9" s="34">
        <f>IF(B22=0, "-", B9/B22)</f>
        <v>7.9505300353356886E-2</v>
      </c>
      <c r="D9" s="65">
        <v>46</v>
      </c>
      <c r="E9" s="9">
        <f>IF(D22=0, "-", D9/D22)</f>
        <v>0.14241486068111456</v>
      </c>
      <c r="F9" s="81">
        <v>645</v>
      </c>
      <c r="G9" s="34">
        <f>IF(F22=0, "-", F9/F22)</f>
        <v>9.9598517603458919E-2</v>
      </c>
      <c r="H9" s="65">
        <v>561</v>
      </c>
      <c r="I9" s="9">
        <f>IF(H22=0, "-", H9/H22)</f>
        <v>9.371867691279652E-2</v>
      </c>
      <c r="J9" s="8">
        <f t="shared" si="0"/>
        <v>-2.1739130434782608E-2</v>
      </c>
      <c r="K9" s="9">
        <f t="shared" si="1"/>
        <v>0.1497326203208556</v>
      </c>
    </row>
    <row r="10" spans="1:11" x14ac:dyDescent="0.25">
      <c r="A10" s="7" t="s">
        <v>558</v>
      </c>
      <c r="B10" s="65">
        <v>16</v>
      </c>
      <c r="C10" s="34">
        <f>IF(B22=0, "-", B10/B22)</f>
        <v>2.8268551236749116E-2</v>
      </c>
      <c r="D10" s="65">
        <v>54</v>
      </c>
      <c r="E10" s="9">
        <f>IF(D22=0, "-", D10/D22)</f>
        <v>0.16718266253869968</v>
      </c>
      <c r="F10" s="81">
        <v>424</v>
      </c>
      <c r="G10" s="34">
        <f>IF(F22=0, "-", F10/F22)</f>
        <v>6.5472513897467569E-2</v>
      </c>
      <c r="H10" s="65">
        <v>537</v>
      </c>
      <c r="I10" s="9">
        <f>IF(H22=0, "-", H10/H22)</f>
        <v>8.9709321750751761E-2</v>
      </c>
      <c r="J10" s="8">
        <f t="shared" si="0"/>
        <v>-0.70370370370370372</v>
      </c>
      <c r="K10" s="9">
        <f t="shared" si="1"/>
        <v>-0.21042830540037244</v>
      </c>
    </row>
    <row r="11" spans="1:11" x14ac:dyDescent="0.25">
      <c r="A11" s="7" t="s">
        <v>559</v>
      </c>
      <c r="B11" s="65">
        <v>0</v>
      </c>
      <c r="C11" s="34">
        <f>IF(B22=0, "-", B11/B22)</f>
        <v>0</v>
      </c>
      <c r="D11" s="65">
        <v>1</v>
      </c>
      <c r="E11" s="9">
        <f>IF(D22=0, "-", D11/D22)</f>
        <v>3.0959752321981426E-3</v>
      </c>
      <c r="F11" s="81">
        <v>7</v>
      </c>
      <c r="G11" s="34">
        <f>IF(F22=0, "-", F11/F22)</f>
        <v>1.0809141445336627E-3</v>
      </c>
      <c r="H11" s="65">
        <v>8</v>
      </c>
      <c r="I11" s="9">
        <f>IF(H22=0, "-", H11/H22)</f>
        <v>1.3364517206815904E-3</v>
      </c>
      <c r="J11" s="8">
        <f t="shared" si="0"/>
        <v>-1</v>
      </c>
      <c r="K11" s="9">
        <f t="shared" si="1"/>
        <v>-0.125</v>
      </c>
    </row>
    <row r="12" spans="1:11" x14ac:dyDescent="0.25">
      <c r="A12" s="7" t="s">
        <v>560</v>
      </c>
      <c r="B12" s="65">
        <v>1</v>
      </c>
      <c r="C12" s="34">
        <f>IF(B22=0, "-", B12/B22)</f>
        <v>1.7667844522968198E-3</v>
      </c>
      <c r="D12" s="65">
        <v>0</v>
      </c>
      <c r="E12" s="9">
        <f>IF(D22=0, "-", D12/D22)</f>
        <v>0</v>
      </c>
      <c r="F12" s="81">
        <v>5</v>
      </c>
      <c r="G12" s="34">
        <f>IF(F22=0, "-", F12/F22)</f>
        <v>7.7208153180975908E-4</v>
      </c>
      <c r="H12" s="65">
        <v>0</v>
      </c>
      <c r="I12" s="9">
        <f>IF(H22=0, "-", H12/H22)</f>
        <v>0</v>
      </c>
      <c r="J12" s="8" t="str">
        <f t="shared" si="0"/>
        <v>-</v>
      </c>
      <c r="K12" s="9" t="str">
        <f t="shared" si="1"/>
        <v>-</v>
      </c>
    </row>
    <row r="13" spans="1:11" x14ac:dyDescent="0.25">
      <c r="A13" s="7" t="s">
        <v>561</v>
      </c>
      <c r="B13" s="65">
        <v>164</v>
      </c>
      <c r="C13" s="34">
        <f>IF(B22=0, "-", B13/B22)</f>
        <v>0.28975265017667845</v>
      </c>
      <c r="D13" s="65">
        <v>64</v>
      </c>
      <c r="E13" s="9">
        <f>IF(D22=0, "-", D13/D22)</f>
        <v>0.19814241486068113</v>
      </c>
      <c r="F13" s="81">
        <v>1682</v>
      </c>
      <c r="G13" s="34">
        <f>IF(F22=0, "-", F13/F22)</f>
        <v>0.25972822730080297</v>
      </c>
      <c r="H13" s="65">
        <v>1119</v>
      </c>
      <c r="I13" s="9">
        <f>IF(H22=0, "-", H13/H22)</f>
        <v>0.18693618443033747</v>
      </c>
      <c r="J13" s="8">
        <f t="shared" si="0"/>
        <v>1.5625</v>
      </c>
      <c r="K13" s="9">
        <f t="shared" si="1"/>
        <v>0.50312779267202856</v>
      </c>
    </row>
    <row r="14" spans="1:11" x14ac:dyDescent="0.25">
      <c r="A14" s="7" t="s">
        <v>562</v>
      </c>
      <c r="B14" s="65">
        <v>49</v>
      </c>
      <c r="C14" s="34">
        <f>IF(B22=0, "-", B14/B22)</f>
        <v>8.6572438162544174E-2</v>
      </c>
      <c r="D14" s="65">
        <v>34</v>
      </c>
      <c r="E14" s="9">
        <f>IF(D22=0, "-", D14/D22)</f>
        <v>0.10526315789473684</v>
      </c>
      <c r="F14" s="81">
        <v>309</v>
      </c>
      <c r="G14" s="34">
        <f>IF(F22=0, "-", F14/F22)</f>
        <v>4.7714638665843113E-2</v>
      </c>
      <c r="H14" s="65">
        <v>347</v>
      </c>
      <c r="I14" s="9">
        <f>IF(H22=0, "-", H14/H22)</f>
        <v>5.7968593384563984E-2</v>
      </c>
      <c r="J14" s="8">
        <f t="shared" si="0"/>
        <v>0.44117647058823528</v>
      </c>
      <c r="K14" s="9">
        <f t="shared" si="1"/>
        <v>-0.10951008645533142</v>
      </c>
    </row>
    <row r="15" spans="1:11" x14ac:dyDescent="0.25">
      <c r="A15" s="7" t="s">
        <v>563</v>
      </c>
      <c r="B15" s="65">
        <v>15</v>
      </c>
      <c r="C15" s="34">
        <f>IF(B22=0, "-", B15/B22)</f>
        <v>2.6501766784452298E-2</v>
      </c>
      <c r="D15" s="65">
        <v>2</v>
      </c>
      <c r="E15" s="9">
        <f>IF(D22=0, "-", D15/D22)</f>
        <v>6.1919504643962852E-3</v>
      </c>
      <c r="F15" s="81">
        <v>218</v>
      </c>
      <c r="G15" s="34">
        <f>IF(F22=0, "-", F15/F22)</f>
        <v>3.3662754786905495E-2</v>
      </c>
      <c r="H15" s="65">
        <v>205</v>
      </c>
      <c r="I15" s="9">
        <f>IF(H22=0, "-", H15/H22)</f>
        <v>3.4246575342465752E-2</v>
      </c>
      <c r="J15" s="8">
        <f t="shared" si="0"/>
        <v>6.5</v>
      </c>
      <c r="K15" s="9">
        <f t="shared" si="1"/>
        <v>6.3414634146341464E-2</v>
      </c>
    </row>
    <row r="16" spans="1:11" x14ac:dyDescent="0.25">
      <c r="A16" s="7" t="s">
        <v>564</v>
      </c>
      <c r="B16" s="65">
        <v>82</v>
      </c>
      <c r="C16" s="34">
        <f>IF(B22=0, "-", B16/B22)</f>
        <v>0.14487632508833923</v>
      </c>
      <c r="D16" s="65">
        <v>20</v>
      </c>
      <c r="E16" s="9">
        <f>IF(D22=0, "-", D16/D22)</f>
        <v>6.1919504643962849E-2</v>
      </c>
      <c r="F16" s="81">
        <v>829</v>
      </c>
      <c r="G16" s="34">
        <f>IF(F22=0, "-", F16/F22)</f>
        <v>0.12801111797405806</v>
      </c>
      <c r="H16" s="65">
        <v>431</v>
      </c>
      <c r="I16" s="9">
        <f>IF(H22=0, "-", H16/H22)</f>
        <v>7.2001336451720688E-2</v>
      </c>
      <c r="J16" s="8">
        <f t="shared" si="0"/>
        <v>3.1</v>
      </c>
      <c r="K16" s="9">
        <f t="shared" si="1"/>
        <v>0.92343387470997684</v>
      </c>
    </row>
    <row r="17" spans="1:11" x14ac:dyDescent="0.25">
      <c r="A17" s="7" t="s">
        <v>565</v>
      </c>
      <c r="B17" s="65">
        <v>113</v>
      </c>
      <c r="C17" s="34">
        <f>IF(B22=0, "-", B17/B22)</f>
        <v>0.19964664310954064</v>
      </c>
      <c r="D17" s="65">
        <v>40</v>
      </c>
      <c r="E17" s="9">
        <f>IF(D22=0, "-", D17/D22)</f>
        <v>0.1238390092879257</v>
      </c>
      <c r="F17" s="81">
        <v>1148</v>
      </c>
      <c r="G17" s="34">
        <f>IF(F22=0, "-", F17/F22)</f>
        <v>0.17726991970352068</v>
      </c>
      <c r="H17" s="65">
        <v>1236</v>
      </c>
      <c r="I17" s="9">
        <f>IF(H22=0, "-", H17/H22)</f>
        <v>0.20648179084530571</v>
      </c>
      <c r="J17" s="8">
        <f t="shared" si="0"/>
        <v>1.825</v>
      </c>
      <c r="K17" s="9">
        <f t="shared" si="1"/>
        <v>-7.1197411003236247E-2</v>
      </c>
    </row>
    <row r="18" spans="1:11" x14ac:dyDescent="0.25">
      <c r="A18" s="7" t="s">
        <v>566</v>
      </c>
      <c r="B18" s="65">
        <v>1</v>
      </c>
      <c r="C18" s="34">
        <f>IF(B22=0, "-", B18/B22)</f>
        <v>1.7667844522968198E-3</v>
      </c>
      <c r="D18" s="65">
        <v>3</v>
      </c>
      <c r="E18" s="9">
        <f>IF(D22=0, "-", D18/D22)</f>
        <v>9.2879256965944269E-3</v>
      </c>
      <c r="F18" s="81">
        <v>22</v>
      </c>
      <c r="G18" s="34">
        <f>IF(F22=0, "-", F18/F22)</f>
        <v>3.3971587399629403E-3</v>
      </c>
      <c r="H18" s="65">
        <v>13</v>
      </c>
      <c r="I18" s="9">
        <f>IF(H22=0, "-", H18/H22)</f>
        <v>2.1717340461075841E-3</v>
      </c>
      <c r="J18" s="8">
        <f t="shared" si="0"/>
        <v>-0.66666666666666663</v>
      </c>
      <c r="K18" s="9">
        <f t="shared" si="1"/>
        <v>0.69230769230769229</v>
      </c>
    </row>
    <row r="19" spans="1:11" x14ac:dyDescent="0.25">
      <c r="A19" s="7" t="s">
        <v>567</v>
      </c>
      <c r="B19" s="65">
        <v>33</v>
      </c>
      <c r="C19" s="34">
        <f>IF(B22=0, "-", B19/B22)</f>
        <v>5.8303886925795051E-2</v>
      </c>
      <c r="D19" s="65">
        <v>12</v>
      </c>
      <c r="E19" s="9">
        <f>IF(D22=0, "-", D19/D22)</f>
        <v>3.7151702786377708E-2</v>
      </c>
      <c r="F19" s="81">
        <v>550</v>
      </c>
      <c r="G19" s="34">
        <f>IF(F22=0, "-", F19/F22)</f>
        <v>8.4928968499073498E-2</v>
      </c>
      <c r="H19" s="65">
        <v>440</v>
      </c>
      <c r="I19" s="9">
        <f>IF(H22=0, "-", H19/H22)</f>
        <v>7.3504844637487465E-2</v>
      </c>
      <c r="J19" s="8">
        <f t="shared" si="0"/>
        <v>1.75</v>
      </c>
      <c r="K19" s="9">
        <f t="shared" si="1"/>
        <v>0.25</v>
      </c>
    </row>
    <row r="20" spans="1:11" x14ac:dyDescent="0.25">
      <c r="A20" s="7" t="s">
        <v>568</v>
      </c>
      <c r="B20" s="65">
        <v>25</v>
      </c>
      <c r="C20" s="34">
        <f>IF(B22=0, "-", B20/B22)</f>
        <v>4.4169611307420496E-2</v>
      </c>
      <c r="D20" s="65">
        <v>8</v>
      </c>
      <c r="E20" s="9">
        <f>IF(D22=0, "-", D20/D22)</f>
        <v>2.4767801857585141E-2</v>
      </c>
      <c r="F20" s="81">
        <v>266</v>
      </c>
      <c r="G20" s="34">
        <f>IF(F22=0, "-", F20/F22)</f>
        <v>4.1074737492279183E-2</v>
      </c>
      <c r="H20" s="65">
        <v>252</v>
      </c>
      <c r="I20" s="9">
        <f>IF(H22=0, "-", H20/H22)</f>
        <v>4.2098229201470098E-2</v>
      </c>
      <c r="J20" s="8">
        <f t="shared" si="0"/>
        <v>2.125</v>
      </c>
      <c r="K20" s="9">
        <f t="shared" si="1"/>
        <v>5.5555555555555552E-2</v>
      </c>
    </row>
    <row r="21" spans="1:11" x14ac:dyDescent="0.25">
      <c r="A21" s="2"/>
      <c r="B21" s="68"/>
      <c r="C21" s="33"/>
      <c r="D21" s="68"/>
      <c r="E21" s="6"/>
      <c r="F21" s="82"/>
      <c r="G21" s="33"/>
      <c r="H21" s="68"/>
      <c r="I21" s="6"/>
      <c r="J21" s="5"/>
      <c r="K21" s="6"/>
    </row>
    <row r="22" spans="1:11" s="43" customFormat="1" x14ac:dyDescent="0.25">
      <c r="A22" s="162" t="s">
        <v>649</v>
      </c>
      <c r="B22" s="71">
        <f>SUM(B7:B21)</f>
        <v>566</v>
      </c>
      <c r="C22" s="40">
        <f>B22/24005</f>
        <v>2.3578421162257862E-2</v>
      </c>
      <c r="D22" s="71">
        <f>SUM(D7:D21)</f>
        <v>323</v>
      </c>
      <c r="E22" s="41">
        <f>D22/21249</f>
        <v>1.5200715327780131E-2</v>
      </c>
      <c r="F22" s="77">
        <f>SUM(F7:F21)</f>
        <v>6476</v>
      </c>
      <c r="G22" s="42">
        <f>F22/287314</f>
        <v>2.2539799661694174E-2</v>
      </c>
      <c r="H22" s="71">
        <f>SUM(H7:H21)</f>
        <v>5986</v>
      </c>
      <c r="I22" s="41">
        <f>H22/272733</f>
        <v>2.1948205754345824E-2</v>
      </c>
      <c r="J22" s="37">
        <f>IF(D22=0, "-", IF((B22-D22)/D22&lt;10, (B22-D22)/D22, "&gt;999%"))</f>
        <v>0.75232198142414863</v>
      </c>
      <c r="K22" s="38">
        <f>IF(H22=0, "-", IF((F22-H22)/H22&lt;10, (F22-H22)/H22, "&gt;999%"))</f>
        <v>8.1857667891747407E-2</v>
      </c>
    </row>
    <row r="23" spans="1:11" x14ac:dyDescent="0.25">
      <c r="B23" s="83"/>
      <c r="D23" s="83"/>
      <c r="F23" s="83"/>
      <c r="H23" s="83"/>
    </row>
    <row r="24" spans="1:11" x14ac:dyDescent="0.25">
      <c r="A24" s="163" t="s">
        <v>138</v>
      </c>
      <c r="B24" s="61" t="s">
        <v>12</v>
      </c>
      <c r="C24" s="62" t="s">
        <v>13</v>
      </c>
      <c r="D24" s="61" t="s">
        <v>12</v>
      </c>
      <c r="E24" s="63" t="s">
        <v>13</v>
      </c>
      <c r="F24" s="62" t="s">
        <v>12</v>
      </c>
      <c r="G24" s="62" t="s">
        <v>13</v>
      </c>
      <c r="H24" s="61" t="s">
        <v>12</v>
      </c>
      <c r="I24" s="63" t="s">
        <v>13</v>
      </c>
      <c r="J24" s="61"/>
      <c r="K24" s="63"/>
    </row>
    <row r="25" spans="1:11" x14ac:dyDescent="0.25">
      <c r="A25" s="7" t="s">
        <v>569</v>
      </c>
      <c r="B25" s="65">
        <v>2</v>
      </c>
      <c r="C25" s="34">
        <f>IF(B39=0, "-", B25/B39)</f>
        <v>1.1363636363636364E-2</v>
      </c>
      <c r="D25" s="65">
        <v>3</v>
      </c>
      <c r="E25" s="9">
        <f>IF(D39=0, "-", D25/D39)</f>
        <v>1.5544041450777202E-2</v>
      </c>
      <c r="F25" s="81">
        <v>20</v>
      </c>
      <c r="G25" s="34">
        <f>IF(F39=0, "-", F25/F39)</f>
        <v>9.8328416912487702E-3</v>
      </c>
      <c r="H25" s="65">
        <v>17</v>
      </c>
      <c r="I25" s="9">
        <f>IF(H39=0, "-", H25/H39)</f>
        <v>8.8265835929387335E-3</v>
      </c>
      <c r="J25" s="8">
        <f t="shared" ref="J25:J37" si="2">IF(D25=0, "-", IF((B25-D25)/D25&lt;10, (B25-D25)/D25, "&gt;999%"))</f>
        <v>-0.33333333333333331</v>
      </c>
      <c r="K25" s="9">
        <f t="shared" ref="K25:K37" si="3">IF(H25=0, "-", IF((F25-H25)/H25&lt;10, (F25-H25)/H25, "&gt;999%"))</f>
        <v>0.17647058823529413</v>
      </c>
    </row>
    <row r="26" spans="1:11" x14ac:dyDescent="0.25">
      <c r="A26" s="7" t="s">
        <v>570</v>
      </c>
      <c r="B26" s="65">
        <v>0</v>
      </c>
      <c r="C26" s="34">
        <f>IF(B39=0, "-", B26/B39)</f>
        <v>0</v>
      </c>
      <c r="D26" s="65">
        <v>0</v>
      </c>
      <c r="E26" s="9">
        <f>IF(D39=0, "-", D26/D39)</f>
        <v>0</v>
      </c>
      <c r="F26" s="81">
        <v>0</v>
      </c>
      <c r="G26" s="34">
        <f>IF(F39=0, "-", F26/F39)</f>
        <v>0</v>
      </c>
      <c r="H26" s="65">
        <v>3</v>
      </c>
      <c r="I26" s="9">
        <f>IF(H39=0, "-", H26/H39)</f>
        <v>1.557632398753894E-3</v>
      </c>
      <c r="J26" s="8" t="str">
        <f t="shared" si="2"/>
        <v>-</v>
      </c>
      <c r="K26" s="9">
        <f t="shared" si="3"/>
        <v>-1</v>
      </c>
    </row>
    <row r="27" spans="1:11" x14ac:dyDescent="0.25">
      <c r="A27" s="7" t="s">
        <v>571</v>
      </c>
      <c r="B27" s="65">
        <v>33</v>
      </c>
      <c r="C27" s="34">
        <f>IF(B39=0, "-", B27/B39)</f>
        <v>0.1875</v>
      </c>
      <c r="D27" s="65">
        <v>30</v>
      </c>
      <c r="E27" s="9">
        <f>IF(D39=0, "-", D27/D39)</f>
        <v>0.15544041450777202</v>
      </c>
      <c r="F27" s="81">
        <v>382</v>
      </c>
      <c r="G27" s="34">
        <f>IF(F39=0, "-", F27/F39)</f>
        <v>0.18780727630285152</v>
      </c>
      <c r="H27" s="65">
        <v>390</v>
      </c>
      <c r="I27" s="9">
        <f>IF(H39=0, "-", H27/H39)</f>
        <v>0.20249221183800623</v>
      </c>
      <c r="J27" s="8">
        <f t="shared" si="2"/>
        <v>0.1</v>
      </c>
      <c r="K27" s="9">
        <f t="shared" si="3"/>
        <v>-2.0512820512820513E-2</v>
      </c>
    </row>
    <row r="28" spans="1:11" x14ac:dyDescent="0.25">
      <c r="A28" s="7" t="s">
        <v>572</v>
      </c>
      <c r="B28" s="65">
        <v>51</v>
      </c>
      <c r="C28" s="34">
        <f>IF(B39=0, "-", B28/B39)</f>
        <v>0.28977272727272729</v>
      </c>
      <c r="D28" s="65">
        <v>59</v>
      </c>
      <c r="E28" s="9">
        <f>IF(D39=0, "-", D28/D39)</f>
        <v>0.30569948186528495</v>
      </c>
      <c r="F28" s="81">
        <v>591</v>
      </c>
      <c r="G28" s="34">
        <f>IF(F39=0, "-", F28/F39)</f>
        <v>0.29056047197640117</v>
      </c>
      <c r="H28" s="65">
        <v>657</v>
      </c>
      <c r="I28" s="9">
        <f>IF(H39=0, "-", H28/H39)</f>
        <v>0.34112149532710279</v>
      </c>
      <c r="J28" s="8">
        <f t="shared" si="2"/>
        <v>-0.13559322033898305</v>
      </c>
      <c r="K28" s="9">
        <f t="shared" si="3"/>
        <v>-0.1004566210045662</v>
      </c>
    </row>
    <row r="29" spans="1:11" x14ac:dyDescent="0.25">
      <c r="A29" s="7" t="s">
        <v>573</v>
      </c>
      <c r="B29" s="65">
        <v>1</v>
      </c>
      <c r="C29" s="34">
        <f>IF(B39=0, "-", B29/B39)</f>
        <v>5.681818181818182E-3</v>
      </c>
      <c r="D29" s="65">
        <v>2</v>
      </c>
      <c r="E29" s="9">
        <f>IF(D39=0, "-", D29/D39)</f>
        <v>1.0362694300518135E-2</v>
      </c>
      <c r="F29" s="81">
        <v>3</v>
      </c>
      <c r="G29" s="34">
        <f>IF(F39=0, "-", F29/F39)</f>
        <v>1.4749262536873156E-3</v>
      </c>
      <c r="H29" s="65">
        <v>4</v>
      </c>
      <c r="I29" s="9">
        <f>IF(H39=0, "-", H29/H39)</f>
        <v>2.0768431983385254E-3</v>
      </c>
      <c r="J29" s="8">
        <f t="shared" si="2"/>
        <v>-0.5</v>
      </c>
      <c r="K29" s="9">
        <f t="shared" si="3"/>
        <v>-0.25</v>
      </c>
    </row>
    <row r="30" spans="1:11" x14ac:dyDescent="0.25">
      <c r="A30" s="7" t="s">
        <v>574</v>
      </c>
      <c r="B30" s="65">
        <v>0</v>
      </c>
      <c r="C30" s="34">
        <f>IF(B39=0, "-", B30/B39)</f>
        <v>0</v>
      </c>
      <c r="D30" s="65">
        <v>0</v>
      </c>
      <c r="E30" s="9">
        <f>IF(D39=0, "-", D30/D39)</f>
        <v>0</v>
      </c>
      <c r="F30" s="81">
        <v>0</v>
      </c>
      <c r="G30" s="34">
        <f>IF(F39=0, "-", F30/F39)</f>
        <v>0</v>
      </c>
      <c r="H30" s="65">
        <v>4</v>
      </c>
      <c r="I30" s="9">
        <f>IF(H39=0, "-", H30/H39)</f>
        <v>2.0768431983385254E-3</v>
      </c>
      <c r="J30" s="8" t="str">
        <f t="shared" si="2"/>
        <v>-</v>
      </c>
      <c r="K30" s="9">
        <f t="shared" si="3"/>
        <v>-1</v>
      </c>
    </row>
    <row r="31" spans="1:11" x14ac:dyDescent="0.25">
      <c r="A31" s="7" t="s">
        <v>575</v>
      </c>
      <c r="B31" s="65">
        <v>73</v>
      </c>
      <c r="C31" s="34">
        <f>IF(B39=0, "-", B31/B39)</f>
        <v>0.41477272727272729</v>
      </c>
      <c r="D31" s="65">
        <v>84</v>
      </c>
      <c r="E31" s="9">
        <f>IF(D39=0, "-", D31/D39)</f>
        <v>0.43523316062176165</v>
      </c>
      <c r="F31" s="81">
        <v>876</v>
      </c>
      <c r="G31" s="34">
        <f>IF(F39=0, "-", F31/F39)</f>
        <v>0.43067846607669619</v>
      </c>
      <c r="H31" s="65">
        <v>700</v>
      </c>
      <c r="I31" s="9">
        <f>IF(H39=0, "-", H31/H39)</f>
        <v>0.36344755970924197</v>
      </c>
      <c r="J31" s="8">
        <f t="shared" si="2"/>
        <v>-0.13095238095238096</v>
      </c>
      <c r="K31" s="9">
        <f t="shared" si="3"/>
        <v>0.25142857142857145</v>
      </c>
    </row>
    <row r="32" spans="1:11" x14ac:dyDescent="0.25">
      <c r="A32" s="7" t="s">
        <v>576</v>
      </c>
      <c r="B32" s="65">
        <v>5</v>
      </c>
      <c r="C32" s="34">
        <f>IF(B39=0, "-", B32/B39)</f>
        <v>2.8409090909090908E-2</v>
      </c>
      <c r="D32" s="65">
        <v>2</v>
      </c>
      <c r="E32" s="9">
        <f>IF(D39=0, "-", D32/D39)</f>
        <v>1.0362694300518135E-2</v>
      </c>
      <c r="F32" s="81">
        <v>55</v>
      </c>
      <c r="G32" s="34">
        <f>IF(F39=0, "-", F32/F39)</f>
        <v>2.7040314650934118E-2</v>
      </c>
      <c r="H32" s="65">
        <v>38</v>
      </c>
      <c r="I32" s="9">
        <f>IF(H39=0, "-", H32/H39)</f>
        <v>1.9730010384215992E-2</v>
      </c>
      <c r="J32" s="8">
        <f t="shared" si="2"/>
        <v>1.5</v>
      </c>
      <c r="K32" s="9">
        <f t="shared" si="3"/>
        <v>0.44736842105263158</v>
      </c>
    </row>
    <row r="33" spans="1:11" x14ac:dyDescent="0.25">
      <c r="A33" s="7" t="s">
        <v>577</v>
      </c>
      <c r="B33" s="65">
        <v>1</v>
      </c>
      <c r="C33" s="34">
        <f>IF(B39=0, "-", B33/B39)</f>
        <v>5.681818181818182E-3</v>
      </c>
      <c r="D33" s="65">
        <v>2</v>
      </c>
      <c r="E33" s="9">
        <f>IF(D39=0, "-", D33/D39)</f>
        <v>1.0362694300518135E-2</v>
      </c>
      <c r="F33" s="81">
        <v>23</v>
      </c>
      <c r="G33" s="34">
        <f>IF(F39=0, "-", F33/F39)</f>
        <v>1.1307767944936086E-2</v>
      </c>
      <c r="H33" s="65">
        <v>19</v>
      </c>
      <c r="I33" s="9">
        <f>IF(H39=0, "-", H33/H39)</f>
        <v>9.8650051921079958E-3</v>
      </c>
      <c r="J33" s="8">
        <f t="shared" si="2"/>
        <v>-0.5</v>
      </c>
      <c r="K33" s="9">
        <f t="shared" si="3"/>
        <v>0.21052631578947367</v>
      </c>
    </row>
    <row r="34" spans="1:11" x14ac:dyDescent="0.25">
      <c r="A34" s="7" t="s">
        <v>578</v>
      </c>
      <c r="B34" s="65">
        <v>0</v>
      </c>
      <c r="C34" s="34">
        <f>IF(B39=0, "-", B34/B39)</f>
        <v>0</v>
      </c>
      <c r="D34" s="65">
        <v>3</v>
      </c>
      <c r="E34" s="9">
        <f>IF(D39=0, "-", D34/D39)</f>
        <v>1.5544041450777202E-2</v>
      </c>
      <c r="F34" s="81">
        <v>6</v>
      </c>
      <c r="G34" s="34">
        <f>IF(F39=0, "-", F34/F39)</f>
        <v>2.9498525073746312E-3</v>
      </c>
      <c r="H34" s="65">
        <v>19</v>
      </c>
      <c r="I34" s="9">
        <f>IF(H39=0, "-", H34/H39)</f>
        <v>9.8650051921079958E-3</v>
      </c>
      <c r="J34" s="8">
        <f t="shared" si="2"/>
        <v>-1</v>
      </c>
      <c r="K34" s="9">
        <f t="shared" si="3"/>
        <v>-0.68421052631578949</v>
      </c>
    </row>
    <row r="35" spans="1:11" x14ac:dyDescent="0.25">
      <c r="A35" s="7" t="s">
        <v>579</v>
      </c>
      <c r="B35" s="65">
        <v>2</v>
      </c>
      <c r="C35" s="34">
        <f>IF(B39=0, "-", B35/B39)</f>
        <v>1.1363636363636364E-2</v>
      </c>
      <c r="D35" s="65">
        <v>0</v>
      </c>
      <c r="E35" s="9">
        <f>IF(D39=0, "-", D35/D39)</f>
        <v>0</v>
      </c>
      <c r="F35" s="81">
        <v>11</v>
      </c>
      <c r="G35" s="34">
        <f>IF(F39=0, "-", F35/F39)</f>
        <v>5.4080629301868242E-3</v>
      </c>
      <c r="H35" s="65">
        <v>0</v>
      </c>
      <c r="I35" s="9">
        <f>IF(H39=0, "-", H35/H39)</f>
        <v>0</v>
      </c>
      <c r="J35" s="8" t="str">
        <f t="shared" si="2"/>
        <v>-</v>
      </c>
      <c r="K35" s="9" t="str">
        <f t="shared" si="3"/>
        <v>-</v>
      </c>
    </row>
    <row r="36" spans="1:11" x14ac:dyDescent="0.25">
      <c r="A36" s="7" t="s">
        <v>580</v>
      </c>
      <c r="B36" s="65">
        <v>7</v>
      </c>
      <c r="C36" s="34">
        <f>IF(B39=0, "-", B36/B39)</f>
        <v>3.9772727272727272E-2</v>
      </c>
      <c r="D36" s="65">
        <v>6</v>
      </c>
      <c r="E36" s="9">
        <f>IF(D39=0, "-", D36/D39)</f>
        <v>3.1088082901554404E-2</v>
      </c>
      <c r="F36" s="81">
        <v>62</v>
      </c>
      <c r="G36" s="34">
        <f>IF(F39=0, "-", F36/F39)</f>
        <v>3.0481809242871191E-2</v>
      </c>
      <c r="H36" s="65">
        <v>66</v>
      </c>
      <c r="I36" s="9">
        <f>IF(H39=0, "-", H36/H39)</f>
        <v>3.4267912772585667E-2</v>
      </c>
      <c r="J36" s="8">
        <f t="shared" si="2"/>
        <v>0.16666666666666666</v>
      </c>
      <c r="K36" s="9">
        <f t="shared" si="3"/>
        <v>-6.0606060606060608E-2</v>
      </c>
    </row>
    <row r="37" spans="1:11" x14ac:dyDescent="0.25">
      <c r="A37" s="7" t="s">
        <v>581</v>
      </c>
      <c r="B37" s="65">
        <v>1</v>
      </c>
      <c r="C37" s="34">
        <f>IF(B39=0, "-", B37/B39)</f>
        <v>5.681818181818182E-3</v>
      </c>
      <c r="D37" s="65">
        <v>2</v>
      </c>
      <c r="E37" s="9">
        <f>IF(D39=0, "-", D37/D39)</f>
        <v>1.0362694300518135E-2</v>
      </c>
      <c r="F37" s="81">
        <v>5</v>
      </c>
      <c r="G37" s="34">
        <f>IF(F39=0, "-", F37/F39)</f>
        <v>2.4582104228121925E-3</v>
      </c>
      <c r="H37" s="65">
        <v>9</v>
      </c>
      <c r="I37" s="9">
        <f>IF(H39=0, "-", H37/H39)</f>
        <v>4.6728971962616819E-3</v>
      </c>
      <c r="J37" s="8">
        <f t="shared" si="2"/>
        <v>-0.5</v>
      </c>
      <c r="K37" s="9">
        <f t="shared" si="3"/>
        <v>-0.44444444444444442</v>
      </c>
    </row>
    <row r="38" spans="1:11" x14ac:dyDescent="0.25">
      <c r="A38" s="2"/>
      <c r="B38" s="68"/>
      <c r="C38" s="33"/>
      <c r="D38" s="68"/>
      <c r="E38" s="6"/>
      <c r="F38" s="82"/>
      <c r="G38" s="33"/>
      <c r="H38" s="68"/>
      <c r="I38" s="6"/>
      <c r="J38" s="5"/>
      <c r="K38" s="6"/>
    </row>
    <row r="39" spans="1:11" s="43" customFormat="1" x14ac:dyDescent="0.25">
      <c r="A39" s="162" t="s">
        <v>648</v>
      </c>
      <c r="B39" s="71">
        <f>SUM(B25:B38)</f>
        <v>176</v>
      </c>
      <c r="C39" s="40">
        <f>B39/24005</f>
        <v>7.3318058737762964E-3</v>
      </c>
      <c r="D39" s="71">
        <f>SUM(D25:D38)</f>
        <v>193</v>
      </c>
      <c r="E39" s="41">
        <f>D39/21249</f>
        <v>9.0827803661348763E-3</v>
      </c>
      <c r="F39" s="77">
        <f>SUM(F25:F38)</f>
        <v>2034</v>
      </c>
      <c r="G39" s="42">
        <f>F39/287314</f>
        <v>7.0793626485308753E-3</v>
      </c>
      <c r="H39" s="71">
        <f>SUM(H25:H38)</f>
        <v>1926</v>
      </c>
      <c r="I39" s="41">
        <f>H39/272733</f>
        <v>7.0618517011142769E-3</v>
      </c>
      <c r="J39" s="37">
        <f>IF(D39=0, "-", IF((B39-D39)/D39&lt;10, (B39-D39)/D39, "&gt;999%"))</f>
        <v>-8.8082901554404139E-2</v>
      </c>
      <c r="K39" s="38">
        <f>IF(H39=0, "-", IF((F39-H39)/H39&lt;10, (F39-H39)/H39, "&gt;999%"))</f>
        <v>5.6074766355140186E-2</v>
      </c>
    </row>
    <row r="40" spans="1:11" x14ac:dyDescent="0.25">
      <c r="B40" s="83"/>
      <c r="D40" s="83"/>
      <c r="F40" s="83"/>
      <c r="H40" s="83"/>
    </row>
    <row r="41" spans="1:11" x14ac:dyDescent="0.25">
      <c r="A41" s="163" t="s">
        <v>139</v>
      </c>
      <c r="B41" s="61" t="s">
        <v>12</v>
      </c>
      <c r="C41" s="62" t="s">
        <v>13</v>
      </c>
      <c r="D41" s="61" t="s">
        <v>12</v>
      </c>
      <c r="E41" s="63" t="s">
        <v>13</v>
      </c>
      <c r="F41" s="62" t="s">
        <v>12</v>
      </c>
      <c r="G41" s="62" t="s">
        <v>13</v>
      </c>
      <c r="H41" s="61" t="s">
        <v>12</v>
      </c>
      <c r="I41" s="63" t="s">
        <v>13</v>
      </c>
      <c r="J41" s="61"/>
      <c r="K41" s="63"/>
    </row>
    <row r="42" spans="1:11" x14ac:dyDescent="0.25">
      <c r="A42" s="7" t="s">
        <v>582</v>
      </c>
      <c r="B42" s="65">
        <v>34</v>
      </c>
      <c r="C42" s="34">
        <f>IF(B60=0, "-", B42/B60)</f>
        <v>8.0378250591016553E-2</v>
      </c>
      <c r="D42" s="65">
        <v>30</v>
      </c>
      <c r="E42" s="9">
        <f>IF(D60=0, "-", D42/D60)</f>
        <v>7.3349633251833746E-2</v>
      </c>
      <c r="F42" s="81">
        <v>278</v>
      </c>
      <c r="G42" s="34">
        <f>IF(F60=0, "-", F42/F60)</f>
        <v>6.2081286288521664E-2</v>
      </c>
      <c r="H42" s="65">
        <v>277</v>
      </c>
      <c r="I42" s="9">
        <f>IF(H60=0, "-", H42/H60)</f>
        <v>7.3787959509856157E-2</v>
      </c>
      <c r="J42" s="8">
        <f t="shared" ref="J42:J58" si="4">IF(D42=0, "-", IF((B42-D42)/D42&lt;10, (B42-D42)/D42, "&gt;999%"))</f>
        <v>0.13333333333333333</v>
      </c>
      <c r="K42" s="9">
        <f t="shared" ref="K42:K58" si="5">IF(H42=0, "-", IF((F42-H42)/H42&lt;10, (F42-H42)/H42, "&gt;999%"))</f>
        <v>3.6101083032490976E-3</v>
      </c>
    </row>
    <row r="43" spans="1:11" x14ac:dyDescent="0.25">
      <c r="A43" s="7" t="s">
        <v>583</v>
      </c>
      <c r="B43" s="65">
        <v>5</v>
      </c>
      <c r="C43" s="34">
        <f>IF(B60=0, "-", B43/B60)</f>
        <v>1.1820330969267139E-2</v>
      </c>
      <c r="D43" s="65">
        <v>1</v>
      </c>
      <c r="E43" s="9">
        <f>IF(D60=0, "-", D43/D60)</f>
        <v>2.4449877750611247E-3</v>
      </c>
      <c r="F43" s="81">
        <v>43</v>
      </c>
      <c r="G43" s="34">
        <f>IF(F60=0, "-", F43/F60)</f>
        <v>9.6025011165698972E-3</v>
      </c>
      <c r="H43" s="65">
        <v>18</v>
      </c>
      <c r="I43" s="9">
        <f>IF(H60=0, "-", H43/H60)</f>
        <v>4.7948854555141182E-3</v>
      </c>
      <c r="J43" s="8">
        <f t="shared" si="4"/>
        <v>4</v>
      </c>
      <c r="K43" s="9">
        <f t="shared" si="5"/>
        <v>1.3888888888888888</v>
      </c>
    </row>
    <row r="44" spans="1:11" x14ac:dyDescent="0.25">
      <c r="A44" s="7" t="s">
        <v>584</v>
      </c>
      <c r="B44" s="65">
        <v>10</v>
      </c>
      <c r="C44" s="34">
        <f>IF(B60=0, "-", B44/B60)</f>
        <v>2.3640661938534278E-2</v>
      </c>
      <c r="D44" s="65">
        <v>6</v>
      </c>
      <c r="E44" s="9">
        <f>IF(D60=0, "-", D44/D60)</f>
        <v>1.4669926650366748E-2</v>
      </c>
      <c r="F44" s="81">
        <v>143</v>
      </c>
      <c r="G44" s="34">
        <f>IF(F60=0, "-", F44/F60)</f>
        <v>3.1933899062081286E-2</v>
      </c>
      <c r="H44" s="65">
        <v>133</v>
      </c>
      <c r="I44" s="9">
        <f>IF(H60=0, "-", H44/H60)</f>
        <v>3.5428875865743205E-2</v>
      </c>
      <c r="J44" s="8">
        <f t="shared" si="4"/>
        <v>0.66666666666666663</v>
      </c>
      <c r="K44" s="9">
        <f t="shared" si="5"/>
        <v>7.5187969924812026E-2</v>
      </c>
    </row>
    <row r="45" spans="1:11" x14ac:dyDescent="0.25">
      <c r="A45" s="7" t="s">
        <v>585</v>
      </c>
      <c r="B45" s="65">
        <v>15</v>
      </c>
      <c r="C45" s="34">
        <f>IF(B60=0, "-", B45/B60)</f>
        <v>3.5460992907801421E-2</v>
      </c>
      <c r="D45" s="65">
        <v>14</v>
      </c>
      <c r="E45" s="9">
        <f>IF(D60=0, "-", D45/D60)</f>
        <v>3.4229828850855744E-2</v>
      </c>
      <c r="F45" s="81">
        <v>248</v>
      </c>
      <c r="G45" s="34">
        <f>IF(F60=0, "-", F45/F60)</f>
        <v>5.5381866904868245E-2</v>
      </c>
      <c r="H45" s="65">
        <v>146</v>
      </c>
      <c r="I45" s="9">
        <f>IF(H60=0, "-", H45/H60)</f>
        <v>3.8891848694725624E-2</v>
      </c>
      <c r="J45" s="8">
        <f t="shared" si="4"/>
        <v>7.1428571428571425E-2</v>
      </c>
      <c r="K45" s="9">
        <f t="shared" si="5"/>
        <v>0.69863013698630139</v>
      </c>
    </row>
    <row r="46" spans="1:11" x14ac:dyDescent="0.25">
      <c r="A46" s="7" t="s">
        <v>586</v>
      </c>
      <c r="B46" s="65">
        <v>14</v>
      </c>
      <c r="C46" s="34">
        <f>IF(B60=0, "-", B46/B60)</f>
        <v>3.309692671394799E-2</v>
      </c>
      <c r="D46" s="65">
        <v>21</v>
      </c>
      <c r="E46" s="9">
        <f>IF(D60=0, "-", D46/D60)</f>
        <v>5.1344743276283619E-2</v>
      </c>
      <c r="F46" s="81">
        <v>185</v>
      </c>
      <c r="G46" s="34">
        <f>IF(F60=0, "-", F46/F60)</f>
        <v>4.1313086199196068E-2</v>
      </c>
      <c r="H46" s="65">
        <v>130</v>
      </c>
      <c r="I46" s="9">
        <f>IF(H60=0, "-", H46/H60)</f>
        <v>3.4629728289824191E-2</v>
      </c>
      <c r="J46" s="8">
        <f t="shared" si="4"/>
        <v>-0.33333333333333331</v>
      </c>
      <c r="K46" s="9">
        <f t="shared" si="5"/>
        <v>0.42307692307692307</v>
      </c>
    </row>
    <row r="47" spans="1:11" x14ac:dyDescent="0.25">
      <c r="A47" s="7" t="s">
        <v>587</v>
      </c>
      <c r="B47" s="65">
        <v>0</v>
      </c>
      <c r="C47" s="34">
        <f>IF(B60=0, "-", B47/B60)</f>
        <v>0</v>
      </c>
      <c r="D47" s="65">
        <v>0</v>
      </c>
      <c r="E47" s="9">
        <f>IF(D60=0, "-", D47/D60)</f>
        <v>0</v>
      </c>
      <c r="F47" s="81">
        <v>1</v>
      </c>
      <c r="G47" s="34">
        <f>IF(F60=0, "-", F47/F60)</f>
        <v>2.2331397945511388E-4</v>
      </c>
      <c r="H47" s="65">
        <v>2</v>
      </c>
      <c r="I47" s="9">
        <f>IF(H60=0, "-", H47/H60)</f>
        <v>5.3276505061267978E-4</v>
      </c>
      <c r="J47" s="8" t="str">
        <f t="shared" si="4"/>
        <v>-</v>
      </c>
      <c r="K47" s="9">
        <f t="shared" si="5"/>
        <v>-0.5</v>
      </c>
    </row>
    <row r="48" spans="1:11" x14ac:dyDescent="0.25">
      <c r="A48" s="7" t="s">
        <v>57</v>
      </c>
      <c r="B48" s="65">
        <v>0</v>
      </c>
      <c r="C48" s="34">
        <f>IF(B60=0, "-", B48/B60)</f>
        <v>0</v>
      </c>
      <c r="D48" s="65">
        <v>0</v>
      </c>
      <c r="E48" s="9">
        <f>IF(D60=0, "-", D48/D60)</f>
        <v>0</v>
      </c>
      <c r="F48" s="81">
        <v>0</v>
      </c>
      <c r="G48" s="34">
        <f>IF(F60=0, "-", F48/F60)</f>
        <v>0</v>
      </c>
      <c r="H48" s="65">
        <v>3</v>
      </c>
      <c r="I48" s="9">
        <f>IF(H60=0, "-", H48/H60)</f>
        <v>7.9914757591901967E-4</v>
      </c>
      <c r="J48" s="8" t="str">
        <f t="shared" si="4"/>
        <v>-</v>
      </c>
      <c r="K48" s="9">
        <f t="shared" si="5"/>
        <v>-1</v>
      </c>
    </row>
    <row r="49" spans="1:11" x14ac:dyDescent="0.25">
      <c r="A49" s="7" t="s">
        <v>588</v>
      </c>
      <c r="B49" s="65">
        <v>38</v>
      </c>
      <c r="C49" s="34">
        <f>IF(B60=0, "-", B49/B60)</f>
        <v>8.9834515366430265E-2</v>
      </c>
      <c r="D49" s="65">
        <v>31</v>
      </c>
      <c r="E49" s="9">
        <f>IF(D60=0, "-", D49/D60)</f>
        <v>7.5794621026894868E-2</v>
      </c>
      <c r="F49" s="81">
        <v>417</v>
      </c>
      <c r="G49" s="34">
        <f>IF(F60=0, "-", F49/F60)</f>
        <v>9.3121929432782496E-2</v>
      </c>
      <c r="H49" s="65">
        <v>212</v>
      </c>
      <c r="I49" s="9">
        <f>IF(H60=0, "-", H49/H60)</f>
        <v>5.6473095364944062E-2</v>
      </c>
      <c r="J49" s="8">
        <f t="shared" si="4"/>
        <v>0.22580645161290322</v>
      </c>
      <c r="K49" s="9">
        <f t="shared" si="5"/>
        <v>0.96698113207547165</v>
      </c>
    </row>
    <row r="50" spans="1:11" x14ac:dyDescent="0.25">
      <c r="A50" s="7" t="s">
        <v>589</v>
      </c>
      <c r="B50" s="65">
        <v>5</v>
      </c>
      <c r="C50" s="34">
        <f>IF(B60=0, "-", B50/B60)</f>
        <v>1.1820330969267139E-2</v>
      </c>
      <c r="D50" s="65">
        <v>9</v>
      </c>
      <c r="E50" s="9">
        <f>IF(D60=0, "-", D50/D60)</f>
        <v>2.2004889975550123E-2</v>
      </c>
      <c r="F50" s="81">
        <v>83</v>
      </c>
      <c r="G50" s="34">
        <f>IF(F60=0, "-", F50/F60)</f>
        <v>1.8535060294774454E-2</v>
      </c>
      <c r="H50" s="65">
        <v>94</v>
      </c>
      <c r="I50" s="9">
        <f>IF(H60=0, "-", H50/H60)</f>
        <v>2.5039957378795951E-2</v>
      </c>
      <c r="J50" s="8">
        <f t="shared" si="4"/>
        <v>-0.44444444444444442</v>
      </c>
      <c r="K50" s="9">
        <f t="shared" si="5"/>
        <v>-0.11702127659574468</v>
      </c>
    </row>
    <row r="51" spans="1:11" x14ac:dyDescent="0.25">
      <c r="A51" s="7" t="s">
        <v>64</v>
      </c>
      <c r="B51" s="65">
        <v>83</v>
      </c>
      <c r="C51" s="34">
        <f>IF(B60=0, "-", B51/B60)</f>
        <v>0.19621749408983452</v>
      </c>
      <c r="D51" s="65">
        <v>89</v>
      </c>
      <c r="E51" s="9">
        <f>IF(D60=0, "-", D51/D60)</f>
        <v>0.2176039119804401</v>
      </c>
      <c r="F51" s="81">
        <v>848</v>
      </c>
      <c r="G51" s="34">
        <f>IF(F60=0, "-", F51/F60)</f>
        <v>0.18937025457793658</v>
      </c>
      <c r="H51" s="65">
        <v>757</v>
      </c>
      <c r="I51" s="9">
        <f>IF(H60=0, "-", H51/H60)</f>
        <v>0.20165157165689931</v>
      </c>
      <c r="J51" s="8">
        <f t="shared" si="4"/>
        <v>-6.741573033707865E-2</v>
      </c>
      <c r="K51" s="9">
        <f t="shared" si="5"/>
        <v>0.1202113606340819</v>
      </c>
    </row>
    <row r="52" spans="1:11" x14ac:dyDescent="0.25">
      <c r="A52" s="7" t="s">
        <v>590</v>
      </c>
      <c r="B52" s="65">
        <v>21</v>
      </c>
      <c r="C52" s="34">
        <f>IF(B60=0, "-", B52/B60)</f>
        <v>4.9645390070921988E-2</v>
      </c>
      <c r="D52" s="65">
        <v>19</v>
      </c>
      <c r="E52" s="9">
        <f>IF(D60=0, "-", D52/D60)</f>
        <v>4.6454767726161368E-2</v>
      </c>
      <c r="F52" s="81">
        <v>245</v>
      </c>
      <c r="G52" s="34">
        <f>IF(F60=0, "-", F52/F60)</f>
        <v>5.4711924966502901E-2</v>
      </c>
      <c r="H52" s="65">
        <v>143</v>
      </c>
      <c r="I52" s="9">
        <f>IF(H60=0, "-", H52/H60)</f>
        <v>3.8092701118806603E-2</v>
      </c>
      <c r="J52" s="8">
        <f t="shared" si="4"/>
        <v>0.10526315789473684</v>
      </c>
      <c r="K52" s="9">
        <f t="shared" si="5"/>
        <v>0.71328671328671334</v>
      </c>
    </row>
    <row r="53" spans="1:11" x14ac:dyDescent="0.25">
      <c r="A53" s="7" t="s">
        <v>591</v>
      </c>
      <c r="B53" s="65">
        <v>1</v>
      </c>
      <c r="C53" s="34">
        <f>IF(B60=0, "-", B53/B60)</f>
        <v>2.3640661938534278E-3</v>
      </c>
      <c r="D53" s="65">
        <v>8</v>
      </c>
      <c r="E53" s="9">
        <f>IF(D60=0, "-", D53/D60)</f>
        <v>1.9559902200488997E-2</v>
      </c>
      <c r="F53" s="81">
        <v>36</v>
      </c>
      <c r="G53" s="34">
        <f>IF(F60=0, "-", F53/F60)</f>
        <v>8.0393032603841008E-3</v>
      </c>
      <c r="H53" s="65">
        <v>45</v>
      </c>
      <c r="I53" s="9">
        <f>IF(H60=0, "-", H53/H60)</f>
        <v>1.1987213638785296E-2</v>
      </c>
      <c r="J53" s="8">
        <f t="shared" si="4"/>
        <v>-0.875</v>
      </c>
      <c r="K53" s="9">
        <f t="shared" si="5"/>
        <v>-0.2</v>
      </c>
    </row>
    <row r="54" spans="1:11" x14ac:dyDescent="0.25">
      <c r="A54" s="7" t="s">
        <v>592</v>
      </c>
      <c r="B54" s="65">
        <v>31</v>
      </c>
      <c r="C54" s="34">
        <f>IF(B60=0, "-", B54/B60)</f>
        <v>7.328605200945626E-2</v>
      </c>
      <c r="D54" s="65">
        <v>32</v>
      </c>
      <c r="E54" s="9">
        <f>IF(D60=0, "-", D54/D60)</f>
        <v>7.823960880195599E-2</v>
      </c>
      <c r="F54" s="81">
        <v>278</v>
      </c>
      <c r="G54" s="34">
        <f>IF(F60=0, "-", F54/F60)</f>
        <v>6.2081286288521664E-2</v>
      </c>
      <c r="H54" s="65">
        <v>447</v>
      </c>
      <c r="I54" s="9">
        <f>IF(H60=0, "-", H54/H60)</f>
        <v>0.11907298881193394</v>
      </c>
      <c r="J54" s="8">
        <f t="shared" si="4"/>
        <v>-3.125E-2</v>
      </c>
      <c r="K54" s="9">
        <f t="shared" si="5"/>
        <v>-0.37807606263982102</v>
      </c>
    </row>
    <row r="55" spans="1:11" x14ac:dyDescent="0.25">
      <c r="A55" s="7" t="s">
        <v>593</v>
      </c>
      <c r="B55" s="65">
        <v>30</v>
      </c>
      <c r="C55" s="34">
        <f>IF(B60=0, "-", B55/B60)</f>
        <v>7.0921985815602842E-2</v>
      </c>
      <c r="D55" s="65">
        <v>37</v>
      </c>
      <c r="E55" s="9">
        <f>IF(D60=0, "-", D55/D60)</f>
        <v>9.0464547677261614E-2</v>
      </c>
      <c r="F55" s="81">
        <v>341</v>
      </c>
      <c r="G55" s="34">
        <f>IF(F60=0, "-", F55/F60)</f>
        <v>7.6150066994193841E-2</v>
      </c>
      <c r="H55" s="65">
        <v>395</v>
      </c>
      <c r="I55" s="9">
        <f>IF(H60=0, "-", H55/H60)</f>
        <v>0.10522109749600426</v>
      </c>
      <c r="J55" s="8">
        <f t="shared" si="4"/>
        <v>-0.1891891891891892</v>
      </c>
      <c r="K55" s="9">
        <f t="shared" si="5"/>
        <v>-0.13670886075949368</v>
      </c>
    </row>
    <row r="56" spans="1:11" x14ac:dyDescent="0.25">
      <c r="A56" s="7" t="s">
        <v>594</v>
      </c>
      <c r="B56" s="65">
        <v>46</v>
      </c>
      <c r="C56" s="34">
        <f>IF(B60=0, "-", B56/B60)</f>
        <v>0.10874704491725769</v>
      </c>
      <c r="D56" s="65">
        <v>29</v>
      </c>
      <c r="E56" s="9">
        <f>IF(D60=0, "-", D56/D60)</f>
        <v>7.090464547677261E-2</v>
      </c>
      <c r="F56" s="81">
        <v>397</v>
      </c>
      <c r="G56" s="34">
        <f>IF(F60=0, "-", F56/F60)</f>
        <v>8.8655649843680212E-2</v>
      </c>
      <c r="H56" s="65">
        <v>215</v>
      </c>
      <c r="I56" s="9">
        <f>IF(H60=0, "-", H56/H60)</f>
        <v>5.7272242940863076E-2</v>
      </c>
      <c r="J56" s="8">
        <f t="shared" si="4"/>
        <v>0.58620689655172409</v>
      </c>
      <c r="K56" s="9">
        <f t="shared" si="5"/>
        <v>0.84651162790697676</v>
      </c>
    </row>
    <row r="57" spans="1:11" x14ac:dyDescent="0.25">
      <c r="A57" s="7" t="s">
        <v>595</v>
      </c>
      <c r="B57" s="65">
        <v>90</v>
      </c>
      <c r="C57" s="34">
        <f>IF(B60=0, "-", B57/B60)</f>
        <v>0.21276595744680851</v>
      </c>
      <c r="D57" s="65">
        <v>82</v>
      </c>
      <c r="E57" s="9">
        <f>IF(D60=0, "-", D57/D60)</f>
        <v>0.20048899755501223</v>
      </c>
      <c r="F57" s="81">
        <v>911</v>
      </c>
      <c r="G57" s="34">
        <f>IF(F60=0, "-", F57/F60)</f>
        <v>0.20343903528360877</v>
      </c>
      <c r="H57" s="65">
        <v>691</v>
      </c>
      <c r="I57" s="9">
        <f>IF(H60=0, "-", H57/H60)</f>
        <v>0.18407032498668088</v>
      </c>
      <c r="J57" s="8">
        <f t="shared" si="4"/>
        <v>9.7560975609756101E-2</v>
      </c>
      <c r="K57" s="9">
        <f t="shared" si="5"/>
        <v>0.31837916063675831</v>
      </c>
    </row>
    <row r="58" spans="1:11" x14ac:dyDescent="0.25">
      <c r="A58" s="7" t="s">
        <v>596</v>
      </c>
      <c r="B58" s="65">
        <v>0</v>
      </c>
      <c r="C58" s="34">
        <f>IF(B60=0, "-", B58/B60)</f>
        <v>0</v>
      </c>
      <c r="D58" s="65">
        <v>1</v>
      </c>
      <c r="E58" s="9">
        <f>IF(D60=0, "-", D58/D60)</f>
        <v>2.4449877750611247E-3</v>
      </c>
      <c r="F58" s="81">
        <v>24</v>
      </c>
      <c r="G58" s="34">
        <f>IF(F60=0, "-", F58/F60)</f>
        <v>5.3595355069227333E-3</v>
      </c>
      <c r="H58" s="65">
        <v>46</v>
      </c>
      <c r="I58" s="9">
        <f>IF(H60=0, "-", H58/H60)</f>
        <v>1.2253596164091636E-2</v>
      </c>
      <c r="J58" s="8">
        <f t="shared" si="4"/>
        <v>-1</v>
      </c>
      <c r="K58" s="9">
        <f t="shared" si="5"/>
        <v>-0.47826086956521741</v>
      </c>
    </row>
    <row r="59" spans="1:11" x14ac:dyDescent="0.25">
      <c r="A59" s="2"/>
      <c r="B59" s="68"/>
      <c r="C59" s="33"/>
      <c r="D59" s="68"/>
      <c r="E59" s="6"/>
      <c r="F59" s="82"/>
      <c r="G59" s="33"/>
      <c r="H59" s="68"/>
      <c r="I59" s="6"/>
      <c r="J59" s="5"/>
      <c r="K59" s="6"/>
    </row>
    <row r="60" spans="1:11" s="43" customFormat="1" x14ac:dyDescent="0.25">
      <c r="A60" s="162" t="s">
        <v>647</v>
      </c>
      <c r="B60" s="71">
        <f>SUM(B42:B59)</f>
        <v>423</v>
      </c>
      <c r="C60" s="40">
        <f>B60/24005</f>
        <v>1.7621328889814623E-2</v>
      </c>
      <c r="D60" s="71">
        <f>SUM(D42:D59)</f>
        <v>409</v>
      </c>
      <c r="E60" s="41">
        <f>D60/21249</f>
        <v>1.92479646100993E-2</v>
      </c>
      <c r="F60" s="77">
        <f>SUM(F42:F59)</f>
        <v>4478</v>
      </c>
      <c r="G60" s="42">
        <f>F60/287314</f>
        <v>1.5585735467119598E-2</v>
      </c>
      <c r="H60" s="71">
        <f>SUM(H42:H59)</f>
        <v>3754</v>
      </c>
      <c r="I60" s="41">
        <f>H60/272733</f>
        <v>1.3764377614736758E-2</v>
      </c>
      <c r="J60" s="37">
        <f>IF(D60=0, "-", IF((B60-D60)/D60&lt;10, (B60-D60)/D60, "&gt;999%"))</f>
        <v>3.4229828850855744E-2</v>
      </c>
      <c r="K60" s="38">
        <f>IF(H60=0, "-", IF((F60-H60)/H60&lt;10, (F60-H60)/H60, "&gt;999%"))</f>
        <v>0.1928609483217901</v>
      </c>
    </row>
    <row r="61" spans="1:11" x14ac:dyDescent="0.25">
      <c r="B61" s="83"/>
      <c r="D61" s="83"/>
      <c r="F61" s="83"/>
      <c r="H61" s="83"/>
    </row>
    <row r="62" spans="1:11" x14ac:dyDescent="0.25">
      <c r="A62" s="27" t="s">
        <v>646</v>
      </c>
      <c r="B62" s="71">
        <v>1165</v>
      </c>
      <c r="C62" s="40">
        <f>B62/24005</f>
        <v>4.8531555925848784E-2</v>
      </c>
      <c r="D62" s="71">
        <v>925</v>
      </c>
      <c r="E62" s="41">
        <f>D62/21249</f>
        <v>4.3531460304014308E-2</v>
      </c>
      <c r="F62" s="77">
        <v>12988</v>
      </c>
      <c r="G62" s="42">
        <f>F62/287314</f>
        <v>4.5204897777344648E-2</v>
      </c>
      <c r="H62" s="71">
        <v>11666</v>
      </c>
      <c r="I62" s="41">
        <f>H62/272733</f>
        <v>4.2774435070196862E-2</v>
      </c>
      <c r="J62" s="37">
        <f>IF(D62=0, "-", IF((B62-D62)/D62&lt;10, (B62-D62)/D62, "&gt;999%"))</f>
        <v>0.25945945945945947</v>
      </c>
      <c r="K62" s="38">
        <f>IF(H62=0, "-", IF((F62-H62)/H62&lt;10, (F62-H62)/H62, "&gt;999%"))</f>
        <v>0.11332076118635351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3"/>
  <sheetViews>
    <sheetView tabSelected="1" zoomScaleNormal="100" workbookViewId="0">
      <selection activeCell="M1" sqref="M1"/>
    </sheetView>
  </sheetViews>
  <sheetFormatPr defaultRowHeight="13.2" x14ac:dyDescent="0.25"/>
  <cols>
    <col min="1" max="1" width="25.77734375" bestFit="1" customWidth="1"/>
    <col min="2" max="11" width="8.44140625" customWidth="1"/>
  </cols>
  <sheetData>
    <row r="1" spans="1:11" s="52" customFormat="1" ht="20.399999999999999" x14ac:dyDescent="0.35">
      <c r="A1" s="4" t="s">
        <v>10</v>
      </c>
      <c r="B1" s="198" t="s">
        <v>653</v>
      </c>
      <c r="C1" s="198"/>
      <c r="D1" s="198"/>
      <c r="E1" s="199"/>
      <c r="F1" s="199"/>
      <c r="G1" s="199"/>
      <c r="H1" s="199"/>
      <c r="I1" s="199"/>
      <c r="J1" s="199"/>
      <c r="K1" s="199"/>
    </row>
    <row r="2" spans="1:11" s="52" customFormat="1" ht="20.399999999999999" x14ac:dyDescent="0.35">
      <c r="A2" s="4" t="s">
        <v>113</v>
      </c>
      <c r="B2" s="202" t="s">
        <v>104</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43</v>
      </c>
      <c r="B7" s="65">
        <v>36</v>
      </c>
      <c r="C7" s="39">
        <f>IF(B33=0, "-", B7/B33)</f>
        <v>3.0901287553648068E-2</v>
      </c>
      <c r="D7" s="65">
        <v>33</v>
      </c>
      <c r="E7" s="21">
        <f>IF(D33=0, "-", D7/D33)</f>
        <v>3.5675675675675679E-2</v>
      </c>
      <c r="F7" s="81">
        <v>298</v>
      </c>
      <c r="G7" s="39">
        <f>IF(F33=0, "-", F7/F33)</f>
        <v>2.2944256236526024E-2</v>
      </c>
      <c r="H7" s="65">
        <v>294</v>
      </c>
      <c r="I7" s="21">
        <f>IF(H33=0, "-", H7/H33)</f>
        <v>2.5201440082290416E-2</v>
      </c>
      <c r="J7" s="20">
        <f t="shared" ref="J7:J31" si="0">IF(D7=0, "-", IF((B7-D7)/D7&lt;10, (B7-D7)/D7, "&gt;999%"))</f>
        <v>9.0909090909090912E-2</v>
      </c>
      <c r="K7" s="21">
        <f t="shared" ref="K7:K31" si="1">IF(H7=0, "-", IF((F7-H7)/H7&lt;10, (F7-H7)/H7, "&gt;999%"))</f>
        <v>1.3605442176870748E-2</v>
      </c>
    </row>
    <row r="8" spans="1:11" x14ac:dyDescent="0.25">
      <c r="A8" s="7" t="s">
        <v>44</v>
      </c>
      <c r="B8" s="65">
        <v>5</v>
      </c>
      <c r="C8" s="39">
        <f>IF(B33=0, "-", B8/B33)</f>
        <v>4.2918454935622317E-3</v>
      </c>
      <c r="D8" s="65">
        <v>1</v>
      </c>
      <c r="E8" s="21">
        <f>IF(D33=0, "-", D8/D33)</f>
        <v>1.0810810810810811E-3</v>
      </c>
      <c r="F8" s="81">
        <v>43</v>
      </c>
      <c r="G8" s="39">
        <f>IF(F33=0, "-", F8/F33)</f>
        <v>3.3107483831228825E-3</v>
      </c>
      <c r="H8" s="65">
        <v>21</v>
      </c>
      <c r="I8" s="21">
        <f>IF(H33=0, "-", H8/H33)</f>
        <v>1.8001028630207441E-3</v>
      </c>
      <c r="J8" s="20">
        <f t="shared" si="0"/>
        <v>4</v>
      </c>
      <c r="K8" s="21">
        <f t="shared" si="1"/>
        <v>1.0476190476190477</v>
      </c>
    </row>
    <row r="9" spans="1:11" x14ac:dyDescent="0.25">
      <c r="A9" s="7" t="s">
        <v>47</v>
      </c>
      <c r="B9" s="65">
        <v>20</v>
      </c>
      <c r="C9" s="39">
        <f>IF(B33=0, "-", B9/B33)</f>
        <v>1.7167381974248927E-2</v>
      </c>
      <c r="D9" s="65">
        <v>34</v>
      </c>
      <c r="E9" s="21">
        <f>IF(D33=0, "-", D9/D33)</f>
        <v>3.6756756756756756E-2</v>
      </c>
      <c r="F9" s="81">
        <v>205</v>
      </c>
      <c r="G9" s="39">
        <f>IF(F33=0, "-", F9/F33)</f>
        <v>1.5783800431167231E-2</v>
      </c>
      <c r="H9" s="65">
        <v>307</v>
      </c>
      <c r="I9" s="21">
        <f>IF(H33=0, "-", H9/H33)</f>
        <v>2.6315789473684209E-2</v>
      </c>
      <c r="J9" s="20">
        <f t="shared" si="0"/>
        <v>-0.41176470588235292</v>
      </c>
      <c r="K9" s="21">
        <f t="shared" si="1"/>
        <v>-0.33224755700325731</v>
      </c>
    </row>
    <row r="10" spans="1:11" x14ac:dyDescent="0.25">
      <c r="A10" s="7" t="s">
        <v>48</v>
      </c>
      <c r="B10" s="65">
        <v>2</v>
      </c>
      <c r="C10" s="39">
        <f>IF(B33=0, "-", B10/B33)</f>
        <v>1.7167381974248926E-3</v>
      </c>
      <c r="D10" s="65">
        <v>5</v>
      </c>
      <c r="E10" s="21">
        <f>IF(D33=0, "-", D10/D33)</f>
        <v>5.4054054054054057E-3</v>
      </c>
      <c r="F10" s="81">
        <v>166</v>
      </c>
      <c r="G10" s="39">
        <f>IF(F33=0, "-", F10/F33)</f>
        <v>1.2781028641823221E-2</v>
      </c>
      <c r="H10" s="65">
        <v>530</v>
      </c>
      <c r="I10" s="21">
        <f>IF(H33=0, "-", H10/H33)</f>
        <v>4.5431167495285446E-2</v>
      </c>
      <c r="J10" s="20">
        <f t="shared" si="0"/>
        <v>-0.6</v>
      </c>
      <c r="K10" s="21">
        <f t="shared" si="1"/>
        <v>-0.68679245283018864</v>
      </c>
    </row>
    <row r="11" spans="1:11" x14ac:dyDescent="0.25">
      <c r="A11" s="7" t="s">
        <v>49</v>
      </c>
      <c r="B11" s="65">
        <v>10</v>
      </c>
      <c r="C11" s="39">
        <f>IF(B33=0, "-", B11/B33)</f>
        <v>8.5836909871244635E-3</v>
      </c>
      <c r="D11" s="65">
        <v>6</v>
      </c>
      <c r="E11" s="21">
        <f>IF(D33=0, "-", D11/D33)</f>
        <v>6.4864864864864862E-3</v>
      </c>
      <c r="F11" s="81">
        <v>143</v>
      </c>
      <c r="G11" s="39">
        <f>IF(F33=0, "-", F11/F33)</f>
        <v>1.1010163227594703E-2</v>
      </c>
      <c r="H11" s="65">
        <v>133</v>
      </c>
      <c r="I11" s="21">
        <f>IF(H33=0, "-", H11/H33)</f>
        <v>1.1400651465798045E-2</v>
      </c>
      <c r="J11" s="20">
        <f t="shared" si="0"/>
        <v>0.66666666666666663</v>
      </c>
      <c r="K11" s="21">
        <f t="shared" si="1"/>
        <v>7.5187969924812026E-2</v>
      </c>
    </row>
    <row r="12" spans="1:11" x14ac:dyDescent="0.25">
      <c r="A12" s="7" t="s">
        <v>50</v>
      </c>
      <c r="B12" s="65">
        <v>93</v>
      </c>
      <c r="C12" s="39">
        <f>IF(B33=0, "-", B12/B33)</f>
        <v>7.9828326180257508E-2</v>
      </c>
      <c r="D12" s="65">
        <v>90</v>
      </c>
      <c r="E12" s="21">
        <f>IF(D33=0, "-", D12/D33)</f>
        <v>9.7297297297297303E-2</v>
      </c>
      <c r="F12" s="81">
        <v>1275</v>
      </c>
      <c r="G12" s="39">
        <f>IF(F33=0, "-", F12/F33)</f>
        <v>9.8167539267015713E-2</v>
      </c>
      <c r="H12" s="65">
        <v>1097</v>
      </c>
      <c r="I12" s="21">
        <f>IF(H33=0, "-", H12/H33)</f>
        <v>9.4033944796845528E-2</v>
      </c>
      <c r="J12" s="20">
        <f t="shared" si="0"/>
        <v>3.3333333333333333E-2</v>
      </c>
      <c r="K12" s="21">
        <f t="shared" si="1"/>
        <v>0.16226071103008205</v>
      </c>
    </row>
    <row r="13" spans="1:11" x14ac:dyDescent="0.25">
      <c r="A13" s="7" t="s">
        <v>53</v>
      </c>
      <c r="B13" s="65">
        <v>81</v>
      </c>
      <c r="C13" s="39">
        <f>IF(B33=0, "-", B13/B33)</f>
        <v>6.9527896995708161E-2</v>
      </c>
      <c r="D13" s="65">
        <v>134</v>
      </c>
      <c r="E13" s="21">
        <f>IF(D33=0, "-", D13/D33)</f>
        <v>0.14486486486486486</v>
      </c>
      <c r="F13" s="81">
        <v>1200</v>
      </c>
      <c r="G13" s="39">
        <f>IF(F33=0, "-", F13/F33)</f>
        <v>9.2392978133661846E-2</v>
      </c>
      <c r="H13" s="65">
        <v>1324</v>
      </c>
      <c r="I13" s="21">
        <f>IF(H33=0, "-", H13/H33)</f>
        <v>0.11349219955426024</v>
      </c>
      <c r="J13" s="20">
        <f t="shared" si="0"/>
        <v>-0.39552238805970147</v>
      </c>
      <c r="K13" s="21">
        <f t="shared" si="1"/>
        <v>-9.3655589123867067E-2</v>
      </c>
    </row>
    <row r="14" spans="1:11" x14ac:dyDescent="0.25">
      <c r="A14" s="7" t="s">
        <v>56</v>
      </c>
      <c r="B14" s="65">
        <v>2</v>
      </c>
      <c r="C14" s="39">
        <f>IF(B33=0, "-", B14/B33)</f>
        <v>1.7167381974248926E-3</v>
      </c>
      <c r="D14" s="65">
        <v>3</v>
      </c>
      <c r="E14" s="21">
        <f>IF(D33=0, "-", D14/D33)</f>
        <v>3.2432432432432431E-3</v>
      </c>
      <c r="F14" s="81">
        <v>16</v>
      </c>
      <c r="G14" s="39">
        <f>IF(F33=0, "-", F14/F33)</f>
        <v>1.2319063751154912E-3</v>
      </c>
      <c r="H14" s="65">
        <v>18</v>
      </c>
      <c r="I14" s="21">
        <f>IF(H33=0, "-", H14/H33)</f>
        <v>1.5429453111606378E-3</v>
      </c>
      <c r="J14" s="20">
        <f t="shared" si="0"/>
        <v>-0.33333333333333331</v>
      </c>
      <c r="K14" s="21">
        <f t="shared" si="1"/>
        <v>-0.1111111111111111</v>
      </c>
    </row>
    <row r="15" spans="1:11" x14ac:dyDescent="0.25">
      <c r="A15" s="7" t="s">
        <v>57</v>
      </c>
      <c r="B15" s="65">
        <v>0</v>
      </c>
      <c r="C15" s="39">
        <f>IF(B33=0, "-", B15/B33)</f>
        <v>0</v>
      </c>
      <c r="D15" s="65">
        <v>0</v>
      </c>
      <c r="E15" s="21">
        <f>IF(D33=0, "-", D15/D33)</f>
        <v>0</v>
      </c>
      <c r="F15" s="81">
        <v>0</v>
      </c>
      <c r="G15" s="39">
        <f>IF(F33=0, "-", F15/F33)</f>
        <v>0</v>
      </c>
      <c r="H15" s="65">
        <v>3</v>
      </c>
      <c r="I15" s="21">
        <f>IF(H33=0, "-", H15/H33)</f>
        <v>2.5715755186010627E-4</v>
      </c>
      <c r="J15" s="20" t="str">
        <f t="shared" si="0"/>
        <v>-</v>
      </c>
      <c r="K15" s="21">
        <f t="shared" si="1"/>
        <v>-1</v>
      </c>
    </row>
    <row r="16" spans="1:11" x14ac:dyDescent="0.25">
      <c r="A16" s="7" t="s">
        <v>58</v>
      </c>
      <c r="B16" s="65">
        <v>275</v>
      </c>
      <c r="C16" s="39">
        <f>IF(B33=0, "-", B16/B33)</f>
        <v>0.23605150214592274</v>
      </c>
      <c r="D16" s="65">
        <v>179</v>
      </c>
      <c r="E16" s="21">
        <f>IF(D33=0, "-", D16/D33)</f>
        <v>0.19351351351351351</v>
      </c>
      <c r="F16" s="81">
        <v>2975</v>
      </c>
      <c r="G16" s="39">
        <f>IF(F33=0, "-", F16/F33)</f>
        <v>0.22905759162303665</v>
      </c>
      <c r="H16" s="65">
        <v>2031</v>
      </c>
      <c r="I16" s="21">
        <f>IF(H33=0, "-", H16/H33)</f>
        <v>0.17409566260929196</v>
      </c>
      <c r="J16" s="20">
        <f t="shared" si="0"/>
        <v>0.53631284916201116</v>
      </c>
      <c r="K16" s="21">
        <f t="shared" si="1"/>
        <v>0.46479566715903498</v>
      </c>
    </row>
    <row r="17" spans="1:11" x14ac:dyDescent="0.25">
      <c r="A17" s="7" t="s">
        <v>61</v>
      </c>
      <c r="B17" s="65">
        <v>74</v>
      </c>
      <c r="C17" s="39">
        <f>IF(B33=0, "-", B17/B33)</f>
        <v>6.3519313304721034E-2</v>
      </c>
      <c r="D17" s="65">
        <v>47</v>
      </c>
      <c r="E17" s="21">
        <f>IF(D33=0, "-", D17/D33)</f>
        <v>5.0810810810810812E-2</v>
      </c>
      <c r="F17" s="81">
        <v>665</v>
      </c>
      <c r="G17" s="39">
        <f>IF(F33=0, "-", F17/F33)</f>
        <v>5.1201108715737603E-2</v>
      </c>
      <c r="H17" s="65">
        <v>684</v>
      </c>
      <c r="I17" s="21">
        <f>IF(H33=0, "-", H17/H33)</f>
        <v>5.8631921824104233E-2</v>
      </c>
      <c r="J17" s="20">
        <f t="shared" si="0"/>
        <v>0.57446808510638303</v>
      </c>
      <c r="K17" s="21">
        <f t="shared" si="1"/>
        <v>-2.7777777777777776E-2</v>
      </c>
    </row>
    <row r="18" spans="1:11" x14ac:dyDescent="0.25">
      <c r="A18" s="7" t="s">
        <v>64</v>
      </c>
      <c r="B18" s="65">
        <v>83</v>
      </c>
      <c r="C18" s="39">
        <f>IF(B33=0, "-", B18/B33)</f>
        <v>7.1244635193133052E-2</v>
      </c>
      <c r="D18" s="65">
        <v>89</v>
      </c>
      <c r="E18" s="21">
        <f>IF(D33=0, "-", D18/D33)</f>
        <v>9.6216216216216219E-2</v>
      </c>
      <c r="F18" s="81">
        <v>848</v>
      </c>
      <c r="G18" s="39">
        <f>IF(F33=0, "-", F18/F33)</f>
        <v>6.5291037881121033E-2</v>
      </c>
      <c r="H18" s="65">
        <v>757</v>
      </c>
      <c r="I18" s="21">
        <f>IF(H33=0, "-", H18/H33)</f>
        <v>6.4889422252700155E-2</v>
      </c>
      <c r="J18" s="20">
        <f t="shared" si="0"/>
        <v>-6.741573033707865E-2</v>
      </c>
      <c r="K18" s="21">
        <f t="shared" si="1"/>
        <v>0.1202113606340819</v>
      </c>
    </row>
    <row r="19" spans="1:11" x14ac:dyDescent="0.25">
      <c r="A19" s="7" t="s">
        <v>68</v>
      </c>
      <c r="B19" s="65">
        <v>82</v>
      </c>
      <c r="C19" s="39">
        <f>IF(B33=0, "-", B19/B33)</f>
        <v>7.0386266094420599E-2</v>
      </c>
      <c r="D19" s="65">
        <v>20</v>
      </c>
      <c r="E19" s="21">
        <f>IF(D33=0, "-", D19/D33)</f>
        <v>2.1621621621621623E-2</v>
      </c>
      <c r="F19" s="81">
        <v>829</v>
      </c>
      <c r="G19" s="39">
        <f>IF(F33=0, "-", F19/F33)</f>
        <v>6.3828149060671385E-2</v>
      </c>
      <c r="H19" s="65">
        <v>431</v>
      </c>
      <c r="I19" s="21">
        <f>IF(H33=0, "-", H19/H33)</f>
        <v>3.6944968283901938E-2</v>
      </c>
      <c r="J19" s="20">
        <f t="shared" si="0"/>
        <v>3.1</v>
      </c>
      <c r="K19" s="21">
        <f t="shared" si="1"/>
        <v>0.92343387470997684</v>
      </c>
    </row>
    <row r="20" spans="1:11" x14ac:dyDescent="0.25">
      <c r="A20" s="7" t="s">
        <v>71</v>
      </c>
      <c r="B20" s="65">
        <v>21</v>
      </c>
      <c r="C20" s="39">
        <f>IF(B33=0, "-", B20/B33)</f>
        <v>1.8025751072961373E-2</v>
      </c>
      <c r="D20" s="65">
        <v>19</v>
      </c>
      <c r="E20" s="21">
        <f>IF(D33=0, "-", D20/D33)</f>
        <v>2.0540540540540539E-2</v>
      </c>
      <c r="F20" s="81">
        <v>245</v>
      </c>
      <c r="G20" s="39">
        <f>IF(F33=0, "-", F20/F33)</f>
        <v>1.8863566368955958E-2</v>
      </c>
      <c r="H20" s="65">
        <v>143</v>
      </c>
      <c r="I20" s="21">
        <f>IF(H33=0, "-", H20/H33)</f>
        <v>1.2257843305331733E-2</v>
      </c>
      <c r="J20" s="20">
        <f t="shared" si="0"/>
        <v>0.10526315789473684</v>
      </c>
      <c r="K20" s="21">
        <f t="shared" si="1"/>
        <v>0.71328671328671334</v>
      </c>
    </row>
    <row r="21" spans="1:11" x14ac:dyDescent="0.25">
      <c r="A21" s="7" t="s">
        <v>72</v>
      </c>
      <c r="B21" s="65">
        <v>2</v>
      </c>
      <c r="C21" s="39">
        <f>IF(B33=0, "-", B21/B33)</f>
        <v>1.7167381974248926E-3</v>
      </c>
      <c r="D21" s="65">
        <v>10</v>
      </c>
      <c r="E21" s="21">
        <f>IF(D33=0, "-", D21/D33)</f>
        <v>1.0810810810810811E-2</v>
      </c>
      <c r="F21" s="81">
        <v>59</v>
      </c>
      <c r="G21" s="39">
        <f>IF(F33=0, "-", F21/F33)</f>
        <v>4.5426547582383741E-3</v>
      </c>
      <c r="H21" s="65">
        <v>64</v>
      </c>
      <c r="I21" s="21">
        <f>IF(H33=0, "-", H21/H33)</f>
        <v>5.4860277730156013E-3</v>
      </c>
      <c r="J21" s="20">
        <f t="shared" si="0"/>
        <v>-0.8</v>
      </c>
      <c r="K21" s="21">
        <f t="shared" si="1"/>
        <v>-7.8125E-2</v>
      </c>
    </row>
    <row r="22" spans="1:11" x14ac:dyDescent="0.25">
      <c r="A22" s="7" t="s">
        <v>77</v>
      </c>
      <c r="B22" s="65">
        <v>31</v>
      </c>
      <c r="C22" s="39">
        <f>IF(B33=0, "-", B22/B33)</f>
        <v>2.6609442060085836E-2</v>
      </c>
      <c r="D22" s="65">
        <v>35</v>
      </c>
      <c r="E22" s="21">
        <f>IF(D33=0, "-", D22/D33)</f>
        <v>3.783783783783784E-2</v>
      </c>
      <c r="F22" s="81">
        <v>284</v>
      </c>
      <c r="G22" s="39">
        <f>IF(F33=0, "-", F22/F33)</f>
        <v>2.1866338158299969E-2</v>
      </c>
      <c r="H22" s="65">
        <v>466</v>
      </c>
      <c r="I22" s="21">
        <f>IF(H33=0, "-", H22/H33)</f>
        <v>3.9945139722269846E-2</v>
      </c>
      <c r="J22" s="20">
        <f t="shared" si="0"/>
        <v>-0.11428571428571428</v>
      </c>
      <c r="K22" s="21">
        <f t="shared" si="1"/>
        <v>-0.3905579399141631</v>
      </c>
    </row>
    <row r="23" spans="1:11" x14ac:dyDescent="0.25">
      <c r="A23" s="7" t="s">
        <v>78</v>
      </c>
      <c r="B23" s="65">
        <v>113</v>
      </c>
      <c r="C23" s="39">
        <f>IF(B33=0, "-", B23/B33)</f>
        <v>9.6995708154506435E-2</v>
      </c>
      <c r="D23" s="65">
        <v>40</v>
      </c>
      <c r="E23" s="21">
        <f>IF(D33=0, "-", D23/D33)</f>
        <v>4.3243243243243246E-2</v>
      </c>
      <c r="F23" s="81">
        <v>1148</v>
      </c>
      <c r="G23" s="39">
        <f>IF(F33=0, "-", F23/F33)</f>
        <v>8.8389282414536502E-2</v>
      </c>
      <c r="H23" s="65">
        <v>1236</v>
      </c>
      <c r="I23" s="21">
        <f>IF(H33=0, "-", H23/H33)</f>
        <v>0.10594891136636379</v>
      </c>
      <c r="J23" s="20">
        <f t="shared" si="0"/>
        <v>1.825</v>
      </c>
      <c r="K23" s="21">
        <f t="shared" si="1"/>
        <v>-7.1197411003236247E-2</v>
      </c>
    </row>
    <row r="24" spans="1:11" x14ac:dyDescent="0.25">
      <c r="A24" s="7" t="s">
        <v>84</v>
      </c>
      <c r="B24" s="65">
        <v>1</v>
      </c>
      <c r="C24" s="39">
        <f>IF(B33=0, "-", B24/B33)</f>
        <v>8.5836909871244631E-4</v>
      </c>
      <c r="D24" s="65">
        <v>3</v>
      </c>
      <c r="E24" s="21">
        <f>IF(D33=0, "-", D24/D33)</f>
        <v>3.2432432432432431E-3</v>
      </c>
      <c r="F24" s="81">
        <v>22</v>
      </c>
      <c r="G24" s="39">
        <f>IF(F33=0, "-", F24/F33)</f>
        <v>1.6938712657838004E-3</v>
      </c>
      <c r="H24" s="65">
        <v>13</v>
      </c>
      <c r="I24" s="21">
        <f>IF(H33=0, "-", H24/H33)</f>
        <v>1.1143493913937938E-3</v>
      </c>
      <c r="J24" s="20">
        <f t="shared" si="0"/>
        <v>-0.66666666666666663</v>
      </c>
      <c r="K24" s="21">
        <f t="shared" si="1"/>
        <v>0.69230769230769229</v>
      </c>
    </row>
    <row r="25" spans="1:11" x14ac:dyDescent="0.25">
      <c r="A25" s="7" t="s">
        <v>88</v>
      </c>
      <c r="B25" s="65">
        <v>33</v>
      </c>
      <c r="C25" s="39">
        <f>IF(B33=0, "-", B25/B33)</f>
        <v>2.8326180257510731E-2</v>
      </c>
      <c r="D25" s="65">
        <v>12</v>
      </c>
      <c r="E25" s="21">
        <f>IF(D33=0, "-", D25/D33)</f>
        <v>1.2972972972972972E-2</v>
      </c>
      <c r="F25" s="81">
        <v>550</v>
      </c>
      <c r="G25" s="39">
        <f>IF(F33=0, "-", F25/F33)</f>
        <v>4.2346781644595009E-2</v>
      </c>
      <c r="H25" s="65">
        <v>440</v>
      </c>
      <c r="I25" s="21">
        <f>IF(H33=0, "-", H25/H33)</f>
        <v>3.7716440939482253E-2</v>
      </c>
      <c r="J25" s="20">
        <f t="shared" si="0"/>
        <v>1.75</v>
      </c>
      <c r="K25" s="21">
        <f t="shared" si="1"/>
        <v>0.25</v>
      </c>
    </row>
    <row r="26" spans="1:11" x14ac:dyDescent="0.25">
      <c r="A26" s="7" t="s">
        <v>90</v>
      </c>
      <c r="B26" s="65">
        <v>30</v>
      </c>
      <c r="C26" s="39">
        <f>IF(B33=0, "-", B26/B33)</f>
        <v>2.575107296137339E-2</v>
      </c>
      <c r="D26" s="65">
        <v>37</v>
      </c>
      <c r="E26" s="21">
        <f>IF(D33=0, "-", D26/D33)</f>
        <v>0.04</v>
      </c>
      <c r="F26" s="81">
        <v>341</v>
      </c>
      <c r="G26" s="39">
        <f>IF(F33=0, "-", F26/F33)</f>
        <v>2.6255004619648907E-2</v>
      </c>
      <c r="H26" s="65">
        <v>395</v>
      </c>
      <c r="I26" s="21">
        <f>IF(H33=0, "-", H26/H33)</f>
        <v>3.385907766158066E-2</v>
      </c>
      <c r="J26" s="20">
        <f t="shared" si="0"/>
        <v>-0.1891891891891892</v>
      </c>
      <c r="K26" s="21">
        <f t="shared" si="1"/>
        <v>-0.13670886075949368</v>
      </c>
    </row>
    <row r="27" spans="1:11" x14ac:dyDescent="0.25">
      <c r="A27" s="7" t="s">
        <v>91</v>
      </c>
      <c r="B27" s="65">
        <v>2</v>
      </c>
      <c r="C27" s="39">
        <f>IF(B33=0, "-", B27/B33)</f>
        <v>1.7167381974248926E-3</v>
      </c>
      <c r="D27" s="65">
        <v>0</v>
      </c>
      <c r="E27" s="21">
        <f>IF(D33=0, "-", D27/D33)</f>
        <v>0</v>
      </c>
      <c r="F27" s="81">
        <v>11</v>
      </c>
      <c r="G27" s="39">
        <f>IF(F33=0, "-", F27/F33)</f>
        <v>8.4693563289190018E-4</v>
      </c>
      <c r="H27" s="65">
        <v>0</v>
      </c>
      <c r="I27" s="21">
        <f>IF(H33=0, "-", H27/H33)</f>
        <v>0</v>
      </c>
      <c r="J27" s="20" t="str">
        <f t="shared" si="0"/>
        <v>-</v>
      </c>
      <c r="K27" s="21" t="str">
        <f t="shared" si="1"/>
        <v>-</v>
      </c>
    </row>
    <row r="28" spans="1:11" x14ac:dyDescent="0.25">
      <c r="A28" s="7" t="s">
        <v>98</v>
      </c>
      <c r="B28" s="65">
        <v>53</v>
      </c>
      <c r="C28" s="39">
        <f>IF(B33=0, "-", B28/B33)</f>
        <v>4.5493562231759654E-2</v>
      </c>
      <c r="D28" s="65">
        <v>35</v>
      </c>
      <c r="E28" s="21">
        <f>IF(D33=0, "-", D28/D33)</f>
        <v>3.783783783783784E-2</v>
      </c>
      <c r="F28" s="81">
        <v>459</v>
      </c>
      <c r="G28" s="39">
        <f>IF(F33=0, "-", F28/F33)</f>
        <v>3.5340314136125657E-2</v>
      </c>
      <c r="H28" s="65">
        <v>281</v>
      </c>
      <c r="I28" s="21">
        <f>IF(H33=0, "-", H28/H33)</f>
        <v>2.4087090690896623E-2</v>
      </c>
      <c r="J28" s="20">
        <f t="shared" si="0"/>
        <v>0.51428571428571423</v>
      </c>
      <c r="K28" s="21">
        <f t="shared" si="1"/>
        <v>0.63345195729537362</v>
      </c>
    </row>
    <row r="29" spans="1:11" x14ac:dyDescent="0.25">
      <c r="A29" s="7" t="s">
        <v>99</v>
      </c>
      <c r="B29" s="65">
        <v>25</v>
      </c>
      <c r="C29" s="39">
        <f>IF(B33=0, "-", B29/B33)</f>
        <v>2.1459227467811159E-2</v>
      </c>
      <c r="D29" s="65">
        <v>8</v>
      </c>
      <c r="E29" s="21">
        <f>IF(D33=0, "-", D29/D33)</f>
        <v>8.6486486486486488E-3</v>
      </c>
      <c r="F29" s="81">
        <v>266</v>
      </c>
      <c r="G29" s="39">
        <f>IF(F33=0, "-", F29/F33)</f>
        <v>2.048044348629504E-2</v>
      </c>
      <c r="H29" s="65">
        <v>252</v>
      </c>
      <c r="I29" s="21">
        <f>IF(H33=0, "-", H29/H33)</f>
        <v>2.160123435624893E-2</v>
      </c>
      <c r="J29" s="20">
        <f t="shared" si="0"/>
        <v>2.125</v>
      </c>
      <c r="K29" s="21">
        <f t="shared" si="1"/>
        <v>5.5555555555555552E-2</v>
      </c>
    </row>
    <row r="30" spans="1:11" x14ac:dyDescent="0.25">
      <c r="A30" s="7" t="s">
        <v>101</v>
      </c>
      <c r="B30" s="65">
        <v>91</v>
      </c>
      <c r="C30" s="39">
        <f>IF(B33=0, "-", B30/B33)</f>
        <v>7.8111587982832617E-2</v>
      </c>
      <c r="D30" s="65">
        <v>84</v>
      </c>
      <c r="E30" s="21">
        <f>IF(D33=0, "-", D30/D33)</f>
        <v>9.0810810810810813E-2</v>
      </c>
      <c r="F30" s="81">
        <v>916</v>
      </c>
      <c r="G30" s="39">
        <f>IF(F33=0, "-", F30/F33)</f>
        <v>7.0526639975361877E-2</v>
      </c>
      <c r="H30" s="65">
        <v>700</v>
      </c>
      <c r="I30" s="21">
        <f>IF(H33=0, "-", H30/H33)</f>
        <v>6.0003428767358133E-2</v>
      </c>
      <c r="J30" s="20">
        <f t="shared" si="0"/>
        <v>8.3333333333333329E-2</v>
      </c>
      <c r="K30" s="21">
        <f t="shared" si="1"/>
        <v>0.30857142857142855</v>
      </c>
    </row>
    <row r="31" spans="1:11" x14ac:dyDescent="0.25">
      <c r="A31" s="7" t="s">
        <v>102</v>
      </c>
      <c r="B31" s="65">
        <v>0</v>
      </c>
      <c r="C31" s="39">
        <f>IF(B33=0, "-", B31/B33)</f>
        <v>0</v>
      </c>
      <c r="D31" s="65">
        <v>1</v>
      </c>
      <c r="E31" s="21">
        <f>IF(D33=0, "-", D31/D33)</f>
        <v>1.0810810810810811E-3</v>
      </c>
      <c r="F31" s="81">
        <v>24</v>
      </c>
      <c r="G31" s="39">
        <f>IF(F33=0, "-", F31/F33)</f>
        <v>1.8478595626732369E-3</v>
      </c>
      <c r="H31" s="65">
        <v>46</v>
      </c>
      <c r="I31" s="21">
        <f>IF(H33=0, "-", H31/H33)</f>
        <v>3.9430824618549628E-3</v>
      </c>
      <c r="J31" s="20">
        <f t="shared" si="0"/>
        <v>-1</v>
      </c>
      <c r="K31" s="21">
        <f t="shared" si="1"/>
        <v>-0.47826086956521741</v>
      </c>
    </row>
    <row r="32" spans="1:11" x14ac:dyDescent="0.25">
      <c r="A32" s="2"/>
      <c r="B32" s="68"/>
      <c r="C32" s="33"/>
      <c r="D32" s="68"/>
      <c r="E32" s="6"/>
      <c r="F32" s="82"/>
      <c r="G32" s="33"/>
      <c r="H32" s="68"/>
      <c r="I32" s="6"/>
      <c r="J32" s="5"/>
      <c r="K32" s="6"/>
    </row>
    <row r="33" spans="1:11" s="43" customFormat="1" x14ac:dyDescent="0.25">
      <c r="A33" s="162" t="s">
        <v>646</v>
      </c>
      <c r="B33" s="71">
        <f>SUM(B7:B32)</f>
        <v>1165</v>
      </c>
      <c r="C33" s="40">
        <v>1</v>
      </c>
      <c r="D33" s="71">
        <f>SUM(D7:D32)</f>
        <v>925</v>
      </c>
      <c r="E33" s="41">
        <v>1</v>
      </c>
      <c r="F33" s="77">
        <f>SUM(F7:F32)</f>
        <v>12988</v>
      </c>
      <c r="G33" s="42">
        <v>1</v>
      </c>
      <c r="H33" s="71">
        <f>SUM(H7:H32)</f>
        <v>11666</v>
      </c>
      <c r="I33" s="41">
        <v>1</v>
      </c>
      <c r="J33" s="37">
        <f>IF(D33=0, "-", (B33-D33)/D33)</f>
        <v>0.25945945945945947</v>
      </c>
      <c r="K33" s="38">
        <f>IF(H33=0, "-", (F33-H33)/H33)</f>
        <v>0.11332076118635351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20"/>
  <sheetViews>
    <sheetView tabSelected="1" zoomScaleNormal="100" workbookViewId="0">
      <selection activeCell="M1" sqref="M1"/>
    </sheetView>
  </sheetViews>
  <sheetFormatPr defaultRowHeight="13.2" x14ac:dyDescent="0.25"/>
  <cols>
    <col min="1" max="1" width="34.109375" bestFit="1" customWidth="1"/>
    <col min="6" max="6" width="1.7773437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113</v>
      </c>
      <c r="B2" s="202" t="s">
        <v>104</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58" t="s">
        <v>329</v>
      </c>
      <c r="B8" s="65">
        <v>0</v>
      </c>
      <c r="C8" s="66">
        <v>2</v>
      </c>
      <c r="D8" s="65">
        <v>1</v>
      </c>
      <c r="E8" s="66">
        <v>8</v>
      </c>
      <c r="F8" s="67"/>
      <c r="G8" s="65">
        <f>B8-C8</f>
        <v>-2</v>
      </c>
      <c r="H8" s="66">
        <f>D8-E8</f>
        <v>-7</v>
      </c>
      <c r="I8" s="20">
        <f>IF(C8=0, "-", IF(G8/C8&lt;10, G8/C8, "&gt;999%"))</f>
        <v>-1</v>
      </c>
      <c r="J8" s="21">
        <f>IF(E8=0, "-", IF(H8/E8&lt;10, H8/E8, "&gt;999%"))</f>
        <v>-0.875</v>
      </c>
    </row>
    <row r="9" spans="1:10" x14ac:dyDescent="0.25">
      <c r="A9" s="158" t="s">
        <v>258</v>
      </c>
      <c r="B9" s="65">
        <v>9</v>
      </c>
      <c r="C9" s="66">
        <v>11</v>
      </c>
      <c r="D9" s="65">
        <v>109</v>
      </c>
      <c r="E9" s="66">
        <v>151</v>
      </c>
      <c r="F9" s="67"/>
      <c r="G9" s="65">
        <f>B9-C9</f>
        <v>-2</v>
      </c>
      <c r="H9" s="66">
        <f>D9-E9</f>
        <v>-42</v>
      </c>
      <c r="I9" s="20">
        <f>IF(C9=0, "-", IF(G9/C9&lt;10, G9/C9, "&gt;999%"))</f>
        <v>-0.18181818181818182</v>
      </c>
      <c r="J9" s="21">
        <f>IF(E9=0, "-", IF(H9/E9&lt;10, H9/E9, "&gt;999%"))</f>
        <v>-0.27814569536423839</v>
      </c>
    </row>
    <row r="10" spans="1:10" x14ac:dyDescent="0.25">
      <c r="A10" s="158" t="s">
        <v>222</v>
      </c>
      <c r="B10" s="65">
        <v>0</v>
      </c>
      <c r="C10" s="66">
        <v>1</v>
      </c>
      <c r="D10" s="65">
        <v>0</v>
      </c>
      <c r="E10" s="66">
        <v>35</v>
      </c>
      <c r="F10" s="67"/>
      <c r="G10" s="65">
        <f>B10-C10</f>
        <v>-1</v>
      </c>
      <c r="H10" s="66">
        <f>D10-E10</f>
        <v>-35</v>
      </c>
      <c r="I10" s="20">
        <f>IF(C10=0, "-", IF(G10/C10&lt;10, G10/C10, "&gt;999%"))</f>
        <v>-1</v>
      </c>
      <c r="J10" s="21">
        <f>IF(E10=0, "-", IF(H10/E10&lt;10, H10/E10, "&gt;999%"))</f>
        <v>-1</v>
      </c>
    </row>
    <row r="11" spans="1:10" x14ac:dyDescent="0.25">
      <c r="A11" s="158" t="s">
        <v>427</v>
      </c>
      <c r="B11" s="65">
        <v>3</v>
      </c>
      <c r="C11" s="66">
        <v>7</v>
      </c>
      <c r="D11" s="65">
        <v>126</v>
      </c>
      <c r="E11" s="66">
        <v>82</v>
      </c>
      <c r="F11" s="67"/>
      <c r="G11" s="65">
        <f>B11-C11</f>
        <v>-4</v>
      </c>
      <c r="H11" s="66">
        <f>D11-E11</f>
        <v>44</v>
      </c>
      <c r="I11" s="20">
        <f>IF(C11=0, "-", IF(G11/C11&lt;10, G11/C11, "&gt;999%"))</f>
        <v>-0.5714285714285714</v>
      </c>
      <c r="J11" s="21">
        <f>IF(E11=0, "-", IF(H11/E11&lt;10, H11/E11, "&gt;999%"))</f>
        <v>0.53658536585365857</v>
      </c>
    </row>
    <row r="12" spans="1:10" s="160" customFormat="1" x14ac:dyDescent="0.25">
      <c r="A12" s="178" t="s">
        <v>654</v>
      </c>
      <c r="B12" s="71">
        <v>12</v>
      </c>
      <c r="C12" s="72">
        <v>21</v>
      </c>
      <c r="D12" s="71">
        <v>236</v>
      </c>
      <c r="E12" s="72">
        <v>276</v>
      </c>
      <c r="F12" s="73"/>
      <c r="G12" s="71">
        <f>B12-C12</f>
        <v>-9</v>
      </c>
      <c r="H12" s="72">
        <f>D12-E12</f>
        <v>-40</v>
      </c>
      <c r="I12" s="37">
        <f>IF(C12=0, "-", IF(G12/C12&lt;10, G12/C12, "&gt;999%"))</f>
        <v>-0.42857142857142855</v>
      </c>
      <c r="J12" s="38">
        <f>IF(E12=0, "-", IF(H12/E12&lt;10, H12/E12, "&gt;999%"))</f>
        <v>-0.14492753623188406</v>
      </c>
    </row>
    <row r="13" spans="1:10" x14ac:dyDescent="0.25">
      <c r="A13" s="177"/>
      <c r="B13" s="143"/>
      <c r="C13" s="144"/>
      <c r="D13" s="143"/>
      <c r="E13" s="144"/>
      <c r="F13" s="145"/>
      <c r="G13" s="143"/>
      <c r="H13" s="144"/>
      <c r="I13" s="151"/>
      <c r="J13" s="152"/>
    </row>
    <row r="14" spans="1:10" s="139" customFormat="1" x14ac:dyDescent="0.25">
      <c r="A14" s="159" t="s">
        <v>32</v>
      </c>
      <c r="B14" s="65"/>
      <c r="C14" s="66"/>
      <c r="D14" s="65"/>
      <c r="E14" s="66"/>
      <c r="F14" s="67"/>
      <c r="G14" s="65"/>
      <c r="H14" s="66"/>
      <c r="I14" s="20"/>
      <c r="J14" s="21"/>
    </row>
    <row r="15" spans="1:10" x14ac:dyDescent="0.25">
      <c r="A15" s="158" t="s">
        <v>330</v>
      </c>
      <c r="B15" s="65">
        <v>0</v>
      </c>
      <c r="C15" s="66">
        <v>0</v>
      </c>
      <c r="D15" s="65">
        <v>2</v>
      </c>
      <c r="E15" s="66">
        <v>9</v>
      </c>
      <c r="F15" s="67"/>
      <c r="G15" s="65">
        <f>B15-C15</f>
        <v>0</v>
      </c>
      <c r="H15" s="66">
        <f>D15-E15</f>
        <v>-7</v>
      </c>
      <c r="I15" s="20" t="str">
        <f>IF(C15=0, "-", IF(G15/C15&lt;10, G15/C15, "&gt;999%"))</f>
        <v>-</v>
      </c>
      <c r="J15" s="21">
        <f>IF(E15=0, "-", IF(H15/E15&lt;10, H15/E15, "&gt;999%"))</f>
        <v>-0.77777777777777779</v>
      </c>
    </row>
    <row r="16" spans="1:10" s="160" customFormat="1" x14ac:dyDescent="0.25">
      <c r="A16" s="178" t="s">
        <v>655</v>
      </c>
      <c r="B16" s="71">
        <v>0</v>
      </c>
      <c r="C16" s="72">
        <v>0</v>
      </c>
      <c r="D16" s="71">
        <v>2</v>
      </c>
      <c r="E16" s="72">
        <v>9</v>
      </c>
      <c r="F16" s="73"/>
      <c r="G16" s="71">
        <f>B16-C16</f>
        <v>0</v>
      </c>
      <c r="H16" s="72">
        <f>D16-E16</f>
        <v>-7</v>
      </c>
      <c r="I16" s="37" t="str">
        <f>IF(C16=0, "-", IF(G16/C16&lt;10, G16/C16, "&gt;999%"))</f>
        <v>-</v>
      </c>
      <c r="J16" s="38">
        <f>IF(E16=0, "-", IF(H16/E16&lt;10, H16/E16, "&gt;999%"))</f>
        <v>-0.77777777777777779</v>
      </c>
    </row>
    <row r="17" spans="1:10" x14ac:dyDescent="0.25">
      <c r="A17" s="177"/>
      <c r="B17" s="143"/>
      <c r="C17" s="144"/>
      <c r="D17" s="143"/>
      <c r="E17" s="144"/>
      <c r="F17" s="145"/>
      <c r="G17" s="143"/>
      <c r="H17" s="144"/>
      <c r="I17" s="151"/>
      <c r="J17" s="152"/>
    </row>
    <row r="18" spans="1:10" s="139" customFormat="1" x14ac:dyDescent="0.25">
      <c r="A18" s="159" t="s">
        <v>33</v>
      </c>
      <c r="B18" s="65"/>
      <c r="C18" s="66"/>
      <c r="D18" s="65"/>
      <c r="E18" s="66"/>
      <c r="F18" s="67"/>
      <c r="G18" s="65"/>
      <c r="H18" s="66"/>
      <c r="I18" s="20"/>
      <c r="J18" s="21"/>
    </row>
    <row r="19" spans="1:10" x14ac:dyDescent="0.25">
      <c r="A19" s="158" t="s">
        <v>347</v>
      </c>
      <c r="B19" s="65">
        <v>2</v>
      </c>
      <c r="C19" s="66">
        <v>1</v>
      </c>
      <c r="D19" s="65">
        <v>19</v>
      </c>
      <c r="E19" s="66">
        <v>22</v>
      </c>
      <c r="F19" s="67"/>
      <c r="G19" s="65">
        <f>B19-C19</f>
        <v>1</v>
      </c>
      <c r="H19" s="66">
        <f>D19-E19</f>
        <v>-3</v>
      </c>
      <c r="I19" s="20">
        <f>IF(C19=0, "-", IF(G19/C19&lt;10, G19/C19, "&gt;999%"))</f>
        <v>1</v>
      </c>
      <c r="J19" s="21">
        <f>IF(E19=0, "-", IF(H19/E19&lt;10, H19/E19, "&gt;999%"))</f>
        <v>-0.13636363636363635</v>
      </c>
    </row>
    <row r="20" spans="1:10" x14ac:dyDescent="0.25">
      <c r="A20" s="158" t="s">
        <v>493</v>
      </c>
      <c r="B20" s="65">
        <v>5</v>
      </c>
      <c r="C20" s="66">
        <v>1</v>
      </c>
      <c r="D20" s="65">
        <v>20</v>
      </c>
      <c r="E20" s="66">
        <v>12</v>
      </c>
      <c r="F20" s="67"/>
      <c r="G20" s="65">
        <f>B20-C20</f>
        <v>4</v>
      </c>
      <c r="H20" s="66">
        <f>D20-E20</f>
        <v>8</v>
      </c>
      <c r="I20" s="20">
        <f>IF(C20=0, "-", IF(G20/C20&lt;10, G20/C20, "&gt;999%"))</f>
        <v>4</v>
      </c>
      <c r="J20" s="21">
        <f>IF(E20=0, "-", IF(H20/E20&lt;10, H20/E20, "&gt;999%"))</f>
        <v>0.66666666666666663</v>
      </c>
    </row>
    <row r="21" spans="1:10" s="160" customFormat="1" x14ac:dyDescent="0.25">
      <c r="A21" s="178" t="s">
        <v>656</v>
      </c>
      <c r="B21" s="71">
        <v>7</v>
      </c>
      <c r="C21" s="72">
        <v>2</v>
      </c>
      <c r="D21" s="71">
        <v>39</v>
      </c>
      <c r="E21" s="72">
        <v>34</v>
      </c>
      <c r="F21" s="73"/>
      <c r="G21" s="71">
        <f>B21-C21</f>
        <v>5</v>
      </c>
      <c r="H21" s="72">
        <f>D21-E21</f>
        <v>5</v>
      </c>
      <c r="I21" s="37">
        <f>IF(C21=0, "-", IF(G21/C21&lt;10, G21/C21, "&gt;999%"))</f>
        <v>2.5</v>
      </c>
      <c r="J21" s="38">
        <f>IF(E21=0, "-", IF(H21/E21&lt;10, H21/E21, "&gt;999%"))</f>
        <v>0.14705882352941177</v>
      </c>
    </row>
    <row r="22" spans="1:10" x14ac:dyDescent="0.25">
      <c r="A22" s="177"/>
      <c r="B22" s="143"/>
      <c r="C22" s="144"/>
      <c r="D22" s="143"/>
      <c r="E22" s="144"/>
      <c r="F22" s="145"/>
      <c r="G22" s="143"/>
      <c r="H22" s="144"/>
      <c r="I22" s="151"/>
      <c r="J22" s="152"/>
    </row>
    <row r="23" spans="1:10" s="139" customFormat="1" x14ac:dyDescent="0.25">
      <c r="A23" s="159" t="s">
        <v>34</v>
      </c>
      <c r="B23" s="65"/>
      <c r="C23" s="66"/>
      <c r="D23" s="65"/>
      <c r="E23" s="66"/>
      <c r="F23" s="67"/>
      <c r="G23" s="65"/>
      <c r="H23" s="66"/>
      <c r="I23" s="20"/>
      <c r="J23" s="21"/>
    </row>
    <row r="24" spans="1:10" x14ac:dyDescent="0.25">
      <c r="A24" s="158" t="s">
        <v>219</v>
      </c>
      <c r="B24" s="65">
        <v>0</v>
      </c>
      <c r="C24" s="66">
        <v>4</v>
      </c>
      <c r="D24" s="65">
        <v>77</v>
      </c>
      <c r="E24" s="66">
        <v>110</v>
      </c>
      <c r="F24" s="67"/>
      <c r="G24" s="65">
        <f t="shared" ref="G24:G41" si="0">B24-C24</f>
        <v>-4</v>
      </c>
      <c r="H24" s="66">
        <f t="shared" ref="H24:H41" si="1">D24-E24</f>
        <v>-33</v>
      </c>
      <c r="I24" s="20">
        <f t="shared" ref="I24:I41" si="2">IF(C24=0, "-", IF(G24/C24&lt;10, G24/C24, "&gt;999%"))</f>
        <v>-1</v>
      </c>
      <c r="J24" s="21">
        <f t="shared" ref="J24:J41" si="3">IF(E24=0, "-", IF(H24/E24&lt;10, H24/E24, "&gt;999%"))</f>
        <v>-0.3</v>
      </c>
    </row>
    <row r="25" spans="1:10" x14ac:dyDescent="0.25">
      <c r="A25" s="158" t="s">
        <v>239</v>
      </c>
      <c r="B25" s="65">
        <v>102</v>
      </c>
      <c r="C25" s="66">
        <v>0</v>
      </c>
      <c r="D25" s="65">
        <v>628</v>
      </c>
      <c r="E25" s="66">
        <v>39</v>
      </c>
      <c r="F25" s="67"/>
      <c r="G25" s="65">
        <f t="shared" si="0"/>
        <v>102</v>
      </c>
      <c r="H25" s="66">
        <f t="shared" si="1"/>
        <v>589</v>
      </c>
      <c r="I25" s="20" t="str">
        <f t="shared" si="2"/>
        <v>-</v>
      </c>
      <c r="J25" s="21" t="str">
        <f t="shared" si="3"/>
        <v>&gt;999%</v>
      </c>
    </row>
    <row r="26" spans="1:10" x14ac:dyDescent="0.25">
      <c r="A26" s="158" t="s">
        <v>259</v>
      </c>
      <c r="B26" s="65">
        <v>6</v>
      </c>
      <c r="C26" s="66">
        <v>6</v>
      </c>
      <c r="D26" s="65">
        <v>146</v>
      </c>
      <c r="E26" s="66">
        <v>180</v>
      </c>
      <c r="F26" s="67"/>
      <c r="G26" s="65">
        <f t="shared" si="0"/>
        <v>0</v>
      </c>
      <c r="H26" s="66">
        <f t="shared" si="1"/>
        <v>-34</v>
      </c>
      <c r="I26" s="20">
        <f t="shared" si="2"/>
        <v>0</v>
      </c>
      <c r="J26" s="21">
        <f t="shared" si="3"/>
        <v>-0.18888888888888888</v>
      </c>
    </row>
    <row r="27" spans="1:10" x14ac:dyDescent="0.25">
      <c r="A27" s="158" t="s">
        <v>331</v>
      </c>
      <c r="B27" s="65">
        <v>0</v>
      </c>
      <c r="C27" s="66">
        <v>0</v>
      </c>
      <c r="D27" s="65">
        <v>34</v>
      </c>
      <c r="E27" s="66">
        <v>23</v>
      </c>
      <c r="F27" s="67"/>
      <c r="G27" s="65">
        <f t="shared" si="0"/>
        <v>0</v>
      </c>
      <c r="H27" s="66">
        <f t="shared" si="1"/>
        <v>11</v>
      </c>
      <c r="I27" s="20" t="str">
        <f t="shared" si="2"/>
        <v>-</v>
      </c>
      <c r="J27" s="21">
        <f t="shared" si="3"/>
        <v>0.47826086956521741</v>
      </c>
    </row>
    <row r="28" spans="1:10" x14ac:dyDescent="0.25">
      <c r="A28" s="158" t="s">
        <v>260</v>
      </c>
      <c r="B28" s="65">
        <v>6</v>
      </c>
      <c r="C28" s="66">
        <v>5</v>
      </c>
      <c r="D28" s="65">
        <v>98</v>
      </c>
      <c r="E28" s="66">
        <v>119</v>
      </c>
      <c r="F28" s="67"/>
      <c r="G28" s="65">
        <f t="shared" si="0"/>
        <v>1</v>
      </c>
      <c r="H28" s="66">
        <f t="shared" si="1"/>
        <v>-21</v>
      </c>
      <c r="I28" s="20">
        <f t="shared" si="2"/>
        <v>0.2</v>
      </c>
      <c r="J28" s="21">
        <f t="shared" si="3"/>
        <v>-0.17647058823529413</v>
      </c>
    </row>
    <row r="29" spans="1:10" x14ac:dyDescent="0.25">
      <c r="A29" s="158" t="s">
        <v>279</v>
      </c>
      <c r="B29" s="65">
        <v>6</v>
      </c>
      <c r="C29" s="66">
        <v>1</v>
      </c>
      <c r="D29" s="65">
        <v>76</v>
      </c>
      <c r="E29" s="66">
        <v>49</v>
      </c>
      <c r="F29" s="67"/>
      <c r="G29" s="65">
        <f t="shared" si="0"/>
        <v>5</v>
      </c>
      <c r="H29" s="66">
        <f t="shared" si="1"/>
        <v>27</v>
      </c>
      <c r="I29" s="20">
        <f t="shared" si="2"/>
        <v>5</v>
      </c>
      <c r="J29" s="21">
        <f t="shared" si="3"/>
        <v>0.55102040816326525</v>
      </c>
    </row>
    <row r="30" spans="1:10" x14ac:dyDescent="0.25">
      <c r="A30" s="158" t="s">
        <v>280</v>
      </c>
      <c r="B30" s="65">
        <v>0</v>
      </c>
      <c r="C30" s="66">
        <v>1</v>
      </c>
      <c r="D30" s="65">
        <v>15</v>
      </c>
      <c r="E30" s="66">
        <v>15</v>
      </c>
      <c r="F30" s="67"/>
      <c r="G30" s="65">
        <f t="shared" si="0"/>
        <v>-1</v>
      </c>
      <c r="H30" s="66">
        <f t="shared" si="1"/>
        <v>0</v>
      </c>
      <c r="I30" s="20">
        <f t="shared" si="2"/>
        <v>-1</v>
      </c>
      <c r="J30" s="21">
        <f t="shared" si="3"/>
        <v>0</v>
      </c>
    </row>
    <row r="31" spans="1:10" x14ac:dyDescent="0.25">
      <c r="A31" s="158" t="s">
        <v>291</v>
      </c>
      <c r="B31" s="65">
        <v>0</v>
      </c>
      <c r="C31" s="66">
        <v>0</v>
      </c>
      <c r="D31" s="65">
        <v>5</v>
      </c>
      <c r="E31" s="66">
        <v>5</v>
      </c>
      <c r="F31" s="67"/>
      <c r="G31" s="65">
        <f t="shared" si="0"/>
        <v>0</v>
      </c>
      <c r="H31" s="66">
        <f t="shared" si="1"/>
        <v>0</v>
      </c>
      <c r="I31" s="20" t="str">
        <f t="shared" si="2"/>
        <v>-</v>
      </c>
      <c r="J31" s="21">
        <f t="shared" si="3"/>
        <v>0</v>
      </c>
    </row>
    <row r="32" spans="1:10" x14ac:dyDescent="0.25">
      <c r="A32" s="158" t="s">
        <v>471</v>
      </c>
      <c r="B32" s="65">
        <v>0</v>
      </c>
      <c r="C32" s="66">
        <v>0</v>
      </c>
      <c r="D32" s="65">
        <v>23</v>
      </c>
      <c r="E32" s="66">
        <v>20</v>
      </c>
      <c r="F32" s="67"/>
      <c r="G32" s="65">
        <f t="shared" si="0"/>
        <v>0</v>
      </c>
      <c r="H32" s="66">
        <f t="shared" si="1"/>
        <v>3</v>
      </c>
      <c r="I32" s="20" t="str">
        <f t="shared" si="2"/>
        <v>-</v>
      </c>
      <c r="J32" s="21">
        <f t="shared" si="3"/>
        <v>0.15</v>
      </c>
    </row>
    <row r="33" spans="1:10" x14ac:dyDescent="0.25">
      <c r="A33" s="158" t="s">
        <v>281</v>
      </c>
      <c r="B33" s="65">
        <v>5</v>
      </c>
      <c r="C33" s="66">
        <v>0</v>
      </c>
      <c r="D33" s="65">
        <v>5</v>
      </c>
      <c r="E33" s="66">
        <v>0</v>
      </c>
      <c r="F33" s="67"/>
      <c r="G33" s="65">
        <f t="shared" si="0"/>
        <v>5</v>
      </c>
      <c r="H33" s="66">
        <f t="shared" si="1"/>
        <v>5</v>
      </c>
      <c r="I33" s="20" t="str">
        <f t="shared" si="2"/>
        <v>-</v>
      </c>
      <c r="J33" s="21" t="str">
        <f t="shared" si="3"/>
        <v>-</v>
      </c>
    </row>
    <row r="34" spans="1:10" x14ac:dyDescent="0.25">
      <c r="A34" s="158" t="s">
        <v>393</v>
      </c>
      <c r="B34" s="65">
        <v>8</v>
      </c>
      <c r="C34" s="66">
        <v>11</v>
      </c>
      <c r="D34" s="65">
        <v>165</v>
      </c>
      <c r="E34" s="66">
        <v>402</v>
      </c>
      <c r="F34" s="67"/>
      <c r="G34" s="65">
        <f t="shared" si="0"/>
        <v>-3</v>
      </c>
      <c r="H34" s="66">
        <f t="shared" si="1"/>
        <v>-237</v>
      </c>
      <c r="I34" s="20">
        <f t="shared" si="2"/>
        <v>-0.27272727272727271</v>
      </c>
      <c r="J34" s="21">
        <f t="shared" si="3"/>
        <v>-0.58955223880597019</v>
      </c>
    </row>
    <row r="35" spans="1:10" x14ac:dyDescent="0.25">
      <c r="A35" s="158" t="s">
        <v>394</v>
      </c>
      <c r="B35" s="65">
        <v>124</v>
      </c>
      <c r="C35" s="66">
        <v>133</v>
      </c>
      <c r="D35" s="65">
        <v>1254</v>
      </c>
      <c r="E35" s="66">
        <v>1474</v>
      </c>
      <c r="F35" s="67"/>
      <c r="G35" s="65">
        <f t="shared" si="0"/>
        <v>-9</v>
      </c>
      <c r="H35" s="66">
        <f t="shared" si="1"/>
        <v>-220</v>
      </c>
      <c r="I35" s="20">
        <f t="shared" si="2"/>
        <v>-6.7669172932330823E-2</v>
      </c>
      <c r="J35" s="21">
        <f t="shared" si="3"/>
        <v>-0.14925373134328357</v>
      </c>
    </row>
    <row r="36" spans="1:10" x14ac:dyDescent="0.25">
      <c r="A36" s="158" t="s">
        <v>428</v>
      </c>
      <c r="B36" s="65">
        <v>108</v>
      </c>
      <c r="C36" s="66">
        <v>69</v>
      </c>
      <c r="D36" s="65">
        <v>1002</v>
      </c>
      <c r="E36" s="66">
        <v>1080</v>
      </c>
      <c r="F36" s="67"/>
      <c r="G36" s="65">
        <f t="shared" si="0"/>
        <v>39</v>
      </c>
      <c r="H36" s="66">
        <f t="shared" si="1"/>
        <v>-78</v>
      </c>
      <c r="I36" s="20">
        <f t="shared" si="2"/>
        <v>0.56521739130434778</v>
      </c>
      <c r="J36" s="21">
        <f t="shared" si="3"/>
        <v>-7.2222222222222215E-2</v>
      </c>
    </row>
    <row r="37" spans="1:10" x14ac:dyDescent="0.25">
      <c r="A37" s="158" t="s">
        <v>472</v>
      </c>
      <c r="B37" s="65">
        <v>46</v>
      </c>
      <c r="C37" s="66">
        <v>25</v>
      </c>
      <c r="D37" s="65">
        <v>348</v>
      </c>
      <c r="E37" s="66">
        <v>470</v>
      </c>
      <c r="F37" s="67"/>
      <c r="G37" s="65">
        <f t="shared" si="0"/>
        <v>21</v>
      </c>
      <c r="H37" s="66">
        <f t="shared" si="1"/>
        <v>-122</v>
      </c>
      <c r="I37" s="20">
        <f t="shared" si="2"/>
        <v>0.84</v>
      </c>
      <c r="J37" s="21">
        <f t="shared" si="3"/>
        <v>-0.25957446808510637</v>
      </c>
    </row>
    <row r="38" spans="1:10" x14ac:dyDescent="0.25">
      <c r="A38" s="158" t="s">
        <v>494</v>
      </c>
      <c r="B38" s="65">
        <v>7</v>
      </c>
      <c r="C38" s="66">
        <v>3</v>
      </c>
      <c r="D38" s="65">
        <v>92</v>
      </c>
      <c r="E38" s="66">
        <v>64</v>
      </c>
      <c r="F38" s="67"/>
      <c r="G38" s="65">
        <f t="shared" si="0"/>
        <v>4</v>
      </c>
      <c r="H38" s="66">
        <f t="shared" si="1"/>
        <v>28</v>
      </c>
      <c r="I38" s="20">
        <f t="shared" si="2"/>
        <v>1.3333333333333333</v>
      </c>
      <c r="J38" s="21">
        <f t="shared" si="3"/>
        <v>0.4375</v>
      </c>
    </row>
    <row r="39" spans="1:10" x14ac:dyDescent="0.25">
      <c r="A39" s="158" t="s">
        <v>348</v>
      </c>
      <c r="B39" s="65">
        <v>0</v>
      </c>
      <c r="C39" s="66">
        <v>0</v>
      </c>
      <c r="D39" s="65">
        <v>0</v>
      </c>
      <c r="E39" s="66">
        <v>4</v>
      </c>
      <c r="F39" s="67"/>
      <c r="G39" s="65">
        <f t="shared" si="0"/>
        <v>0</v>
      </c>
      <c r="H39" s="66">
        <f t="shared" si="1"/>
        <v>-4</v>
      </c>
      <c r="I39" s="20" t="str">
        <f t="shared" si="2"/>
        <v>-</v>
      </c>
      <c r="J39" s="21">
        <f t="shared" si="3"/>
        <v>-1</v>
      </c>
    </row>
    <row r="40" spans="1:10" x14ac:dyDescent="0.25">
      <c r="A40" s="158" t="s">
        <v>332</v>
      </c>
      <c r="B40" s="65">
        <v>0</v>
      </c>
      <c r="C40" s="66">
        <v>2</v>
      </c>
      <c r="D40" s="65">
        <v>6</v>
      </c>
      <c r="E40" s="66">
        <v>7</v>
      </c>
      <c r="F40" s="67"/>
      <c r="G40" s="65">
        <f t="shared" si="0"/>
        <v>-2</v>
      </c>
      <c r="H40" s="66">
        <f t="shared" si="1"/>
        <v>-1</v>
      </c>
      <c r="I40" s="20">
        <f t="shared" si="2"/>
        <v>-1</v>
      </c>
      <c r="J40" s="21">
        <f t="shared" si="3"/>
        <v>-0.14285714285714285</v>
      </c>
    </row>
    <row r="41" spans="1:10" s="160" customFormat="1" x14ac:dyDescent="0.25">
      <c r="A41" s="178" t="s">
        <v>657</v>
      </c>
      <c r="B41" s="71">
        <v>418</v>
      </c>
      <c r="C41" s="72">
        <v>260</v>
      </c>
      <c r="D41" s="71">
        <v>3974</v>
      </c>
      <c r="E41" s="72">
        <v>4061</v>
      </c>
      <c r="F41" s="73"/>
      <c r="G41" s="71">
        <f t="shared" si="0"/>
        <v>158</v>
      </c>
      <c r="H41" s="72">
        <f t="shared" si="1"/>
        <v>-87</v>
      </c>
      <c r="I41" s="37">
        <f t="shared" si="2"/>
        <v>0.60769230769230764</v>
      </c>
      <c r="J41" s="38">
        <f t="shared" si="3"/>
        <v>-2.1423294754986458E-2</v>
      </c>
    </row>
    <row r="42" spans="1:10" x14ac:dyDescent="0.25">
      <c r="A42" s="177"/>
      <c r="B42" s="143"/>
      <c r="C42" s="144"/>
      <c r="D42" s="143"/>
      <c r="E42" s="144"/>
      <c r="F42" s="145"/>
      <c r="G42" s="143"/>
      <c r="H42" s="144"/>
      <c r="I42" s="151"/>
      <c r="J42" s="152"/>
    </row>
    <row r="43" spans="1:10" s="139" customFormat="1" x14ac:dyDescent="0.25">
      <c r="A43" s="159" t="s">
        <v>35</v>
      </c>
      <c r="B43" s="65"/>
      <c r="C43" s="66"/>
      <c r="D43" s="65"/>
      <c r="E43" s="66"/>
      <c r="F43" s="67"/>
      <c r="G43" s="65"/>
      <c r="H43" s="66"/>
      <c r="I43" s="20"/>
      <c r="J43" s="21"/>
    </row>
    <row r="44" spans="1:10" x14ac:dyDescent="0.25">
      <c r="A44" s="158" t="s">
        <v>495</v>
      </c>
      <c r="B44" s="65">
        <v>1</v>
      </c>
      <c r="C44" s="66">
        <v>0</v>
      </c>
      <c r="D44" s="65">
        <v>20</v>
      </c>
      <c r="E44" s="66">
        <v>25</v>
      </c>
      <c r="F44" s="67"/>
      <c r="G44" s="65">
        <f>B44-C44</f>
        <v>1</v>
      </c>
      <c r="H44" s="66">
        <f>D44-E44</f>
        <v>-5</v>
      </c>
      <c r="I44" s="20" t="str">
        <f>IF(C44=0, "-", IF(G44/C44&lt;10, G44/C44, "&gt;999%"))</f>
        <v>-</v>
      </c>
      <c r="J44" s="21">
        <f>IF(E44=0, "-", IF(H44/E44&lt;10, H44/E44, "&gt;999%"))</f>
        <v>-0.2</v>
      </c>
    </row>
    <row r="45" spans="1:10" x14ac:dyDescent="0.25">
      <c r="A45" s="158" t="s">
        <v>349</v>
      </c>
      <c r="B45" s="65">
        <v>1</v>
      </c>
      <c r="C45" s="66">
        <v>1</v>
      </c>
      <c r="D45" s="65">
        <v>16</v>
      </c>
      <c r="E45" s="66">
        <v>25</v>
      </c>
      <c r="F45" s="67"/>
      <c r="G45" s="65">
        <f>B45-C45</f>
        <v>0</v>
      </c>
      <c r="H45" s="66">
        <f>D45-E45</f>
        <v>-9</v>
      </c>
      <c r="I45" s="20">
        <f>IF(C45=0, "-", IF(G45/C45&lt;10, G45/C45, "&gt;999%"))</f>
        <v>0</v>
      </c>
      <c r="J45" s="21">
        <f>IF(E45=0, "-", IF(H45/E45&lt;10, H45/E45, "&gt;999%"))</f>
        <v>-0.36</v>
      </c>
    </row>
    <row r="46" spans="1:10" x14ac:dyDescent="0.25">
      <c r="A46" s="158" t="s">
        <v>292</v>
      </c>
      <c r="B46" s="65">
        <v>1</v>
      </c>
      <c r="C46" s="66">
        <v>0</v>
      </c>
      <c r="D46" s="65">
        <v>5</v>
      </c>
      <c r="E46" s="66">
        <v>7</v>
      </c>
      <c r="F46" s="67"/>
      <c r="G46" s="65">
        <f>B46-C46</f>
        <v>1</v>
      </c>
      <c r="H46" s="66">
        <f>D46-E46</f>
        <v>-2</v>
      </c>
      <c r="I46" s="20" t="str">
        <f>IF(C46=0, "-", IF(G46/C46&lt;10, G46/C46, "&gt;999%"))</f>
        <v>-</v>
      </c>
      <c r="J46" s="21">
        <f>IF(E46=0, "-", IF(H46/E46&lt;10, H46/E46, "&gt;999%"))</f>
        <v>-0.2857142857142857</v>
      </c>
    </row>
    <row r="47" spans="1:10" s="160" customFormat="1" x14ac:dyDescent="0.25">
      <c r="A47" s="178" t="s">
        <v>658</v>
      </c>
      <c r="B47" s="71">
        <v>3</v>
      </c>
      <c r="C47" s="72">
        <v>1</v>
      </c>
      <c r="D47" s="71">
        <v>41</v>
      </c>
      <c r="E47" s="72">
        <v>57</v>
      </c>
      <c r="F47" s="73"/>
      <c r="G47" s="71">
        <f>B47-C47</f>
        <v>2</v>
      </c>
      <c r="H47" s="72">
        <f>D47-E47</f>
        <v>-16</v>
      </c>
      <c r="I47" s="37">
        <f>IF(C47=0, "-", IF(G47/C47&lt;10, G47/C47, "&gt;999%"))</f>
        <v>2</v>
      </c>
      <c r="J47" s="38">
        <f>IF(E47=0, "-", IF(H47/E47&lt;10, H47/E47, "&gt;999%"))</f>
        <v>-0.2807017543859649</v>
      </c>
    </row>
    <row r="48" spans="1:10" x14ac:dyDescent="0.25">
      <c r="A48" s="177"/>
      <c r="B48" s="143"/>
      <c r="C48" s="144"/>
      <c r="D48" s="143"/>
      <c r="E48" s="144"/>
      <c r="F48" s="145"/>
      <c r="G48" s="143"/>
      <c r="H48" s="144"/>
      <c r="I48" s="151"/>
      <c r="J48" s="152"/>
    </row>
    <row r="49" spans="1:10" s="139" customFormat="1" x14ac:dyDescent="0.25">
      <c r="A49" s="159" t="s">
        <v>36</v>
      </c>
      <c r="B49" s="65"/>
      <c r="C49" s="66"/>
      <c r="D49" s="65"/>
      <c r="E49" s="66"/>
      <c r="F49" s="67"/>
      <c r="G49" s="65"/>
      <c r="H49" s="66"/>
      <c r="I49" s="20"/>
      <c r="J49" s="21"/>
    </row>
    <row r="50" spans="1:10" x14ac:dyDescent="0.25">
      <c r="A50" s="158" t="s">
        <v>240</v>
      </c>
      <c r="B50" s="65">
        <v>6</v>
      </c>
      <c r="C50" s="66">
        <v>51</v>
      </c>
      <c r="D50" s="65">
        <v>462</v>
      </c>
      <c r="E50" s="66">
        <v>946</v>
      </c>
      <c r="F50" s="67"/>
      <c r="G50" s="65">
        <f t="shared" ref="G50:G73" si="4">B50-C50</f>
        <v>-45</v>
      </c>
      <c r="H50" s="66">
        <f t="shared" ref="H50:H73" si="5">D50-E50</f>
        <v>-484</v>
      </c>
      <c r="I50" s="20">
        <f t="shared" ref="I50:I73" si="6">IF(C50=0, "-", IF(G50/C50&lt;10, G50/C50, "&gt;999%"))</f>
        <v>-0.88235294117647056</v>
      </c>
      <c r="J50" s="21">
        <f t="shared" ref="J50:J73" si="7">IF(E50=0, "-", IF(H50/E50&lt;10, H50/E50, "&gt;999%"))</f>
        <v>-0.51162790697674421</v>
      </c>
    </row>
    <row r="51" spans="1:10" x14ac:dyDescent="0.25">
      <c r="A51" s="158" t="s">
        <v>320</v>
      </c>
      <c r="B51" s="65">
        <v>8</v>
      </c>
      <c r="C51" s="66">
        <v>4</v>
      </c>
      <c r="D51" s="65">
        <v>220</v>
      </c>
      <c r="E51" s="66">
        <v>142</v>
      </c>
      <c r="F51" s="67"/>
      <c r="G51" s="65">
        <f t="shared" si="4"/>
        <v>4</v>
      </c>
      <c r="H51" s="66">
        <f t="shared" si="5"/>
        <v>78</v>
      </c>
      <c r="I51" s="20">
        <f t="shared" si="6"/>
        <v>1</v>
      </c>
      <c r="J51" s="21">
        <f t="shared" si="7"/>
        <v>0.54929577464788737</v>
      </c>
    </row>
    <row r="52" spans="1:10" x14ac:dyDescent="0.25">
      <c r="A52" s="158" t="s">
        <v>241</v>
      </c>
      <c r="B52" s="65">
        <v>11</v>
      </c>
      <c r="C52" s="66">
        <v>44</v>
      </c>
      <c r="D52" s="65">
        <v>477</v>
      </c>
      <c r="E52" s="66">
        <v>670</v>
      </c>
      <c r="F52" s="67"/>
      <c r="G52" s="65">
        <f t="shared" si="4"/>
        <v>-33</v>
      </c>
      <c r="H52" s="66">
        <f t="shared" si="5"/>
        <v>-193</v>
      </c>
      <c r="I52" s="20">
        <f t="shared" si="6"/>
        <v>-0.75</v>
      </c>
      <c r="J52" s="21">
        <f t="shared" si="7"/>
        <v>-0.28805970149253729</v>
      </c>
    </row>
    <row r="53" spans="1:10" x14ac:dyDescent="0.25">
      <c r="A53" s="158" t="s">
        <v>261</v>
      </c>
      <c r="B53" s="65">
        <v>122</v>
      </c>
      <c r="C53" s="66">
        <v>118</v>
      </c>
      <c r="D53" s="65">
        <v>1280</v>
      </c>
      <c r="E53" s="66">
        <v>1521</v>
      </c>
      <c r="F53" s="67"/>
      <c r="G53" s="65">
        <f t="shared" si="4"/>
        <v>4</v>
      </c>
      <c r="H53" s="66">
        <f t="shared" si="5"/>
        <v>-241</v>
      </c>
      <c r="I53" s="20">
        <f t="shared" si="6"/>
        <v>3.3898305084745763E-2</v>
      </c>
      <c r="J53" s="21">
        <f t="shared" si="7"/>
        <v>-0.15844838921762</v>
      </c>
    </row>
    <row r="54" spans="1:10" x14ac:dyDescent="0.25">
      <c r="A54" s="158" t="s">
        <v>333</v>
      </c>
      <c r="B54" s="65">
        <v>13</v>
      </c>
      <c r="C54" s="66">
        <v>24</v>
      </c>
      <c r="D54" s="65">
        <v>350</v>
      </c>
      <c r="E54" s="66">
        <v>384</v>
      </c>
      <c r="F54" s="67"/>
      <c r="G54" s="65">
        <f t="shared" si="4"/>
        <v>-11</v>
      </c>
      <c r="H54" s="66">
        <f t="shared" si="5"/>
        <v>-34</v>
      </c>
      <c r="I54" s="20">
        <f t="shared" si="6"/>
        <v>-0.45833333333333331</v>
      </c>
      <c r="J54" s="21">
        <f t="shared" si="7"/>
        <v>-8.8541666666666671E-2</v>
      </c>
    </row>
    <row r="55" spans="1:10" x14ac:dyDescent="0.25">
      <c r="A55" s="158" t="s">
        <v>262</v>
      </c>
      <c r="B55" s="65">
        <v>6</v>
      </c>
      <c r="C55" s="66">
        <v>24</v>
      </c>
      <c r="D55" s="65">
        <v>312</v>
      </c>
      <c r="E55" s="66">
        <v>75</v>
      </c>
      <c r="F55" s="67"/>
      <c r="G55" s="65">
        <f t="shared" si="4"/>
        <v>-18</v>
      </c>
      <c r="H55" s="66">
        <f t="shared" si="5"/>
        <v>237</v>
      </c>
      <c r="I55" s="20">
        <f t="shared" si="6"/>
        <v>-0.75</v>
      </c>
      <c r="J55" s="21">
        <f t="shared" si="7"/>
        <v>3.16</v>
      </c>
    </row>
    <row r="56" spans="1:10" x14ac:dyDescent="0.25">
      <c r="A56" s="158" t="s">
        <v>282</v>
      </c>
      <c r="B56" s="65">
        <v>12</v>
      </c>
      <c r="C56" s="66">
        <v>17</v>
      </c>
      <c r="D56" s="65">
        <v>276</v>
      </c>
      <c r="E56" s="66">
        <v>341</v>
      </c>
      <c r="F56" s="67"/>
      <c r="G56" s="65">
        <f t="shared" si="4"/>
        <v>-5</v>
      </c>
      <c r="H56" s="66">
        <f t="shared" si="5"/>
        <v>-65</v>
      </c>
      <c r="I56" s="20">
        <f t="shared" si="6"/>
        <v>-0.29411764705882354</v>
      </c>
      <c r="J56" s="21">
        <f t="shared" si="7"/>
        <v>-0.1906158357771261</v>
      </c>
    </row>
    <row r="57" spans="1:10" x14ac:dyDescent="0.25">
      <c r="A57" s="158" t="s">
        <v>293</v>
      </c>
      <c r="B57" s="65">
        <v>0</v>
      </c>
      <c r="C57" s="66">
        <v>0</v>
      </c>
      <c r="D57" s="65">
        <v>0</v>
      </c>
      <c r="E57" s="66">
        <v>17</v>
      </c>
      <c r="F57" s="67"/>
      <c r="G57" s="65">
        <f t="shared" si="4"/>
        <v>0</v>
      </c>
      <c r="H57" s="66">
        <f t="shared" si="5"/>
        <v>-17</v>
      </c>
      <c r="I57" s="20" t="str">
        <f t="shared" si="6"/>
        <v>-</v>
      </c>
      <c r="J57" s="21">
        <f t="shared" si="7"/>
        <v>-1</v>
      </c>
    </row>
    <row r="58" spans="1:10" x14ac:dyDescent="0.25">
      <c r="A58" s="158" t="s">
        <v>294</v>
      </c>
      <c r="B58" s="65">
        <v>4</v>
      </c>
      <c r="C58" s="66">
        <v>0</v>
      </c>
      <c r="D58" s="65">
        <v>22</v>
      </c>
      <c r="E58" s="66">
        <v>35</v>
      </c>
      <c r="F58" s="67"/>
      <c r="G58" s="65">
        <f t="shared" si="4"/>
        <v>4</v>
      </c>
      <c r="H58" s="66">
        <f t="shared" si="5"/>
        <v>-13</v>
      </c>
      <c r="I58" s="20" t="str">
        <f t="shared" si="6"/>
        <v>-</v>
      </c>
      <c r="J58" s="21">
        <f t="shared" si="7"/>
        <v>-0.37142857142857144</v>
      </c>
    </row>
    <row r="59" spans="1:10" x14ac:dyDescent="0.25">
      <c r="A59" s="158" t="s">
        <v>350</v>
      </c>
      <c r="B59" s="65">
        <v>5</v>
      </c>
      <c r="C59" s="66">
        <v>1</v>
      </c>
      <c r="D59" s="65">
        <v>29</v>
      </c>
      <c r="E59" s="66">
        <v>18</v>
      </c>
      <c r="F59" s="67"/>
      <c r="G59" s="65">
        <f t="shared" si="4"/>
        <v>4</v>
      </c>
      <c r="H59" s="66">
        <f t="shared" si="5"/>
        <v>11</v>
      </c>
      <c r="I59" s="20">
        <f t="shared" si="6"/>
        <v>4</v>
      </c>
      <c r="J59" s="21">
        <f t="shared" si="7"/>
        <v>0.61111111111111116</v>
      </c>
    </row>
    <row r="60" spans="1:10" x14ac:dyDescent="0.25">
      <c r="A60" s="158" t="s">
        <v>295</v>
      </c>
      <c r="B60" s="65">
        <v>3</v>
      </c>
      <c r="C60" s="66">
        <v>0</v>
      </c>
      <c r="D60" s="65">
        <v>26</v>
      </c>
      <c r="E60" s="66">
        <v>16</v>
      </c>
      <c r="F60" s="67"/>
      <c r="G60" s="65">
        <f t="shared" si="4"/>
        <v>3</v>
      </c>
      <c r="H60" s="66">
        <f t="shared" si="5"/>
        <v>10</v>
      </c>
      <c r="I60" s="20" t="str">
        <f t="shared" si="6"/>
        <v>-</v>
      </c>
      <c r="J60" s="21">
        <f t="shared" si="7"/>
        <v>0.625</v>
      </c>
    </row>
    <row r="61" spans="1:10" x14ac:dyDescent="0.25">
      <c r="A61" s="158" t="s">
        <v>242</v>
      </c>
      <c r="B61" s="65">
        <v>0</v>
      </c>
      <c r="C61" s="66">
        <v>0</v>
      </c>
      <c r="D61" s="65">
        <v>1</v>
      </c>
      <c r="E61" s="66">
        <v>23</v>
      </c>
      <c r="F61" s="67"/>
      <c r="G61" s="65">
        <f t="shared" si="4"/>
        <v>0</v>
      </c>
      <c r="H61" s="66">
        <f t="shared" si="5"/>
        <v>-22</v>
      </c>
      <c r="I61" s="20" t="str">
        <f t="shared" si="6"/>
        <v>-</v>
      </c>
      <c r="J61" s="21">
        <f t="shared" si="7"/>
        <v>-0.95652173913043481</v>
      </c>
    </row>
    <row r="62" spans="1:10" x14ac:dyDescent="0.25">
      <c r="A62" s="158" t="s">
        <v>263</v>
      </c>
      <c r="B62" s="65">
        <v>0</v>
      </c>
      <c r="C62" s="66">
        <v>0</v>
      </c>
      <c r="D62" s="65">
        <v>62</v>
      </c>
      <c r="E62" s="66">
        <v>0</v>
      </c>
      <c r="F62" s="67"/>
      <c r="G62" s="65">
        <f t="shared" si="4"/>
        <v>0</v>
      </c>
      <c r="H62" s="66">
        <f t="shared" si="5"/>
        <v>62</v>
      </c>
      <c r="I62" s="20" t="str">
        <f t="shared" si="6"/>
        <v>-</v>
      </c>
      <c r="J62" s="21" t="str">
        <f t="shared" si="7"/>
        <v>-</v>
      </c>
    </row>
    <row r="63" spans="1:10" x14ac:dyDescent="0.25">
      <c r="A63" s="158" t="s">
        <v>296</v>
      </c>
      <c r="B63" s="65">
        <v>3</v>
      </c>
      <c r="C63" s="66">
        <v>0</v>
      </c>
      <c r="D63" s="65">
        <v>5</v>
      </c>
      <c r="E63" s="66">
        <v>0</v>
      </c>
      <c r="F63" s="67"/>
      <c r="G63" s="65">
        <f t="shared" si="4"/>
        <v>3</v>
      </c>
      <c r="H63" s="66">
        <f t="shared" si="5"/>
        <v>5</v>
      </c>
      <c r="I63" s="20" t="str">
        <f t="shared" si="6"/>
        <v>-</v>
      </c>
      <c r="J63" s="21" t="str">
        <f t="shared" si="7"/>
        <v>-</v>
      </c>
    </row>
    <row r="64" spans="1:10" x14ac:dyDescent="0.25">
      <c r="A64" s="158" t="s">
        <v>473</v>
      </c>
      <c r="B64" s="65">
        <v>13</v>
      </c>
      <c r="C64" s="66">
        <v>8</v>
      </c>
      <c r="D64" s="65">
        <v>157</v>
      </c>
      <c r="E64" s="66">
        <v>19</v>
      </c>
      <c r="F64" s="67"/>
      <c r="G64" s="65">
        <f t="shared" si="4"/>
        <v>5</v>
      </c>
      <c r="H64" s="66">
        <f t="shared" si="5"/>
        <v>138</v>
      </c>
      <c r="I64" s="20">
        <f t="shared" si="6"/>
        <v>0.625</v>
      </c>
      <c r="J64" s="21">
        <f t="shared" si="7"/>
        <v>7.2631578947368425</v>
      </c>
    </row>
    <row r="65" spans="1:10" x14ac:dyDescent="0.25">
      <c r="A65" s="158" t="s">
        <v>395</v>
      </c>
      <c r="B65" s="65">
        <v>9</v>
      </c>
      <c r="C65" s="66">
        <v>45</v>
      </c>
      <c r="D65" s="65">
        <v>857</v>
      </c>
      <c r="E65" s="66">
        <v>1178</v>
      </c>
      <c r="F65" s="67"/>
      <c r="G65" s="65">
        <f t="shared" si="4"/>
        <v>-36</v>
      </c>
      <c r="H65" s="66">
        <f t="shared" si="5"/>
        <v>-321</v>
      </c>
      <c r="I65" s="20">
        <f t="shared" si="6"/>
        <v>-0.8</v>
      </c>
      <c r="J65" s="21">
        <f t="shared" si="7"/>
        <v>-0.27249575551782684</v>
      </c>
    </row>
    <row r="66" spans="1:10" x14ac:dyDescent="0.25">
      <c r="A66" s="158" t="s">
        <v>396</v>
      </c>
      <c r="B66" s="65">
        <v>9</v>
      </c>
      <c r="C66" s="66">
        <v>10</v>
      </c>
      <c r="D66" s="65">
        <v>210</v>
      </c>
      <c r="E66" s="66">
        <v>168</v>
      </c>
      <c r="F66" s="67"/>
      <c r="G66" s="65">
        <f t="shared" si="4"/>
        <v>-1</v>
      </c>
      <c r="H66" s="66">
        <f t="shared" si="5"/>
        <v>42</v>
      </c>
      <c r="I66" s="20">
        <f t="shared" si="6"/>
        <v>-0.1</v>
      </c>
      <c r="J66" s="21">
        <f t="shared" si="7"/>
        <v>0.25</v>
      </c>
    </row>
    <row r="67" spans="1:10" x14ac:dyDescent="0.25">
      <c r="A67" s="158" t="s">
        <v>429</v>
      </c>
      <c r="B67" s="65">
        <v>88</v>
      </c>
      <c r="C67" s="66">
        <v>123</v>
      </c>
      <c r="D67" s="65">
        <v>2003</v>
      </c>
      <c r="E67" s="66">
        <v>1598</v>
      </c>
      <c r="F67" s="67"/>
      <c r="G67" s="65">
        <f t="shared" si="4"/>
        <v>-35</v>
      </c>
      <c r="H67" s="66">
        <f t="shared" si="5"/>
        <v>405</v>
      </c>
      <c r="I67" s="20">
        <f t="shared" si="6"/>
        <v>-0.28455284552845528</v>
      </c>
      <c r="J67" s="21">
        <f t="shared" si="7"/>
        <v>0.25344180225281604</v>
      </c>
    </row>
    <row r="68" spans="1:10" x14ac:dyDescent="0.25">
      <c r="A68" s="158" t="s">
        <v>430</v>
      </c>
      <c r="B68" s="65">
        <v>7</v>
      </c>
      <c r="C68" s="66">
        <v>39</v>
      </c>
      <c r="D68" s="65">
        <v>335</v>
      </c>
      <c r="E68" s="66">
        <v>401</v>
      </c>
      <c r="F68" s="67"/>
      <c r="G68" s="65">
        <f t="shared" si="4"/>
        <v>-32</v>
      </c>
      <c r="H68" s="66">
        <f t="shared" si="5"/>
        <v>-66</v>
      </c>
      <c r="I68" s="20">
        <f t="shared" si="6"/>
        <v>-0.82051282051282048</v>
      </c>
      <c r="J68" s="21">
        <f t="shared" si="7"/>
        <v>-0.16458852867830423</v>
      </c>
    </row>
    <row r="69" spans="1:10" x14ac:dyDescent="0.25">
      <c r="A69" s="158" t="s">
        <v>474</v>
      </c>
      <c r="B69" s="65">
        <v>78</v>
      </c>
      <c r="C69" s="66">
        <v>137</v>
      </c>
      <c r="D69" s="65">
        <v>1264</v>
      </c>
      <c r="E69" s="66">
        <v>1328</v>
      </c>
      <c r="F69" s="67"/>
      <c r="G69" s="65">
        <f t="shared" si="4"/>
        <v>-59</v>
      </c>
      <c r="H69" s="66">
        <f t="shared" si="5"/>
        <v>-64</v>
      </c>
      <c r="I69" s="20">
        <f t="shared" si="6"/>
        <v>-0.43065693430656932</v>
      </c>
      <c r="J69" s="21">
        <f t="shared" si="7"/>
        <v>-4.8192771084337352E-2</v>
      </c>
    </row>
    <row r="70" spans="1:10" x14ac:dyDescent="0.25">
      <c r="A70" s="158" t="s">
        <v>475</v>
      </c>
      <c r="B70" s="65">
        <v>10</v>
      </c>
      <c r="C70" s="66">
        <v>19</v>
      </c>
      <c r="D70" s="65">
        <v>242</v>
      </c>
      <c r="E70" s="66">
        <v>206</v>
      </c>
      <c r="F70" s="67"/>
      <c r="G70" s="65">
        <f t="shared" si="4"/>
        <v>-9</v>
      </c>
      <c r="H70" s="66">
        <f t="shared" si="5"/>
        <v>36</v>
      </c>
      <c r="I70" s="20">
        <f t="shared" si="6"/>
        <v>-0.47368421052631576</v>
      </c>
      <c r="J70" s="21">
        <f t="shared" si="7"/>
        <v>0.17475728155339806</v>
      </c>
    </row>
    <row r="71" spans="1:10" x14ac:dyDescent="0.25">
      <c r="A71" s="158" t="s">
        <v>496</v>
      </c>
      <c r="B71" s="65">
        <v>34</v>
      </c>
      <c r="C71" s="66">
        <v>33</v>
      </c>
      <c r="D71" s="65">
        <v>295</v>
      </c>
      <c r="E71" s="66">
        <v>303</v>
      </c>
      <c r="F71" s="67"/>
      <c r="G71" s="65">
        <f t="shared" si="4"/>
        <v>1</v>
      </c>
      <c r="H71" s="66">
        <f t="shared" si="5"/>
        <v>-8</v>
      </c>
      <c r="I71" s="20">
        <f t="shared" si="6"/>
        <v>3.0303030303030304E-2</v>
      </c>
      <c r="J71" s="21">
        <f t="shared" si="7"/>
        <v>-2.6402640264026403E-2</v>
      </c>
    </row>
    <row r="72" spans="1:10" x14ac:dyDescent="0.25">
      <c r="A72" s="158" t="s">
        <v>334</v>
      </c>
      <c r="B72" s="65">
        <v>0</v>
      </c>
      <c r="C72" s="66">
        <v>1</v>
      </c>
      <c r="D72" s="65">
        <v>36</v>
      </c>
      <c r="E72" s="66">
        <v>27</v>
      </c>
      <c r="F72" s="67"/>
      <c r="G72" s="65">
        <f t="shared" si="4"/>
        <v>-1</v>
      </c>
      <c r="H72" s="66">
        <f t="shared" si="5"/>
        <v>9</v>
      </c>
      <c r="I72" s="20">
        <f t="shared" si="6"/>
        <v>-1</v>
      </c>
      <c r="J72" s="21">
        <f t="shared" si="7"/>
        <v>0.33333333333333331</v>
      </c>
    </row>
    <row r="73" spans="1:10" s="160" customFormat="1" x14ac:dyDescent="0.25">
      <c r="A73" s="178" t="s">
        <v>659</v>
      </c>
      <c r="B73" s="71">
        <v>441</v>
      </c>
      <c r="C73" s="72">
        <v>698</v>
      </c>
      <c r="D73" s="71">
        <v>8921</v>
      </c>
      <c r="E73" s="72">
        <v>9416</v>
      </c>
      <c r="F73" s="73"/>
      <c r="G73" s="71">
        <f t="shared" si="4"/>
        <v>-257</v>
      </c>
      <c r="H73" s="72">
        <f t="shared" si="5"/>
        <v>-495</v>
      </c>
      <c r="I73" s="37">
        <f t="shared" si="6"/>
        <v>-0.36819484240687678</v>
      </c>
      <c r="J73" s="38">
        <f t="shared" si="7"/>
        <v>-5.2570093457943924E-2</v>
      </c>
    </row>
    <row r="74" spans="1:10" x14ac:dyDescent="0.25">
      <c r="A74" s="177"/>
      <c r="B74" s="143"/>
      <c r="C74" s="144"/>
      <c r="D74" s="143"/>
      <c r="E74" s="144"/>
      <c r="F74" s="145"/>
      <c r="G74" s="143"/>
      <c r="H74" s="144"/>
      <c r="I74" s="151"/>
      <c r="J74" s="152"/>
    </row>
    <row r="75" spans="1:10" s="139" customFormat="1" x14ac:dyDescent="0.25">
      <c r="A75" s="159" t="s">
        <v>37</v>
      </c>
      <c r="B75" s="65"/>
      <c r="C75" s="66"/>
      <c r="D75" s="65"/>
      <c r="E75" s="66"/>
      <c r="F75" s="67"/>
      <c r="G75" s="65"/>
      <c r="H75" s="66"/>
      <c r="I75" s="20"/>
      <c r="J75" s="21"/>
    </row>
    <row r="76" spans="1:10" x14ac:dyDescent="0.25">
      <c r="A76" s="158" t="s">
        <v>404</v>
      </c>
      <c r="B76" s="65">
        <v>257</v>
      </c>
      <c r="C76" s="66">
        <v>0</v>
      </c>
      <c r="D76" s="65">
        <v>438</v>
      </c>
      <c r="E76" s="66">
        <v>0</v>
      </c>
      <c r="F76" s="67"/>
      <c r="G76" s="65">
        <f>B76-C76</f>
        <v>257</v>
      </c>
      <c r="H76" s="66">
        <f>D76-E76</f>
        <v>438</v>
      </c>
      <c r="I76" s="20" t="str">
        <f>IF(C76=0, "-", IF(G76/C76&lt;10, G76/C76, "&gt;999%"))</f>
        <v>-</v>
      </c>
      <c r="J76" s="21" t="str">
        <f>IF(E76=0, "-", IF(H76/E76&lt;10, H76/E76, "&gt;999%"))</f>
        <v>-</v>
      </c>
    </row>
    <row r="77" spans="1:10" s="160" customFormat="1" x14ac:dyDescent="0.25">
      <c r="A77" s="178" t="s">
        <v>660</v>
      </c>
      <c r="B77" s="71">
        <v>257</v>
      </c>
      <c r="C77" s="72">
        <v>0</v>
      </c>
      <c r="D77" s="71">
        <v>438</v>
      </c>
      <c r="E77" s="72">
        <v>0</v>
      </c>
      <c r="F77" s="73"/>
      <c r="G77" s="71">
        <f>B77-C77</f>
        <v>257</v>
      </c>
      <c r="H77" s="72">
        <f>D77-E77</f>
        <v>438</v>
      </c>
      <c r="I77" s="37" t="str">
        <f>IF(C77=0, "-", IF(G77/C77&lt;10, G77/C77, "&gt;999%"))</f>
        <v>-</v>
      </c>
      <c r="J77" s="38" t="str">
        <f>IF(E77=0, "-", IF(H77/E77&lt;10, H77/E77, "&gt;999%"))</f>
        <v>-</v>
      </c>
    </row>
    <row r="78" spans="1:10" x14ac:dyDescent="0.25">
      <c r="A78" s="177"/>
      <c r="B78" s="143"/>
      <c r="C78" s="144"/>
      <c r="D78" s="143"/>
      <c r="E78" s="144"/>
      <c r="F78" s="145"/>
      <c r="G78" s="143"/>
      <c r="H78" s="144"/>
      <c r="I78" s="151"/>
      <c r="J78" s="152"/>
    </row>
    <row r="79" spans="1:10" s="139" customFormat="1" x14ac:dyDescent="0.25">
      <c r="A79" s="159" t="s">
        <v>38</v>
      </c>
      <c r="B79" s="65"/>
      <c r="C79" s="66"/>
      <c r="D79" s="65"/>
      <c r="E79" s="66"/>
      <c r="F79" s="67"/>
      <c r="G79" s="65"/>
      <c r="H79" s="66"/>
      <c r="I79" s="20"/>
      <c r="J79" s="21"/>
    </row>
    <row r="80" spans="1:10" x14ac:dyDescent="0.25">
      <c r="A80" s="158" t="s">
        <v>38</v>
      </c>
      <c r="B80" s="65">
        <v>0</v>
      </c>
      <c r="C80" s="66">
        <v>1</v>
      </c>
      <c r="D80" s="65">
        <v>1</v>
      </c>
      <c r="E80" s="66">
        <v>1</v>
      </c>
      <c r="F80" s="67"/>
      <c r="G80" s="65">
        <f>B80-C80</f>
        <v>-1</v>
      </c>
      <c r="H80" s="66">
        <f>D80-E80</f>
        <v>0</v>
      </c>
      <c r="I80" s="20">
        <f>IF(C80=0, "-", IF(G80/C80&lt;10, G80/C80, "&gt;999%"))</f>
        <v>-1</v>
      </c>
      <c r="J80" s="21">
        <f>IF(E80=0, "-", IF(H80/E80&lt;10, H80/E80, "&gt;999%"))</f>
        <v>0</v>
      </c>
    </row>
    <row r="81" spans="1:10" s="160" customFormat="1" x14ac:dyDescent="0.25">
      <c r="A81" s="178" t="s">
        <v>661</v>
      </c>
      <c r="B81" s="71">
        <v>0</v>
      </c>
      <c r="C81" s="72">
        <v>1</v>
      </c>
      <c r="D81" s="71">
        <v>1</v>
      </c>
      <c r="E81" s="72">
        <v>1</v>
      </c>
      <c r="F81" s="73"/>
      <c r="G81" s="71">
        <f>B81-C81</f>
        <v>-1</v>
      </c>
      <c r="H81" s="72">
        <f>D81-E81</f>
        <v>0</v>
      </c>
      <c r="I81" s="37">
        <f>IF(C81=0, "-", IF(G81/C81&lt;10, G81/C81, "&gt;999%"))</f>
        <v>-1</v>
      </c>
      <c r="J81" s="38">
        <f>IF(E81=0, "-", IF(H81/E81&lt;10, H81/E81, "&gt;999%"))</f>
        <v>0</v>
      </c>
    </row>
    <row r="82" spans="1:10" x14ac:dyDescent="0.25">
      <c r="A82" s="177"/>
      <c r="B82" s="143"/>
      <c r="C82" s="144"/>
      <c r="D82" s="143"/>
      <c r="E82" s="144"/>
      <c r="F82" s="145"/>
      <c r="G82" s="143"/>
      <c r="H82" s="144"/>
      <c r="I82" s="151"/>
      <c r="J82" s="152"/>
    </row>
    <row r="83" spans="1:10" s="139" customFormat="1" x14ac:dyDescent="0.25">
      <c r="A83" s="159" t="s">
        <v>39</v>
      </c>
      <c r="B83" s="65"/>
      <c r="C83" s="66"/>
      <c r="D83" s="65"/>
      <c r="E83" s="66"/>
      <c r="F83" s="67"/>
      <c r="G83" s="65"/>
      <c r="H83" s="66"/>
      <c r="I83" s="20"/>
      <c r="J83" s="21"/>
    </row>
    <row r="84" spans="1:10" x14ac:dyDescent="0.25">
      <c r="A84" s="158" t="s">
        <v>335</v>
      </c>
      <c r="B84" s="65">
        <v>6</v>
      </c>
      <c r="C84" s="66">
        <v>0</v>
      </c>
      <c r="D84" s="65">
        <v>67</v>
      </c>
      <c r="E84" s="66">
        <v>0</v>
      </c>
      <c r="F84" s="67"/>
      <c r="G84" s="65">
        <f>B84-C84</f>
        <v>6</v>
      </c>
      <c r="H84" s="66">
        <f>D84-E84</f>
        <v>67</v>
      </c>
      <c r="I84" s="20" t="str">
        <f>IF(C84=0, "-", IF(G84/C84&lt;10, G84/C84, "&gt;999%"))</f>
        <v>-</v>
      </c>
      <c r="J84" s="21" t="str">
        <f>IF(E84=0, "-", IF(H84/E84&lt;10, H84/E84, "&gt;999%"))</f>
        <v>-</v>
      </c>
    </row>
    <row r="85" spans="1:10" x14ac:dyDescent="0.25">
      <c r="A85" s="158" t="s">
        <v>535</v>
      </c>
      <c r="B85" s="65">
        <v>87</v>
      </c>
      <c r="C85" s="66">
        <v>52</v>
      </c>
      <c r="D85" s="65">
        <v>517</v>
      </c>
      <c r="E85" s="66">
        <v>647</v>
      </c>
      <c r="F85" s="67"/>
      <c r="G85" s="65">
        <f>B85-C85</f>
        <v>35</v>
      </c>
      <c r="H85" s="66">
        <f>D85-E85</f>
        <v>-130</v>
      </c>
      <c r="I85" s="20">
        <f>IF(C85=0, "-", IF(G85/C85&lt;10, G85/C85, "&gt;999%"))</f>
        <v>0.67307692307692313</v>
      </c>
      <c r="J85" s="21">
        <f>IF(E85=0, "-", IF(H85/E85&lt;10, H85/E85, "&gt;999%"))</f>
        <v>-0.20092735703245751</v>
      </c>
    </row>
    <row r="86" spans="1:10" x14ac:dyDescent="0.25">
      <c r="A86" s="158" t="s">
        <v>536</v>
      </c>
      <c r="B86" s="65">
        <v>25</v>
      </c>
      <c r="C86" s="66">
        <v>4</v>
      </c>
      <c r="D86" s="65">
        <v>207</v>
      </c>
      <c r="E86" s="66">
        <v>4</v>
      </c>
      <c r="F86" s="67"/>
      <c r="G86" s="65">
        <f>B86-C86</f>
        <v>21</v>
      </c>
      <c r="H86" s="66">
        <f>D86-E86</f>
        <v>203</v>
      </c>
      <c r="I86" s="20">
        <f>IF(C86=0, "-", IF(G86/C86&lt;10, G86/C86, "&gt;999%"))</f>
        <v>5.25</v>
      </c>
      <c r="J86" s="21" t="str">
        <f>IF(E86=0, "-", IF(H86/E86&lt;10, H86/E86, "&gt;999%"))</f>
        <v>&gt;999%</v>
      </c>
    </row>
    <row r="87" spans="1:10" s="160" customFormat="1" x14ac:dyDescent="0.25">
      <c r="A87" s="178" t="s">
        <v>662</v>
      </c>
      <c r="B87" s="71">
        <v>118</v>
      </c>
      <c r="C87" s="72">
        <v>56</v>
      </c>
      <c r="D87" s="71">
        <v>791</v>
      </c>
      <c r="E87" s="72">
        <v>651</v>
      </c>
      <c r="F87" s="73"/>
      <c r="G87" s="71">
        <f>B87-C87</f>
        <v>62</v>
      </c>
      <c r="H87" s="72">
        <f>D87-E87</f>
        <v>140</v>
      </c>
      <c r="I87" s="37">
        <f>IF(C87=0, "-", IF(G87/C87&lt;10, G87/C87, "&gt;999%"))</f>
        <v>1.1071428571428572</v>
      </c>
      <c r="J87" s="38">
        <f>IF(E87=0, "-", IF(H87/E87&lt;10, H87/E87, "&gt;999%"))</f>
        <v>0.21505376344086022</v>
      </c>
    </row>
    <row r="88" spans="1:10" x14ac:dyDescent="0.25">
      <c r="A88" s="177"/>
      <c r="B88" s="143"/>
      <c r="C88" s="144"/>
      <c r="D88" s="143"/>
      <c r="E88" s="144"/>
      <c r="F88" s="145"/>
      <c r="G88" s="143"/>
      <c r="H88" s="144"/>
      <c r="I88" s="151"/>
      <c r="J88" s="152"/>
    </row>
    <row r="89" spans="1:10" s="139" customFormat="1" x14ac:dyDescent="0.25">
      <c r="A89" s="159" t="s">
        <v>40</v>
      </c>
      <c r="B89" s="65"/>
      <c r="C89" s="66"/>
      <c r="D89" s="65"/>
      <c r="E89" s="66"/>
      <c r="F89" s="67"/>
      <c r="G89" s="65"/>
      <c r="H89" s="66"/>
      <c r="I89" s="20"/>
      <c r="J89" s="21"/>
    </row>
    <row r="90" spans="1:10" x14ac:dyDescent="0.25">
      <c r="A90" s="158" t="s">
        <v>290</v>
      </c>
      <c r="B90" s="65">
        <v>0</v>
      </c>
      <c r="C90" s="66">
        <v>1</v>
      </c>
      <c r="D90" s="65">
        <v>10</v>
      </c>
      <c r="E90" s="66">
        <v>28</v>
      </c>
      <c r="F90" s="67"/>
      <c r="G90" s="65">
        <f>B90-C90</f>
        <v>-1</v>
      </c>
      <c r="H90" s="66">
        <f>D90-E90</f>
        <v>-18</v>
      </c>
      <c r="I90" s="20">
        <f>IF(C90=0, "-", IF(G90/C90&lt;10, G90/C90, "&gt;999%"))</f>
        <v>-1</v>
      </c>
      <c r="J90" s="21">
        <f>IF(E90=0, "-", IF(H90/E90&lt;10, H90/E90, "&gt;999%"))</f>
        <v>-0.6428571428571429</v>
      </c>
    </row>
    <row r="91" spans="1:10" s="160" customFormat="1" x14ac:dyDescent="0.25">
      <c r="A91" s="178" t="s">
        <v>663</v>
      </c>
      <c r="B91" s="71">
        <v>0</v>
      </c>
      <c r="C91" s="72">
        <v>1</v>
      </c>
      <c r="D91" s="71">
        <v>10</v>
      </c>
      <c r="E91" s="72">
        <v>28</v>
      </c>
      <c r="F91" s="73"/>
      <c r="G91" s="71">
        <f>B91-C91</f>
        <v>-1</v>
      </c>
      <c r="H91" s="72">
        <f>D91-E91</f>
        <v>-18</v>
      </c>
      <c r="I91" s="37">
        <f>IF(C91=0, "-", IF(G91/C91&lt;10, G91/C91, "&gt;999%"))</f>
        <v>-1</v>
      </c>
      <c r="J91" s="38">
        <f>IF(E91=0, "-", IF(H91/E91&lt;10, H91/E91, "&gt;999%"))</f>
        <v>-0.6428571428571429</v>
      </c>
    </row>
    <row r="92" spans="1:10" x14ac:dyDescent="0.25">
      <c r="A92" s="177"/>
      <c r="B92" s="143"/>
      <c r="C92" s="144"/>
      <c r="D92" s="143"/>
      <c r="E92" s="144"/>
      <c r="F92" s="145"/>
      <c r="G92" s="143"/>
      <c r="H92" s="144"/>
      <c r="I92" s="151"/>
      <c r="J92" s="152"/>
    </row>
    <row r="93" spans="1:10" s="139" customFormat="1" x14ac:dyDescent="0.25">
      <c r="A93" s="159" t="s">
        <v>41</v>
      </c>
      <c r="B93" s="65"/>
      <c r="C93" s="66"/>
      <c r="D93" s="65"/>
      <c r="E93" s="66"/>
      <c r="F93" s="67"/>
      <c r="G93" s="65"/>
      <c r="H93" s="66"/>
      <c r="I93" s="20"/>
      <c r="J93" s="21"/>
    </row>
    <row r="94" spans="1:10" x14ac:dyDescent="0.25">
      <c r="A94" s="158" t="s">
        <v>220</v>
      </c>
      <c r="B94" s="65">
        <v>0</v>
      </c>
      <c r="C94" s="66">
        <v>6</v>
      </c>
      <c r="D94" s="65">
        <v>33</v>
      </c>
      <c r="E94" s="66">
        <v>32</v>
      </c>
      <c r="F94" s="67"/>
      <c r="G94" s="65">
        <f t="shared" ref="G94:G99" si="8">B94-C94</f>
        <v>-6</v>
      </c>
      <c r="H94" s="66">
        <f t="shared" ref="H94:H99" si="9">D94-E94</f>
        <v>1</v>
      </c>
      <c r="I94" s="20">
        <f t="shared" ref="I94:I99" si="10">IF(C94=0, "-", IF(G94/C94&lt;10, G94/C94, "&gt;999%"))</f>
        <v>-1</v>
      </c>
      <c r="J94" s="21">
        <f t="shared" ref="J94:J99" si="11">IF(E94=0, "-", IF(H94/E94&lt;10, H94/E94, "&gt;999%"))</f>
        <v>3.125E-2</v>
      </c>
    </row>
    <row r="95" spans="1:10" x14ac:dyDescent="0.25">
      <c r="A95" s="158" t="s">
        <v>359</v>
      </c>
      <c r="B95" s="65">
        <v>0</v>
      </c>
      <c r="C95" s="66">
        <v>0</v>
      </c>
      <c r="D95" s="65">
        <v>0</v>
      </c>
      <c r="E95" s="66">
        <v>1</v>
      </c>
      <c r="F95" s="67"/>
      <c r="G95" s="65">
        <f t="shared" si="8"/>
        <v>0</v>
      </c>
      <c r="H95" s="66">
        <f t="shared" si="9"/>
        <v>-1</v>
      </c>
      <c r="I95" s="20" t="str">
        <f t="shared" si="10"/>
        <v>-</v>
      </c>
      <c r="J95" s="21">
        <f t="shared" si="11"/>
        <v>-1</v>
      </c>
    </row>
    <row r="96" spans="1:10" x14ac:dyDescent="0.25">
      <c r="A96" s="158" t="s">
        <v>370</v>
      </c>
      <c r="B96" s="65">
        <v>3</v>
      </c>
      <c r="C96" s="66">
        <v>0</v>
      </c>
      <c r="D96" s="65">
        <v>29</v>
      </c>
      <c r="E96" s="66">
        <v>2</v>
      </c>
      <c r="F96" s="67"/>
      <c r="G96" s="65">
        <f t="shared" si="8"/>
        <v>3</v>
      </c>
      <c r="H96" s="66">
        <f t="shared" si="9"/>
        <v>27</v>
      </c>
      <c r="I96" s="20" t="str">
        <f t="shared" si="10"/>
        <v>-</v>
      </c>
      <c r="J96" s="21" t="str">
        <f t="shared" si="11"/>
        <v>&gt;999%</v>
      </c>
    </row>
    <row r="97" spans="1:10" x14ac:dyDescent="0.25">
      <c r="A97" s="158" t="s">
        <v>405</v>
      </c>
      <c r="B97" s="65">
        <v>10</v>
      </c>
      <c r="C97" s="66">
        <v>3</v>
      </c>
      <c r="D97" s="65">
        <v>30</v>
      </c>
      <c r="E97" s="66">
        <v>20</v>
      </c>
      <c r="F97" s="67"/>
      <c r="G97" s="65">
        <f t="shared" si="8"/>
        <v>7</v>
      </c>
      <c r="H97" s="66">
        <f t="shared" si="9"/>
        <v>10</v>
      </c>
      <c r="I97" s="20">
        <f t="shared" si="10"/>
        <v>2.3333333333333335</v>
      </c>
      <c r="J97" s="21">
        <f t="shared" si="11"/>
        <v>0.5</v>
      </c>
    </row>
    <row r="98" spans="1:10" x14ac:dyDescent="0.25">
      <c r="A98" s="158" t="s">
        <v>276</v>
      </c>
      <c r="B98" s="65">
        <v>4</v>
      </c>
      <c r="C98" s="66">
        <v>0</v>
      </c>
      <c r="D98" s="65">
        <v>17</v>
      </c>
      <c r="E98" s="66">
        <v>0</v>
      </c>
      <c r="F98" s="67"/>
      <c r="G98" s="65">
        <f t="shared" si="8"/>
        <v>4</v>
      </c>
      <c r="H98" s="66">
        <f t="shared" si="9"/>
        <v>17</v>
      </c>
      <c r="I98" s="20" t="str">
        <f t="shared" si="10"/>
        <v>-</v>
      </c>
      <c r="J98" s="21" t="str">
        <f t="shared" si="11"/>
        <v>-</v>
      </c>
    </row>
    <row r="99" spans="1:10" s="160" customFormat="1" x14ac:dyDescent="0.25">
      <c r="A99" s="178" t="s">
        <v>664</v>
      </c>
      <c r="B99" s="71">
        <v>17</v>
      </c>
      <c r="C99" s="72">
        <v>9</v>
      </c>
      <c r="D99" s="71">
        <v>109</v>
      </c>
      <c r="E99" s="72">
        <v>55</v>
      </c>
      <c r="F99" s="73"/>
      <c r="G99" s="71">
        <f t="shared" si="8"/>
        <v>8</v>
      </c>
      <c r="H99" s="72">
        <f t="shared" si="9"/>
        <v>54</v>
      </c>
      <c r="I99" s="37">
        <f t="shared" si="10"/>
        <v>0.88888888888888884</v>
      </c>
      <c r="J99" s="38">
        <f t="shared" si="11"/>
        <v>0.98181818181818181</v>
      </c>
    </row>
    <row r="100" spans="1:10" x14ac:dyDescent="0.25">
      <c r="A100" s="177"/>
      <c r="B100" s="143"/>
      <c r="C100" s="144"/>
      <c r="D100" s="143"/>
      <c r="E100" s="144"/>
      <c r="F100" s="145"/>
      <c r="G100" s="143"/>
      <c r="H100" s="144"/>
      <c r="I100" s="151"/>
      <c r="J100" s="152"/>
    </row>
    <row r="101" spans="1:10" s="139" customFormat="1" x14ac:dyDescent="0.25">
      <c r="A101" s="159" t="s">
        <v>42</v>
      </c>
      <c r="B101" s="65"/>
      <c r="C101" s="66"/>
      <c r="D101" s="65"/>
      <c r="E101" s="66"/>
      <c r="F101" s="67"/>
      <c r="G101" s="65"/>
      <c r="H101" s="66"/>
      <c r="I101" s="20"/>
      <c r="J101" s="21"/>
    </row>
    <row r="102" spans="1:10" x14ac:dyDescent="0.25">
      <c r="A102" s="158" t="s">
        <v>431</v>
      </c>
      <c r="B102" s="65">
        <v>8</v>
      </c>
      <c r="C102" s="66">
        <v>0</v>
      </c>
      <c r="D102" s="65">
        <v>108</v>
      </c>
      <c r="E102" s="66">
        <v>0</v>
      </c>
      <c r="F102" s="67"/>
      <c r="G102" s="65">
        <f>B102-C102</f>
        <v>8</v>
      </c>
      <c r="H102" s="66">
        <f>D102-E102</f>
        <v>108</v>
      </c>
      <c r="I102" s="20" t="str">
        <f>IF(C102=0, "-", IF(G102/C102&lt;10, G102/C102, "&gt;999%"))</f>
        <v>-</v>
      </c>
      <c r="J102" s="21" t="str">
        <f>IF(E102=0, "-", IF(H102/E102&lt;10, H102/E102, "&gt;999%"))</f>
        <v>-</v>
      </c>
    </row>
    <row r="103" spans="1:10" x14ac:dyDescent="0.25">
      <c r="A103" s="158" t="s">
        <v>406</v>
      </c>
      <c r="B103" s="65">
        <v>32</v>
      </c>
      <c r="C103" s="66">
        <v>0</v>
      </c>
      <c r="D103" s="65">
        <v>247</v>
      </c>
      <c r="E103" s="66">
        <v>0</v>
      </c>
      <c r="F103" s="67"/>
      <c r="G103" s="65">
        <f>B103-C103</f>
        <v>32</v>
      </c>
      <c r="H103" s="66">
        <f>D103-E103</f>
        <v>247</v>
      </c>
      <c r="I103" s="20" t="str">
        <f>IF(C103=0, "-", IF(G103/C103&lt;10, G103/C103, "&gt;999%"))</f>
        <v>-</v>
      </c>
      <c r="J103" s="21" t="str">
        <f>IF(E103=0, "-", IF(H103/E103&lt;10, H103/E103, "&gt;999%"))</f>
        <v>-</v>
      </c>
    </row>
    <row r="104" spans="1:10" x14ac:dyDescent="0.25">
      <c r="A104" s="158" t="s">
        <v>243</v>
      </c>
      <c r="B104" s="65">
        <v>10</v>
      </c>
      <c r="C104" s="66">
        <v>0</v>
      </c>
      <c r="D104" s="65">
        <v>74</v>
      </c>
      <c r="E104" s="66">
        <v>0</v>
      </c>
      <c r="F104" s="67"/>
      <c r="G104" s="65">
        <f>B104-C104</f>
        <v>10</v>
      </c>
      <c r="H104" s="66">
        <f>D104-E104</f>
        <v>74</v>
      </c>
      <c r="I104" s="20" t="str">
        <f>IF(C104=0, "-", IF(G104/C104&lt;10, G104/C104, "&gt;999%"))</f>
        <v>-</v>
      </c>
      <c r="J104" s="21" t="str">
        <f>IF(E104=0, "-", IF(H104/E104&lt;10, H104/E104, "&gt;999%"))</f>
        <v>-</v>
      </c>
    </row>
    <row r="105" spans="1:10" s="160" customFormat="1" x14ac:dyDescent="0.25">
      <c r="A105" s="178" t="s">
        <v>665</v>
      </c>
      <c r="B105" s="71">
        <v>50</v>
      </c>
      <c r="C105" s="72">
        <v>0</v>
      </c>
      <c r="D105" s="71">
        <v>429</v>
      </c>
      <c r="E105" s="72">
        <v>0</v>
      </c>
      <c r="F105" s="73"/>
      <c r="G105" s="71">
        <f>B105-C105</f>
        <v>50</v>
      </c>
      <c r="H105" s="72">
        <f>D105-E105</f>
        <v>429</v>
      </c>
      <c r="I105" s="37" t="str">
        <f>IF(C105=0, "-", IF(G105/C105&lt;10, G105/C105, "&gt;999%"))</f>
        <v>-</v>
      </c>
      <c r="J105" s="38" t="str">
        <f>IF(E105=0, "-", IF(H105/E105&lt;10, H105/E105, "&gt;999%"))</f>
        <v>-</v>
      </c>
    </row>
    <row r="106" spans="1:10" x14ac:dyDescent="0.25">
      <c r="A106" s="177"/>
      <c r="B106" s="143"/>
      <c r="C106" s="144"/>
      <c r="D106" s="143"/>
      <c r="E106" s="144"/>
      <c r="F106" s="145"/>
      <c r="G106" s="143"/>
      <c r="H106" s="144"/>
      <c r="I106" s="151"/>
      <c r="J106" s="152"/>
    </row>
    <row r="107" spans="1:10" s="139" customFormat="1" x14ac:dyDescent="0.25">
      <c r="A107" s="159" t="s">
        <v>43</v>
      </c>
      <c r="B107" s="65"/>
      <c r="C107" s="66"/>
      <c r="D107" s="65"/>
      <c r="E107" s="66"/>
      <c r="F107" s="67"/>
      <c r="G107" s="65"/>
      <c r="H107" s="66"/>
      <c r="I107" s="20"/>
      <c r="J107" s="21"/>
    </row>
    <row r="108" spans="1:10" x14ac:dyDescent="0.25">
      <c r="A108" s="158" t="s">
        <v>582</v>
      </c>
      <c r="B108" s="65">
        <v>34</v>
      </c>
      <c r="C108" s="66">
        <v>30</v>
      </c>
      <c r="D108" s="65">
        <v>278</v>
      </c>
      <c r="E108" s="66">
        <v>277</v>
      </c>
      <c r="F108" s="67"/>
      <c r="G108" s="65">
        <f>B108-C108</f>
        <v>4</v>
      </c>
      <c r="H108" s="66">
        <f>D108-E108</f>
        <v>1</v>
      </c>
      <c r="I108" s="20">
        <f>IF(C108=0, "-", IF(G108/C108&lt;10, G108/C108, "&gt;999%"))</f>
        <v>0.13333333333333333</v>
      </c>
      <c r="J108" s="21">
        <f>IF(E108=0, "-", IF(H108/E108&lt;10, H108/E108, "&gt;999%"))</f>
        <v>3.6101083032490976E-3</v>
      </c>
    </row>
    <row r="109" spans="1:10" x14ac:dyDescent="0.25">
      <c r="A109" s="158" t="s">
        <v>569</v>
      </c>
      <c r="B109" s="65">
        <v>2</v>
      </c>
      <c r="C109" s="66">
        <v>3</v>
      </c>
      <c r="D109" s="65">
        <v>20</v>
      </c>
      <c r="E109" s="66">
        <v>17</v>
      </c>
      <c r="F109" s="67"/>
      <c r="G109" s="65">
        <f>B109-C109</f>
        <v>-1</v>
      </c>
      <c r="H109" s="66">
        <f>D109-E109</f>
        <v>3</v>
      </c>
      <c r="I109" s="20">
        <f>IF(C109=0, "-", IF(G109/C109&lt;10, G109/C109, "&gt;999%"))</f>
        <v>-0.33333333333333331</v>
      </c>
      <c r="J109" s="21">
        <f>IF(E109=0, "-", IF(H109/E109&lt;10, H109/E109, "&gt;999%"))</f>
        <v>0.17647058823529413</v>
      </c>
    </row>
    <row r="110" spans="1:10" s="160" customFormat="1" x14ac:dyDescent="0.25">
      <c r="A110" s="178" t="s">
        <v>666</v>
      </c>
      <c r="B110" s="71">
        <v>36</v>
      </c>
      <c r="C110" s="72">
        <v>33</v>
      </c>
      <c r="D110" s="71">
        <v>298</v>
      </c>
      <c r="E110" s="72">
        <v>294</v>
      </c>
      <c r="F110" s="73"/>
      <c r="G110" s="71">
        <f>B110-C110</f>
        <v>3</v>
      </c>
      <c r="H110" s="72">
        <f>D110-E110</f>
        <v>4</v>
      </c>
      <c r="I110" s="37">
        <f>IF(C110=0, "-", IF(G110/C110&lt;10, G110/C110, "&gt;999%"))</f>
        <v>9.0909090909090912E-2</v>
      </c>
      <c r="J110" s="38">
        <f>IF(E110=0, "-", IF(H110/E110&lt;10, H110/E110, "&gt;999%"))</f>
        <v>1.3605442176870748E-2</v>
      </c>
    </row>
    <row r="111" spans="1:10" x14ac:dyDescent="0.25">
      <c r="A111" s="177"/>
      <c r="B111" s="143"/>
      <c r="C111" s="144"/>
      <c r="D111" s="143"/>
      <c r="E111" s="144"/>
      <c r="F111" s="145"/>
      <c r="G111" s="143"/>
      <c r="H111" s="144"/>
      <c r="I111" s="151"/>
      <c r="J111" s="152"/>
    </row>
    <row r="112" spans="1:10" s="139" customFormat="1" x14ac:dyDescent="0.25">
      <c r="A112" s="159" t="s">
        <v>44</v>
      </c>
      <c r="B112" s="65"/>
      <c r="C112" s="66"/>
      <c r="D112" s="65"/>
      <c r="E112" s="66"/>
      <c r="F112" s="67"/>
      <c r="G112" s="65"/>
      <c r="H112" s="66"/>
      <c r="I112" s="20"/>
      <c r="J112" s="21"/>
    </row>
    <row r="113" spans="1:10" x14ac:dyDescent="0.25">
      <c r="A113" s="158" t="s">
        <v>583</v>
      </c>
      <c r="B113" s="65">
        <v>5</v>
      </c>
      <c r="C113" s="66">
        <v>1</v>
      </c>
      <c r="D113" s="65">
        <v>43</v>
      </c>
      <c r="E113" s="66">
        <v>18</v>
      </c>
      <c r="F113" s="67"/>
      <c r="G113" s="65">
        <f>B113-C113</f>
        <v>4</v>
      </c>
      <c r="H113" s="66">
        <f>D113-E113</f>
        <v>25</v>
      </c>
      <c r="I113" s="20">
        <f>IF(C113=0, "-", IF(G113/C113&lt;10, G113/C113, "&gt;999%"))</f>
        <v>4</v>
      </c>
      <c r="J113" s="21">
        <f>IF(E113=0, "-", IF(H113/E113&lt;10, H113/E113, "&gt;999%"))</f>
        <v>1.3888888888888888</v>
      </c>
    </row>
    <row r="114" spans="1:10" x14ac:dyDescent="0.25">
      <c r="A114" s="158" t="s">
        <v>570</v>
      </c>
      <c r="B114" s="65">
        <v>0</v>
      </c>
      <c r="C114" s="66">
        <v>0</v>
      </c>
      <c r="D114" s="65">
        <v>0</v>
      </c>
      <c r="E114" s="66">
        <v>3</v>
      </c>
      <c r="F114" s="67"/>
      <c r="G114" s="65">
        <f>B114-C114</f>
        <v>0</v>
      </c>
      <c r="H114" s="66">
        <f>D114-E114</f>
        <v>-3</v>
      </c>
      <c r="I114" s="20" t="str">
        <f>IF(C114=0, "-", IF(G114/C114&lt;10, G114/C114, "&gt;999%"))</f>
        <v>-</v>
      </c>
      <c r="J114" s="21">
        <f>IF(E114=0, "-", IF(H114/E114&lt;10, H114/E114, "&gt;999%"))</f>
        <v>-1</v>
      </c>
    </row>
    <row r="115" spans="1:10" s="160" customFormat="1" x14ac:dyDescent="0.25">
      <c r="A115" s="178" t="s">
        <v>667</v>
      </c>
      <c r="B115" s="71">
        <v>5</v>
      </c>
      <c r="C115" s="72">
        <v>1</v>
      </c>
      <c r="D115" s="71">
        <v>43</v>
      </c>
      <c r="E115" s="72">
        <v>21</v>
      </c>
      <c r="F115" s="73"/>
      <c r="G115" s="71">
        <f>B115-C115</f>
        <v>4</v>
      </c>
      <c r="H115" s="72">
        <f>D115-E115</f>
        <v>22</v>
      </c>
      <c r="I115" s="37">
        <f>IF(C115=0, "-", IF(G115/C115&lt;10, G115/C115, "&gt;999%"))</f>
        <v>4</v>
      </c>
      <c r="J115" s="38">
        <f>IF(E115=0, "-", IF(H115/E115&lt;10, H115/E115, "&gt;999%"))</f>
        <v>1.0476190476190477</v>
      </c>
    </row>
    <row r="116" spans="1:10" x14ac:dyDescent="0.25">
      <c r="A116" s="177"/>
      <c r="B116" s="143"/>
      <c r="C116" s="144"/>
      <c r="D116" s="143"/>
      <c r="E116" s="144"/>
      <c r="F116" s="145"/>
      <c r="G116" s="143"/>
      <c r="H116" s="144"/>
      <c r="I116" s="151"/>
      <c r="J116" s="152"/>
    </row>
    <row r="117" spans="1:10" s="139" customFormat="1" x14ac:dyDescent="0.25">
      <c r="A117" s="159" t="s">
        <v>45</v>
      </c>
      <c r="B117" s="65"/>
      <c r="C117" s="66"/>
      <c r="D117" s="65"/>
      <c r="E117" s="66"/>
      <c r="F117" s="67"/>
      <c r="G117" s="65"/>
      <c r="H117" s="66"/>
      <c r="I117" s="20"/>
      <c r="J117" s="21"/>
    </row>
    <row r="118" spans="1:10" x14ac:dyDescent="0.25">
      <c r="A118" s="158" t="s">
        <v>351</v>
      </c>
      <c r="B118" s="65">
        <v>3</v>
      </c>
      <c r="C118" s="66">
        <v>8</v>
      </c>
      <c r="D118" s="65">
        <v>45</v>
      </c>
      <c r="E118" s="66">
        <v>50</v>
      </c>
      <c r="F118" s="67"/>
      <c r="G118" s="65">
        <f>B118-C118</f>
        <v>-5</v>
      </c>
      <c r="H118" s="66">
        <f>D118-E118</f>
        <v>-5</v>
      </c>
      <c r="I118" s="20">
        <f>IF(C118=0, "-", IF(G118/C118&lt;10, G118/C118, "&gt;999%"))</f>
        <v>-0.625</v>
      </c>
      <c r="J118" s="21">
        <f>IF(E118=0, "-", IF(H118/E118&lt;10, H118/E118, "&gt;999%"))</f>
        <v>-0.1</v>
      </c>
    </row>
    <row r="119" spans="1:10" s="160" customFormat="1" x14ac:dyDescent="0.25">
      <c r="A119" s="178" t="s">
        <v>668</v>
      </c>
      <c r="B119" s="71">
        <v>3</v>
      </c>
      <c r="C119" s="72">
        <v>8</v>
      </c>
      <c r="D119" s="71">
        <v>45</v>
      </c>
      <c r="E119" s="72">
        <v>50</v>
      </c>
      <c r="F119" s="73"/>
      <c r="G119" s="71">
        <f>B119-C119</f>
        <v>-5</v>
      </c>
      <c r="H119" s="72">
        <f>D119-E119</f>
        <v>-5</v>
      </c>
      <c r="I119" s="37">
        <f>IF(C119=0, "-", IF(G119/C119&lt;10, G119/C119, "&gt;999%"))</f>
        <v>-0.625</v>
      </c>
      <c r="J119" s="38">
        <f>IF(E119=0, "-", IF(H119/E119&lt;10, H119/E119, "&gt;999%"))</f>
        <v>-0.1</v>
      </c>
    </row>
    <row r="120" spans="1:10" x14ac:dyDescent="0.25">
      <c r="A120" s="177"/>
      <c r="B120" s="143"/>
      <c r="C120" s="144"/>
      <c r="D120" s="143"/>
      <c r="E120" s="144"/>
      <c r="F120" s="145"/>
      <c r="G120" s="143"/>
      <c r="H120" s="144"/>
      <c r="I120" s="151"/>
      <c r="J120" s="152"/>
    </row>
    <row r="121" spans="1:10" s="139" customFormat="1" x14ac:dyDescent="0.25">
      <c r="A121" s="159" t="s">
        <v>46</v>
      </c>
      <c r="B121" s="65"/>
      <c r="C121" s="66"/>
      <c r="D121" s="65"/>
      <c r="E121" s="66"/>
      <c r="F121" s="67"/>
      <c r="G121" s="65"/>
      <c r="H121" s="66"/>
      <c r="I121" s="20"/>
      <c r="J121" s="21"/>
    </row>
    <row r="122" spans="1:10" x14ac:dyDescent="0.25">
      <c r="A122" s="158" t="s">
        <v>203</v>
      </c>
      <c r="B122" s="65">
        <v>0</v>
      </c>
      <c r="C122" s="66">
        <v>29</v>
      </c>
      <c r="D122" s="65">
        <v>113</v>
      </c>
      <c r="E122" s="66">
        <v>234</v>
      </c>
      <c r="F122" s="67"/>
      <c r="G122" s="65">
        <f>B122-C122</f>
        <v>-29</v>
      </c>
      <c r="H122" s="66">
        <f>D122-E122</f>
        <v>-121</v>
      </c>
      <c r="I122" s="20">
        <f>IF(C122=0, "-", IF(G122/C122&lt;10, G122/C122, "&gt;999%"))</f>
        <v>-1</v>
      </c>
      <c r="J122" s="21">
        <f>IF(E122=0, "-", IF(H122/E122&lt;10, H122/E122, "&gt;999%"))</f>
        <v>-0.51709401709401714</v>
      </c>
    </row>
    <row r="123" spans="1:10" s="160" customFormat="1" x14ac:dyDescent="0.25">
      <c r="A123" s="178" t="s">
        <v>669</v>
      </c>
      <c r="B123" s="71">
        <v>0</v>
      </c>
      <c r="C123" s="72">
        <v>29</v>
      </c>
      <c r="D123" s="71">
        <v>113</v>
      </c>
      <c r="E123" s="72">
        <v>234</v>
      </c>
      <c r="F123" s="73"/>
      <c r="G123" s="71">
        <f>B123-C123</f>
        <v>-29</v>
      </c>
      <c r="H123" s="72">
        <f>D123-E123</f>
        <v>-121</v>
      </c>
      <c r="I123" s="37">
        <f>IF(C123=0, "-", IF(G123/C123&lt;10, G123/C123, "&gt;999%"))</f>
        <v>-1</v>
      </c>
      <c r="J123" s="38">
        <f>IF(E123=0, "-", IF(H123/E123&lt;10, H123/E123, "&gt;999%"))</f>
        <v>-0.51709401709401714</v>
      </c>
    </row>
    <row r="124" spans="1:10" x14ac:dyDescent="0.25">
      <c r="A124" s="177"/>
      <c r="B124" s="143"/>
      <c r="C124" s="144"/>
      <c r="D124" s="143"/>
      <c r="E124" s="144"/>
      <c r="F124" s="145"/>
      <c r="G124" s="143"/>
      <c r="H124" s="144"/>
      <c r="I124" s="151"/>
      <c r="J124" s="152"/>
    </row>
    <row r="125" spans="1:10" s="139" customFormat="1" x14ac:dyDescent="0.25">
      <c r="A125" s="159" t="s">
        <v>47</v>
      </c>
      <c r="B125" s="65"/>
      <c r="C125" s="66"/>
      <c r="D125" s="65"/>
      <c r="E125" s="66"/>
      <c r="F125" s="67"/>
      <c r="G125" s="65"/>
      <c r="H125" s="66"/>
      <c r="I125" s="20"/>
      <c r="J125" s="21"/>
    </row>
    <row r="126" spans="1:10" x14ac:dyDescent="0.25">
      <c r="A126" s="158" t="s">
        <v>555</v>
      </c>
      <c r="B126" s="65">
        <v>20</v>
      </c>
      <c r="C126" s="66">
        <v>34</v>
      </c>
      <c r="D126" s="65">
        <v>205</v>
      </c>
      <c r="E126" s="66">
        <v>307</v>
      </c>
      <c r="F126" s="67"/>
      <c r="G126" s="65">
        <f>B126-C126</f>
        <v>-14</v>
      </c>
      <c r="H126" s="66">
        <f>D126-E126</f>
        <v>-102</v>
      </c>
      <c r="I126" s="20">
        <f>IF(C126=0, "-", IF(G126/C126&lt;10, G126/C126, "&gt;999%"))</f>
        <v>-0.41176470588235292</v>
      </c>
      <c r="J126" s="21">
        <f>IF(E126=0, "-", IF(H126/E126&lt;10, H126/E126, "&gt;999%"))</f>
        <v>-0.33224755700325731</v>
      </c>
    </row>
    <row r="127" spans="1:10" s="160" customFormat="1" x14ac:dyDescent="0.25">
      <c r="A127" s="178" t="s">
        <v>670</v>
      </c>
      <c r="B127" s="71">
        <v>20</v>
      </c>
      <c r="C127" s="72">
        <v>34</v>
      </c>
      <c r="D127" s="71">
        <v>205</v>
      </c>
      <c r="E127" s="72">
        <v>307</v>
      </c>
      <c r="F127" s="73"/>
      <c r="G127" s="71">
        <f>B127-C127</f>
        <v>-14</v>
      </c>
      <c r="H127" s="72">
        <f>D127-E127</f>
        <v>-102</v>
      </c>
      <c r="I127" s="37">
        <f>IF(C127=0, "-", IF(G127/C127&lt;10, G127/C127, "&gt;999%"))</f>
        <v>-0.41176470588235292</v>
      </c>
      <c r="J127" s="38">
        <f>IF(E127=0, "-", IF(H127/E127&lt;10, H127/E127, "&gt;999%"))</f>
        <v>-0.33224755700325731</v>
      </c>
    </row>
    <row r="128" spans="1:10" x14ac:dyDescent="0.25">
      <c r="A128" s="177"/>
      <c r="B128" s="143"/>
      <c r="C128" s="144"/>
      <c r="D128" s="143"/>
      <c r="E128" s="144"/>
      <c r="F128" s="145"/>
      <c r="G128" s="143"/>
      <c r="H128" s="144"/>
      <c r="I128" s="151"/>
      <c r="J128" s="152"/>
    </row>
    <row r="129" spans="1:10" s="139" customFormat="1" x14ac:dyDescent="0.25">
      <c r="A129" s="159" t="s">
        <v>48</v>
      </c>
      <c r="B129" s="65"/>
      <c r="C129" s="66"/>
      <c r="D129" s="65"/>
      <c r="E129" s="66"/>
      <c r="F129" s="67"/>
      <c r="G129" s="65"/>
      <c r="H129" s="66"/>
      <c r="I129" s="20"/>
      <c r="J129" s="21"/>
    </row>
    <row r="130" spans="1:10" x14ac:dyDescent="0.25">
      <c r="A130" s="158" t="s">
        <v>446</v>
      </c>
      <c r="B130" s="65">
        <v>0</v>
      </c>
      <c r="C130" s="66">
        <v>0</v>
      </c>
      <c r="D130" s="65">
        <v>0</v>
      </c>
      <c r="E130" s="66">
        <v>13</v>
      </c>
      <c r="F130" s="67"/>
      <c r="G130" s="65">
        <f t="shared" ref="G130:G143" si="12">B130-C130</f>
        <v>0</v>
      </c>
      <c r="H130" s="66">
        <f t="shared" ref="H130:H143" si="13">D130-E130</f>
        <v>-13</v>
      </c>
      <c r="I130" s="20" t="str">
        <f t="shared" ref="I130:I143" si="14">IF(C130=0, "-", IF(G130/C130&lt;10, G130/C130, "&gt;999%"))</f>
        <v>-</v>
      </c>
      <c r="J130" s="21">
        <f t="shared" ref="J130:J143" si="15">IF(E130=0, "-", IF(H130/E130&lt;10, H130/E130, "&gt;999%"))</f>
        <v>-1</v>
      </c>
    </row>
    <row r="131" spans="1:10" x14ac:dyDescent="0.25">
      <c r="A131" s="158" t="s">
        <v>407</v>
      </c>
      <c r="B131" s="65">
        <v>32</v>
      </c>
      <c r="C131" s="66">
        <v>135</v>
      </c>
      <c r="D131" s="65">
        <v>748</v>
      </c>
      <c r="E131" s="66">
        <v>538</v>
      </c>
      <c r="F131" s="67"/>
      <c r="G131" s="65">
        <f t="shared" si="12"/>
        <v>-103</v>
      </c>
      <c r="H131" s="66">
        <f t="shared" si="13"/>
        <v>210</v>
      </c>
      <c r="I131" s="20">
        <f t="shared" si="14"/>
        <v>-0.76296296296296295</v>
      </c>
      <c r="J131" s="21">
        <f t="shared" si="15"/>
        <v>0.3903345724907063</v>
      </c>
    </row>
    <row r="132" spans="1:10" x14ac:dyDescent="0.25">
      <c r="A132" s="158" t="s">
        <v>447</v>
      </c>
      <c r="B132" s="65">
        <v>332</v>
      </c>
      <c r="C132" s="66">
        <v>210</v>
      </c>
      <c r="D132" s="65">
        <v>3641</v>
      </c>
      <c r="E132" s="66">
        <v>2871</v>
      </c>
      <c r="F132" s="67"/>
      <c r="G132" s="65">
        <f t="shared" si="12"/>
        <v>122</v>
      </c>
      <c r="H132" s="66">
        <f t="shared" si="13"/>
        <v>770</v>
      </c>
      <c r="I132" s="20">
        <f t="shared" si="14"/>
        <v>0.580952380952381</v>
      </c>
      <c r="J132" s="21">
        <f t="shared" si="15"/>
        <v>0.26819923371647508</v>
      </c>
    </row>
    <row r="133" spans="1:10" x14ac:dyDescent="0.25">
      <c r="A133" s="158" t="s">
        <v>206</v>
      </c>
      <c r="B133" s="65">
        <v>3</v>
      </c>
      <c r="C133" s="66">
        <v>1</v>
      </c>
      <c r="D133" s="65">
        <v>30</v>
      </c>
      <c r="E133" s="66">
        <v>86</v>
      </c>
      <c r="F133" s="67"/>
      <c r="G133" s="65">
        <f t="shared" si="12"/>
        <v>2</v>
      </c>
      <c r="H133" s="66">
        <f t="shared" si="13"/>
        <v>-56</v>
      </c>
      <c r="I133" s="20">
        <f t="shared" si="14"/>
        <v>2</v>
      </c>
      <c r="J133" s="21">
        <f t="shared" si="15"/>
        <v>-0.65116279069767447</v>
      </c>
    </row>
    <row r="134" spans="1:10" x14ac:dyDescent="0.25">
      <c r="A134" s="158" t="s">
        <v>223</v>
      </c>
      <c r="B134" s="65">
        <v>5</v>
      </c>
      <c r="C134" s="66">
        <v>14</v>
      </c>
      <c r="D134" s="65">
        <v>58</v>
      </c>
      <c r="E134" s="66">
        <v>239</v>
      </c>
      <c r="F134" s="67"/>
      <c r="G134" s="65">
        <f t="shared" si="12"/>
        <v>-9</v>
      </c>
      <c r="H134" s="66">
        <f t="shared" si="13"/>
        <v>-181</v>
      </c>
      <c r="I134" s="20">
        <f t="shared" si="14"/>
        <v>-0.6428571428571429</v>
      </c>
      <c r="J134" s="21">
        <f t="shared" si="15"/>
        <v>-0.75732217573221761</v>
      </c>
    </row>
    <row r="135" spans="1:10" x14ac:dyDescent="0.25">
      <c r="A135" s="158" t="s">
        <v>249</v>
      </c>
      <c r="B135" s="65">
        <v>0</v>
      </c>
      <c r="C135" s="66">
        <v>0</v>
      </c>
      <c r="D135" s="65">
        <v>0</v>
      </c>
      <c r="E135" s="66">
        <v>1</v>
      </c>
      <c r="F135" s="67"/>
      <c r="G135" s="65">
        <f t="shared" si="12"/>
        <v>0</v>
      </c>
      <c r="H135" s="66">
        <f t="shared" si="13"/>
        <v>-1</v>
      </c>
      <c r="I135" s="20" t="str">
        <f t="shared" si="14"/>
        <v>-</v>
      </c>
      <c r="J135" s="21">
        <f t="shared" si="15"/>
        <v>-1</v>
      </c>
    </row>
    <row r="136" spans="1:10" x14ac:dyDescent="0.25">
      <c r="A136" s="158" t="s">
        <v>321</v>
      </c>
      <c r="B136" s="65">
        <v>21</v>
      </c>
      <c r="C136" s="66">
        <v>32</v>
      </c>
      <c r="D136" s="65">
        <v>666</v>
      </c>
      <c r="E136" s="66">
        <v>1214</v>
      </c>
      <c r="F136" s="67"/>
      <c r="G136" s="65">
        <f t="shared" si="12"/>
        <v>-11</v>
      </c>
      <c r="H136" s="66">
        <f t="shared" si="13"/>
        <v>-548</v>
      </c>
      <c r="I136" s="20">
        <f t="shared" si="14"/>
        <v>-0.34375</v>
      </c>
      <c r="J136" s="21">
        <f t="shared" si="15"/>
        <v>-0.4514003294892916</v>
      </c>
    </row>
    <row r="137" spans="1:10" x14ac:dyDescent="0.25">
      <c r="A137" s="158" t="s">
        <v>360</v>
      </c>
      <c r="B137" s="65">
        <v>43</v>
      </c>
      <c r="C137" s="66">
        <v>57</v>
      </c>
      <c r="D137" s="65">
        <v>960</v>
      </c>
      <c r="E137" s="66">
        <v>1404</v>
      </c>
      <c r="F137" s="67"/>
      <c r="G137" s="65">
        <f t="shared" si="12"/>
        <v>-14</v>
      </c>
      <c r="H137" s="66">
        <f t="shared" si="13"/>
        <v>-444</v>
      </c>
      <c r="I137" s="20">
        <f t="shared" si="14"/>
        <v>-0.24561403508771928</v>
      </c>
      <c r="J137" s="21">
        <f t="shared" si="15"/>
        <v>-0.31623931623931623</v>
      </c>
    </row>
    <row r="138" spans="1:10" x14ac:dyDescent="0.25">
      <c r="A138" s="158" t="s">
        <v>527</v>
      </c>
      <c r="B138" s="65">
        <v>200</v>
      </c>
      <c r="C138" s="66">
        <v>162</v>
      </c>
      <c r="D138" s="65">
        <v>1576</v>
      </c>
      <c r="E138" s="66">
        <v>1544</v>
      </c>
      <c r="F138" s="67"/>
      <c r="G138" s="65">
        <f t="shared" si="12"/>
        <v>38</v>
      </c>
      <c r="H138" s="66">
        <f t="shared" si="13"/>
        <v>32</v>
      </c>
      <c r="I138" s="20">
        <f t="shared" si="14"/>
        <v>0.23456790123456789</v>
      </c>
      <c r="J138" s="21">
        <f t="shared" si="15"/>
        <v>2.072538860103627E-2</v>
      </c>
    </row>
    <row r="139" spans="1:10" x14ac:dyDescent="0.25">
      <c r="A139" s="158" t="s">
        <v>537</v>
      </c>
      <c r="B139" s="65">
        <v>1131</v>
      </c>
      <c r="C139" s="66">
        <v>1276</v>
      </c>
      <c r="D139" s="65">
        <v>13145</v>
      </c>
      <c r="E139" s="66">
        <v>14994</v>
      </c>
      <c r="F139" s="67"/>
      <c r="G139" s="65">
        <f t="shared" si="12"/>
        <v>-145</v>
      </c>
      <c r="H139" s="66">
        <f t="shared" si="13"/>
        <v>-1849</v>
      </c>
      <c r="I139" s="20">
        <f t="shared" si="14"/>
        <v>-0.11363636363636363</v>
      </c>
      <c r="J139" s="21">
        <f t="shared" si="15"/>
        <v>-0.12331599306389222</v>
      </c>
    </row>
    <row r="140" spans="1:10" x14ac:dyDescent="0.25">
      <c r="A140" s="158" t="s">
        <v>504</v>
      </c>
      <c r="B140" s="65">
        <v>0</v>
      </c>
      <c r="C140" s="66">
        <v>1</v>
      </c>
      <c r="D140" s="65">
        <v>9</v>
      </c>
      <c r="E140" s="66">
        <v>72</v>
      </c>
      <c r="F140" s="67"/>
      <c r="G140" s="65">
        <f t="shared" si="12"/>
        <v>-1</v>
      </c>
      <c r="H140" s="66">
        <f t="shared" si="13"/>
        <v>-63</v>
      </c>
      <c r="I140" s="20">
        <f t="shared" si="14"/>
        <v>-1</v>
      </c>
      <c r="J140" s="21">
        <f t="shared" si="15"/>
        <v>-0.875</v>
      </c>
    </row>
    <row r="141" spans="1:10" x14ac:dyDescent="0.25">
      <c r="A141" s="158" t="s">
        <v>516</v>
      </c>
      <c r="B141" s="65">
        <v>110</v>
      </c>
      <c r="C141" s="66">
        <v>6</v>
      </c>
      <c r="D141" s="65">
        <v>710</v>
      </c>
      <c r="E141" s="66">
        <v>965</v>
      </c>
      <c r="F141" s="67"/>
      <c r="G141" s="65">
        <f t="shared" si="12"/>
        <v>104</v>
      </c>
      <c r="H141" s="66">
        <f t="shared" si="13"/>
        <v>-255</v>
      </c>
      <c r="I141" s="20" t="str">
        <f t="shared" si="14"/>
        <v>&gt;999%</v>
      </c>
      <c r="J141" s="21">
        <f t="shared" si="15"/>
        <v>-0.26424870466321243</v>
      </c>
    </row>
    <row r="142" spans="1:10" x14ac:dyDescent="0.25">
      <c r="A142" s="158" t="s">
        <v>556</v>
      </c>
      <c r="B142" s="65">
        <v>2</v>
      </c>
      <c r="C142" s="66">
        <v>5</v>
      </c>
      <c r="D142" s="65">
        <v>166</v>
      </c>
      <c r="E142" s="66">
        <v>530</v>
      </c>
      <c r="F142" s="67"/>
      <c r="G142" s="65">
        <f t="shared" si="12"/>
        <v>-3</v>
      </c>
      <c r="H142" s="66">
        <f t="shared" si="13"/>
        <v>-364</v>
      </c>
      <c r="I142" s="20">
        <f t="shared" si="14"/>
        <v>-0.6</v>
      </c>
      <c r="J142" s="21">
        <f t="shared" si="15"/>
        <v>-0.68679245283018864</v>
      </c>
    </row>
    <row r="143" spans="1:10" s="160" customFormat="1" x14ac:dyDescent="0.25">
      <c r="A143" s="178" t="s">
        <v>671</v>
      </c>
      <c r="B143" s="71">
        <v>1879</v>
      </c>
      <c r="C143" s="72">
        <v>1899</v>
      </c>
      <c r="D143" s="71">
        <v>21709</v>
      </c>
      <c r="E143" s="72">
        <v>24471</v>
      </c>
      <c r="F143" s="73"/>
      <c r="G143" s="71">
        <f t="shared" si="12"/>
        <v>-20</v>
      </c>
      <c r="H143" s="72">
        <f t="shared" si="13"/>
        <v>-2762</v>
      </c>
      <c r="I143" s="37">
        <f t="shared" si="14"/>
        <v>-1.0531858873091101E-2</v>
      </c>
      <c r="J143" s="38">
        <f t="shared" si="15"/>
        <v>-0.1128682930816068</v>
      </c>
    </row>
    <row r="144" spans="1:10" x14ac:dyDescent="0.25">
      <c r="A144" s="177"/>
      <c r="B144" s="143"/>
      <c r="C144" s="144"/>
      <c r="D144" s="143"/>
      <c r="E144" s="144"/>
      <c r="F144" s="145"/>
      <c r="G144" s="143"/>
      <c r="H144" s="144"/>
      <c r="I144" s="151"/>
      <c r="J144" s="152"/>
    </row>
    <row r="145" spans="1:10" s="139" customFormat="1" x14ac:dyDescent="0.25">
      <c r="A145" s="159" t="s">
        <v>49</v>
      </c>
      <c r="B145" s="65"/>
      <c r="C145" s="66"/>
      <c r="D145" s="65"/>
      <c r="E145" s="66"/>
      <c r="F145" s="67"/>
      <c r="G145" s="65"/>
      <c r="H145" s="66"/>
      <c r="I145" s="20"/>
      <c r="J145" s="21"/>
    </row>
    <row r="146" spans="1:10" x14ac:dyDescent="0.25">
      <c r="A146" s="158" t="s">
        <v>584</v>
      </c>
      <c r="B146" s="65">
        <v>10</v>
      </c>
      <c r="C146" s="66">
        <v>6</v>
      </c>
      <c r="D146" s="65">
        <v>143</v>
      </c>
      <c r="E146" s="66">
        <v>133</v>
      </c>
      <c r="F146" s="67"/>
      <c r="G146" s="65">
        <f>B146-C146</f>
        <v>4</v>
      </c>
      <c r="H146" s="66">
        <f>D146-E146</f>
        <v>10</v>
      </c>
      <c r="I146" s="20">
        <f>IF(C146=0, "-", IF(G146/C146&lt;10, G146/C146, "&gt;999%"))</f>
        <v>0.66666666666666663</v>
      </c>
      <c r="J146" s="21">
        <f>IF(E146=0, "-", IF(H146/E146&lt;10, H146/E146, "&gt;999%"))</f>
        <v>7.5187969924812026E-2</v>
      </c>
    </row>
    <row r="147" spans="1:10" s="160" customFormat="1" x14ac:dyDescent="0.25">
      <c r="A147" s="178" t="s">
        <v>672</v>
      </c>
      <c r="B147" s="71">
        <v>10</v>
      </c>
      <c r="C147" s="72">
        <v>6</v>
      </c>
      <c r="D147" s="71">
        <v>143</v>
      </c>
      <c r="E147" s="72">
        <v>133</v>
      </c>
      <c r="F147" s="73"/>
      <c r="G147" s="71">
        <f>B147-C147</f>
        <v>4</v>
      </c>
      <c r="H147" s="72">
        <f>D147-E147</f>
        <v>10</v>
      </c>
      <c r="I147" s="37">
        <f>IF(C147=0, "-", IF(G147/C147&lt;10, G147/C147, "&gt;999%"))</f>
        <v>0.66666666666666663</v>
      </c>
      <c r="J147" s="38">
        <f>IF(E147=0, "-", IF(H147/E147&lt;10, H147/E147, "&gt;999%"))</f>
        <v>7.5187969924812026E-2</v>
      </c>
    </row>
    <row r="148" spans="1:10" x14ac:dyDescent="0.25">
      <c r="A148" s="177"/>
      <c r="B148" s="143"/>
      <c r="C148" s="144"/>
      <c r="D148" s="143"/>
      <c r="E148" s="144"/>
      <c r="F148" s="145"/>
      <c r="G148" s="143"/>
      <c r="H148" s="144"/>
      <c r="I148" s="151"/>
      <c r="J148" s="152"/>
    </row>
    <row r="149" spans="1:10" s="139" customFormat="1" x14ac:dyDescent="0.25">
      <c r="A149" s="159" t="s">
        <v>50</v>
      </c>
      <c r="B149" s="65"/>
      <c r="C149" s="66"/>
      <c r="D149" s="65"/>
      <c r="E149" s="66"/>
      <c r="F149" s="67"/>
      <c r="G149" s="65"/>
      <c r="H149" s="66"/>
      <c r="I149" s="20"/>
      <c r="J149" s="21"/>
    </row>
    <row r="150" spans="1:10" x14ac:dyDescent="0.25">
      <c r="A150" s="158" t="s">
        <v>557</v>
      </c>
      <c r="B150" s="65">
        <v>45</v>
      </c>
      <c r="C150" s="66">
        <v>46</v>
      </c>
      <c r="D150" s="65">
        <v>645</v>
      </c>
      <c r="E150" s="66">
        <v>561</v>
      </c>
      <c r="F150" s="67"/>
      <c r="G150" s="65">
        <f>B150-C150</f>
        <v>-1</v>
      </c>
      <c r="H150" s="66">
        <f>D150-E150</f>
        <v>84</v>
      </c>
      <c r="I150" s="20">
        <f>IF(C150=0, "-", IF(G150/C150&lt;10, G150/C150, "&gt;999%"))</f>
        <v>-2.1739130434782608E-2</v>
      </c>
      <c r="J150" s="21">
        <f>IF(E150=0, "-", IF(H150/E150&lt;10, H150/E150, "&gt;999%"))</f>
        <v>0.1497326203208556</v>
      </c>
    </row>
    <row r="151" spans="1:10" x14ac:dyDescent="0.25">
      <c r="A151" s="158" t="s">
        <v>571</v>
      </c>
      <c r="B151" s="65">
        <v>33</v>
      </c>
      <c r="C151" s="66">
        <v>30</v>
      </c>
      <c r="D151" s="65">
        <v>382</v>
      </c>
      <c r="E151" s="66">
        <v>390</v>
      </c>
      <c r="F151" s="67"/>
      <c r="G151" s="65">
        <f>B151-C151</f>
        <v>3</v>
      </c>
      <c r="H151" s="66">
        <f>D151-E151</f>
        <v>-8</v>
      </c>
      <c r="I151" s="20">
        <f>IF(C151=0, "-", IF(G151/C151&lt;10, G151/C151, "&gt;999%"))</f>
        <v>0.1</v>
      </c>
      <c r="J151" s="21">
        <f>IF(E151=0, "-", IF(H151/E151&lt;10, H151/E151, "&gt;999%"))</f>
        <v>-2.0512820512820513E-2</v>
      </c>
    </row>
    <row r="152" spans="1:10" x14ac:dyDescent="0.25">
      <c r="A152" s="158" t="s">
        <v>585</v>
      </c>
      <c r="B152" s="65">
        <v>15</v>
      </c>
      <c r="C152" s="66">
        <v>14</v>
      </c>
      <c r="D152" s="65">
        <v>248</v>
      </c>
      <c r="E152" s="66">
        <v>146</v>
      </c>
      <c r="F152" s="67"/>
      <c r="G152" s="65">
        <f>B152-C152</f>
        <v>1</v>
      </c>
      <c r="H152" s="66">
        <f>D152-E152</f>
        <v>102</v>
      </c>
      <c r="I152" s="20">
        <f>IF(C152=0, "-", IF(G152/C152&lt;10, G152/C152, "&gt;999%"))</f>
        <v>7.1428571428571425E-2</v>
      </c>
      <c r="J152" s="21">
        <f>IF(E152=0, "-", IF(H152/E152&lt;10, H152/E152, "&gt;999%"))</f>
        <v>0.69863013698630139</v>
      </c>
    </row>
    <row r="153" spans="1:10" s="160" customFormat="1" x14ac:dyDescent="0.25">
      <c r="A153" s="178" t="s">
        <v>673</v>
      </c>
      <c r="B153" s="71">
        <v>93</v>
      </c>
      <c r="C153" s="72">
        <v>90</v>
      </c>
      <c r="D153" s="71">
        <v>1275</v>
      </c>
      <c r="E153" s="72">
        <v>1097</v>
      </c>
      <c r="F153" s="73"/>
      <c r="G153" s="71">
        <f>B153-C153</f>
        <v>3</v>
      </c>
      <c r="H153" s="72">
        <f>D153-E153</f>
        <v>178</v>
      </c>
      <c r="I153" s="37">
        <f>IF(C153=0, "-", IF(G153/C153&lt;10, G153/C153, "&gt;999%"))</f>
        <v>3.3333333333333333E-2</v>
      </c>
      <c r="J153" s="38">
        <f>IF(E153=0, "-", IF(H153/E153&lt;10, H153/E153, "&gt;999%"))</f>
        <v>0.16226071103008205</v>
      </c>
    </row>
    <row r="154" spans="1:10" x14ac:dyDescent="0.25">
      <c r="A154" s="177"/>
      <c r="B154" s="143"/>
      <c r="C154" s="144"/>
      <c r="D154" s="143"/>
      <c r="E154" s="144"/>
      <c r="F154" s="145"/>
      <c r="G154" s="143"/>
      <c r="H154" s="144"/>
      <c r="I154" s="151"/>
      <c r="J154" s="152"/>
    </row>
    <row r="155" spans="1:10" s="139" customFormat="1" x14ac:dyDescent="0.25">
      <c r="A155" s="159" t="s">
        <v>51</v>
      </c>
      <c r="B155" s="65"/>
      <c r="C155" s="66"/>
      <c r="D155" s="65"/>
      <c r="E155" s="66"/>
      <c r="F155" s="67"/>
      <c r="G155" s="65"/>
      <c r="H155" s="66"/>
      <c r="I155" s="20"/>
      <c r="J155" s="21"/>
    </row>
    <row r="156" spans="1:10" x14ac:dyDescent="0.25">
      <c r="A156" s="158" t="s">
        <v>264</v>
      </c>
      <c r="B156" s="65">
        <v>0</v>
      </c>
      <c r="C156" s="66">
        <v>1</v>
      </c>
      <c r="D156" s="65">
        <v>12</v>
      </c>
      <c r="E156" s="66">
        <v>8</v>
      </c>
      <c r="F156" s="67"/>
      <c r="G156" s="65">
        <f t="shared" ref="G156:G161" si="16">B156-C156</f>
        <v>-1</v>
      </c>
      <c r="H156" s="66">
        <f t="shared" ref="H156:H161" si="17">D156-E156</f>
        <v>4</v>
      </c>
      <c r="I156" s="20">
        <f t="shared" ref="I156:I161" si="18">IF(C156=0, "-", IF(G156/C156&lt;10, G156/C156, "&gt;999%"))</f>
        <v>-1</v>
      </c>
      <c r="J156" s="21">
        <f t="shared" ref="J156:J161" si="19">IF(E156=0, "-", IF(H156/E156&lt;10, H156/E156, "&gt;999%"))</f>
        <v>0.5</v>
      </c>
    </row>
    <row r="157" spans="1:10" x14ac:dyDescent="0.25">
      <c r="A157" s="158" t="s">
        <v>283</v>
      </c>
      <c r="B157" s="65">
        <v>0</v>
      </c>
      <c r="C157" s="66">
        <v>0</v>
      </c>
      <c r="D157" s="65">
        <v>12</v>
      </c>
      <c r="E157" s="66">
        <v>12</v>
      </c>
      <c r="F157" s="67"/>
      <c r="G157" s="65">
        <f t="shared" si="16"/>
        <v>0</v>
      </c>
      <c r="H157" s="66">
        <f t="shared" si="17"/>
        <v>0</v>
      </c>
      <c r="I157" s="20" t="str">
        <f t="shared" si="18"/>
        <v>-</v>
      </c>
      <c r="J157" s="21">
        <f t="shared" si="19"/>
        <v>0</v>
      </c>
    </row>
    <row r="158" spans="1:10" x14ac:dyDescent="0.25">
      <c r="A158" s="158" t="s">
        <v>432</v>
      </c>
      <c r="B158" s="65">
        <v>1</v>
      </c>
      <c r="C158" s="66">
        <v>0</v>
      </c>
      <c r="D158" s="65">
        <v>15</v>
      </c>
      <c r="E158" s="66">
        <v>0</v>
      </c>
      <c r="F158" s="67"/>
      <c r="G158" s="65">
        <f t="shared" si="16"/>
        <v>1</v>
      </c>
      <c r="H158" s="66">
        <f t="shared" si="17"/>
        <v>15</v>
      </c>
      <c r="I158" s="20" t="str">
        <f t="shared" si="18"/>
        <v>-</v>
      </c>
      <c r="J158" s="21" t="str">
        <f t="shared" si="19"/>
        <v>-</v>
      </c>
    </row>
    <row r="159" spans="1:10" x14ac:dyDescent="0.25">
      <c r="A159" s="158" t="s">
        <v>433</v>
      </c>
      <c r="B159" s="65">
        <v>4</v>
      </c>
      <c r="C159" s="66">
        <v>16</v>
      </c>
      <c r="D159" s="65">
        <v>118</v>
      </c>
      <c r="E159" s="66">
        <v>56</v>
      </c>
      <c r="F159" s="67"/>
      <c r="G159" s="65">
        <f t="shared" si="16"/>
        <v>-12</v>
      </c>
      <c r="H159" s="66">
        <f t="shared" si="17"/>
        <v>62</v>
      </c>
      <c r="I159" s="20">
        <f t="shared" si="18"/>
        <v>-0.75</v>
      </c>
      <c r="J159" s="21">
        <f t="shared" si="19"/>
        <v>1.1071428571428572</v>
      </c>
    </row>
    <row r="160" spans="1:10" x14ac:dyDescent="0.25">
      <c r="A160" s="158" t="s">
        <v>476</v>
      </c>
      <c r="B160" s="65">
        <v>0</v>
      </c>
      <c r="C160" s="66">
        <v>8</v>
      </c>
      <c r="D160" s="65">
        <v>55</v>
      </c>
      <c r="E160" s="66">
        <v>34</v>
      </c>
      <c r="F160" s="67"/>
      <c r="G160" s="65">
        <f t="shared" si="16"/>
        <v>-8</v>
      </c>
      <c r="H160" s="66">
        <f t="shared" si="17"/>
        <v>21</v>
      </c>
      <c r="I160" s="20">
        <f t="shared" si="18"/>
        <v>-1</v>
      </c>
      <c r="J160" s="21">
        <f t="shared" si="19"/>
        <v>0.61764705882352944</v>
      </c>
    </row>
    <row r="161" spans="1:10" s="160" customFormat="1" x14ac:dyDescent="0.25">
      <c r="A161" s="178" t="s">
        <v>674</v>
      </c>
      <c r="B161" s="71">
        <v>5</v>
      </c>
      <c r="C161" s="72">
        <v>25</v>
      </c>
      <c r="D161" s="71">
        <v>212</v>
      </c>
      <c r="E161" s="72">
        <v>110</v>
      </c>
      <c r="F161" s="73"/>
      <c r="G161" s="71">
        <f t="shared" si="16"/>
        <v>-20</v>
      </c>
      <c r="H161" s="72">
        <f t="shared" si="17"/>
        <v>102</v>
      </c>
      <c r="I161" s="37">
        <f t="shared" si="18"/>
        <v>-0.8</v>
      </c>
      <c r="J161" s="38">
        <f t="shared" si="19"/>
        <v>0.92727272727272725</v>
      </c>
    </row>
    <row r="162" spans="1:10" x14ac:dyDescent="0.25">
      <c r="A162" s="177"/>
      <c r="B162" s="143"/>
      <c r="C162" s="144"/>
      <c r="D162" s="143"/>
      <c r="E162" s="144"/>
      <c r="F162" s="145"/>
      <c r="G162" s="143"/>
      <c r="H162" s="144"/>
      <c r="I162" s="151"/>
      <c r="J162" s="152"/>
    </row>
    <row r="163" spans="1:10" s="139" customFormat="1" x14ac:dyDescent="0.25">
      <c r="A163" s="159" t="s">
        <v>52</v>
      </c>
      <c r="B163" s="65"/>
      <c r="C163" s="66"/>
      <c r="D163" s="65"/>
      <c r="E163" s="66"/>
      <c r="F163" s="67"/>
      <c r="G163" s="65"/>
      <c r="H163" s="66"/>
      <c r="I163" s="20"/>
      <c r="J163" s="21"/>
    </row>
    <row r="164" spans="1:10" x14ac:dyDescent="0.25">
      <c r="A164" s="158" t="s">
        <v>371</v>
      </c>
      <c r="B164" s="65">
        <v>0</v>
      </c>
      <c r="C164" s="66">
        <v>0</v>
      </c>
      <c r="D164" s="65">
        <v>0</v>
      </c>
      <c r="E164" s="66">
        <v>506</v>
      </c>
      <c r="F164" s="67"/>
      <c r="G164" s="65">
        <f t="shared" ref="G164:G174" si="20">B164-C164</f>
        <v>0</v>
      </c>
      <c r="H164" s="66">
        <f t="shared" ref="H164:H174" si="21">D164-E164</f>
        <v>-506</v>
      </c>
      <c r="I164" s="20" t="str">
        <f t="shared" ref="I164:I174" si="22">IF(C164=0, "-", IF(G164/C164&lt;10, G164/C164, "&gt;999%"))</f>
        <v>-</v>
      </c>
      <c r="J164" s="21">
        <f t="shared" ref="J164:J174" si="23">IF(E164=0, "-", IF(H164/E164&lt;10, H164/E164, "&gt;999%"))</f>
        <v>-1</v>
      </c>
    </row>
    <row r="165" spans="1:10" x14ac:dyDescent="0.25">
      <c r="A165" s="158" t="s">
        <v>408</v>
      </c>
      <c r="B165" s="65">
        <v>311</v>
      </c>
      <c r="C165" s="66">
        <v>102</v>
      </c>
      <c r="D165" s="65">
        <v>2019</v>
      </c>
      <c r="E165" s="66">
        <v>806</v>
      </c>
      <c r="F165" s="67"/>
      <c r="G165" s="65">
        <f t="shared" si="20"/>
        <v>209</v>
      </c>
      <c r="H165" s="66">
        <f t="shared" si="21"/>
        <v>1213</v>
      </c>
      <c r="I165" s="20">
        <f t="shared" si="22"/>
        <v>2.0490196078431371</v>
      </c>
      <c r="J165" s="21">
        <f t="shared" si="23"/>
        <v>1.5049627791563276</v>
      </c>
    </row>
    <row r="166" spans="1:10" x14ac:dyDescent="0.25">
      <c r="A166" s="158" t="s">
        <v>409</v>
      </c>
      <c r="B166" s="65">
        <v>114</v>
      </c>
      <c r="C166" s="66">
        <v>0</v>
      </c>
      <c r="D166" s="65">
        <v>521</v>
      </c>
      <c r="E166" s="66">
        <v>0</v>
      </c>
      <c r="F166" s="67"/>
      <c r="G166" s="65">
        <f t="shared" si="20"/>
        <v>114</v>
      </c>
      <c r="H166" s="66">
        <f t="shared" si="21"/>
        <v>521</v>
      </c>
      <c r="I166" s="20" t="str">
        <f t="shared" si="22"/>
        <v>-</v>
      </c>
      <c r="J166" s="21" t="str">
        <f t="shared" si="23"/>
        <v>-</v>
      </c>
    </row>
    <row r="167" spans="1:10" x14ac:dyDescent="0.25">
      <c r="A167" s="158" t="s">
        <v>448</v>
      </c>
      <c r="B167" s="65">
        <v>0</v>
      </c>
      <c r="C167" s="66">
        <v>4</v>
      </c>
      <c r="D167" s="65">
        <v>6</v>
      </c>
      <c r="E167" s="66">
        <v>98</v>
      </c>
      <c r="F167" s="67"/>
      <c r="G167" s="65">
        <f t="shared" si="20"/>
        <v>-4</v>
      </c>
      <c r="H167" s="66">
        <f t="shared" si="21"/>
        <v>-92</v>
      </c>
      <c r="I167" s="20">
        <f t="shared" si="22"/>
        <v>-1</v>
      </c>
      <c r="J167" s="21">
        <f t="shared" si="23"/>
        <v>-0.93877551020408168</v>
      </c>
    </row>
    <row r="168" spans="1:10" x14ac:dyDescent="0.25">
      <c r="A168" s="158" t="s">
        <v>372</v>
      </c>
      <c r="B168" s="65">
        <v>382</v>
      </c>
      <c r="C168" s="66">
        <v>146</v>
      </c>
      <c r="D168" s="65">
        <v>2157</v>
      </c>
      <c r="E168" s="66">
        <v>874</v>
      </c>
      <c r="F168" s="67"/>
      <c r="G168" s="65">
        <f t="shared" si="20"/>
        <v>236</v>
      </c>
      <c r="H168" s="66">
        <f t="shared" si="21"/>
        <v>1283</v>
      </c>
      <c r="I168" s="20">
        <f t="shared" si="22"/>
        <v>1.6164383561643836</v>
      </c>
      <c r="J168" s="21">
        <f t="shared" si="23"/>
        <v>1.4679633867276889</v>
      </c>
    </row>
    <row r="169" spans="1:10" x14ac:dyDescent="0.25">
      <c r="A169" s="158" t="s">
        <v>528</v>
      </c>
      <c r="B169" s="65">
        <v>0</v>
      </c>
      <c r="C169" s="66">
        <v>5</v>
      </c>
      <c r="D169" s="65">
        <v>2</v>
      </c>
      <c r="E169" s="66">
        <v>153</v>
      </c>
      <c r="F169" s="67"/>
      <c r="G169" s="65">
        <f t="shared" si="20"/>
        <v>-5</v>
      </c>
      <c r="H169" s="66">
        <f t="shared" si="21"/>
        <v>-151</v>
      </c>
      <c r="I169" s="20">
        <f t="shared" si="22"/>
        <v>-1</v>
      </c>
      <c r="J169" s="21">
        <f t="shared" si="23"/>
        <v>-0.98692810457516345</v>
      </c>
    </row>
    <row r="170" spans="1:10" x14ac:dyDescent="0.25">
      <c r="A170" s="158" t="s">
        <v>538</v>
      </c>
      <c r="B170" s="65">
        <v>0</v>
      </c>
      <c r="C170" s="66">
        <v>1</v>
      </c>
      <c r="D170" s="65">
        <v>2</v>
      </c>
      <c r="E170" s="66">
        <v>98</v>
      </c>
      <c r="F170" s="67"/>
      <c r="G170" s="65">
        <f t="shared" si="20"/>
        <v>-1</v>
      </c>
      <c r="H170" s="66">
        <f t="shared" si="21"/>
        <v>-96</v>
      </c>
      <c r="I170" s="20">
        <f t="shared" si="22"/>
        <v>-1</v>
      </c>
      <c r="J170" s="21">
        <f t="shared" si="23"/>
        <v>-0.97959183673469385</v>
      </c>
    </row>
    <row r="171" spans="1:10" x14ac:dyDescent="0.25">
      <c r="A171" s="158" t="s">
        <v>449</v>
      </c>
      <c r="B171" s="65">
        <v>1</v>
      </c>
      <c r="C171" s="66">
        <v>0</v>
      </c>
      <c r="D171" s="65">
        <v>1</v>
      </c>
      <c r="E171" s="66">
        <v>0</v>
      </c>
      <c r="F171" s="67"/>
      <c r="G171" s="65">
        <f t="shared" si="20"/>
        <v>1</v>
      </c>
      <c r="H171" s="66">
        <f t="shared" si="21"/>
        <v>1</v>
      </c>
      <c r="I171" s="20" t="str">
        <f t="shared" si="22"/>
        <v>-</v>
      </c>
      <c r="J171" s="21" t="str">
        <f t="shared" si="23"/>
        <v>-</v>
      </c>
    </row>
    <row r="172" spans="1:10" x14ac:dyDescent="0.25">
      <c r="A172" s="158" t="s">
        <v>529</v>
      </c>
      <c r="B172" s="65">
        <v>3</v>
      </c>
      <c r="C172" s="66">
        <v>12</v>
      </c>
      <c r="D172" s="65">
        <v>68</v>
      </c>
      <c r="E172" s="66">
        <v>42</v>
      </c>
      <c r="F172" s="67"/>
      <c r="G172" s="65">
        <f t="shared" si="20"/>
        <v>-9</v>
      </c>
      <c r="H172" s="66">
        <f t="shared" si="21"/>
        <v>26</v>
      </c>
      <c r="I172" s="20">
        <f t="shared" si="22"/>
        <v>-0.75</v>
      </c>
      <c r="J172" s="21">
        <f t="shared" si="23"/>
        <v>0.61904761904761907</v>
      </c>
    </row>
    <row r="173" spans="1:10" x14ac:dyDescent="0.25">
      <c r="A173" s="158" t="s">
        <v>539</v>
      </c>
      <c r="B173" s="65">
        <v>200</v>
      </c>
      <c r="C173" s="66">
        <v>96</v>
      </c>
      <c r="D173" s="65">
        <v>1677</v>
      </c>
      <c r="E173" s="66">
        <v>1410</v>
      </c>
      <c r="F173" s="67"/>
      <c r="G173" s="65">
        <f t="shared" si="20"/>
        <v>104</v>
      </c>
      <c r="H173" s="66">
        <f t="shared" si="21"/>
        <v>267</v>
      </c>
      <c r="I173" s="20">
        <f t="shared" si="22"/>
        <v>1.0833333333333333</v>
      </c>
      <c r="J173" s="21">
        <f t="shared" si="23"/>
        <v>0.18936170212765957</v>
      </c>
    </row>
    <row r="174" spans="1:10" s="160" customFormat="1" x14ac:dyDescent="0.25">
      <c r="A174" s="178" t="s">
        <v>675</v>
      </c>
      <c r="B174" s="71">
        <v>1011</v>
      </c>
      <c r="C174" s="72">
        <v>366</v>
      </c>
      <c r="D174" s="71">
        <v>6453</v>
      </c>
      <c r="E174" s="72">
        <v>3987</v>
      </c>
      <c r="F174" s="73"/>
      <c r="G174" s="71">
        <f t="shared" si="20"/>
        <v>645</v>
      </c>
      <c r="H174" s="72">
        <f t="shared" si="21"/>
        <v>2466</v>
      </c>
      <c r="I174" s="37">
        <f t="shared" si="22"/>
        <v>1.7622950819672132</v>
      </c>
      <c r="J174" s="38">
        <f t="shared" si="23"/>
        <v>0.61851015801354403</v>
      </c>
    </row>
    <row r="175" spans="1:10" x14ac:dyDescent="0.25">
      <c r="A175" s="177"/>
      <c r="B175" s="143"/>
      <c r="C175" s="144"/>
      <c r="D175" s="143"/>
      <c r="E175" s="144"/>
      <c r="F175" s="145"/>
      <c r="G175" s="143"/>
      <c r="H175" s="144"/>
      <c r="I175" s="151"/>
      <c r="J175" s="152"/>
    </row>
    <row r="176" spans="1:10" s="139" customFormat="1" x14ac:dyDescent="0.25">
      <c r="A176" s="159" t="s">
        <v>53</v>
      </c>
      <c r="B176" s="65"/>
      <c r="C176" s="66"/>
      <c r="D176" s="65"/>
      <c r="E176" s="66"/>
      <c r="F176" s="67"/>
      <c r="G176" s="65"/>
      <c r="H176" s="66"/>
      <c r="I176" s="20"/>
      <c r="J176" s="21"/>
    </row>
    <row r="177" spans="1:10" x14ac:dyDescent="0.25">
      <c r="A177" s="158" t="s">
        <v>586</v>
      </c>
      <c r="B177" s="65">
        <v>14</v>
      </c>
      <c r="C177" s="66">
        <v>21</v>
      </c>
      <c r="D177" s="65">
        <v>185</v>
      </c>
      <c r="E177" s="66">
        <v>130</v>
      </c>
      <c r="F177" s="67"/>
      <c r="G177" s="65">
        <f>B177-C177</f>
        <v>-7</v>
      </c>
      <c r="H177" s="66">
        <f>D177-E177</f>
        <v>55</v>
      </c>
      <c r="I177" s="20">
        <f>IF(C177=0, "-", IF(G177/C177&lt;10, G177/C177, "&gt;999%"))</f>
        <v>-0.33333333333333331</v>
      </c>
      <c r="J177" s="21">
        <f>IF(E177=0, "-", IF(H177/E177&lt;10, H177/E177, "&gt;999%"))</f>
        <v>0.42307692307692307</v>
      </c>
    </row>
    <row r="178" spans="1:10" x14ac:dyDescent="0.25">
      <c r="A178" s="158" t="s">
        <v>558</v>
      </c>
      <c r="B178" s="65">
        <v>16</v>
      </c>
      <c r="C178" s="66">
        <v>54</v>
      </c>
      <c r="D178" s="65">
        <v>424</v>
      </c>
      <c r="E178" s="66">
        <v>537</v>
      </c>
      <c r="F178" s="67"/>
      <c r="G178" s="65">
        <f>B178-C178</f>
        <v>-38</v>
      </c>
      <c r="H178" s="66">
        <f>D178-E178</f>
        <v>-113</v>
      </c>
      <c r="I178" s="20">
        <f>IF(C178=0, "-", IF(G178/C178&lt;10, G178/C178, "&gt;999%"))</f>
        <v>-0.70370370370370372</v>
      </c>
      <c r="J178" s="21">
        <f>IF(E178=0, "-", IF(H178/E178&lt;10, H178/E178, "&gt;999%"))</f>
        <v>-0.21042830540037244</v>
      </c>
    </row>
    <row r="179" spans="1:10" x14ac:dyDescent="0.25">
      <c r="A179" s="158" t="s">
        <v>572</v>
      </c>
      <c r="B179" s="65">
        <v>51</v>
      </c>
      <c r="C179" s="66">
        <v>59</v>
      </c>
      <c r="D179" s="65">
        <v>591</v>
      </c>
      <c r="E179" s="66">
        <v>657</v>
      </c>
      <c r="F179" s="67"/>
      <c r="G179" s="65">
        <f>B179-C179</f>
        <v>-8</v>
      </c>
      <c r="H179" s="66">
        <f>D179-E179</f>
        <v>-66</v>
      </c>
      <c r="I179" s="20">
        <f>IF(C179=0, "-", IF(G179/C179&lt;10, G179/C179, "&gt;999%"))</f>
        <v>-0.13559322033898305</v>
      </c>
      <c r="J179" s="21">
        <f>IF(E179=0, "-", IF(H179/E179&lt;10, H179/E179, "&gt;999%"))</f>
        <v>-0.1004566210045662</v>
      </c>
    </row>
    <row r="180" spans="1:10" s="160" customFormat="1" x14ac:dyDescent="0.25">
      <c r="A180" s="178" t="s">
        <v>676</v>
      </c>
      <c r="B180" s="71">
        <v>81</v>
      </c>
      <c r="C180" s="72">
        <v>134</v>
      </c>
      <c r="D180" s="71">
        <v>1200</v>
      </c>
      <c r="E180" s="72">
        <v>1324</v>
      </c>
      <c r="F180" s="73"/>
      <c r="G180" s="71">
        <f>B180-C180</f>
        <v>-53</v>
      </c>
      <c r="H180" s="72">
        <f>D180-E180</f>
        <v>-124</v>
      </c>
      <c r="I180" s="37">
        <f>IF(C180=0, "-", IF(G180/C180&lt;10, G180/C180, "&gt;999%"))</f>
        <v>-0.39552238805970147</v>
      </c>
      <c r="J180" s="38">
        <f>IF(E180=0, "-", IF(H180/E180&lt;10, H180/E180, "&gt;999%"))</f>
        <v>-9.3655589123867067E-2</v>
      </c>
    </row>
    <row r="181" spans="1:10" x14ac:dyDescent="0.25">
      <c r="A181" s="177"/>
      <c r="B181" s="143"/>
      <c r="C181" s="144"/>
      <c r="D181" s="143"/>
      <c r="E181" s="144"/>
      <c r="F181" s="145"/>
      <c r="G181" s="143"/>
      <c r="H181" s="144"/>
      <c r="I181" s="151"/>
      <c r="J181" s="152"/>
    </row>
    <row r="182" spans="1:10" s="139" customFormat="1" x14ac:dyDescent="0.25">
      <c r="A182" s="159" t="s">
        <v>54</v>
      </c>
      <c r="B182" s="65"/>
      <c r="C182" s="66"/>
      <c r="D182" s="65"/>
      <c r="E182" s="66"/>
      <c r="F182" s="67"/>
      <c r="G182" s="65"/>
      <c r="H182" s="66"/>
      <c r="I182" s="20"/>
      <c r="J182" s="21"/>
    </row>
    <row r="183" spans="1:10" x14ac:dyDescent="0.25">
      <c r="A183" s="158" t="s">
        <v>250</v>
      </c>
      <c r="B183" s="65">
        <v>0</v>
      </c>
      <c r="C183" s="66">
        <v>3</v>
      </c>
      <c r="D183" s="65">
        <v>34</v>
      </c>
      <c r="E183" s="66">
        <v>23</v>
      </c>
      <c r="F183" s="67"/>
      <c r="G183" s="65">
        <f t="shared" ref="G183:G190" si="24">B183-C183</f>
        <v>-3</v>
      </c>
      <c r="H183" s="66">
        <f t="shared" ref="H183:H190" si="25">D183-E183</f>
        <v>11</v>
      </c>
      <c r="I183" s="20">
        <f t="shared" ref="I183:I190" si="26">IF(C183=0, "-", IF(G183/C183&lt;10, G183/C183, "&gt;999%"))</f>
        <v>-1</v>
      </c>
      <c r="J183" s="21">
        <f t="shared" ref="J183:J190" si="27">IF(E183=0, "-", IF(H183/E183&lt;10, H183/E183, "&gt;999%"))</f>
        <v>0.47826086956521741</v>
      </c>
    </row>
    <row r="184" spans="1:10" x14ac:dyDescent="0.25">
      <c r="A184" s="158" t="s">
        <v>207</v>
      </c>
      <c r="B184" s="65">
        <v>0</v>
      </c>
      <c r="C184" s="66">
        <v>0</v>
      </c>
      <c r="D184" s="65">
        <v>0</v>
      </c>
      <c r="E184" s="66">
        <v>2</v>
      </c>
      <c r="F184" s="67"/>
      <c r="G184" s="65">
        <f t="shared" si="24"/>
        <v>0</v>
      </c>
      <c r="H184" s="66">
        <f t="shared" si="25"/>
        <v>-2</v>
      </c>
      <c r="I184" s="20" t="str">
        <f t="shared" si="26"/>
        <v>-</v>
      </c>
      <c r="J184" s="21">
        <f t="shared" si="27"/>
        <v>-1</v>
      </c>
    </row>
    <row r="185" spans="1:10" x14ac:dyDescent="0.25">
      <c r="A185" s="158" t="s">
        <v>224</v>
      </c>
      <c r="B185" s="65">
        <v>39</v>
      </c>
      <c r="C185" s="66">
        <v>67</v>
      </c>
      <c r="D185" s="65">
        <v>371</v>
      </c>
      <c r="E185" s="66">
        <v>1044</v>
      </c>
      <c r="F185" s="67"/>
      <c r="G185" s="65">
        <f t="shared" si="24"/>
        <v>-28</v>
      </c>
      <c r="H185" s="66">
        <f t="shared" si="25"/>
        <v>-673</v>
      </c>
      <c r="I185" s="20">
        <f t="shared" si="26"/>
        <v>-0.41791044776119401</v>
      </c>
      <c r="J185" s="21">
        <f t="shared" si="27"/>
        <v>-0.6446360153256705</v>
      </c>
    </row>
    <row r="186" spans="1:10" x14ac:dyDescent="0.25">
      <c r="A186" s="158" t="s">
        <v>410</v>
      </c>
      <c r="B186" s="65">
        <v>290</v>
      </c>
      <c r="C186" s="66">
        <v>223</v>
      </c>
      <c r="D186" s="65">
        <v>2937</v>
      </c>
      <c r="E186" s="66">
        <v>2008</v>
      </c>
      <c r="F186" s="67"/>
      <c r="G186" s="65">
        <f t="shared" si="24"/>
        <v>67</v>
      </c>
      <c r="H186" s="66">
        <f t="shared" si="25"/>
        <v>929</v>
      </c>
      <c r="I186" s="20">
        <f t="shared" si="26"/>
        <v>0.30044843049327352</v>
      </c>
      <c r="J186" s="21">
        <f t="shared" si="27"/>
        <v>0.46264940239043822</v>
      </c>
    </row>
    <row r="187" spans="1:10" x14ac:dyDescent="0.25">
      <c r="A187" s="158" t="s">
        <v>373</v>
      </c>
      <c r="B187" s="65">
        <v>99</v>
      </c>
      <c r="C187" s="66">
        <v>438</v>
      </c>
      <c r="D187" s="65">
        <v>1709</v>
      </c>
      <c r="E187" s="66">
        <v>2091</v>
      </c>
      <c r="F187" s="67"/>
      <c r="G187" s="65">
        <f t="shared" si="24"/>
        <v>-339</v>
      </c>
      <c r="H187" s="66">
        <f t="shared" si="25"/>
        <v>-382</v>
      </c>
      <c r="I187" s="20">
        <f t="shared" si="26"/>
        <v>-0.77397260273972601</v>
      </c>
      <c r="J187" s="21">
        <f t="shared" si="27"/>
        <v>-0.18268770923003347</v>
      </c>
    </row>
    <row r="188" spans="1:10" x14ac:dyDescent="0.25">
      <c r="A188" s="158" t="s">
        <v>208</v>
      </c>
      <c r="B188" s="65">
        <v>0</v>
      </c>
      <c r="C188" s="66">
        <v>0</v>
      </c>
      <c r="D188" s="65">
        <v>0</v>
      </c>
      <c r="E188" s="66">
        <v>133</v>
      </c>
      <c r="F188" s="67"/>
      <c r="G188" s="65">
        <f t="shared" si="24"/>
        <v>0</v>
      </c>
      <c r="H188" s="66">
        <f t="shared" si="25"/>
        <v>-133</v>
      </c>
      <c r="I188" s="20" t="str">
        <f t="shared" si="26"/>
        <v>-</v>
      </c>
      <c r="J188" s="21">
        <f t="shared" si="27"/>
        <v>-1</v>
      </c>
    </row>
    <row r="189" spans="1:10" x14ac:dyDescent="0.25">
      <c r="A189" s="158" t="s">
        <v>304</v>
      </c>
      <c r="B189" s="65">
        <v>0</v>
      </c>
      <c r="C189" s="66">
        <v>38</v>
      </c>
      <c r="D189" s="65">
        <v>124</v>
      </c>
      <c r="E189" s="66">
        <v>355</v>
      </c>
      <c r="F189" s="67"/>
      <c r="G189" s="65">
        <f t="shared" si="24"/>
        <v>-38</v>
      </c>
      <c r="H189" s="66">
        <f t="shared" si="25"/>
        <v>-231</v>
      </c>
      <c r="I189" s="20">
        <f t="shared" si="26"/>
        <v>-1</v>
      </c>
      <c r="J189" s="21">
        <f t="shared" si="27"/>
        <v>-0.6507042253521127</v>
      </c>
    </row>
    <row r="190" spans="1:10" s="160" customFormat="1" x14ac:dyDescent="0.25">
      <c r="A190" s="178" t="s">
        <v>677</v>
      </c>
      <c r="B190" s="71">
        <v>428</v>
      </c>
      <c r="C190" s="72">
        <v>769</v>
      </c>
      <c r="D190" s="71">
        <v>5175</v>
      </c>
      <c r="E190" s="72">
        <v>5656</v>
      </c>
      <c r="F190" s="73"/>
      <c r="G190" s="71">
        <f t="shared" si="24"/>
        <v>-341</v>
      </c>
      <c r="H190" s="72">
        <f t="shared" si="25"/>
        <v>-481</v>
      </c>
      <c r="I190" s="37">
        <f t="shared" si="26"/>
        <v>-0.44343302990897271</v>
      </c>
      <c r="J190" s="38">
        <f t="shared" si="27"/>
        <v>-8.5042432814710037E-2</v>
      </c>
    </row>
    <row r="191" spans="1:10" x14ac:dyDescent="0.25">
      <c r="A191" s="177"/>
      <c r="B191" s="143"/>
      <c r="C191" s="144"/>
      <c r="D191" s="143"/>
      <c r="E191" s="144"/>
      <c r="F191" s="145"/>
      <c r="G191" s="143"/>
      <c r="H191" s="144"/>
      <c r="I191" s="151"/>
      <c r="J191" s="152"/>
    </row>
    <row r="192" spans="1:10" s="139" customFormat="1" x14ac:dyDescent="0.25">
      <c r="A192" s="159" t="s">
        <v>55</v>
      </c>
      <c r="B192" s="65"/>
      <c r="C192" s="66"/>
      <c r="D192" s="65"/>
      <c r="E192" s="66"/>
      <c r="F192" s="67"/>
      <c r="G192" s="65"/>
      <c r="H192" s="66"/>
      <c r="I192" s="20"/>
      <c r="J192" s="21"/>
    </row>
    <row r="193" spans="1:10" x14ac:dyDescent="0.25">
      <c r="A193" s="158" t="s">
        <v>225</v>
      </c>
      <c r="B193" s="65">
        <v>0</v>
      </c>
      <c r="C193" s="66">
        <v>0</v>
      </c>
      <c r="D193" s="65">
        <v>0</v>
      </c>
      <c r="E193" s="66">
        <v>2</v>
      </c>
      <c r="F193" s="67"/>
      <c r="G193" s="65">
        <f t="shared" ref="G193:G209" si="28">B193-C193</f>
        <v>0</v>
      </c>
      <c r="H193" s="66">
        <f t="shared" ref="H193:H209" si="29">D193-E193</f>
        <v>-2</v>
      </c>
      <c r="I193" s="20" t="str">
        <f t="shared" ref="I193:I209" si="30">IF(C193=0, "-", IF(G193/C193&lt;10, G193/C193, "&gt;999%"))</f>
        <v>-</v>
      </c>
      <c r="J193" s="21">
        <f t="shared" ref="J193:J209" si="31">IF(E193=0, "-", IF(H193/E193&lt;10, H193/E193, "&gt;999%"))</f>
        <v>-1</v>
      </c>
    </row>
    <row r="194" spans="1:10" x14ac:dyDescent="0.25">
      <c r="A194" s="158" t="s">
        <v>209</v>
      </c>
      <c r="B194" s="65">
        <v>2</v>
      </c>
      <c r="C194" s="66">
        <v>49</v>
      </c>
      <c r="D194" s="65">
        <v>136</v>
      </c>
      <c r="E194" s="66">
        <v>58</v>
      </c>
      <c r="F194" s="67"/>
      <c r="G194" s="65">
        <f t="shared" si="28"/>
        <v>-47</v>
      </c>
      <c r="H194" s="66">
        <f t="shared" si="29"/>
        <v>78</v>
      </c>
      <c r="I194" s="20">
        <f t="shared" si="30"/>
        <v>-0.95918367346938771</v>
      </c>
      <c r="J194" s="21">
        <f t="shared" si="31"/>
        <v>1.3448275862068966</v>
      </c>
    </row>
    <row r="195" spans="1:10" x14ac:dyDescent="0.25">
      <c r="A195" s="158" t="s">
        <v>226</v>
      </c>
      <c r="B195" s="65">
        <v>350</v>
      </c>
      <c r="C195" s="66">
        <v>611</v>
      </c>
      <c r="D195" s="65">
        <v>5807</v>
      </c>
      <c r="E195" s="66">
        <v>6569</v>
      </c>
      <c r="F195" s="67"/>
      <c r="G195" s="65">
        <f t="shared" si="28"/>
        <v>-261</v>
      </c>
      <c r="H195" s="66">
        <f t="shared" si="29"/>
        <v>-762</v>
      </c>
      <c r="I195" s="20">
        <f t="shared" si="30"/>
        <v>-0.42716857610474634</v>
      </c>
      <c r="J195" s="21">
        <f t="shared" si="31"/>
        <v>-0.11599939107931193</v>
      </c>
    </row>
    <row r="196" spans="1:10" x14ac:dyDescent="0.25">
      <c r="A196" s="158" t="s">
        <v>517</v>
      </c>
      <c r="B196" s="65">
        <v>0</v>
      </c>
      <c r="C196" s="66">
        <v>0</v>
      </c>
      <c r="D196" s="65">
        <v>0</v>
      </c>
      <c r="E196" s="66">
        <v>546</v>
      </c>
      <c r="F196" s="67"/>
      <c r="G196" s="65">
        <f t="shared" si="28"/>
        <v>0</v>
      </c>
      <c r="H196" s="66">
        <f t="shared" si="29"/>
        <v>-546</v>
      </c>
      <c r="I196" s="20" t="str">
        <f t="shared" si="30"/>
        <v>-</v>
      </c>
      <c r="J196" s="21">
        <f t="shared" si="31"/>
        <v>-1</v>
      </c>
    </row>
    <row r="197" spans="1:10" x14ac:dyDescent="0.25">
      <c r="A197" s="158" t="s">
        <v>305</v>
      </c>
      <c r="B197" s="65">
        <v>0</v>
      </c>
      <c r="C197" s="66">
        <v>0</v>
      </c>
      <c r="D197" s="65">
        <v>0</v>
      </c>
      <c r="E197" s="66">
        <v>53</v>
      </c>
      <c r="F197" s="67"/>
      <c r="G197" s="65">
        <f t="shared" si="28"/>
        <v>0</v>
      </c>
      <c r="H197" s="66">
        <f t="shared" si="29"/>
        <v>-53</v>
      </c>
      <c r="I197" s="20" t="str">
        <f t="shared" si="30"/>
        <v>-</v>
      </c>
      <c r="J197" s="21">
        <f t="shared" si="31"/>
        <v>-1</v>
      </c>
    </row>
    <row r="198" spans="1:10" x14ac:dyDescent="0.25">
      <c r="A198" s="158" t="s">
        <v>227</v>
      </c>
      <c r="B198" s="65">
        <v>0</v>
      </c>
      <c r="C198" s="66">
        <v>21</v>
      </c>
      <c r="D198" s="65">
        <v>143</v>
      </c>
      <c r="E198" s="66">
        <v>154</v>
      </c>
      <c r="F198" s="67"/>
      <c r="G198" s="65">
        <f t="shared" si="28"/>
        <v>-21</v>
      </c>
      <c r="H198" s="66">
        <f t="shared" si="29"/>
        <v>-11</v>
      </c>
      <c r="I198" s="20">
        <f t="shared" si="30"/>
        <v>-1</v>
      </c>
      <c r="J198" s="21">
        <f t="shared" si="31"/>
        <v>-7.1428571428571425E-2</v>
      </c>
    </row>
    <row r="199" spans="1:10" x14ac:dyDescent="0.25">
      <c r="A199" s="158" t="s">
        <v>434</v>
      </c>
      <c r="B199" s="65">
        <v>13</v>
      </c>
      <c r="C199" s="66">
        <v>31</v>
      </c>
      <c r="D199" s="65">
        <v>191</v>
      </c>
      <c r="E199" s="66">
        <v>46</v>
      </c>
      <c r="F199" s="67"/>
      <c r="G199" s="65">
        <f t="shared" si="28"/>
        <v>-18</v>
      </c>
      <c r="H199" s="66">
        <f t="shared" si="29"/>
        <v>145</v>
      </c>
      <c r="I199" s="20">
        <f t="shared" si="30"/>
        <v>-0.58064516129032262</v>
      </c>
      <c r="J199" s="21">
        <f t="shared" si="31"/>
        <v>3.152173913043478</v>
      </c>
    </row>
    <row r="200" spans="1:10" x14ac:dyDescent="0.25">
      <c r="A200" s="158" t="s">
        <v>374</v>
      </c>
      <c r="B200" s="65">
        <v>116</v>
      </c>
      <c r="C200" s="66">
        <v>262</v>
      </c>
      <c r="D200" s="65">
        <v>3230</v>
      </c>
      <c r="E200" s="66">
        <v>3215</v>
      </c>
      <c r="F200" s="67"/>
      <c r="G200" s="65">
        <f t="shared" si="28"/>
        <v>-146</v>
      </c>
      <c r="H200" s="66">
        <f t="shared" si="29"/>
        <v>15</v>
      </c>
      <c r="I200" s="20">
        <f t="shared" si="30"/>
        <v>-0.5572519083969466</v>
      </c>
      <c r="J200" s="21">
        <f t="shared" si="31"/>
        <v>4.6656298600311046E-3</v>
      </c>
    </row>
    <row r="201" spans="1:10" x14ac:dyDescent="0.25">
      <c r="A201" s="158" t="s">
        <v>450</v>
      </c>
      <c r="B201" s="65">
        <v>59</v>
      </c>
      <c r="C201" s="66">
        <v>137</v>
      </c>
      <c r="D201" s="65">
        <v>1175</v>
      </c>
      <c r="E201" s="66">
        <v>1064</v>
      </c>
      <c r="F201" s="67"/>
      <c r="G201" s="65">
        <f t="shared" si="28"/>
        <v>-78</v>
      </c>
      <c r="H201" s="66">
        <f t="shared" si="29"/>
        <v>111</v>
      </c>
      <c r="I201" s="20">
        <f t="shared" si="30"/>
        <v>-0.56934306569343063</v>
      </c>
      <c r="J201" s="21">
        <f t="shared" si="31"/>
        <v>0.10432330827067669</v>
      </c>
    </row>
    <row r="202" spans="1:10" x14ac:dyDescent="0.25">
      <c r="A202" s="158" t="s">
        <v>451</v>
      </c>
      <c r="B202" s="65">
        <v>126</v>
      </c>
      <c r="C202" s="66">
        <v>76</v>
      </c>
      <c r="D202" s="65">
        <v>1384</v>
      </c>
      <c r="E202" s="66">
        <v>1547</v>
      </c>
      <c r="F202" s="67"/>
      <c r="G202" s="65">
        <f t="shared" si="28"/>
        <v>50</v>
      </c>
      <c r="H202" s="66">
        <f t="shared" si="29"/>
        <v>-163</v>
      </c>
      <c r="I202" s="20">
        <f t="shared" si="30"/>
        <v>0.65789473684210531</v>
      </c>
      <c r="J202" s="21">
        <f t="shared" si="31"/>
        <v>-0.10536522301228184</v>
      </c>
    </row>
    <row r="203" spans="1:10" x14ac:dyDescent="0.25">
      <c r="A203" s="158" t="s">
        <v>251</v>
      </c>
      <c r="B203" s="65">
        <v>14</v>
      </c>
      <c r="C203" s="66">
        <v>40</v>
      </c>
      <c r="D203" s="65">
        <v>169</v>
      </c>
      <c r="E203" s="66">
        <v>177</v>
      </c>
      <c r="F203" s="67"/>
      <c r="G203" s="65">
        <f t="shared" si="28"/>
        <v>-26</v>
      </c>
      <c r="H203" s="66">
        <f t="shared" si="29"/>
        <v>-8</v>
      </c>
      <c r="I203" s="20">
        <f t="shared" si="30"/>
        <v>-0.65</v>
      </c>
      <c r="J203" s="21">
        <f t="shared" si="31"/>
        <v>-4.519774011299435E-2</v>
      </c>
    </row>
    <row r="204" spans="1:10" x14ac:dyDescent="0.25">
      <c r="A204" s="158" t="s">
        <v>306</v>
      </c>
      <c r="B204" s="65">
        <v>24</v>
      </c>
      <c r="C204" s="66">
        <v>37</v>
      </c>
      <c r="D204" s="65">
        <v>398</v>
      </c>
      <c r="E204" s="66">
        <v>121</v>
      </c>
      <c r="F204" s="67"/>
      <c r="G204" s="65">
        <f t="shared" si="28"/>
        <v>-13</v>
      </c>
      <c r="H204" s="66">
        <f t="shared" si="29"/>
        <v>277</v>
      </c>
      <c r="I204" s="20">
        <f t="shared" si="30"/>
        <v>-0.35135135135135137</v>
      </c>
      <c r="J204" s="21">
        <f t="shared" si="31"/>
        <v>2.2892561983471076</v>
      </c>
    </row>
    <row r="205" spans="1:10" x14ac:dyDescent="0.25">
      <c r="A205" s="158" t="s">
        <v>518</v>
      </c>
      <c r="B205" s="65">
        <v>43</v>
      </c>
      <c r="C205" s="66">
        <v>39</v>
      </c>
      <c r="D205" s="65">
        <v>939</v>
      </c>
      <c r="E205" s="66">
        <v>193</v>
      </c>
      <c r="F205" s="67"/>
      <c r="G205" s="65">
        <f t="shared" si="28"/>
        <v>4</v>
      </c>
      <c r="H205" s="66">
        <f t="shared" si="29"/>
        <v>746</v>
      </c>
      <c r="I205" s="20">
        <f t="shared" si="30"/>
        <v>0.10256410256410256</v>
      </c>
      <c r="J205" s="21">
        <f t="shared" si="31"/>
        <v>3.8652849740932642</v>
      </c>
    </row>
    <row r="206" spans="1:10" x14ac:dyDescent="0.25">
      <c r="A206" s="158" t="s">
        <v>411</v>
      </c>
      <c r="B206" s="65">
        <v>355</v>
      </c>
      <c r="C206" s="66">
        <v>339</v>
      </c>
      <c r="D206" s="65">
        <v>4993</v>
      </c>
      <c r="E206" s="66">
        <v>3931</v>
      </c>
      <c r="F206" s="67"/>
      <c r="G206" s="65">
        <f t="shared" si="28"/>
        <v>16</v>
      </c>
      <c r="H206" s="66">
        <f t="shared" si="29"/>
        <v>1062</v>
      </c>
      <c r="I206" s="20">
        <f t="shared" si="30"/>
        <v>4.71976401179941E-2</v>
      </c>
      <c r="J206" s="21">
        <f t="shared" si="31"/>
        <v>0.27016026456372422</v>
      </c>
    </row>
    <row r="207" spans="1:10" x14ac:dyDescent="0.25">
      <c r="A207" s="158" t="s">
        <v>322</v>
      </c>
      <c r="B207" s="65">
        <v>0</v>
      </c>
      <c r="C207" s="66">
        <v>0</v>
      </c>
      <c r="D207" s="65">
        <v>0</v>
      </c>
      <c r="E207" s="66">
        <v>53</v>
      </c>
      <c r="F207" s="67"/>
      <c r="G207" s="65">
        <f t="shared" si="28"/>
        <v>0</v>
      </c>
      <c r="H207" s="66">
        <f t="shared" si="29"/>
        <v>-53</v>
      </c>
      <c r="I207" s="20" t="str">
        <f t="shared" si="30"/>
        <v>-</v>
      </c>
      <c r="J207" s="21">
        <f t="shared" si="31"/>
        <v>-1</v>
      </c>
    </row>
    <row r="208" spans="1:10" x14ac:dyDescent="0.25">
      <c r="A208" s="158" t="s">
        <v>361</v>
      </c>
      <c r="B208" s="65">
        <v>22</v>
      </c>
      <c r="C208" s="66">
        <v>145</v>
      </c>
      <c r="D208" s="65">
        <v>1804</v>
      </c>
      <c r="E208" s="66">
        <v>1529</v>
      </c>
      <c r="F208" s="67"/>
      <c r="G208" s="65">
        <f t="shared" si="28"/>
        <v>-123</v>
      </c>
      <c r="H208" s="66">
        <f t="shared" si="29"/>
        <v>275</v>
      </c>
      <c r="I208" s="20">
        <f t="shared" si="30"/>
        <v>-0.84827586206896555</v>
      </c>
      <c r="J208" s="21">
        <f t="shared" si="31"/>
        <v>0.17985611510791366</v>
      </c>
    </row>
    <row r="209" spans="1:10" s="160" customFormat="1" x14ac:dyDescent="0.25">
      <c r="A209" s="178" t="s">
        <v>678</v>
      </c>
      <c r="B209" s="71">
        <v>1124</v>
      </c>
      <c r="C209" s="72">
        <v>1787</v>
      </c>
      <c r="D209" s="71">
        <v>20369</v>
      </c>
      <c r="E209" s="72">
        <v>19258</v>
      </c>
      <c r="F209" s="73"/>
      <c r="G209" s="71">
        <f t="shared" si="28"/>
        <v>-663</v>
      </c>
      <c r="H209" s="72">
        <f t="shared" si="29"/>
        <v>1111</v>
      </c>
      <c r="I209" s="37">
        <f t="shared" si="30"/>
        <v>-0.37101287073307221</v>
      </c>
      <c r="J209" s="38">
        <f t="shared" si="31"/>
        <v>5.7690310520303253E-2</v>
      </c>
    </row>
    <row r="210" spans="1:10" x14ac:dyDescent="0.25">
      <c r="A210" s="177"/>
      <c r="B210" s="143"/>
      <c r="C210" s="144"/>
      <c r="D210" s="143"/>
      <c r="E210" s="144"/>
      <c r="F210" s="145"/>
      <c r="G210" s="143"/>
      <c r="H210" s="144"/>
      <c r="I210" s="151"/>
      <c r="J210" s="152"/>
    </row>
    <row r="211" spans="1:10" s="139" customFormat="1" x14ac:dyDescent="0.25">
      <c r="A211" s="159" t="s">
        <v>56</v>
      </c>
      <c r="B211" s="65"/>
      <c r="C211" s="66"/>
      <c r="D211" s="65"/>
      <c r="E211" s="66"/>
      <c r="F211" s="67"/>
      <c r="G211" s="65"/>
      <c r="H211" s="66"/>
      <c r="I211" s="20"/>
      <c r="J211" s="21"/>
    </row>
    <row r="212" spans="1:10" x14ac:dyDescent="0.25">
      <c r="A212" s="158" t="s">
        <v>559</v>
      </c>
      <c r="B212" s="65">
        <v>0</v>
      </c>
      <c r="C212" s="66">
        <v>1</v>
      </c>
      <c r="D212" s="65">
        <v>7</v>
      </c>
      <c r="E212" s="66">
        <v>8</v>
      </c>
      <c r="F212" s="67"/>
      <c r="G212" s="65">
        <f t="shared" ref="G212:G217" si="32">B212-C212</f>
        <v>-1</v>
      </c>
      <c r="H212" s="66">
        <f t="shared" ref="H212:H217" si="33">D212-E212</f>
        <v>-1</v>
      </c>
      <c r="I212" s="20">
        <f t="shared" ref="I212:I217" si="34">IF(C212=0, "-", IF(G212/C212&lt;10, G212/C212, "&gt;999%"))</f>
        <v>-1</v>
      </c>
      <c r="J212" s="21">
        <f t="shared" ref="J212:J217" si="35">IF(E212=0, "-", IF(H212/E212&lt;10, H212/E212, "&gt;999%"))</f>
        <v>-0.125</v>
      </c>
    </row>
    <row r="213" spans="1:10" x14ac:dyDescent="0.25">
      <c r="A213" s="158" t="s">
        <v>560</v>
      </c>
      <c r="B213" s="65">
        <v>1</v>
      </c>
      <c r="C213" s="66">
        <v>0</v>
      </c>
      <c r="D213" s="65">
        <v>5</v>
      </c>
      <c r="E213" s="66">
        <v>0</v>
      </c>
      <c r="F213" s="67"/>
      <c r="G213" s="65">
        <f t="shared" si="32"/>
        <v>1</v>
      </c>
      <c r="H213" s="66">
        <f t="shared" si="33"/>
        <v>5</v>
      </c>
      <c r="I213" s="20" t="str">
        <f t="shared" si="34"/>
        <v>-</v>
      </c>
      <c r="J213" s="21" t="str">
        <f t="shared" si="35"/>
        <v>-</v>
      </c>
    </row>
    <row r="214" spans="1:10" x14ac:dyDescent="0.25">
      <c r="A214" s="158" t="s">
        <v>573</v>
      </c>
      <c r="B214" s="65">
        <v>1</v>
      </c>
      <c r="C214" s="66">
        <v>2</v>
      </c>
      <c r="D214" s="65">
        <v>3</v>
      </c>
      <c r="E214" s="66">
        <v>4</v>
      </c>
      <c r="F214" s="67"/>
      <c r="G214" s="65">
        <f t="shared" si="32"/>
        <v>-1</v>
      </c>
      <c r="H214" s="66">
        <f t="shared" si="33"/>
        <v>-1</v>
      </c>
      <c r="I214" s="20">
        <f t="shared" si="34"/>
        <v>-0.5</v>
      </c>
      <c r="J214" s="21">
        <f t="shared" si="35"/>
        <v>-0.25</v>
      </c>
    </row>
    <row r="215" spans="1:10" x14ac:dyDescent="0.25">
      <c r="A215" s="158" t="s">
        <v>574</v>
      </c>
      <c r="B215" s="65">
        <v>0</v>
      </c>
      <c r="C215" s="66">
        <v>0</v>
      </c>
      <c r="D215" s="65">
        <v>0</v>
      </c>
      <c r="E215" s="66">
        <v>4</v>
      </c>
      <c r="F215" s="67"/>
      <c r="G215" s="65">
        <f t="shared" si="32"/>
        <v>0</v>
      </c>
      <c r="H215" s="66">
        <f t="shared" si="33"/>
        <v>-4</v>
      </c>
      <c r="I215" s="20" t="str">
        <f t="shared" si="34"/>
        <v>-</v>
      </c>
      <c r="J215" s="21">
        <f t="shared" si="35"/>
        <v>-1</v>
      </c>
    </row>
    <row r="216" spans="1:10" x14ac:dyDescent="0.25">
      <c r="A216" s="158" t="s">
        <v>587</v>
      </c>
      <c r="B216" s="65">
        <v>0</v>
      </c>
      <c r="C216" s="66">
        <v>0</v>
      </c>
      <c r="D216" s="65">
        <v>1</v>
      </c>
      <c r="E216" s="66">
        <v>2</v>
      </c>
      <c r="F216" s="67"/>
      <c r="G216" s="65">
        <f t="shared" si="32"/>
        <v>0</v>
      </c>
      <c r="H216" s="66">
        <f t="shared" si="33"/>
        <v>-1</v>
      </c>
      <c r="I216" s="20" t="str">
        <f t="shared" si="34"/>
        <v>-</v>
      </c>
      <c r="J216" s="21">
        <f t="shared" si="35"/>
        <v>-0.5</v>
      </c>
    </row>
    <row r="217" spans="1:10" s="160" customFormat="1" x14ac:dyDescent="0.25">
      <c r="A217" s="178" t="s">
        <v>679</v>
      </c>
      <c r="B217" s="71">
        <v>2</v>
      </c>
      <c r="C217" s="72">
        <v>3</v>
      </c>
      <c r="D217" s="71">
        <v>16</v>
      </c>
      <c r="E217" s="72">
        <v>18</v>
      </c>
      <c r="F217" s="73"/>
      <c r="G217" s="71">
        <f t="shared" si="32"/>
        <v>-1</v>
      </c>
      <c r="H217" s="72">
        <f t="shared" si="33"/>
        <v>-2</v>
      </c>
      <c r="I217" s="37">
        <f t="shared" si="34"/>
        <v>-0.33333333333333331</v>
      </c>
      <c r="J217" s="38">
        <f t="shared" si="35"/>
        <v>-0.1111111111111111</v>
      </c>
    </row>
    <row r="218" spans="1:10" x14ac:dyDescent="0.25">
      <c r="A218" s="177"/>
      <c r="B218" s="143"/>
      <c r="C218" s="144"/>
      <c r="D218" s="143"/>
      <c r="E218" s="144"/>
      <c r="F218" s="145"/>
      <c r="G218" s="143"/>
      <c r="H218" s="144"/>
      <c r="I218" s="151"/>
      <c r="J218" s="152"/>
    </row>
    <row r="219" spans="1:10" s="139" customFormat="1" x14ac:dyDescent="0.25">
      <c r="A219" s="159" t="s">
        <v>57</v>
      </c>
      <c r="B219" s="65"/>
      <c r="C219" s="66"/>
      <c r="D219" s="65"/>
      <c r="E219" s="66"/>
      <c r="F219" s="67"/>
      <c r="G219" s="65"/>
      <c r="H219" s="66"/>
      <c r="I219" s="20"/>
      <c r="J219" s="21"/>
    </row>
    <row r="220" spans="1:10" x14ac:dyDescent="0.25">
      <c r="A220" s="158" t="s">
        <v>57</v>
      </c>
      <c r="B220" s="65">
        <v>0</v>
      </c>
      <c r="C220" s="66">
        <v>0</v>
      </c>
      <c r="D220" s="65">
        <v>0</v>
      </c>
      <c r="E220" s="66">
        <v>3</v>
      </c>
      <c r="F220" s="67"/>
      <c r="G220" s="65">
        <f>B220-C220</f>
        <v>0</v>
      </c>
      <c r="H220" s="66">
        <f>D220-E220</f>
        <v>-3</v>
      </c>
      <c r="I220" s="20" t="str">
        <f>IF(C220=0, "-", IF(G220/C220&lt;10, G220/C220, "&gt;999%"))</f>
        <v>-</v>
      </c>
      <c r="J220" s="21">
        <f>IF(E220=0, "-", IF(H220/E220&lt;10, H220/E220, "&gt;999%"))</f>
        <v>-1</v>
      </c>
    </row>
    <row r="221" spans="1:10" s="160" customFormat="1" x14ac:dyDescent="0.25">
      <c r="A221" s="178" t="s">
        <v>680</v>
      </c>
      <c r="B221" s="71">
        <v>0</v>
      </c>
      <c r="C221" s="72">
        <v>0</v>
      </c>
      <c r="D221" s="71">
        <v>0</v>
      </c>
      <c r="E221" s="72">
        <v>3</v>
      </c>
      <c r="F221" s="73"/>
      <c r="G221" s="71">
        <f>B221-C221</f>
        <v>0</v>
      </c>
      <c r="H221" s="72">
        <f>D221-E221</f>
        <v>-3</v>
      </c>
      <c r="I221" s="37" t="str">
        <f>IF(C221=0, "-", IF(G221/C221&lt;10, G221/C221, "&gt;999%"))</f>
        <v>-</v>
      </c>
      <c r="J221" s="38">
        <f>IF(E221=0, "-", IF(H221/E221&lt;10, H221/E221, "&gt;999%"))</f>
        <v>-1</v>
      </c>
    </row>
    <row r="222" spans="1:10" x14ac:dyDescent="0.25">
      <c r="A222" s="177"/>
      <c r="B222" s="143"/>
      <c r="C222" s="144"/>
      <c r="D222" s="143"/>
      <c r="E222" s="144"/>
      <c r="F222" s="145"/>
      <c r="G222" s="143"/>
      <c r="H222" s="144"/>
      <c r="I222" s="151"/>
      <c r="J222" s="152"/>
    </row>
    <row r="223" spans="1:10" s="139" customFormat="1" x14ac:dyDescent="0.25">
      <c r="A223" s="159" t="s">
        <v>58</v>
      </c>
      <c r="B223" s="65"/>
      <c r="C223" s="66"/>
      <c r="D223" s="65"/>
      <c r="E223" s="66"/>
      <c r="F223" s="67"/>
      <c r="G223" s="65"/>
      <c r="H223" s="66"/>
      <c r="I223" s="20"/>
      <c r="J223" s="21"/>
    </row>
    <row r="224" spans="1:10" x14ac:dyDescent="0.25">
      <c r="A224" s="158" t="s">
        <v>588</v>
      </c>
      <c r="B224" s="65">
        <v>38</v>
      </c>
      <c r="C224" s="66">
        <v>31</v>
      </c>
      <c r="D224" s="65">
        <v>417</v>
      </c>
      <c r="E224" s="66">
        <v>212</v>
      </c>
      <c r="F224" s="67"/>
      <c r="G224" s="65">
        <f>B224-C224</f>
        <v>7</v>
      </c>
      <c r="H224" s="66">
        <f>D224-E224</f>
        <v>205</v>
      </c>
      <c r="I224" s="20">
        <f>IF(C224=0, "-", IF(G224/C224&lt;10, G224/C224, "&gt;999%"))</f>
        <v>0.22580645161290322</v>
      </c>
      <c r="J224" s="21">
        <f>IF(E224=0, "-", IF(H224/E224&lt;10, H224/E224, "&gt;999%"))</f>
        <v>0.96698113207547165</v>
      </c>
    </row>
    <row r="225" spans="1:10" x14ac:dyDescent="0.25">
      <c r="A225" s="158" t="s">
        <v>561</v>
      </c>
      <c r="B225" s="65">
        <v>164</v>
      </c>
      <c r="C225" s="66">
        <v>64</v>
      </c>
      <c r="D225" s="65">
        <v>1682</v>
      </c>
      <c r="E225" s="66">
        <v>1119</v>
      </c>
      <c r="F225" s="67"/>
      <c r="G225" s="65">
        <f>B225-C225</f>
        <v>100</v>
      </c>
      <c r="H225" s="66">
        <f>D225-E225</f>
        <v>563</v>
      </c>
      <c r="I225" s="20">
        <f>IF(C225=0, "-", IF(G225/C225&lt;10, G225/C225, "&gt;999%"))</f>
        <v>1.5625</v>
      </c>
      <c r="J225" s="21">
        <f>IF(E225=0, "-", IF(H225/E225&lt;10, H225/E225, "&gt;999%"))</f>
        <v>0.50312779267202856</v>
      </c>
    </row>
    <row r="226" spans="1:10" x14ac:dyDescent="0.25">
      <c r="A226" s="158" t="s">
        <v>575</v>
      </c>
      <c r="B226" s="65">
        <v>73</v>
      </c>
      <c r="C226" s="66">
        <v>84</v>
      </c>
      <c r="D226" s="65">
        <v>876</v>
      </c>
      <c r="E226" s="66">
        <v>700</v>
      </c>
      <c r="F226" s="67"/>
      <c r="G226" s="65">
        <f>B226-C226</f>
        <v>-11</v>
      </c>
      <c r="H226" s="66">
        <f>D226-E226</f>
        <v>176</v>
      </c>
      <c r="I226" s="20">
        <f>IF(C226=0, "-", IF(G226/C226&lt;10, G226/C226, "&gt;999%"))</f>
        <v>-0.13095238095238096</v>
      </c>
      <c r="J226" s="21">
        <f>IF(E226=0, "-", IF(H226/E226&lt;10, H226/E226, "&gt;999%"))</f>
        <v>0.25142857142857145</v>
      </c>
    </row>
    <row r="227" spans="1:10" s="160" customFormat="1" x14ac:dyDescent="0.25">
      <c r="A227" s="178" t="s">
        <v>681</v>
      </c>
      <c r="B227" s="71">
        <v>275</v>
      </c>
      <c r="C227" s="72">
        <v>179</v>
      </c>
      <c r="D227" s="71">
        <v>2975</v>
      </c>
      <c r="E227" s="72">
        <v>2031</v>
      </c>
      <c r="F227" s="73"/>
      <c r="G227" s="71">
        <f>B227-C227</f>
        <v>96</v>
      </c>
      <c r="H227" s="72">
        <f>D227-E227</f>
        <v>944</v>
      </c>
      <c r="I227" s="37">
        <f>IF(C227=0, "-", IF(G227/C227&lt;10, G227/C227, "&gt;999%"))</f>
        <v>0.53631284916201116</v>
      </c>
      <c r="J227" s="38">
        <f>IF(E227=0, "-", IF(H227/E227&lt;10, H227/E227, "&gt;999%"))</f>
        <v>0.46479566715903498</v>
      </c>
    </row>
    <row r="228" spans="1:10" x14ac:dyDescent="0.25">
      <c r="A228" s="177"/>
      <c r="B228" s="143"/>
      <c r="C228" s="144"/>
      <c r="D228" s="143"/>
      <c r="E228" s="144"/>
      <c r="F228" s="145"/>
      <c r="G228" s="143"/>
      <c r="H228" s="144"/>
      <c r="I228" s="151"/>
      <c r="J228" s="152"/>
    </row>
    <row r="229" spans="1:10" s="139" customFormat="1" x14ac:dyDescent="0.25">
      <c r="A229" s="159" t="s">
        <v>59</v>
      </c>
      <c r="B229" s="65"/>
      <c r="C229" s="66"/>
      <c r="D229" s="65"/>
      <c r="E229" s="66"/>
      <c r="F229" s="67"/>
      <c r="G229" s="65"/>
      <c r="H229" s="66"/>
      <c r="I229" s="20"/>
      <c r="J229" s="21"/>
    </row>
    <row r="230" spans="1:10" x14ac:dyDescent="0.25">
      <c r="A230" s="158" t="s">
        <v>530</v>
      </c>
      <c r="B230" s="65">
        <v>48</v>
      </c>
      <c r="C230" s="66">
        <v>124</v>
      </c>
      <c r="D230" s="65">
        <v>1004</v>
      </c>
      <c r="E230" s="66">
        <v>1624</v>
      </c>
      <c r="F230" s="67"/>
      <c r="G230" s="65">
        <f>B230-C230</f>
        <v>-76</v>
      </c>
      <c r="H230" s="66">
        <f>D230-E230</f>
        <v>-620</v>
      </c>
      <c r="I230" s="20">
        <f>IF(C230=0, "-", IF(G230/C230&lt;10, G230/C230, "&gt;999%"))</f>
        <v>-0.61290322580645162</v>
      </c>
      <c r="J230" s="21">
        <f>IF(E230=0, "-", IF(H230/E230&lt;10, H230/E230, "&gt;999%"))</f>
        <v>-0.3817733990147783</v>
      </c>
    </row>
    <row r="231" spans="1:10" x14ac:dyDescent="0.25">
      <c r="A231" s="158" t="s">
        <v>540</v>
      </c>
      <c r="B231" s="65">
        <v>323</v>
      </c>
      <c r="C231" s="66">
        <v>254</v>
      </c>
      <c r="D231" s="65">
        <v>4028</v>
      </c>
      <c r="E231" s="66">
        <v>3551</v>
      </c>
      <c r="F231" s="67"/>
      <c r="G231" s="65">
        <f>B231-C231</f>
        <v>69</v>
      </c>
      <c r="H231" s="66">
        <f>D231-E231</f>
        <v>477</v>
      </c>
      <c r="I231" s="20">
        <f>IF(C231=0, "-", IF(G231/C231&lt;10, G231/C231, "&gt;999%"))</f>
        <v>0.27165354330708663</v>
      </c>
      <c r="J231" s="21">
        <f>IF(E231=0, "-", IF(H231/E231&lt;10, H231/E231, "&gt;999%"))</f>
        <v>0.13432835820895522</v>
      </c>
    </row>
    <row r="232" spans="1:10" x14ac:dyDescent="0.25">
      <c r="A232" s="158" t="s">
        <v>452</v>
      </c>
      <c r="B232" s="65">
        <v>197</v>
      </c>
      <c r="C232" s="66">
        <v>155</v>
      </c>
      <c r="D232" s="65">
        <v>2195</v>
      </c>
      <c r="E232" s="66">
        <v>2004</v>
      </c>
      <c r="F232" s="67"/>
      <c r="G232" s="65">
        <f>B232-C232</f>
        <v>42</v>
      </c>
      <c r="H232" s="66">
        <f>D232-E232</f>
        <v>191</v>
      </c>
      <c r="I232" s="20">
        <f>IF(C232=0, "-", IF(G232/C232&lt;10, G232/C232, "&gt;999%"))</f>
        <v>0.2709677419354839</v>
      </c>
      <c r="J232" s="21">
        <f>IF(E232=0, "-", IF(H232/E232&lt;10, H232/E232, "&gt;999%"))</f>
        <v>9.5309381237524957E-2</v>
      </c>
    </row>
    <row r="233" spans="1:10" s="160" customFormat="1" x14ac:dyDescent="0.25">
      <c r="A233" s="178" t="s">
        <v>682</v>
      </c>
      <c r="B233" s="71">
        <v>568</v>
      </c>
      <c r="C233" s="72">
        <v>533</v>
      </c>
      <c r="D233" s="71">
        <v>7227</v>
      </c>
      <c r="E233" s="72">
        <v>7179</v>
      </c>
      <c r="F233" s="73"/>
      <c r="G233" s="71">
        <f>B233-C233</f>
        <v>35</v>
      </c>
      <c r="H233" s="72">
        <f>D233-E233</f>
        <v>48</v>
      </c>
      <c r="I233" s="37">
        <f>IF(C233=0, "-", IF(G233/C233&lt;10, G233/C233, "&gt;999%"))</f>
        <v>6.5666041275797379E-2</v>
      </c>
      <c r="J233" s="38">
        <f>IF(E233=0, "-", IF(H233/E233&lt;10, H233/E233, "&gt;999%"))</f>
        <v>6.6861679899707484E-3</v>
      </c>
    </row>
    <row r="234" spans="1:10" x14ac:dyDescent="0.25">
      <c r="A234" s="177"/>
      <c r="B234" s="143"/>
      <c r="C234" s="144"/>
      <c r="D234" s="143"/>
      <c r="E234" s="144"/>
      <c r="F234" s="145"/>
      <c r="G234" s="143"/>
      <c r="H234" s="144"/>
      <c r="I234" s="151"/>
      <c r="J234" s="152"/>
    </row>
    <row r="235" spans="1:10" s="139" customFormat="1" x14ac:dyDescent="0.25">
      <c r="A235" s="159" t="s">
        <v>60</v>
      </c>
      <c r="B235" s="65"/>
      <c r="C235" s="66"/>
      <c r="D235" s="65"/>
      <c r="E235" s="66"/>
      <c r="F235" s="67"/>
      <c r="G235" s="65"/>
      <c r="H235" s="66"/>
      <c r="I235" s="20"/>
      <c r="J235" s="21"/>
    </row>
    <row r="236" spans="1:10" x14ac:dyDescent="0.25">
      <c r="A236" s="158" t="s">
        <v>505</v>
      </c>
      <c r="B236" s="65">
        <v>0</v>
      </c>
      <c r="C236" s="66">
        <v>0</v>
      </c>
      <c r="D236" s="65">
        <v>6</v>
      </c>
      <c r="E236" s="66">
        <v>0</v>
      </c>
      <c r="F236" s="67"/>
      <c r="G236" s="65">
        <f>B236-C236</f>
        <v>0</v>
      </c>
      <c r="H236" s="66">
        <f>D236-E236</f>
        <v>6</v>
      </c>
      <c r="I236" s="20" t="str">
        <f>IF(C236=0, "-", IF(G236/C236&lt;10, G236/C236, "&gt;999%"))</f>
        <v>-</v>
      </c>
      <c r="J236" s="21" t="str">
        <f>IF(E236=0, "-", IF(H236/E236&lt;10, H236/E236, "&gt;999%"))</f>
        <v>-</v>
      </c>
    </row>
    <row r="237" spans="1:10" x14ac:dyDescent="0.25">
      <c r="A237" s="158" t="s">
        <v>511</v>
      </c>
      <c r="B237" s="65">
        <v>0</v>
      </c>
      <c r="C237" s="66">
        <v>0</v>
      </c>
      <c r="D237" s="65">
        <v>1</v>
      </c>
      <c r="E237" s="66">
        <v>0</v>
      </c>
      <c r="F237" s="67"/>
      <c r="G237" s="65">
        <f>B237-C237</f>
        <v>0</v>
      </c>
      <c r="H237" s="66">
        <f>D237-E237</f>
        <v>1</v>
      </c>
      <c r="I237" s="20" t="str">
        <f>IF(C237=0, "-", IF(G237/C237&lt;10, G237/C237, "&gt;999%"))</f>
        <v>-</v>
      </c>
      <c r="J237" s="21" t="str">
        <f>IF(E237=0, "-", IF(H237/E237&lt;10, H237/E237, "&gt;999%"))</f>
        <v>-</v>
      </c>
    </row>
    <row r="238" spans="1:10" s="160" customFormat="1" x14ac:dyDescent="0.25">
      <c r="A238" s="178" t="s">
        <v>683</v>
      </c>
      <c r="B238" s="71">
        <v>0</v>
      </c>
      <c r="C238" s="72">
        <v>0</v>
      </c>
      <c r="D238" s="71">
        <v>7</v>
      </c>
      <c r="E238" s="72">
        <v>0</v>
      </c>
      <c r="F238" s="73"/>
      <c r="G238" s="71">
        <f>B238-C238</f>
        <v>0</v>
      </c>
      <c r="H238" s="72">
        <f>D238-E238</f>
        <v>7</v>
      </c>
      <c r="I238" s="37" t="str">
        <f>IF(C238=0, "-", IF(G238/C238&lt;10, G238/C238, "&gt;999%"))</f>
        <v>-</v>
      </c>
      <c r="J238" s="38" t="str">
        <f>IF(E238=0, "-", IF(H238/E238&lt;10, H238/E238, "&gt;999%"))</f>
        <v>-</v>
      </c>
    </row>
    <row r="239" spans="1:10" x14ac:dyDescent="0.25">
      <c r="A239" s="177"/>
      <c r="B239" s="143"/>
      <c r="C239" s="144"/>
      <c r="D239" s="143"/>
      <c r="E239" s="144"/>
      <c r="F239" s="145"/>
      <c r="G239" s="143"/>
      <c r="H239" s="144"/>
      <c r="I239" s="151"/>
      <c r="J239" s="152"/>
    </row>
    <row r="240" spans="1:10" s="139" customFormat="1" x14ac:dyDescent="0.25">
      <c r="A240" s="159" t="s">
        <v>61</v>
      </c>
      <c r="B240" s="65"/>
      <c r="C240" s="66"/>
      <c r="D240" s="65"/>
      <c r="E240" s="66"/>
      <c r="F240" s="67"/>
      <c r="G240" s="65"/>
      <c r="H240" s="66"/>
      <c r="I240" s="20"/>
      <c r="J240" s="21"/>
    </row>
    <row r="241" spans="1:10" x14ac:dyDescent="0.25">
      <c r="A241" s="158" t="s">
        <v>589</v>
      </c>
      <c r="B241" s="65">
        <v>5</v>
      </c>
      <c r="C241" s="66">
        <v>9</v>
      </c>
      <c r="D241" s="65">
        <v>83</v>
      </c>
      <c r="E241" s="66">
        <v>94</v>
      </c>
      <c r="F241" s="67"/>
      <c r="G241" s="65">
        <f>B241-C241</f>
        <v>-4</v>
      </c>
      <c r="H241" s="66">
        <f>D241-E241</f>
        <v>-11</v>
      </c>
      <c r="I241" s="20">
        <f>IF(C241=0, "-", IF(G241/C241&lt;10, G241/C241, "&gt;999%"))</f>
        <v>-0.44444444444444442</v>
      </c>
      <c r="J241" s="21">
        <f>IF(E241=0, "-", IF(H241/E241&lt;10, H241/E241, "&gt;999%"))</f>
        <v>-0.11702127659574468</v>
      </c>
    </row>
    <row r="242" spans="1:10" x14ac:dyDescent="0.25">
      <c r="A242" s="158" t="s">
        <v>576</v>
      </c>
      <c r="B242" s="65">
        <v>5</v>
      </c>
      <c r="C242" s="66">
        <v>2</v>
      </c>
      <c r="D242" s="65">
        <v>55</v>
      </c>
      <c r="E242" s="66">
        <v>38</v>
      </c>
      <c r="F242" s="67"/>
      <c r="G242" s="65">
        <f>B242-C242</f>
        <v>3</v>
      </c>
      <c r="H242" s="66">
        <f>D242-E242</f>
        <v>17</v>
      </c>
      <c r="I242" s="20">
        <f>IF(C242=0, "-", IF(G242/C242&lt;10, G242/C242, "&gt;999%"))</f>
        <v>1.5</v>
      </c>
      <c r="J242" s="21">
        <f>IF(E242=0, "-", IF(H242/E242&lt;10, H242/E242, "&gt;999%"))</f>
        <v>0.44736842105263158</v>
      </c>
    </row>
    <row r="243" spans="1:10" x14ac:dyDescent="0.25">
      <c r="A243" s="158" t="s">
        <v>562</v>
      </c>
      <c r="B243" s="65">
        <v>49</v>
      </c>
      <c r="C243" s="66">
        <v>34</v>
      </c>
      <c r="D243" s="65">
        <v>309</v>
      </c>
      <c r="E243" s="66">
        <v>347</v>
      </c>
      <c r="F243" s="67"/>
      <c r="G243" s="65">
        <f>B243-C243</f>
        <v>15</v>
      </c>
      <c r="H243" s="66">
        <f>D243-E243</f>
        <v>-38</v>
      </c>
      <c r="I243" s="20">
        <f>IF(C243=0, "-", IF(G243/C243&lt;10, G243/C243, "&gt;999%"))</f>
        <v>0.44117647058823528</v>
      </c>
      <c r="J243" s="21">
        <f>IF(E243=0, "-", IF(H243/E243&lt;10, H243/E243, "&gt;999%"))</f>
        <v>-0.10951008645533142</v>
      </c>
    </row>
    <row r="244" spans="1:10" x14ac:dyDescent="0.25">
      <c r="A244" s="158" t="s">
        <v>563</v>
      </c>
      <c r="B244" s="65">
        <v>15</v>
      </c>
      <c r="C244" s="66">
        <v>2</v>
      </c>
      <c r="D244" s="65">
        <v>218</v>
      </c>
      <c r="E244" s="66">
        <v>205</v>
      </c>
      <c r="F244" s="67"/>
      <c r="G244" s="65">
        <f>B244-C244</f>
        <v>13</v>
      </c>
      <c r="H244" s="66">
        <f>D244-E244</f>
        <v>13</v>
      </c>
      <c r="I244" s="20">
        <f>IF(C244=0, "-", IF(G244/C244&lt;10, G244/C244, "&gt;999%"))</f>
        <v>6.5</v>
      </c>
      <c r="J244" s="21">
        <f>IF(E244=0, "-", IF(H244/E244&lt;10, H244/E244, "&gt;999%"))</f>
        <v>6.3414634146341464E-2</v>
      </c>
    </row>
    <row r="245" spans="1:10" s="160" customFormat="1" x14ac:dyDescent="0.25">
      <c r="A245" s="178" t="s">
        <v>684</v>
      </c>
      <c r="B245" s="71">
        <v>74</v>
      </c>
      <c r="C245" s="72">
        <v>47</v>
      </c>
      <c r="D245" s="71">
        <v>665</v>
      </c>
      <c r="E245" s="72">
        <v>684</v>
      </c>
      <c r="F245" s="73"/>
      <c r="G245" s="71">
        <f>B245-C245</f>
        <v>27</v>
      </c>
      <c r="H245" s="72">
        <f>D245-E245</f>
        <v>-19</v>
      </c>
      <c r="I245" s="37">
        <f>IF(C245=0, "-", IF(G245/C245&lt;10, G245/C245, "&gt;999%"))</f>
        <v>0.57446808510638303</v>
      </c>
      <c r="J245" s="38">
        <f>IF(E245=0, "-", IF(H245/E245&lt;10, H245/E245, "&gt;999%"))</f>
        <v>-2.7777777777777776E-2</v>
      </c>
    </row>
    <row r="246" spans="1:10" x14ac:dyDescent="0.25">
      <c r="A246" s="177"/>
      <c r="B246" s="143"/>
      <c r="C246" s="144"/>
      <c r="D246" s="143"/>
      <c r="E246" s="144"/>
      <c r="F246" s="145"/>
      <c r="G246" s="143"/>
      <c r="H246" s="144"/>
      <c r="I246" s="151"/>
      <c r="J246" s="152"/>
    </row>
    <row r="247" spans="1:10" s="139" customFormat="1" x14ac:dyDescent="0.25">
      <c r="A247" s="159" t="s">
        <v>62</v>
      </c>
      <c r="B247" s="65"/>
      <c r="C247" s="66"/>
      <c r="D247" s="65"/>
      <c r="E247" s="66"/>
      <c r="F247" s="67"/>
      <c r="G247" s="65"/>
      <c r="H247" s="66"/>
      <c r="I247" s="20"/>
      <c r="J247" s="21"/>
    </row>
    <row r="248" spans="1:10" x14ac:dyDescent="0.25">
      <c r="A248" s="158" t="s">
        <v>397</v>
      </c>
      <c r="B248" s="65">
        <v>1</v>
      </c>
      <c r="C248" s="66">
        <v>0</v>
      </c>
      <c r="D248" s="65">
        <v>51</v>
      </c>
      <c r="E248" s="66">
        <v>121</v>
      </c>
      <c r="F248" s="67"/>
      <c r="G248" s="65">
        <f t="shared" ref="G248:G254" si="36">B248-C248</f>
        <v>1</v>
      </c>
      <c r="H248" s="66">
        <f t="shared" ref="H248:H254" si="37">D248-E248</f>
        <v>-70</v>
      </c>
      <c r="I248" s="20" t="str">
        <f t="shared" ref="I248:I254" si="38">IF(C248=0, "-", IF(G248/C248&lt;10, G248/C248, "&gt;999%"))</f>
        <v>-</v>
      </c>
      <c r="J248" s="21">
        <f t="shared" ref="J248:J254" si="39">IF(E248=0, "-", IF(H248/E248&lt;10, H248/E248, "&gt;999%"))</f>
        <v>-0.57851239669421484</v>
      </c>
    </row>
    <row r="249" spans="1:10" x14ac:dyDescent="0.25">
      <c r="A249" s="158" t="s">
        <v>477</v>
      </c>
      <c r="B249" s="65">
        <v>0</v>
      </c>
      <c r="C249" s="66">
        <v>0</v>
      </c>
      <c r="D249" s="65">
        <v>63</v>
      </c>
      <c r="E249" s="66">
        <v>105</v>
      </c>
      <c r="F249" s="67"/>
      <c r="G249" s="65">
        <f t="shared" si="36"/>
        <v>0</v>
      </c>
      <c r="H249" s="66">
        <f t="shared" si="37"/>
        <v>-42</v>
      </c>
      <c r="I249" s="20" t="str">
        <f t="shared" si="38"/>
        <v>-</v>
      </c>
      <c r="J249" s="21">
        <f t="shared" si="39"/>
        <v>-0.4</v>
      </c>
    </row>
    <row r="250" spans="1:10" x14ac:dyDescent="0.25">
      <c r="A250" s="158" t="s">
        <v>336</v>
      </c>
      <c r="B250" s="65">
        <v>0</v>
      </c>
      <c r="C250" s="66">
        <v>0</v>
      </c>
      <c r="D250" s="65">
        <v>6</v>
      </c>
      <c r="E250" s="66">
        <v>9</v>
      </c>
      <c r="F250" s="67"/>
      <c r="G250" s="65">
        <f t="shared" si="36"/>
        <v>0</v>
      </c>
      <c r="H250" s="66">
        <f t="shared" si="37"/>
        <v>-3</v>
      </c>
      <c r="I250" s="20" t="str">
        <f t="shared" si="38"/>
        <v>-</v>
      </c>
      <c r="J250" s="21">
        <f t="shared" si="39"/>
        <v>-0.33333333333333331</v>
      </c>
    </row>
    <row r="251" spans="1:10" x14ac:dyDescent="0.25">
      <c r="A251" s="158" t="s">
        <v>478</v>
      </c>
      <c r="B251" s="65">
        <v>0</v>
      </c>
      <c r="C251" s="66">
        <v>0</v>
      </c>
      <c r="D251" s="65">
        <v>5</v>
      </c>
      <c r="E251" s="66">
        <v>9</v>
      </c>
      <c r="F251" s="67"/>
      <c r="G251" s="65">
        <f t="shared" si="36"/>
        <v>0</v>
      </c>
      <c r="H251" s="66">
        <f t="shared" si="37"/>
        <v>-4</v>
      </c>
      <c r="I251" s="20" t="str">
        <f t="shared" si="38"/>
        <v>-</v>
      </c>
      <c r="J251" s="21">
        <f t="shared" si="39"/>
        <v>-0.44444444444444442</v>
      </c>
    </row>
    <row r="252" spans="1:10" x14ac:dyDescent="0.25">
      <c r="A252" s="158" t="s">
        <v>265</v>
      </c>
      <c r="B252" s="65">
        <v>0</v>
      </c>
      <c r="C252" s="66">
        <v>1</v>
      </c>
      <c r="D252" s="65">
        <v>13</v>
      </c>
      <c r="E252" s="66">
        <v>36</v>
      </c>
      <c r="F252" s="67"/>
      <c r="G252" s="65">
        <f t="shared" si="36"/>
        <v>-1</v>
      </c>
      <c r="H252" s="66">
        <f t="shared" si="37"/>
        <v>-23</v>
      </c>
      <c r="I252" s="20">
        <f t="shared" si="38"/>
        <v>-1</v>
      </c>
      <c r="J252" s="21">
        <f t="shared" si="39"/>
        <v>-0.63888888888888884</v>
      </c>
    </row>
    <row r="253" spans="1:10" x14ac:dyDescent="0.25">
      <c r="A253" s="158" t="s">
        <v>284</v>
      </c>
      <c r="B253" s="65">
        <v>0</v>
      </c>
      <c r="C253" s="66">
        <v>0</v>
      </c>
      <c r="D253" s="65">
        <v>3</v>
      </c>
      <c r="E253" s="66">
        <v>12</v>
      </c>
      <c r="F253" s="67"/>
      <c r="G253" s="65">
        <f t="shared" si="36"/>
        <v>0</v>
      </c>
      <c r="H253" s="66">
        <f t="shared" si="37"/>
        <v>-9</v>
      </c>
      <c r="I253" s="20" t="str">
        <f t="shared" si="38"/>
        <v>-</v>
      </c>
      <c r="J253" s="21">
        <f t="shared" si="39"/>
        <v>-0.75</v>
      </c>
    </row>
    <row r="254" spans="1:10" s="160" customFormat="1" x14ac:dyDescent="0.25">
      <c r="A254" s="178" t="s">
        <v>685</v>
      </c>
      <c r="B254" s="71">
        <v>1</v>
      </c>
      <c r="C254" s="72">
        <v>1</v>
      </c>
      <c r="D254" s="71">
        <v>141</v>
      </c>
      <c r="E254" s="72">
        <v>292</v>
      </c>
      <c r="F254" s="73"/>
      <c r="G254" s="71">
        <f t="shared" si="36"/>
        <v>0</v>
      </c>
      <c r="H254" s="72">
        <f t="shared" si="37"/>
        <v>-151</v>
      </c>
      <c r="I254" s="37">
        <f t="shared" si="38"/>
        <v>0</v>
      </c>
      <c r="J254" s="38">
        <f t="shared" si="39"/>
        <v>-0.51712328767123283</v>
      </c>
    </row>
    <row r="255" spans="1:10" x14ac:dyDescent="0.25">
      <c r="A255" s="177"/>
      <c r="B255" s="143"/>
      <c r="C255" s="144"/>
      <c r="D255" s="143"/>
      <c r="E255" s="144"/>
      <c r="F255" s="145"/>
      <c r="G255" s="143"/>
      <c r="H255" s="144"/>
      <c r="I255" s="151"/>
      <c r="J255" s="152"/>
    </row>
    <row r="256" spans="1:10" s="139" customFormat="1" x14ac:dyDescent="0.25">
      <c r="A256" s="159" t="s">
        <v>63</v>
      </c>
      <c r="B256" s="65"/>
      <c r="C256" s="66"/>
      <c r="D256" s="65"/>
      <c r="E256" s="66"/>
      <c r="F256" s="67"/>
      <c r="G256" s="65"/>
      <c r="H256" s="66"/>
      <c r="I256" s="20"/>
      <c r="J256" s="21"/>
    </row>
    <row r="257" spans="1:10" x14ac:dyDescent="0.25">
      <c r="A257" s="158" t="s">
        <v>412</v>
      </c>
      <c r="B257" s="65">
        <v>0</v>
      </c>
      <c r="C257" s="66">
        <v>4</v>
      </c>
      <c r="D257" s="65">
        <v>118</v>
      </c>
      <c r="E257" s="66">
        <v>104</v>
      </c>
      <c r="F257" s="67"/>
      <c r="G257" s="65">
        <f t="shared" ref="G257:G262" si="40">B257-C257</f>
        <v>-4</v>
      </c>
      <c r="H257" s="66">
        <f t="shared" ref="H257:H262" si="41">D257-E257</f>
        <v>14</v>
      </c>
      <c r="I257" s="20">
        <f t="shared" ref="I257:I262" si="42">IF(C257=0, "-", IF(G257/C257&lt;10, G257/C257, "&gt;999%"))</f>
        <v>-1</v>
      </c>
      <c r="J257" s="21">
        <f t="shared" ref="J257:J262" si="43">IF(E257=0, "-", IF(H257/E257&lt;10, H257/E257, "&gt;999%"))</f>
        <v>0.13461538461538461</v>
      </c>
    </row>
    <row r="258" spans="1:10" x14ac:dyDescent="0.25">
      <c r="A258" s="158" t="s">
        <v>375</v>
      </c>
      <c r="B258" s="65">
        <v>50</v>
      </c>
      <c r="C258" s="66">
        <v>81</v>
      </c>
      <c r="D258" s="65">
        <v>595</v>
      </c>
      <c r="E258" s="66">
        <v>477</v>
      </c>
      <c r="F258" s="67"/>
      <c r="G258" s="65">
        <f t="shared" si="40"/>
        <v>-31</v>
      </c>
      <c r="H258" s="66">
        <f t="shared" si="41"/>
        <v>118</v>
      </c>
      <c r="I258" s="20">
        <f t="shared" si="42"/>
        <v>-0.38271604938271603</v>
      </c>
      <c r="J258" s="21">
        <f t="shared" si="43"/>
        <v>0.24737945492662475</v>
      </c>
    </row>
    <row r="259" spans="1:10" x14ac:dyDescent="0.25">
      <c r="A259" s="158" t="s">
        <v>541</v>
      </c>
      <c r="B259" s="65">
        <v>27</v>
      </c>
      <c r="C259" s="66">
        <v>43</v>
      </c>
      <c r="D259" s="65">
        <v>408</v>
      </c>
      <c r="E259" s="66">
        <v>403</v>
      </c>
      <c r="F259" s="67"/>
      <c r="G259" s="65">
        <f t="shared" si="40"/>
        <v>-16</v>
      </c>
      <c r="H259" s="66">
        <f t="shared" si="41"/>
        <v>5</v>
      </c>
      <c r="I259" s="20">
        <f t="shared" si="42"/>
        <v>-0.37209302325581395</v>
      </c>
      <c r="J259" s="21">
        <f t="shared" si="43"/>
        <v>1.2406947890818859E-2</v>
      </c>
    </row>
    <row r="260" spans="1:10" x14ac:dyDescent="0.25">
      <c r="A260" s="158" t="s">
        <v>453</v>
      </c>
      <c r="B260" s="65">
        <v>31</v>
      </c>
      <c r="C260" s="66">
        <v>93</v>
      </c>
      <c r="D260" s="65">
        <v>600</v>
      </c>
      <c r="E260" s="66">
        <v>1023</v>
      </c>
      <c r="F260" s="67"/>
      <c r="G260" s="65">
        <f t="shared" si="40"/>
        <v>-62</v>
      </c>
      <c r="H260" s="66">
        <f t="shared" si="41"/>
        <v>-423</v>
      </c>
      <c r="I260" s="20">
        <f t="shared" si="42"/>
        <v>-0.66666666666666663</v>
      </c>
      <c r="J260" s="21">
        <f t="shared" si="43"/>
        <v>-0.41348973607038125</v>
      </c>
    </row>
    <row r="261" spans="1:10" x14ac:dyDescent="0.25">
      <c r="A261" s="158" t="s">
        <v>454</v>
      </c>
      <c r="B261" s="65">
        <v>37</v>
      </c>
      <c r="C261" s="66">
        <v>27</v>
      </c>
      <c r="D261" s="65">
        <v>389</v>
      </c>
      <c r="E261" s="66">
        <v>451</v>
      </c>
      <c r="F261" s="67"/>
      <c r="G261" s="65">
        <f t="shared" si="40"/>
        <v>10</v>
      </c>
      <c r="H261" s="66">
        <f t="shared" si="41"/>
        <v>-62</v>
      </c>
      <c r="I261" s="20">
        <f t="shared" si="42"/>
        <v>0.37037037037037035</v>
      </c>
      <c r="J261" s="21">
        <f t="shared" si="43"/>
        <v>-0.13747228381374724</v>
      </c>
    </row>
    <row r="262" spans="1:10" s="160" customFormat="1" x14ac:dyDescent="0.25">
      <c r="A262" s="178" t="s">
        <v>686</v>
      </c>
      <c r="B262" s="71">
        <v>145</v>
      </c>
      <c r="C262" s="72">
        <v>248</v>
      </c>
      <c r="D262" s="71">
        <v>2110</v>
      </c>
      <c r="E262" s="72">
        <v>2458</v>
      </c>
      <c r="F262" s="73"/>
      <c r="G262" s="71">
        <f t="shared" si="40"/>
        <v>-103</v>
      </c>
      <c r="H262" s="72">
        <f t="shared" si="41"/>
        <v>-348</v>
      </c>
      <c r="I262" s="37">
        <f t="shared" si="42"/>
        <v>-0.41532258064516131</v>
      </c>
      <c r="J262" s="38">
        <f t="shared" si="43"/>
        <v>-0.14157851912123678</v>
      </c>
    </row>
    <row r="263" spans="1:10" x14ac:dyDescent="0.25">
      <c r="A263" s="177"/>
      <c r="B263" s="143"/>
      <c r="C263" s="144"/>
      <c r="D263" s="143"/>
      <c r="E263" s="144"/>
      <c r="F263" s="145"/>
      <c r="G263" s="143"/>
      <c r="H263" s="144"/>
      <c r="I263" s="151"/>
      <c r="J263" s="152"/>
    </row>
    <row r="264" spans="1:10" s="139" customFormat="1" x14ac:dyDescent="0.25">
      <c r="A264" s="159" t="s">
        <v>64</v>
      </c>
      <c r="B264" s="65"/>
      <c r="C264" s="66"/>
      <c r="D264" s="65"/>
      <c r="E264" s="66"/>
      <c r="F264" s="67"/>
      <c r="G264" s="65"/>
      <c r="H264" s="66"/>
      <c r="I264" s="20"/>
      <c r="J264" s="21"/>
    </row>
    <row r="265" spans="1:10" x14ac:dyDescent="0.25">
      <c r="A265" s="158" t="s">
        <v>64</v>
      </c>
      <c r="B265" s="65">
        <v>83</v>
      </c>
      <c r="C265" s="66">
        <v>89</v>
      </c>
      <c r="D265" s="65">
        <v>848</v>
      </c>
      <c r="E265" s="66">
        <v>757</v>
      </c>
      <c r="F265" s="67"/>
      <c r="G265" s="65">
        <f>B265-C265</f>
        <v>-6</v>
      </c>
      <c r="H265" s="66">
        <f>D265-E265</f>
        <v>91</v>
      </c>
      <c r="I265" s="20">
        <f>IF(C265=0, "-", IF(G265/C265&lt;10, G265/C265, "&gt;999%"))</f>
        <v>-6.741573033707865E-2</v>
      </c>
      <c r="J265" s="21">
        <f>IF(E265=0, "-", IF(H265/E265&lt;10, H265/E265, "&gt;999%"))</f>
        <v>0.1202113606340819</v>
      </c>
    </row>
    <row r="266" spans="1:10" s="160" customFormat="1" x14ac:dyDescent="0.25">
      <c r="A266" s="178" t="s">
        <v>687</v>
      </c>
      <c r="B266" s="71">
        <v>83</v>
      </c>
      <c r="C266" s="72">
        <v>89</v>
      </c>
      <c r="D266" s="71">
        <v>848</v>
      </c>
      <c r="E266" s="72">
        <v>757</v>
      </c>
      <c r="F266" s="73"/>
      <c r="G266" s="71">
        <f>B266-C266</f>
        <v>-6</v>
      </c>
      <c r="H266" s="72">
        <f>D266-E266</f>
        <v>91</v>
      </c>
      <c r="I266" s="37">
        <f>IF(C266=0, "-", IF(G266/C266&lt;10, G266/C266, "&gt;999%"))</f>
        <v>-6.741573033707865E-2</v>
      </c>
      <c r="J266" s="38">
        <f>IF(E266=0, "-", IF(H266/E266&lt;10, H266/E266, "&gt;999%"))</f>
        <v>0.1202113606340819</v>
      </c>
    </row>
    <row r="267" spans="1:10" x14ac:dyDescent="0.25">
      <c r="A267" s="177"/>
      <c r="B267" s="143"/>
      <c r="C267" s="144"/>
      <c r="D267" s="143"/>
      <c r="E267" s="144"/>
      <c r="F267" s="145"/>
      <c r="G267" s="143"/>
      <c r="H267" s="144"/>
      <c r="I267" s="151"/>
      <c r="J267" s="152"/>
    </row>
    <row r="268" spans="1:10" s="139" customFormat="1" x14ac:dyDescent="0.25">
      <c r="A268" s="159" t="s">
        <v>65</v>
      </c>
      <c r="B268" s="65"/>
      <c r="C268" s="66"/>
      <c r="D268" s="65"/>
      <c r="E268" s="66"/>
      <c r="F268" s="67"/>
      <c r="G268" s="65"/>
      <c r="H268" s="66"/>
      <c r="I268" s="20"/>
      <c r="J268" s="21"/>
    </row>
    <row r="269" spans="1:10" x14ac:dyDescent="0.25">
      <c r="A269" s="158" t="s">
        <v>307</v>
      </c>
      <c r="B269" s="65">
        <v>201</v>
      </c>
      <c r="C269" s="66">
        <v>155</v>
      </c>
      <c r="D269" s="65">
        <v>2271</v>
      </c>
      <c r="E269" s="66">
        <v>1514</v>
      </c>
      <c r="F269" s="67"/>
      <c r="G269" s="65">
        <f t="shared" ref="G269:G280" si="44">B269-C269</f>
        <v>46</v>
      </c>
      <c r="H269" s="66">
        <f t="shared" ref="H269:H280" si="45">D269-E269</f>
        <v>757</v>
      </c>
      <c r="I269" s="20">
        <f t="shared" ref="I269:I280" si="46">IF(C269=0, "-", IF(G269/C269&lt;10, G269/C269, "&gt;999%"))</f>
        <v>0.29677419354838708</v>
      </c>
      <c r="J269" s="21">
        <f t="shared" ref="J269:J280" si="47">IF(E269=0, "-", IF(H269/E269&lt;10, H269/E269, "&gt;999%"))</f>
        <v>0.5</v>
      </c>
    </row>
    <row r="270" spans="1:10" x14ac:dyDescent="0.25">
      <c r="A270" s="158" t="s">
        <v>228</v>
      </c>
      <c r="B270" s="65">
        <v>125</v>
      </c>
      <c r="C270" s="66">
        <v>240</v>
      </c>
      <c r="D270" s="65">
        <v>3525</v>
      </c>
      <c r="E270" s="66">
        <v>5186</v>
      </c>
      <c r="F270" s="67"/>
      <c r="G270" s="65">
        <f t="shared" si="44"/>
        <v>-115</v>
      </c>
      <c r="H270" s="66">
        <f t="shared" si="45"/>
        <v>-1661</v>
      </c>
      <c r="I270" s="20">
        <f t="shared" si="46"/>
        <v>-0.47916666666666669</v>
      </c>
      <c r="J270" s="21">
        <f t="shared" si="47"/>
        <v>-0.3202853837254146</v>
      </c>
    </row>
    <row r="271" spans="1:10" x14ac:dyDescent="0.25">
      <c r="A271" s="158" t="s">
        <v>479</v>
      </c>
      <c r="B271" s="65">
        <v>11</v>
      </c>
      <c r="C271" s="66">
        <v>0</v>
      </c>
      <c r="D271" s="65">
        <v>165</v>
      </c>
      <c r="E271" s="66">
        <v>0</v>
      </c>
      <c r="F271" s="67"/>
      <c r="G271" s="65">
        <f t="shared" si="44"/>
        <v>11</v>
      </c>
      <c r="H271" s="66">
        <f t="shared" si="45"/>
        <v>165</v>
      </c>
      <c r="I271" s="20" t="str">
        <f t="shared" si="46"/>
        <v>-</v>
      </c>
      <c r="J271" s="21" t="str">
        <f t="shared" si="47"/>
        <v>-</v>
      </c>
    </row>
    <row r="272" spans="1:10" x14ac:dyDescent="0.25">
      <c r="A272" s="158" t="s">
        <v>376</v>
      </c>
      <c r="B272" s="65">
        <v>43</v>
      </c>
      <c r="C272" s="66">
        <v>17</v>
      </c>
      <c r="D272" s="65">
        <v>371</v>
      </c>
      <c r="E272" s="66">
        <v>156</v>
      </c>
      <c r="F272" s="67"/>
      <c r="G272" s="65">
        <f t="shared" si="44"/>
        <v>26</v>
      </c>
      <c r="H272" s="66">
        <f t="shared" si="45"/>
        <v>215</v>
      </c>
      <c r="I272" s="20">
        <f t="shared" si="46"/>
        <v>1.5294117647058822</v>
      </c>
      <c r="J272" s="21">
        <f t="shared" si="47"/>
        <v>1.3782051282051282</v>
      </c>
    </row>
    <row r="273" spans="1:10" x14ac:dyDescent="0.25">
      <c r="A273" s="158" t="s">
        <v>204</v>
      </c>
      <c r="B273" s="65">
        <v>226</v>
      </c>
      <c r="C273" s="66">
        <v>101</v>
      </c>
      <c r="D273" s="65">
        <v>1544</v>
      </c>
      <c r="E273" s="66">
        <v>1660</v>
      </c>
      <c r="F273" s="67"/>
      <c r="G273" s="65">
        <f t="shared" si="44"/>
        <v>125</v>
      </c>
      <c r="H273" s="66">
        <f t="shared" si="45"/>
        <v>-116</v>
      </c>
      <c r="I273" s="20">
        <f t="shared" si="46"/>
        <v>1.2376237623762376</v>
      </c>
      <c r="J273" s="21">
        <f t="shared" si="47"/>
        <v>-6.9879518072289162E-2</v>
      </c>
    </row>
    <row r="274" spans="1:10" x14ac:dyDescent="0.25">
      <c r="A274" s="158" t="s">
        <v>210</v>
      </c>
      <c r="B274" s="65">
        <v>118</v>
      </c>
      <c r="C274" s="66">
        <v>82</v>
      </c>
      <c r="D274" s="65">
        <v>1326</v>
      </c>
      <c r="E274" s="66">
        <v>1577</v>
      </c>
      <c r="F274" s="67"/>
      <c r="G274" s="65">
        <f t="shared" si="44"/>
        <v>36</v>
      </c>
      <c r="H274" s="66">
        <f t="shared" si="45"/>
        <v>-251</v>
      </c>
      <c r="I274" s="20">
        <f t="shared" si="46"/>
        <v>0.43902439024390244</v>
      </c>
      <c r="J274" s="21">
        <f t="shared" si="47"/>
        <v>-0.15916296766011415</v>
      </c>
    </row>
    <row r="275" spans="1:10" x14ac:dyDescent="0.25">
      <c r="A275" s="158" t="s">
        <v>377</v>
      </c>
      <c r="B275" s="65">
        <v>82</v>
      </c>
      <c r="C275" s="66">
        <v>153</v>
      </c>
      <c r="D275" s="65">
        <v>2094</v>
      </c>
      <c r="E275" s="66">
        <v>2356</v>
      </c>
      <c r="F275" s="67"/>
      <c r="G275" s="65">
        <f t="shared" si="44"/>
        <v>-71</v>
      </c>
      <c r="H275" s="66">
        <f t="shared" si="45"/>
        <v>-262</v>
      </c>
      <c r="I275" s="20">
        <f t="shared" si="46"/>
        <v>-0.46405228758169936</v>
      </c>
      <c r="J275" s="21">
        <f t="shared" si="47"/>
        <v>-0.11120543293718166</v>
      </c>
    </row>
    <row r="276" spans="1:10" x14ac:dyDescent="0.25">
      <c r="A276" s="158" t="s">
        <v>455</v>
      </c>
      <c r="B276" s="65">
        <v>459</v>
      </c>
      <c r="C276" s="66">
        <v>71</v>
      </c>
      <c r="D276" s="65">
        <v>2542</v>
      </c>
      <c r="E276" s="66">
        <v>1554</v>
      </c>
      <c r="F276" s="67"/>
      <c r="G276" s="65">
        <f t="shared" si="44"/>
        <v>388</v>
      </c>
      <c r="H276" s="66">
        <f t="shared" si="45"/>
        <v>988</v>
      </c>
      <c r="I276" s="20">
        <f t="shared" si="46"/>
        <v>5.464788732394366</v>
      </c>
      <c r="J276" s="21">
        <f t="shared" si="47"/>
        <v>0.6357786357786358</v>
      </c>
    </row>
    <row r="277" spans="1:10" x14ac:dyDescent="0.25">
      <c r="A277" s="158" t="s">
        <v>413</v>
      </c>
      <c r="B277" s="65">
        <v>380</v>
      </c>
      <c r="C277" s="66">
        <v>242</v>
      </c>
      <c r="D277" s="65">
        <v>5415</v>
      </c>
      <c r="E277" s="66">
        <v>2660</v>
      </c>
      <c r="F277" s="67"/>
      <c r="G277" s="65">
        <f t="shared" si="44"/>
        <v>138</v>
      </c>
      <c r="H277" s="66">
        <f t="shared" si="45"/>
        <v>2755</v>
      </c>
      <c r="I277" s="20">
        <f t="shared" si="46"/>
        <v>0.57024793388429751</v>
      </c>
      <c r="J277" s="21">
        <f t="shared" si="47"/>
        <v>1.0357142857142858</v>
      </c>
    </row>
    <row r="278" spans="1:10" x14ac:dyDescent="0.25">
      <c r="A278" s="158" t="s">
        <v>277</v>
      </c>
      <c r="B278" s="65">
        <v>28</v>
      </c>
      <c r="C278" s="66">
        <v>8</v>
      </c>
      <c r="D278" s="65">
        <v>556</v>
      </c>
      <c r="E278" s="66">
        <v>363</v>
      </c>
      <c r="F278" s="67"/>
      <c r="G278" s="65">
        <f t="shared" si="44"/>
        <v>20</v>
      </c>
      <c r="H278" s="66">
        <f t="shared" si="45"/>
        <v>193</v>
      </c>
      <c r="I278" s="20">
        <f t="shared" si="46"/>
        <v>2.5</v>
      </c>
      <c r="J278" s="21">
        <f t="shared" si="47"/>
        <v>0.5316804407713499</v>
      </c>
    </row>
    <row r="279" spans="1:10" x14ac:dyDescent="0.25">
      <c r="A279" s="158" t="s">
        <v>362</v>
      </c>
      <c r="B279" s="65">
        <v>93</v>
      </c>
      <c r="C279" s="66">
        <v>163</v>
      </c>
      <c r="D279" s="65">
        <v>2473</v>
      </c>
      <c r="E279" s="66">
        <v>2436</v>
      </c>
      <c r="F279" s="67"/>
      <c r="G279" s="65">
        <f t="shared" si="44"/>
        <v>-70</v>
      </c>
      <c r="H279" s="66">
        <f t="shared" si="45"/>
        <v>37</v>
      </c>
      <c r="I279" s="20">
        <f t="shared" si="46"/>
        <v>-0.42944785276073622</v>
      </c>
      <c r="J279" s="21">
        <f t="shared" si="47"/>
        <v>1.5188834154351396E-2</v>
      </c>
    </row>
    <row r="280" spans="1:10" s="160" customFormat="1" x14ac:dyDescent="0.25">
      <c r="A280" s="178" t="s">
        <v>688</v>
      </c>
      <c r="B280" s="71">
        <v>1766</v>
      </c>
      <c r="C280" s="72">
        <v>1232</v>
      </c>
      <c r="D280" s="71">
        <v>22282</v>
      </c>
      <c r="E280" s="72">
        <v>19462</v>
      </c>
      <c r="F280" s="73"/>
      <c r="G280" s="71">
        <f t="shared" si="44"/>
        <v>534</v>
      </c>
      <c r="H280" s="72">
        <f t="shared" si="45"/>
        <v>2820</v>
      </c>
      <c r="I280" s="37">
        <f t="shared" si="46"/>
        <v>0.43344155844155846</v>
      </c>
      <c r="J280" s="38">
        <f t="shared" si="47"/>
        <v>0.14489774946048711</v>
      </c>
    </row>
    <row r="281" spans="1:10" x14ac:dyDescent="0.25">
      <c r="A281" s="177"/>
      <c r="B281" s="143"/>
      <c r="C281" s="144"/>
      <c r="D281" s="143"/>
      <c r="E281" s="144"/>
      <c r="F281" s="145"/>
      <c r="G281" s="143"/>
      <c r="H281" s="144"/>
      <c r="I281" s="151"/>
      <c r="J281" s="152"/>
    </row>
    <row r="282" spans="1:10" s="139" customFormat="1" x14ac:dyDescent="0.25">
      <c r="A282" s="159" t="s">
        <v>66</v>
      </c>
      <c r="B282" s="65"/>
      <c r="C282" s="66"/>
      <c r="D282" s="65"/>
      <c r="E282" s="66"/>
      <c r="F282" s="67"/>
      <c r="G282" s="65"/>
      <c r="H282" s="66"/>
      <c r="I282" s="20"/>
      <c r="J282" s="21"/>
    </row>
    <row r="283" spans="1:10" x14ac:dyDescent="0.25">
      <c r="A283" s="158" t="s">
        <v>352</v>
      </c>
      <c r="B283" s="65">
        <v>1</v>
      </c>
      <c r="C283" s="66">
        <v>1</v>
      </c>
      <c r="D283" s="65">
        <v>30</v>
      </c>
      <c r="E283" s="66">
        <v>24</v>
      </c>
      <c r="F283" s="67"/>
      <c r="G283" s="65">
        <f>B283-C283</f>
        <v>0</v>
      </c>
      <c r="H283" s="66">
        <f>D283-E283</f>
        <v>6</v>
      </c>
      <c r="I283" s="20">
        <f>IF(C283=0, "-", IF(G283/C283&lt;10, G283/C283, "&gt;999%"))</f>
        <v>0</v>
      </c>
      <c r="J283" s="21">
        <f>IF(E283=0, "-", IF(H283/E283&lt;10, H283/E283, "&gt;999%"))</f>
        <v>0.25</v>
      </c>
    </row>
    <row r="284" spans="1:10" x14ac:dyDescent="0.25">
      <c r="A284" s="158" t="s">
        <v>497</v>
      </c>
      <c r="B284" s="65">
        <v>1</v>
      </c>
      <c r="C284" s="66">
        <v>0</v>
      </c>
      <c r="D284" s="65">
        <v>34</v>
      </c>
      <c r="E284" s="66">
        <v>21</v>
      </c>
      <c r="F284" s="67"/>
      <c r="G284" s="65">
        <f>B284-C284</f>
        <v>1</v>
      </c>
      <c r="H284" s="66">
        <f>D284-E284</f>
        <v>13</v>
      </c>
      <c r="I284" s="20" t="str">
        <f>IF(C284=0, "-", IF(G284/C284&lt;10, G284/C284, "&gt;999%"))</f>
        <v>-</v>
      </c>
      <c r="J284" s="21">
        <f>IF(E284=0, "-", IF(H284/E284&lt;10, H284/E284, "&gt;999%"))</f>
        <v>0.61904761904761907</v>
      </c>
    </row>
    <row r="285" spans="1:10" s="160" customFormat="1" x14ac:dyDescent="0.25">
      <c r="A285" s="178" t="s">
        <v>689</v>
      </c>
      <c r="B285" s="71">
        <v>2</v>
      </c>
      <c r="C285" s="72">
        <v>1</v>
      </c>
      <c r="D285" s="71">
        <v>64</v>
      </c>
      <c r="E285" s="72">
        <v>45</v>
      </c>
      <c r="F285" s="73"/>
      <c r="G285" s="71">
        <f>B285-C285</f>
        <v>1</v>
      </c>
      <c r="H285" s="72">
        <f>D285-E285</f>
        <v>19</v>
      </c>
      <c r="I285" s="37">
        <f>IF(C285=0, "-", IF(G285/C285&lt;10, G285/C285, "&gt;999%"))</f>
        <v>1</v>
      </c>
      <c r="J285" s="38">
        <f>IF(E285=0, "-", IF(H285/E285&lt;10, H285/E285, "&gt;999%"))</f>
        <v>0.42222222222222222</v>
      </c>
    </row>
    <row r="286" spans="1:10" x14ac:dyDescent="0.25">
      <c r="A286" s="177"/>
      <c r="B286" s="143"/>
      <c r="C286" s="144"/>
      <c r="D286" s="143"/>
      <c r="E286" s="144"/>
      <c r="F286" s="145"/>
      <c r="G286" s="143"/>
      <c r="H286" s="144"/>
      <c r="I286" s="151"/>
      <c r="J286" s="152"/>
    </row>
    <row r="287" spans="1:10" s="139" customFormat="1" x14ac:dyDescent="0.25">
      <c r="A287" s="159" t="s">
        <v>67</v>
      </c>
      <c r="B287" s="65"/>
      <c r="C287" s="66"/>
      <c r="D287" s="65"/>
      <c r="E287" s="66"/>
      <c r="F287" s="67"/>
      <c r="G287" s="65"/>
      <c r="H287" s="66"/>
      <c r="I287" s="20"/>
      <c r="J287" s="21"/>
    </row>
    <row r="288" spans="1:10" x14ac:dyDescent="0.25">
      <c r="A288" s="158" t="s">
        <v>480</v>
      </c>
      <c r="B288" s="65">
        <v>11</v>
      </c>
      <c r="C288" s="66">
        <v>18</v>
      </c>
      <c r="D288" s="65">
        <v>433</v>
      </c>
      <c r="E288" s="66">
        <v>422</v>
      </c>
      <c r="F288" s="67"/>
      <c r="G288" s="65">
        <f t="shared" ref="G288:G295" si="48">B288-C288</f>
        <v>-7</v>
      </c>
      <c r="H288" s="66">
        <f t="shared" ref="H288:H295" si="49">D288-E288</f>
        <v>11</v>
      </c>
      <c r="I288" s="20">
        <f t="shared" ref="I288:I295" si="50">IF(C288=0, "-", IF(G288/C288&lt;10, G288/C288, "&gt;999%"))</f>
        <v>-0.3888888888888889</v>
      </c>
      <c r="J288" s="21">
        <f t="shared" ref="J288:J295" si="51">IF(E288=0, "-", IF(H288/E288&lt;10, H288/E288, "&gt;999%"))</f>
        <v>2.6066350710900472E-2</v>
      </c>
    </row>
    <row r="289" spans="1:10" x14ac:dyDescent="0.25">
      <c r="A289" s="158" t="s">
        <v>498</v>
      </c>
      <c r="B289" s="65">
        <v>0</v>
      </c>
      <c r="C289" s="66">
        <v>4</v>
      </c>
      <c r="D289" s="65">
        <v>29</v>
      </c>
      <c r="E289" s="66">
        <v>138</v>
      </c>
      <c r="F289" s="67"/>
      <c r="G289" s="65">
        <f t="shared" si="48"/>
        <v>-4</v>
      </c>
      <c r="H289" s="66">
        <f t="shared" si="49"/>
        <v>-109</v>
      </c>
      <c r="I289" s="20">
        <f t="shared" si="50"/>
        <v>-1</v>
      </c>
      <c r="J289" s="21">
        <f t="shared" si="51"/>
        <v>-0.78985507246376807</v>
      </c>
    </row>
    <row r="290" spans="1:10" x14ac:dyDescent="0.25">
      <c r="A290" s="158" t="s">
        <v>435</v>
      </c>
      <c r="B290" s="65">
        <v>1</v>
      </c>
      <c r="C290" s="66">
        <v>8</v>
      </c>
      <c r="D290" s="65">
        <v>139</v>
      </c>
      <c r="E290" s="66">
        <v>219</v>
      </c>
      <c r="F290" s="67"/>
      <c r="G290" s="65">
        <f t="shared" si="48"/>
        <v>-7</v>
      </c>
      <c r="H290" s="66">
        <f t="shared" si="49"/>
        <v>-80</v>
      </c>
      <c r="I290" s="20">
        <f t="shared" si="50"/>
        <v>-0.875</v>
      </c>
      <c r="J290" s="21">
        <f t="shared" si="51"/>
        <v>-0.36529680365296802</v>
      </c>
    </row>
    <row r="291" spans="1:10" x14ac:dyDescent="0.25">
      <c r="A291" s="158" t="s">
        <v>499</v>
      </c>
      <c r="B291" s="65">
        <v>5</v>
      </c>
      <c r="C291" s="66">
        <v>2</v>
      </c>
      <c r="D291" s="65">
        <v>34</v>
      </c>
      <c r="E291" s="66">
        <v>52</v>
      </c>
      <c r="F291" s="67"/>
      <c r="G291" s="65">
        <f t="shared" si="48"/>
        <v>3</v>
      </c>
      <c r="H291" s="66">
        <f t="shared" si="49"/>
        <v>-18</v>
      </c>
      <c r="I291" s="20">
        <f t="shared" si="50"/>
        <v>1.5</v>
      </c>
      <c r="J291" s="21">
        <f t="shared" si="51"/>
        <v>-0.34615384615384615</v>
      </c>
    </row>
    <row r="292" spans="1:10" x14ac:dyDescent="0.25">
      <c r="A292" s="158" t="s">
        <v>436</v>
      </c>
      <c r="B292" s="65">
        <v>0</v>
      </c>
      <c r="C292" s="66">
        <v>1</v>
      </c>
      <c r="D292" s="65">
        <v>178</v>
      </c>
      <c r="E292" s="66">
        <v>296</v>
      </c>
      <c r="F292" s="67"/>
      <c r="G292" s="65">
        <f t="shared" si="48"/>
        <v>-1</v>
      </c>
      <c r="H292" s="66">
        <f t="shared" si="49"/>
        <v>-118</v>
      </c>
      <c r="I292" s="20">
        <f t="shared" si="50"/>
        <v>-1</v>
      </c>
      <c r="J292" s="21">
        <f t="shared" si="51"/>
        <v>-0.39864864864864863</v>
      </c>
    </row>
    <row r="293" spans="1:10" x14ac:dyDescent="0.25">
      <c r="A293" s="158" t="s">
        <v>481</v>
      </c>
      <c r="B293" s="65">
        <v>22</v>
      </c>
      <c r="C293" s="66">
        <v>5</v>
      </c>
      <c r="D293" s="65">
        <v>275</v>
      </c>
      <c r="E293" s="66">
        <v>446</v>
      </c>
      <c r="F293" s="67"/>
      <c r="G293" s="65">
        <f t="shared" si="48"/>
        <v>17</v>
      </c>
      <c r="H293" s="66">
        <f t="shared" si="49"/>
        <v>-171</v>
      </c>
      <c r="I293" s="20">
        <f t="shared" si="50"/>
        <v>3.4</v>
      </c>
      <c r="J293" s="21">
        <f t="shared" si="51"/>
        <v>-0.38340807174887892</v>
      </c>
    </row>
    <row r="294" spans="1:10" x14ac:dyDescent="0.25">
      <c r="A294" s="158" t="s">
        <v>482</v>
      </c>
      <c r="B294" s="65">
        <v>2</v>
      </c>
      <c r="C294" s="66">
        <v>0</v>
      </c>
      <c r="D294" s="65">
        <v>98</v>
      </c>
      <c r="E294" s="66">
        <v>157</v>
      </c>
      <c r="F294" s="67"/>
      <c r="G294" s="65">
        <f t="shared" si="48"/>
        <v>2</v>
      </c>
      <c r="H294" s="66">
        <f t="shared" si="49"/>
        <v>-59</v>
      </c>
      <c r="I294" s="20" t="str">
        <f t="shared" si="50"/>
        <v>-</v>
      </c>
      <c r="J294" s="21">
        <f t="shared" si="51"/>
        <v>-0.37579617834394907</v>
      </c>
    </row>
    <row r="295" spans="1:10" s="160" customFormat="1" x14ac:dyDescent="0.25">
      <c r="A295" s="178" t="s">
        <v>690</v>
      </c>
      <c r="B295" s="71">
        <v>41</v>
      </c>
      <c r="C295" s="72">
        <v>38</v>
      </c>
      <c r="D295" s="71">
        <v>1186</v>
      </c>
      <c r="E295" s="72">
        <v>1730</v>
      </c>
      <c r="F295" s="73"/>
      <c r="G295" s="71">
        <f t="shared" si="48"/>
        <v>3</v>
      </c>
      <c r="H295" s="72">
        <f t="shared" si="49"/>
        <v>-544</v>
      </c>
      <c r="I295" s="37">
        <f t="shared" si="50"/>
        <v>7.8947368421052627E-2</v>
      </c>
      <c r="J295" s="38">
        <f t="shared" si="51"/>
        <v>-0.31445086705202313</v>
      </c>
    </row>
    <row r="296" spans="1:10" x14ac:dyDescent="0.25">
      <c r="A296" s="177"/>
      <c r="B296" s="143"/>
      <c r="C296" s="144"/>
      <c r="D296" s="143"/>
      <c r="E296" s="144"/>
      <c r="F296" s="145"/>
      <c r="G296" s="143"/>
      <c r="H296" s="144"/>
      <c r="I296" s="151"/>
      <c r="J296" s="152"/>
    </row>
    <row r="297" spans="1:10" s="139" customFormat="1" x14ac:dyDescent="0.25">
      <c r="A297" s="159" t="s">
        <v>68</v>
      </c>
      <c r="B297" s="65"/>
      <c r="C297" s="66"/>
      <c r="D297" s="65"/>
      <c r="E297" s="66"/>
      <c r="F297" s="67"/>
      <c r="G297" s="65"/>
      <c r="H297" s="66"/>
      <c r="I297" s="20"/>
      <c r="J297" s="21"/>
    </row>
    <row r="298" spans="1:10" x14ac:dyDescent="0.25">
      <c r="A298" s="158" t="s">
        <v>456</v>
      </c>
      <c r="B298" s="65">
        <v>100</v>
      </c>
      <c r="C298" s="66">
        <v>46</v>
      </c>
      <c r="D298" s="65">
        <v>889</v>
      </c>
      <c r="E298" s="66">
        <v>299</v>
      </c>
      <c r="F298" s="67"/>
      <c r="G298" s="65">
        <f t="shared" ref="G298:G305" si="52">B298-C298</f>
        <v>54</v>
      </c>
      <c r="H298" s="66">
        <f t="shared" ref="H298:H305" si="53">D298-E298</f>
        <v>590</v>
      </c>
      <c r="I298" s="20">
        <f t="shared" ref="I298:I305" si="54">IF(C298=0, "-", IF(G298/C298&lt;10, G298/C298, "&gt;999%"))</f>
        <v>1.173913043478261</v>
      </c>
      <c r="J298" s="21">
        <f t="shared" ref="J298:J305" si="55">IF(E298=0, "-", IF(H298/E298&lt;10, H298/E298, "&gt;999%"))</f>
        <v>1.9732441471571907</v>
      </c>
    </row>
    <row r="299" spans="1:10" x14ac:dyDescent="0.25">
      <c r="A299" s="158" t="s">
        <v>564</v>
      </c>
      <c r="B299" s="65">
        <v>82</v>
      </c>
      <c r="C299" s="66">
        <v>20</v>
      </c>
      <c r="D299" s="65">
        <v>829</v>
      </c>
      <c r="E299" s="66">
        <v>431</v>
      </c>
      <c r="F299" s="67"/>
      <c r="G299" s="65">
        <f t="shared" si="52"/>
        <v>62</v>
      </c>
      <c r="H299" s="66">
        <f t="shared" si="53"/>
        <v>398</v>
      </c>
      <c r="I299" s="20">
        <f t="shared" si="54"/>
        <v>3.1</v>
      </c>
      <c r="J299" s="21">
        <f t="shared" si="55"/>
        <v>0.92343387470997684</v>
      </c>
    </row>
    <row r="300" spans="1:10" x14ac:dyDescent="0.25">
      <c r="A300" s="158" t="s">
        <v>506</v>
      </c>
      <c r="B300" s="65">
        <v>5</v>
      </c>
      <c r="C300" s="66">
        <v>4</v>
      </c>
      <c r="D300" s="65">
        <v>50</v>
      </c>
      <c r="E300" s="66">
        <v>24</v>
      </c>
      <c r="F300" s="67"/>
      <c r="G300" s="65">
        <f t="shared" si="52"/>
        <v>1</v>
      </c>
      <c r="H300" s="66">
        <f t="shared" si="53"/>
        <v>26</v>
      </c>
      <c r="I300" s="20">
        <f t="shared" si="54"/>
        <v>0.25</v>
      </c>
      <c r="J300" s="21">
        <f t="shared" si="55"/>
        <v>1.0833333333333333</v>
      </c>
    </row>
    <row r="301" spans="1:10" x14ac:dyDescent="0.25">
      <c r="A301" s="158" t="s">
        <v>308</v>
      </c>
      <c r="B301" s="65">
        <v>0</v>
      </c>
      <c r="C301" s="66">
        <v>32</v>
      </c>
      <c r="D301" s="65">
        <v>61</v>
      </c>
      <c r="E301" s="66">
        <v>204</v>
      </c>
      <c r="F301" s="67"/>
      <c r="G301" s="65">
        <f t="shared" si="52"/>
        <v>-32</v>
      </c>
      <c r="H301" s="66">
        <f t="shared" si="53"/>
        <v>-143</v>
      </c>
      <c r="I301" s="20">
        <f t="shared" si="54"/>
        <v>-1</v>
      </c>
      <c r="J301" s="21">
        <f t="shared" si="55"/>
        <v>-0.7009803921568627</v>
      </c>
    </row>
    <row r="302" spans="1:10" x14ac:dyDescent="0.25">
      <c r="A302" s="158" t="s">
        <v>519</v>
      </c>
      <c r="B302" s="65">
        <v>96</v>
      </c>
      <c r="C302" s="66">
        <v>131</v>
      </c>
      <c r="D302" s="65">
        <v>1008</v>
      </c>
      <c r="E302" s="66">
        <v>906</v>
      </c>
      <c r="F302" s="67"/>
      <c r="G302" s="65">
        <f t="shared" si="52"/>
        <v>-35</v>
      </c>
      <c r="H302" s="66">
        <f t="shared" si="53"/>
        <v>102</v>
      </c>
      <c r="I302" s="20">
        <f t="shared" si="54"/>
        <v>-0.26717557251908397</v>
      </c>
      <c r="J302" s="21">
        <f t="shared" si="55"/>
        <v>0.11258278145695365</v>
      </c>
    </row>
    <row r="303" spans="1:10" x14ac:dyDescent="0.25">
      <c r="A303" s="158" t="s">
        <v>542</v>
      </c>
      <c r="B303" s="65">
        <v>156</v>
      </c>
      <c r="C303" s="66">
        <v>50</v>
      </c>
      <c r="D303" s="65">
        <v>1374</v>
      </c>
      <c r="E303" s="66">
        <v>1394</v>
      </c>
      <c r="F303" s="67"/>
      <c r="G303" s="65">
        <f t="shared" si="52"/>
        <v>106</v>
      </c>
      <c r="H303" s="66">
        <f t="shared" si="53"/>
        <v>-20</v>
      </c>
      <c r="I303" s="20">
        <f t="shared" si="54"/>
        <v>2.12</v>
      </c>
      <c r="J303" s="21">
        <f t="shared" si="55"/>
        <v>-1.4347202295552367E-2</v>
      </c>
    </row>
    <row r="304" spans="1:10" x14ac:dyDescent="0.25">
      <c r="A304" s="158" t="s">
        <v>520</v>
      </c>
      <c r="B304" s="65">
        <v>13</v>
      </c>
      <c r="C304" s="66">
        <v>9</v>
      </c>
      <c r="D304" s="65">
        <v>118</v>
      </c>
      <c r="E304" s="66">
        <v>131</v>
      </c>
      <c r="F304" s="67"/>
      <c r="G304" s="65">
        <f t="shared" si="52"/>
        <v>4</v>
      </c>
      <c r="H304" s="66">
        <f t="shared" si="53"/>
        <v>-13</v>
      </c>
      <c r="I304" s="20">
        <f t="shared" si="54"/>
        <v>0.44444444444444442</v>
      </c>
      <c r="J304" s="21">
        <f t="shared" si="55"/>
        <v>-9.9236641221374045E-2</v>
      </c>
    </row>
    <row r="305" spans="1:10" s="160" customFormat="1" x14ac:dyDescent="0.25">
      <c r="A305" s="178" t="s">
        <v>691</v>
      </c>
      <c r="B305" s="71">
        <v>452</v>
      </c>
      <c r="C305" s="72">
        <v>292</v>
      </c>
      <c r="D305" s="71">
        <v>4329</v>
      </c>
      <c r="E305" s="72">
        <v>3389</v>
      </c>
      <c r="F305" s="73"/>
      <c r="G305" s="71">
        <f t="shared" si="52"/>
        <v>160</v>
      </c>
      <c r="H305" s="72">
        <f t="shared" si="53"/>
        <v>940</v>
      </c>
      <c r="I305" s="37">
        <f t="shared" si="54"/>
        <v>0.54794520547945202</v>
      </c>
      <c r="J305" s="38">
        <f t="shared" si="55"/>
        <v>0.27736795514901152</v>
      </c>
    </row>
    <row r="306" spans="1:10" x14ac:dyDescent="0.25">
      <c r="A306" s="177"/>
      <c r="B306" s="143"/>
      <c r="C306" s="144"/>
      <c r="D306" s="143"/>
      <c r="E306" s="144"/>
      <c r="F306" s="145"/>
      <c r="G306" s="143"/>
      <c r="H306" s="144"/>
      <c r="I306" s="151"/>
      <c r="J306" s="152"/>
    </row>
    <row r="307" spans="1:10" s="139" customFormat="1" x14ac:dyDescent="0.25">
      <c r="A307" s="159" t="s">
        <v>69</v>
      </c>
      <c r="B307" s="65"/>
      <c r="C307" s="66"/>
      <c r="D307" s="65"/>
      <c r="E307" s="66"/>
      <c r="F307" s="67"/>
      <c r="G307" s="65"/>
      <c r="H307" s="66"/>
      <c r="I307" s="20"/>
      <c r="J307" s="21"/>
    </row>
    <row r="308" spans="1:10" x14ac:dyDescent="0.25">
      <c r="A308" s="158" t="s">
        <v>244</v>
      </c>
      <c r="B308" s="65">
        <v>0</v>
      </c>
      <c r="C308" s="66">
        <v>0</v>
      </c>
      <c r="D308" s="65">
        <v>0</v>
      </c>
      <c r="E308" s="66">
        <v>28</v>
      </c>
      <c r="F308" s="67"/>
      <c r="G308" s="65">
        <f t="shared" ref="G308:G318" si="56">B308-C308</f>
        <v>0</v>
      </c>
      <c r="H308" s="66">
        <f t="shared" ref="H308:H318" si="57">D308-E308</f>
        <v>-28</v>
      </c>
      <c r="I308" s="20" t="str">
        <f t="shared" ref="I308:I318" si="58">IF(C308=0, "-", IF(G308/C308&lt;10, G308/C308, "&gt;999%"))</f>
        <v>-</v>
      </c>
      <c r="J308" s="21">
        <f t="shared" ref="J308:J318" si="59">IF(E308=0, "-", IF(H308/E308&lt;10, H308/E308, "&gt;999%"))</f>
        <v>-1</v>
      </c>
    </row>
    <row r="309" spans="1:10" x14ac:dyDescent="0.25">
      <c r="A309" s="158" t="s">
        <v>266</v>
      </c>
      <c r="B309" s="65">
        <v>8</v>
      </c>
      <c r="C309" s="66">
        <v>29</v>
      </c>
      <c r="D309" s="65">
        <v>211</v>
      </c>
      <c r="E309" s="66">
        <v>218</v>
      </c>
      <c r="F309" s="67"/>
      <c r="G309" s="65">
        <f t="shared" si="56"/>
        <v>-21</v>
      </c>
      <c r="H309" s="66">
        <f t="shared" si="57"/>
        <v>-7</v>
      </c>
      <c r="I309" s="20">
        <f t="shared" si="58"/>
        <v>-0.72413793103448276</v>
      </c>
      <c r="J309" s="21">
        <f t="shared" si="59"/>
        <v>-3.2110091743119268E-2</v>
      </c>
    </row>
    <row r="310" spans="1:10" x14ac:dyDescent="0.25">
      <c r="A310" s="158" t="s">
        <v>267</v>
      </c>
      <c r="B310" s="65">
        <v>0</v>
      </c>
      <c r="C310" s="66">
        <v>7</v>
      </c>
      <c r="D310" s="65">
        <v>7</v>
      </c>
      <c r="E310" s="66">
        <v>312</v>
      </c>
      <c r="F310" s="67"/>
      <c r="G310" s="65">
        <f t="shared" si="56"/>
        <v>-7</v>
      </c>
      <c r="H310" s="66">
        <f t="shared" si="57"/>
        <v>-305</v>
      </c>
      <c r="I310" s="20">
        <f t="shared" si="58"/>
        <v>-1</v>
      </c>
      <c r="J310" s="21">
        <f t="shared" si="59"/>
        <v>-0.97756410256410253</v>
      </c>
    </row>
    <row r="311" spans="1:10" x14ac:dyDescent="0.25">
      <c r="A311" s="158" t="s">
        <v>337</v>
      </c>
      <c r="B311" s="65">
        <v>0</v>
      </c>
      <c r="C311" s="66">
        <v>1</v>
      </c>
      <c r="D311" s="65">
        <v>8</v>
      </c>
      <c r="E311" s="66">
        <v>8</v>
      </c>
      <c r="F311" s="67"/>
      <c r="G311" s="65">
        <f t="shared" si="56"/>
        <v>-1</v>
      </c>
      <c r="H311" s="66">
        <f t="shared" si="57"/>
        <v>0</v>
      </c>
      <c r="I311" s="20">
        <f t="shared" si="58"/>
        <v>-1</v>
      </c>
      <c r="J311" s="21">
        <f t="shared" si="59"/>
        <v>0</v>
      </c>
    </row>
    <row r="312" spans="1:10" x14ac:dyDescent="0.25">
      <c r="A312" s="158" t="s">
        <v>297</v>
      </c>
      <c r="B312" s="65">
        <v>0</v>
      </c>
      <c r="C312" s="66">
        <v>1</v>
      </c>
      <c r="D312" s="65">
        <v>4</v>
      </c>
      <c r="E312" s="66">
        <v>14</v>
      </c>
      <c r="F312" s="67"/>
      <c r="G312" s="65">
        <f t="shared" si="56"/>
        <v>-1</v>
      </c>
      <c r="H312" s="66">
        <f t="shared" si="57"/>
        <v>-10</v>
      </c>
      <c r="I312" s="20">
        <f t="shared" si="58"/>
        <v>-1</v>
      </c>
      <c r="J312" s="21">
        <f t="shared" si="59"/>
        <v>-0.7142857142857143</v>
      </c>
    </row>
    <row r="313" spans="1:10" x14ac:dyDescent="0.25">
      <c r="A313" s="158" t="s">
        <v>500</v>
      </c>
      <c r="B313" s="65">
        <v>10</v>
      </c>
      <c r="C313" s="66">
        <v>0</v>
      </c>
      <c r="D313" s="65">
        <v>81</v>
      </c>
      <c r="E313" s="66">
        <v>86</v>
      </c>
      <c r="F313" s="67"/>
      <c r="G313" s="65">
        <f t="shared" si="56"/>
        <v>10</v>
      </c>
      <c r="H313" s="66">
        <f t="shared" si="57"/>
        <v>-5</v>
      </c>
      <c r="I313" s="20" t="str">
        <f t="shared" si="58"/>
        <v>-</v>
      </c>
      <c r="J313" s="21">
        <f t="shared" si="59"/>
        <v>-5.8139534883720929E-2</v>
      </c>
    </row>
    <row r="314" spans="1:10" x14ac:dyDescent="0.25">
      <c r="A314" s="158" t="s">
        <v>437</v>
      </c>
      <c r="B314" s="65">
        <v>145</v>
      </c>
      <c r="C314" s="66">
        <v>23</v>
      </c>
      <c r="D314" s="65">
        <v>885</v>
      </c>
      <c r="E314" s="66">
        <v>848</v>
      </c>
      <c r="F314" s="67"/>
      <c r="G314" s="65">
        <f t="shared" si="56"/>
        <v>122</v>
      </c>
      <c r="H314" s="66">
        <f t="shared" si="57"/>
        <v>37</v>
      </c>
      <c r="I314" s="20">
        <f t="shared" si="58"/>
        <v>5.3043478260869561</v>
      </c>
      <c r="J314" s="21">
        <f t="shared" si="59"/>
        <v>4.363207547169811E-2</v>
      </c>
    </row>
    <row r="315" spans="1:10" x14ac:dyDescent="0.25">
      <c r="A315" s="158" t="s">
        <v>338</v>
      </c>
      <c r="B315" s="65">
        <v>0</v>
      </c>
      <c r="C315" s="66">
        <v>0</v>
      </c>
      <c r="D315" s="65">
        <v>0</v>
      </c>
      <c r="E315" s="66">
        <v>55</v>
      </c>
      <c r="F315" s="67"/>
      <c r="G315" s="65">
        <f t="shared" si="56"/>
        <v>0</v>
      </c>
      <c r="H315" s="66">
        <f t="shared" si="57"/>
        <v>-55</v>
      </c>
      <c r="I315" s="20" t="str">
        <f t="shared" si="58"/>
        <v>-</v>
      </c>
      <c r="J315" s="21">
        <f t="shared" si="59"/>
        <v>-1</v>
      </c>
    </row>
    <row r="316" spans="1:10" x14ac:dyDescent="0.25">
      <c r="A316" s="158" t="s">
        <v>483</v>
      </c>
      <c r="B316" s="65">
        <v>3</v>
      </c>
      <c r="C316" s="66">
        <v>51</v>
      </c>
      <c r="D316" s="65">
        <v>370</v>
      </c>
      <c r="E316" s="66">
        <v>572</v>
      </c>
      <c r="F316" s="67"/>
      <c r="G316" s="65">
        <f t="shared" si="56"/>
        <v>-48</v>
      </c>
      <c r="H316" s="66">
        <f t="shared" si="57"/>
        <v>-202</v>
      </c>
      <c r="I316" s="20">
        <f t="shared" si="58"/>
        <v>-0.94117647058823528</v>
      </c>
      <c r="J316" s="21">
        <f t="shared" si="59"/>
        <v>-0.35314685314685312</v>
      </c>
    </row>
    <row r="317" spans="1:10" x14ac:dyDescent="0.25">
      <c r="A317" s="158" t="s">
        <v>398</v>
      </c>
      <c r="B317" s="65">
        <v>14</v>
      </c>
      <c r="C317" s="66">
        <v>50</v>
      </c>
      <c r="D317" s="65">
        <v>297</v>
      </c>
      <c r="E317" s="66">
        <v>448</v>
      </c>
      <c r="F317" s="67"/>
      <c r="G317" s="65">
        <f t="shared" si="56"/>
        <v>-36</v>
      </c>
      <c r="H317" s="66">
        <f t="shared" si="57"/>
        <v>-151</v>
      </c>
      <c r="I317" s="20">
        <f t="shared" si="58"/>
        <v>-0.72</v>
      </c>
      <c r="J317" s="21">
        <f t="shared" si="59"/>
        <v>-0.33705357142857145</v>
      </c>
    </row>
    <row r="318" spans="1:10" s="160" customFormat="1" x14ac:dyDescent="0.25">
      <c r="A318" s="178" t="s">
        <v>692</v>
      </c>
      <c r="B318" s="71">
        <v>180</v>
      </c>
      <c r="C318" s="72">
        <v>162</v>
      </c>
      <c r="D318" s="71">
        <v>1863</v>
      </c>
      <c r="E318" s="72">
        <v>2589</v>
      </c>
      <c r="F318" s="73"/>
      <c r="G318" s="71">
        <f t="shared" si="56"/>
        <v>18</v>
      </c>
      <c r="H318" s="72">
        <f t="shared" si="57"/>
        <v>-726</v>
      </c>
      <c r="I318" s="37">
        <f t="shared" si="58"/>
        <v>0.1111111111111111</v>
      </c>
      <c r="J318" s="38">
        <f t="shared" si="59"/>
        <v>-0.28041714947856317</v>
      </c>
    </row>
    <row r="319" spans="1:10" x14ac:dyDescent="0.25">
      <c r="A319" s="177"/>
      <c r="B319" s="143"/>
      <c r="C319" s="144"/>
      <c r="D319" s="143"/>
      <c r="E319" s="144"/>
      <c r="F319" s="145"/>
      <c r="G319" s="143"/>
      <c r="H319" s="144"/>
      <c r="I319" s="151"/>
      <c r="J319" s="152"/>
    </row>
    <row r="320" spans="1:10" s="139" customFormat="1" x14ac:dyDescent="0.25">
      <c r="A320" s="159" t="s">
        <v>70</v>
      </c>
      <c r="B320" s="65"/>
      <c r="C320" s="66"/>
      <c r="D320" s="65"/>
      <c r="E320" s="66"/>
      <c r="F320" s="67"/>
      <c r="G320" s="65"/>
      <c r="H320" s="66"/>
      <c r="I320" s="20"/>
      <c r="J320" s="21"/>
    </row>
    <row r="321" spans="1:10" x14ac:dyDescent="0.25">
      <c r="A321" s="158" t="s">
        <v>339</v>
      </c>
      <c r="B321" s="65">
        <v>0</v>
      </c>
      <c r="C321" s="66">
        <v>0</v>
      </c>
      <c r="D321" s="65">
        <v>5</v>
      </c>
      <c r="E321" s="66">
        <v>8</v>
      </c>
      <c r="F321" s="67"/>
      <c r="G321" s="65">
        <f>B321-C321</f>
        <v>0</v>
      </c>
      <c r="H321" s="66">
        <f>D321-E321</f>
        <v>-3</v>
      </c>
      <c r="I321" s="20" t="str">
        <f>IF(C321=0, "-", IF(G321/C321&lt;10, G321/C321, "&gt;999%"))</f>
        <v>-</v>
      </c>
      <c r="J321" s="21">
        <f>IF(E321=0, "-", IF(H321/E321&lt;10, H321/E321, "&gt;999%"))</f>
        <v>-0.375</v>
      </c>
    </row>
    <row r="322" spans="1:10" x14ac:dyDescent="0.25">
      <c r="A322" s="158" t="s">
        <v>340</v>
      </c>
      <c r="B322" s="65">
        <v>0</v>
      </c>
      <c r="C322" s="66">
        <v>2</v>
      </c>
      <c r="D322" s="65">
        <v>16</v>
      </c>
      <c r="E322" s="66">
        <v>18</v>
      </c>
      <c r="F322" s="67"/>
      <c r="G322" s="65">
        <f>B322-C322</f>
        <v>-2</v>
      </c>
      <c r="H322" s="66">
        <f>D322-E322</f>
        <v>-2</v>
      </c>
      <c r="I322" s="20">
        <f>IF(C322=0, "-", IF(G322/C322&lt;10, G322/C322, "&gt;999%"))</f>
        <v>-1</v>
      </c>
      <c r="J322" s="21">
        <f>IF(E322=0, "-", IF(H322/E322&lt;10, H322/E322, "&gt;999%"))</f>
        <v>-0.1111111111111111</v>
      </c>
    </row>
    <row r="323" spans="1:10" s="160" customFormat="1" x14ac:dyDescent="0.25">
      <c r="A323" s="178" t="s">
        <v>693</v>
      </c>
      <c r="B323" s="71">
        <v>0</v>
      </c>
      <c r="C323" s="72">
        <v>2</v>
      </c>
      <c r="D323" s="71">
        <v>21</v>
      </c>
      <c r="E323" s="72">
        <v>26</v>
      </c>
      <c r="F323" s="73"/>
      <c r="G323" s="71">
        <f>B323-C323</f>
        <v>-2</v>
      </c>
      <c r="H323" s="72">
        <f>D323-E323</f>
        <v>-5</v>
      </c>
      <c r="I323" s="37">
        <f>IF(C323=0, "-", IF(G323/C323&lt;10, G323/C323, "&gt;999%"))</f>
        <v>-1</v>
      </c>
      <c r="J323" s="38">
        <f>IF(E323=0, "-", IF(H323/E323&lt;10, H323/E323, "&gt;999%"))</f>
        <v>-0.19230769230769232</v>
      </c>
    </row>
    <row r="324" spans="1:10" x14ac:dyDescent="0.25">
      <c r="A324" s="177"/>
      <c r="B324" s="143"/>
      <c r="C324" s="144"/>
      <c r="D324" s="143"/>
      <c r="E324" s="144"/>
      <c r="F324" s="145"/>
      <c r="G324" s="143"/>
      <c r="H324" s="144"/>
      <c r="I324" s="151"/>
      <c r="J324" s="152"/>
    </row>
    <row r="325" spans="1:10" s="139" customFormat="1" x14ac:dyDescent="0.25">
      <c r="A325" s="159" t="s">
        <v>71</v>
      </c>
      <c r="B325" s="65"/>
      <c r="C325" s="66"/>
      <c r="D325" s="65"/>
      <c r="E325" s="66"/>
      <c r="F325" s="67"/>
      <c r="G325" s="65"/>
      <c r="H325" s="66"/>
      <c r="I325" s="20"/>
      <c r="J325" s="21"/>
    </row>
    <row r="326" spans="1:10" x14ac:dyDescent="0.25">
      <c r="A326" s="158" t="s">
        <v>590</v>
      </c>
      <c r="B326" s="65">
        <v>21</v>
      </c>
      <c r="C326" s="66">
        <v>19</v>
      </c>
      <c r="D326" s="65">
        <v>245</v>
      </c>
      <c r="E326" s="66">
        <v>143</v>
      </c>
      <c r="F326" s="67"/>
      <c r="G326" s="65">
        <f>B326-C326</f>
        <v>2</v>
      </c>
      <c r="H326" s="66">
        <f>D326-E326</f>
        <v>102</v>
      </c>
      <c r="I326" s="20">
        <f>IF(C326=0, "-", IF(G326/C326&lt;10, G326/C326, "&gt;999%"))</f>
        <v>0.10526315789473684</v>
      </c>
      <c r="J326" s="21">
        <f>IF(E326=0, "-", IF(H326/E326&lt;10, H326/E326, "&gt;999%"))</f>
        <v>0.71328671328671334</v>
      </c>
    </row>
    <row r="327" spans="1:10" s="160" customFormat="1" x14ac:dyDescent="0.25">
      <c r="A327" s="178" t="s">
        <v>694</v>
      </c>
      <c r="B327" s="71">
        <v>21</v>
      </c>
      <c r="C327" s="72">
        <v>19</v>
      </c>
      <c r="D327" s="71">
        <v>245</v>
      </c>
      <c r="E327" s="72">
        <v>143</v>
      </c>
      <c r="F327" s="73"/>
      <c r="G327" s="71">
        <f>B327-C327</f>
        <v>2</v>
      </c>
      <c r="H327" s="72">
        <f>D327-E327</f>
        <v>102</v>
      </c>
      <c r="I327" s="37">
        <f>IF(C327=0, "-", IF(G327/C327&lt;10, G327/C327, "&gt;999%"))</f>
        <v>0.10526315789473684</v>
      </c>
      <c r="J327" s="38">
        <f>IF(E327=0, "-", IF(H327/E327&lt;10, H327/E327, "&gt;999%"))</f>
        <v>0.71328671328671334</v>
      </c>
    </row>
    <row r="328" spans="1:10" x14ac:dyDescent="0.25">
      <c r="A328" s="177"/>
      <c r="B328" s="143"/>
      <c r="C328" s="144"/>
      <c r="D328" s="143"/>
      <c r="E328" s="144"/>
      <c r="F328" s="145"/>
      <c r="G328" s="143"/>
      <c r="H328" s="144"/>
      <c r="I328" s="151"/>
      <c r="J328" s="152"/>
    </row>
    <row r="329" spans="1:10" s="139" customFormat="1" x14ac:dyDescent="0.25">
      <c r="A329" s="159" t="s">
        <v>72</v>
      </c>
      <c r="B329" s="65"/>
      <c r="C329" s="66"/>
      <c r="D329" s="65"/>
      <c r="E329" s="66"/>
      <c r="F329" s="67"/>
      <c r="G329" s="65"/>
      <c r="H329" s="66"/>
      <c r="I329" s="20"/>
      <c r="J329" s="21"/>
    </row>
    <row r="330" spans="1:10" x14ac:dyDescent="0.25">
      <c r="A330" s="158" t="s">
        <v>591</v>
      </c>
      <c r="B330" s="65">
        <v>1</v>
      </c>
      <c r="C330" s="66">
        <v>8</v>
      </c>
      <c r="D330" s="65">
        <v>36</v>
      </c>
      <c r="E330" s="66">
        <v>45</v>
      </c>
      <c r="F330" s="67"/>
      <c r="G330" s="65">
        <f>B330-C330</f>
        <v>-7</v>
      </c>
      <c r="H330" s="66">
        <f>D330-E330</f>
        <v>-9</v>
      </c>
      <c r="I330" s="20">
        <f>IF(C330=0, "-", IF(G330/C330&lt;10, G330/C330, "&gt;999%"))</f>
        <v>-0.875</v>
      </c>
      <c r="J330" s="21">
        <f>IF(E330=0, "-", IF(H330/E330&lt;10, H330/E330, "&gt;999%"))</f>
        <v>-0.2</v>
      </c>
    </row>
    <row r="331" spans="1:10" x14ac:dyDescent="0.25">
      <c r="A331" s="158" t="s">
        <v>577</v>
      </c>
      <c r="B331" s="65">
        <v>1</v>
      </c>
      <c r="C331" s="66">
        <v>2</v>
      </c>
      <c r="D331" s="65">
        <v>23</v>
      </c>
      <c r="E331" s="66">
        <v>19</v>
      </c>
      <c r="F331" s="67"/>
      <c r="G331" s="65">
        <f>B331-C331</f>
        <v>-1</v>
      </c>
      <c r="H331" s="66">
        <f>D331-E331</f>
        <v>4</v>
      </c>
      <c r="I331" s="20">
        <f>IF(C331=0, "-", IF(G331/C331&lt;10, G331/C331, "&gt;999%"))</f>
        <v>-0.5</v>
      </c>
      <c r="J331" s="21">
        <f>IF(E331=0, "-", IF(H331/E331&lt;10, H331/E331, "&gt;999%"))</f>
        <v>0.21052631578947367</v>
      </c>
    </row>
    <row r="332" spans="1:10" s="160" customFormat="1" x14ac:dyDescent="0.25">
      <c r="A332" s="178" t="s">
        <v>695</v>
      </c>
      <c r="B332" s="71">
        <v>2</v>
      </c>
      <c r="C332" s="72">
        <v>10</v>
      </c>
      <c r="D332" s="71">
        <v>59</v>
      </c>
      <c r="E332" s="72">
        <v>64</v>
      </c>
      <c r="F332" s="73"/>
      <c r="G332" s="71">
        <f>B332-C332</f>
        <v>-8</v>
      </c>
      <c r="H332" s="72">
        <f>D332-E332</f>
        <v>-5</v>
      </c>
      <c r="I332" s="37">
        <f>IF(C332=0, "-", IF(G332/C332&lt;10, G332/C332, "&gt;999%"))</f>
        <v>-0.8</v>
      </c>
      <c r="J332" s="38">
        <f>IF(E332=0, "-", IF(H332/E332&lt;10, H332/E332, "&gt;999%"))</f>
        <v>-7.8125E-2</v>
      </c>
    </row>
    <row r="333" spans="1:10" x14ac:dyDescent="0.25">
      <c r="A333" s="177"/>
      <c r="B333" s="143"/>
      <c r="C333" s="144"/>
      <c r="D333" s="143"/>
      <c r="E333" s="144"/>
      <c r="F333" s="145"/>
      <c r="G333" s="143"/>
      <c r="H333" s="144"/>
      <c r="I333" s="151"/>
      <c r="J333" s="152"/>
    </row>
    <row r="334" spans="1:10" s="139" customFormat="1" x14ac:dyDescent="0.25">
      <c r="A334" s="159" t="s">
        <v>73</v>
      </c>
      <c r="B334" s="65"/>
      <c r="C334" s="66"/>
      <c r="D334" s="65"/>
      <c r="E334" s="66"/>
      <c r="F334" s="67"/>
      <c r="G334" s="65"/>
      <c r="H334" s="66"/>
      <c r="I334" s="20"/>
      <c r="J334" s="21"/>
    </row>
    <row r="335" spans="1:10" x14ac:dyDescent="0.25">
      <c r="A335" s="158" t="s">
        <v>353</v>
      </c>
      <c r="B335" s="65">
        <v>0</v>
      </c>
      <c r="C335" s="66">
        <v>0</v>
      </c>
      <c r="D335" s="65">
        <v>9</v>
      </c>
      <c r="E335" s="66">
        <v>0</v>
      </c>
      <c r="F335" s="67"/>
      <c r="G335" s="65">
        <f>B335-C335</f>
        <v>0</v>
      </c>
      <c r="H335" s="66">
        <f>D335-E335</f>
        <v>9</v>
      </c>
      <c r="I335" s="20" t="str">
        <f>IF(C335=0, "-", IF(G335/C335&lt;10, G335/C335, "&gt;999%"))</f>
        <v>-</v>
      </c>
      <c r="J335" s="21" t="str">
        <f>IF(E335=0, "-", IF(H335/E335&lt;10, H335/E335, "&gt;999%"))</f>
        <v>-</v>
      </c>
    </row>
    <row r="336" spans="1:10" x14ac:dyDescent="0.25">
      <c r="A336" s="158" t="s">
        <v>285</v>
      </c>
      <c r="B336" s="65">
        <v>1</v>
      </c>
      <c r="C336" s="66">
        <v>9</v>
      </c>
      <c r="D336" s="65">
        <v>36</v>
      </c>
      <c r="E336" s="66">
        <v>54</v>
      </c>
      <c r="F336" s="67"/>
      <c r="G336" s="65">
        <f>B336-C336</f>
        <v>-8</v>
      </c>
      <c r="H336" s="66">
        <f>D336-E336</f>
        <v>-18</v>
      </c>
      <c r="I336" s="20">
        <f>IF(C336=0, "-", IF(G336/C336&lt;10, G336/C336, "&gt;999%"))</f>
        <v>-0.88888888888888884</v>
      </c>
      <c r="J336" s="21">
        <f>IF(E336=0, "-", IF(H336/E336&lt;10, H336/E336, "&gt;999%"))</f>
        <v>-0.33333333333333331</v>
      </c>
    </row>
    <row r="337" spans="1:10" x14ac:dyDescent="0.25">
      <c r="A337" s="158" t="s">
        <v>484</v>
      </c>
      <c r="B337" s="65">
        <v>18</v>
      </c>
      <c r="C337" s="66">
        <v>7</v>
      </c>
      <c r="D337" s="65">
        <v>136</v>
      </c>
      <c r="E337" s="66">
        <v>120</v>
      </c>
      <c r="F337" s="67"/>
      <c r="G337" s="65">
        <f>B337-C337</f>
        <v>11</v>
      </c>
      <c r="H337" s="66">
        <f>D337-E337</f>
        <v>16</v>
      </c>
      <c r="I337" s="20">
        <f>IF(C337=0, "-", IF(G337/C337&lt;10, G337/C337, "&gt;999%"))</f>
        <v>1.5714285714285714</v>
      </c>
      <c r="J337" s="21">
        <f>IF(E337=0, "-", IF(H337/E337&lt;10, H337/E337, "&gt;999%"))</f>
        <v>0.13333333333333333</v>
      </c>
    </row>
    <row r="338" spans="1:10" x14ac:dyDescent="0.25">
      <c r="A338" s="158" t="s">
        <v>298</v>
      </c>
      <c r="B338" s="65">
        <v>0</v>
      </c>
      <c r="C338" s="66">
        <v>0</v>
      </c>
      <c r="D338" s="65">
        <v>2</v>
      </c>
      <c r="E338" s="66">
        <v>5</v>
      </c>
      <c r="F338" s="67"/>
      <c r="G338" s="65">
        <f>B338-C338</f>
        <v>0</v>
      </c>
      <c r="H338" s="66">
        <f>D338-E338</f>
        <v>-3</v>
      </c>
      <c r="I338" s="20" t="str">
        <f>IF(C338=0, "-", IF(G338/C338&lt;10, G338/C338, "&gt;999%"))</f>
        <v>-</v>
      </c>
      <c r="J338" s="21">
        <f>IF(E338=0, "-", IF(H338/E338&lt;10, H338/E338, "&gt;999%"))</f>
        <v>-0.6</v>
      </c>
    </row>
    <row r="339" spans="1:10" s="160" customFormat="1" x14ac:dyDescent="0.25">
      <c r="A339" s="178" t="s">
        <v>696</v>
      </c>
      <c r="B339" s="71">
        <v>19</v>
      </c>
      <c r="C339" s="72">
        <v>16</v>
      </c>
      <c r="D339" s="71">
        <v>183</v>
      </c>
      <c r="E339" s="72">
        <v>179</v>
      </c>
      <c r="F339" s="73"/>
      <c r="G339" s="71">
        <f>B339-C339</f>
        <v>3</v>
      </c>
      <c r="H339" s="72">
        <f>D339-E339</f>
        <v>4</v>
      </c>
      <c r="I339" s="37">
        <f>IF(C339=0, "-", IF(G339/C339&lt;10, G339/C339, "&gt;999%"))</f>
        <v>0.1875</v>
      </c>
      <c r="J339" s="38">
        <f>IF(E339=0, "-", IF(H339/E339&lt;10, H339/E339, "&gt;999%"))</f>
        <v>2.23463687150838E-2</v>
      </c>
    </row>
    <row r="340" spans="1:10" x14ac:dyDescent="0.25">
      <c r="A340" s="177"/>
      <c r="B340" s="143"/>
      <c r="C340" s="144"/>
      <c r="D340" s="143"/>
      <c r="E340" s="144"/>
      <c r="F340" s="145"/>
      <c r="G340" s="143"/>
      <c r="H340" s="144"/>
      <c r="I340" s="151"/>
      <c r="J340" s="152"/>
    </row>
    <row r="341" spans="1:10" s="139" customFormat="1" x14ac:dyDescent="0.25">
      <c r="A341" s="159" t="s">
        <v>74</v>
      </c>
      <c r="B341" s="65"/>
      <c r="C341" s="66"/>
      <c r="D341" s="65"/>
      <c r="E341" s="66"/>
      <c r="F341" s="67"/>
      <c r="G341" s="65"/>
      <c r="H341" s="66"/>
      <c r="I341" s="20"/>
      <c r="J341" s="21"/>
    </row>
    <row r="342" spans="1:10" x14ac:dyDescent="0.25">
      <c r="A342" s="158" t="s">
        <v>531</v>
      </c>
      <c r="B342" s="65">
        <v>53</v>
      </c>
      <c r="C342" s="66">
        <v>61</v>
      </c>
      <c r="D342" s="65">
        <v>662</v>
      </c>
      <c r="E342" s="66">
        <v>901</v>
      </c>
      <c r="F342" s="67"/>
      <c r="G342" s="65">
        <f t="shared" ref="G342:G354" si="60">B342-C342</f>
        <v>-8</v>
      </c>
      <c r="H342" s="66">
        <f t="shared" ref="H342:H354" si="61">D342-E342</f>
        <v>-239</v>
      </c>
      <c r="I342" s="20">
        <f t="shared" ref="I342:I354" si="62">IF(C342=0, "-", IF(G342/C342&lt;10, G342/C342, "&gt;999%"))</f>
        <v>-0.13114754098360656</v>
      </c>
      <c r="J342" s="21">
        <f t="shared" ref="J342:J354" si="63">IF(E342=0, "-", IF(H342/E342&lt;10, H342/E342, "&gt;999%"))</f>
        <v>-0.26526082130965595</v>
      </c>
    </row>
    <row r="343" spans="1:10" x14ac:dyDescent="0.25">
      <c r="A343" s="158" t="s">
        <v>543</v>
      </c>
      <c r="B343" s="65">
        <v>233</v>
      </c>
      <c r="C343" s="66">
        <v>199</v>
      </c>
      <c r="D343" s="65">
        <v>2231</v>
      </c>
      <c r="E343" s="66">
        <v>2522</v>
      </c>
      <c r="F343" s="67"/>
      <c r="G343" s="65">
        <f t="shared" si="60"/>
        <v>34</v>
      </c>
      <c r="H343" s="66">
        <f t="shared" si="61"/>
        <v>-291</v>
      </c>
      <c r="I343" s="20">
        <f t="shared" si="62"/>
        <v>0.17085427135678391</v>
      </c>
      <c r="J343" s="21">
        <f t="shared" si="63"/>
        <v>-0.11538461538461539</v>
      </c>
    </row>
    <row r="344" spans="1:10" x14ac:dyDescent="0.25">
      <c r="A344" s="158" t="s">
        <v>363</v>
      </c>
      <c r="B344" s="65">
        <v>649</v>
      </c>
      <c r="C344" s="66">
        <v>168</v>
      </c>
      <c r="D344" s="65">
        <v>2942</v>
      </c>
      <c r="E344" s="66">
        <v>3164</v>
      </c>
      <c r="F344" s="67"/>
      <c r="G344" s="65">
        <f t="shared" si="60"/>
        <v>481</v>
      </c>
      <c r="H344" s="66">
        <f t="shared" si="61"/>
        <v>-222</v>
      </c>
      <c r="I344" s="20">
        <f t="shared" si="62"/>
        <v>2.8630952380952381</v>
      </c>
      <c r="J344" s="21">
        <f t="shared" si="63"/>
        <v>-7.0164348925410874E-2</v>
      </c>
    </row>
    <row r="345" spans="1:10" x14ac:dyDescent="0.25">
      <c r="A345" s="158" t="s">
        <v>378</v>
      </c>
      <c r="B345" s="65">
        <v>216</v>
      </c>
      <c r="C345" s="66">
        <v>238</v>
      </c>
      <c r="D345" s="65">
        <v>3687</v>
      </c>
      <c r="E345" s="66">
        <v>3168</v>
      </c>
      <c r="F345" s="67"/>
      <c r="G345" s="65">
        <f t="shared" si="60"/>
        <v>-22</v>
      </c>
      <c r="H345" s="66">
        <f t="shared" si="61"/>
        <v>519</v>
      </c>
      <c r="I345" s="20">
        <f t="shared" si="62"/>
        <v>-9.2436974789915971E-2</v>
      </c>
      <c r="J345" s="21">
        <f t="shared" si="63"/>
        <v>0.16382575757575757</v>
      </c>
    </row>
    <row r="346" spans="1:10" x14ac:dyDescent="0.25">
      <c r="A346" s="158" t="s">
        <v>414</v>
      </c>
      <c r="B346" s="65">
        <v>429</v>
      </c>
      <c r="C346" s="66">
        <v>750</v>
      </c>
      <c r="D346" s="65">
        <v>7538</v>
      </c>
      <c r="E346" s="66">
        <v>6607</v>
      </c>
      <c r="F346" s="67"/>
      <c r="G346" s="65">
        <f t="shared" si="60"/>
        <v>-321</v>
      </c>
      <c r="H346" s="66">
        <f t="shared" si="61"/>
        <v>931</v>
      </c>
      <c r="I346" s="20">
        <f t="shared" si="62"/>
        <v>-0.42799999999999999</v>
      </c>
      <c r="J346" s="21">
        <f t="shared" si="63"/>
        <v>0.14091115483578023</v>
      </c>
    </row>
    <row r="347" spans="1:10" x14ac:dyDescent="0.25">
      <c r="A347" s="158" t="s">
        <v>457</v>
      </c>
      <c r="B347" s="65">
        <v>173</v>
      </c>
      <c r="C347" s="66">
        <v>74</v>
      </c>
      <c r="D347" s="65">
        <v>1923</v>
      </c>
      <c r="E347" s="66">
        <v>1616</v>
      </c>
      <c r="F347" s="67"/>
      <c r="G347" s="65">
        <f t="shared" si="60"/>
        <v>99</v>
      </c>
      <c r="H347" s="66">
        <f t="shared" si="61"/>
        <v>307</v>
      </c>
      <c r="I347" s="20">
        <f t="shared" si="62"/>
        <v>1.3378378378378379</v>
      </c>
      <c r="J347" s="21">
        <f t="shared" si="63"/>
        <v>0.18997524752475248</v>
      </c>
    </row>
    <row r="348" spans="1:10" x14ac:dyDescent="0.25">
      <c r="A348" s="158" t="s">
        <v>458</v>
      </c>
      <c r="B348" s="65">
        <v>28</v>
      </c>
      <c r="C348" s="66">
        <v>308</v>
      </c>
      <c r="D348" s="65">
        <v>2182</v>
      </c>
      <c r="E348" s="66">
        <v>2158</v>
      </c>
      <c r="F348" s="67"/>
      <c r="G348" s="65">
        <f t="shared" si="60"/>
        <v>-280</v>
      </c>
      <c r="H348" s="66">
        <f t="shared" si="61"/>
        <v>24</v>
      </c>
      <c r="I348" s="20">
        <f t="shared" si="62"/>
        <v>-0.90909090909090906</v>
      </c>
      <c r="J348" s="21">
        <f t="shared" si="63"/>
        <v>1.1121408711770158E-2</v>
      </c>
    </row>
    <row r="349" spans="1:10" x14ac:dyDescent="0.25">
      <c r="A349" s="158" t="s">
        <v>379</v>
      </c>
      <c r="B349" s="65">
        <v>25</v>
      </c>
      <c r="C349" s="66">
        <v>6</v>
      </c>
      <c r="D349" s="65">
        <v>184</v>
      </c>
      <c r="E349" s="66">
        <v>290</v>
      </c>
      <c r="F349" s="67"/>
      <c r="G349" s="65">
        <f t="shared" si="60"/>
        <v>19</v>
      </c>
      <c r="H349" s="66">
        <f t="shared" si="61"/>
        <v>-106</v>
      </c>
      <c r="I349" s="20">
        <f t="shared" si="62"/>
        <v>3.1666666666666665</v>
      </c>
      <c r="J349" s="21">
        <f t="shared" si="63"/>
        <v>-0.36551724137931035</v>
      </c>
    </row>
    <row r="350" spans="1:10" x14ac:dyDescent="0.25">
      <c r="A350" s="158" t="s">
        <v>323</v>
      </c>
      <c r="B350" s="65">
        <v>6</v>
      </c>
      <c r="C350" s="66">
        <v>13</v>
      </c>
      <c r="D350" s="65">
        <v>102</v>
      </c>
      <c r="E350" s="66">
        <v>202</v>
      </c>
      <c r="F350" s="67"/>
      <c r="G350" s="65">
        <f t="shared" si="60"/>
        <v>-7</v>
      </c>
      <c r="H350" s="66">
        <f t="shared" si="61"/>
        <v>-100</v>
      </c>
      <c r="I350" s="20">
        <f t="shared" si="62"/>
        <v>-0.53846153846153844</v>
      </c>
      <c r="J350" s="21">
        <f t="shared" si="63"/>
        <v>-0.49504950495049505</v>
      </c>
    </row>
    <row r="351" spans="1:10" x14ac:dyDescent="0.25">
      <c r="A351" s="158" t="s">
        <v>211</v>
      </c>
      <c r="B351" s="65">
        <v>93</v>
      </c>
      <c r="C351" s="66">
        <v>30</v>
      </c>
      <c r="D351" s="65">
        <v>1219</v>
      </c>
      <c r="E351" s="66">
        <v>971</v>
      </c>
      <c r="F351" s="67"/>
      <c r="G351" s="65">
        <f t="shared" si="60"/>
        <v>63</v>
      </c>
      <c r="H351" s="66">
        <f t="shared" si="61"/>
        <v>248</v>
      </c>
      <c r="I351" s="20">
        <f t="shared" si="62"/>
        <v>2.1</v>
      </c>
      <c r="J351" s="21">
        <f t="shared" si="63"/>
        <v>0.25540679711637487</v>
      </c>
    </row>
    <row r="352" spans="1:10" x14ac:dyDescent="0.25">
      <c r="A352" s="158" t="s">
        <v>229</v>
      </c>
      <c r="B352" s="65">
        <v>317</v>
      </c>
      <c r="C352" s="66">
        <v>190</v>
      </c>
      <c r="D352" s="65">
        <v>2685</v>
      </c>
      <c r="E352" s="66">
        <v>3467</v>
      </c>
      <c r="F352" s="67"/>
      <c r="G352" s="65">
        <f t="shared" si="60"/>
        <v>127</v>
      </c>
      <c r="H352" s="66">
        <f t="shared" si="61"/>
        <v>-782</v>
      </c>
      <c r="I352" s="20">
        <f t="shared" si="62"/>
        <v>0.66842105263157892</v>
      </c>
      <c r="J352" s="21">
        <f t="shared" si="63"/>
        <v>-0.22555523507355063</v>
      </c>
    </row>
    <row r="353" spans="1:10" x14ac:dyDescent="0.25">
      <c r="A353" s="158" t="s">
        <v>252</v>
      </c>
      <c r="B353" s="65">
        <v>49</v>
      </c>
      <c r="C353" s="66">
        <v>25</v>
      </c>
      <c r="D353" s="65">
        <v>547</v>
      </c>
      <c r="E353" s="66">
        <v>443</v>
      </c>
      <c r="F353" s="67"/>
      <c r="G353" s="65">
        <f t="shared" si="60"/>
        <v>24</v>
      </c>
      <c r="H353" s="66">
        <f t="shared" si="61"/>
        <v>104</v>
      </c>
      <c r="I353" s="20">
        <f t="shared" si="62"/>
        <v>0.96</v>
      </c>
      <c r="J353" s="21">
        <f t="shared" si="63"/>
        <v>0.23476297968397292</v>
      </c>
    </row>
    <row r="354" spans="1:10" s="160" customFormat="1" x14ac:dyDescent="0.25">
      <c r="A354" s="178" t="s">
        <v>697</v>
      </c>
      <c r="B354" s="71">
        <v>2271</v>
      </c>
      <c r="C354" s="72">
        <v>2062</v>
      </c>
      <c r="D354" s="71">
        <v>25902</v>
      </c>
      <c r="E354" s="72">
        <v>25509</v>
      </c>
      <c r="F354" s="73"/>
      <c r="G354" s="71">
        <f t="shared" si="60"/>
        <v>209</v>
      </c>
      <c r="H354" s="72">
        <f t="shared" si="61"/>
        <v>393</v>
      </c>
      <c r="I354" s="37">
        <f t="shared" si="62"/>
        <v>0.10135790494665374</v>
      </c>
      <c r="J354" s="38">
        <f t="shared" si="63"/>
        <v>1.5406327178642832E-2</v>
      </c>
    </row>
    <row r="355" spans="1:10" x14ac:dyDescent="0.25">
      <c r="A355" s="177"/>
      <c r="B355" s="143"/>
      <c r="C355" s="144"/>
      <c r="D355" s="143"/>
      <c r="E355" s="144"/>
      <c r="F355" s="145"/>
      <c r="G355" s="143"/>
      <c r="H355" s="144"/>
      <c r="I355" s="151"/>
      <c r="J355" s="152"/>
    </row>
    <row r="356" spans="1:10" s="139" customFormat="1" x14ac:dyDescent="0.25">
      <c r="A356" s="159" t="s">
        <v>75</v>
      </c>
      <c r="B356" s="65"/>
      <c r="C356" s="66"/>
      <c r="D356" s="65"/>
      <c r="E356" s="66"/>
      <c r="F356" s="67"/>
      <c r="G356" s="65"/>
      <c r="H356" s="66"/>
      <c r="I356" s="20"/>
      <c r="J356" s="21"/>
    </row>
    <row r="357" spans="1:10" x14ac:dyDescent="0.25">
      <c r="A357" s="158" t="s">
        <v>354</v>
      </c>
      <c r="B357" s="65">
        <v>0</v>
      </c>
      <c r="C357" s="66">
        <v>1</v>
      </c>
      <c r="D357" s="65">
        <v>18</v>
      </c>
      <c r="E357" s="66">
        <v>15</v>
      </c>
      <c r="F357" s="67"/>
      <c r="G357" s="65">
        <f>B357-C357</f>
        <v>-1</v>
      </c>
      <c r="H357" s="66">
        <f>D357-E357</f>
        <v>3</v>
      </c>
      <c r="I357" s="20">
        <f>IF(C357=0, "-", IF(G357/C357&lt;10, G357/C357, "&gt;999%"))</f>
        <v>-1</v>
      </c>
      <c r="J357" s="21">
        <f>IF(E357=0, "-", IF(H357/E357&lt;10, H357/E357, "&gt;999%"))</f>
        <v>0.2</v>
      </c>
    </row>
    <row r="358" spans="1:10" s="160" customFormat="1" x14ac:dyDescent="0.25">
      <c r="A358" s="178" t="s">
        <v>698</v>
      </c>
      <c r="B358" s="71">
        <v>0</v>
      </c>
      <c r="C358" s="72">
        <v>1</v>
      </c>
      <c r="D358" s="71">
        <v>18</v>
      </c>
      <c r="E358" s="72">
        <v>15</v>
      </c>
      <c r="F358" s="73"/>
      <c r="G358" s="71">
        <f>B358-C358</f>
        <v>-1</v>
      </c>
      <c r="H358" s="72">
        <f>D358-E358</f>
        <v>3</v>
      </c>
      <c r="I358" s="37">
        <f>IF(C358=0, "-", IF(G358/C358&lt;10, G358/C358, "&gt;999%"))</f>
        <v>-1</v>
      </c>
      <c r="J358" s="38">
        <f>IF(E358=0, "-", IF(H358/E358&lt;10, H358/E358, "&gt;999%"))</f>
        <v>0.2</v>
      </c>
    </row>
    <row r="359" spans="1:10" x14ac:dyDescent="0.25">
      <c r="A359" s="177"/>
      <c r="B359" s="143"/>
      <c r="C359" s="144"/>
      <c r="D359" s="143"/>
      <c r="E359" s="144"/>
      <c r="F359" s="145"/>
      <c r="G359" s="143"/>
      <c r="H359" s="144"/>
      <c r="I359" s="151"/>
      <c r="J359" s="152"/>
    </row>
    <row r="360" spans="1:10" s="139" customFormat="1" x14ac:dyDescent="0.25">
      <c r="A360" s="159" t="s">
        <v>76</v>
      </c>
      <c r="B360" s="65"/>
      <c r="C360" s="66"/>
      <c r="D360" s="65"/>
      <c r="E360" s="66"/>
      <c r="F360" s="67"/>
      <c r="G360" s="65"/>
      <c r="H360" s="66"/>
      <c r="I360" s="20"/>
      <c r="J360" s="21"/>
    </row>
    <row r="361" spans="1:10" x14ac:dyDescent="0.25">
      <c r="A361" s="158" t="s">
        <v>299</v>
      </c>
      <c r="B361" s="65">
        <v>0</v>
      </c>
      <c r="C361" s="66">
        <v>2</v>
      </c>
      <c r="D361" s="65">
        <v>0</v>
      </c>
      <c r="E361" s="66">
        <v>10</v>
      </c>
      <c r="F361" s="67"/>
      <c r="G361" s="65">
        <f t="shared" ref="G361:G385" si="64">B361-C361</f>
        <v>-2</v>
      </c>
      <c r="H361" s="66">
        <f t="shared" ref="H361:H385" si="65">D361-E361</f>
        <v>-10</v>
      </c>
      <c r="I361" s="20">
        <f t="shared" ref="I361:I385" si="66">IF(C361=0, "-", IF(G361/C361&lt;10, G361/C361, "&gt;999%"))</f>
        <v>-1</v>
      </c>
      <c r="J361" s="21">
        <f t="shared" ref="J361:J385" si="67">IF(E361=0, "-", IF(H361/E361&lt;10, H361/E361, "&gt;999%"))</f>
        <v>-1</v>
      </c>
    </row>
    <row r="362" spans="1:10" x14ac:dyDescent="0.25">
      <c r="A362" s="158" t="s">
        <v>355</v>
      </c>
      <c r="B362" s="65">
        <v>0</v>
      </c>
      <c r="C362" s="66">
        <v>1</v>
      </c>
      <c r="D362" s="65">
        <v>0</v>
      </c>
      <c r="E362" s="66">
        <v>28</v>
      </c>
      <c r="F362" s="67"/>
      <c r="G362" s="65">
        <f t="shared" si="64"/>
        <v>-1</v>
      </c>
      <c r="H362" s="66">
        <f t="shared" si="65"/>
        <v>-28</v>
      </c>
      <c r="I362" s="20">
        <f t="shared" si="66"/>
        <v>-1</v>
      </c>
      <c r="J362" s="21">
        <f t="shared" si="67"/>
        <v>-1</v>
      </c>
    </row>
    <row r="363" spans="1:10" x14ac:dyDescent="0.25">
      <c r="A363" s="158" t="s">
        <v>245</v>
      </c>
      <c r="B363" s="65">
        <v>84</v>
      </c>
      <c r="C363" s="66">
        <v>59</v>
      </c>
      <c r="D363" s="65">
        <v>1268</v>
      </c>
      <c r="E363" s="66">
        <v>1657</v>
      </c>
      <c r="F363" s="67"/>
      <c r="G363" s="65">
        <f t="shared" si="64"/>
        <v>25</v>
      </c>
      <c r="H363" s="66">
        <f t="shared" si="65"/>
        <v>-389</v>
      </c>
      <c r="I363" s="20">
        <f t="shared" si="66"/>
        <v>0.42372881355932202</v>
      </c>
      <c r="J363" s="21">
        <f t="shared" si="67"/>
        <v>-0.2347616173808087</v>
      </c>
    </row>
    <row r="364" spans="1:10" x14ac:dyDescent="0.25">
      <c r="A364" s="158" t="s">
        <v>246</v>
      </c>
      <c r="B364" s="65">
        <v>5</v>
      </c>
      <c r="C364" s="66">
        <v>5</v>
      </c>
      <c r="D364" s="65">
        <v>105</v>
      </c>
      <c r="E364" s="66">
        <v>175</v>
      </c>
      <c r="F364" s="67"/>
      <c r="G364" s="65">
        <f t="shared" si="64"/>
        <v>0</v>
      </c>
      <c r="H364" s="66">
        <f t="shared" si="65"/>
        <v>-70</v>
      </c>
      <c r="I364" s="20">
        <f t="shared" si="66"/>
        <v>0</v>
      </c>
      <c r="J364" s="21">
        <f t="shared" si="67"/>
        <v>-0.4</v>
      </c>
    </row>
    <row r="365" spans="1:10" x14ac:dyDescent="0.25">
      <c r="A365" s="158" t="s">
        <v>268</v>
      </c>
      <c r="B365" s="65">
        <v>125</v>
      </c>
      <c r="C365" s="66">
        <v>28</v>
      </c>
      <c r="D365" s="65">
        <v>1476</v>
      </c>
      <c r="E365" s="66">
        <v>1114</v>
      </c>
      <c r="F365" s="67"/>
      <c r="G365" s="65">
        <f t="shared" si="64"/>
        <v>97</v>
      </c>
      <c r="H365" s="66">
        <f t="shared" si="65"/>
        <v>362</v>
      </c>
      <c r="I365" s="20">
        <f t="shared" si="66"/>
        <v>3.4642857142857144</v>
      </c>
      <c r="J365" s="21">
        <f t="shared" si="67"/>
        <v>0.32495511669658889</v>
      </c>
    </row>
    <row r="366" spans="1:10" x14ac:dyDescent="0.25">
      <c r="A366" s="158" t="s">
        <v>341</v>
      </c>
      <c r="B366" s="65">
        <v>16</v>
      </c>
      <c r="C366" s="66">
        <v>43</v>
      </c>
      <c r="D366" s="65">
        <v>196</v>
      </c>
      <c r="E366" s="66">
        <v>456</v>
      </c>
      <c r="F366" s="67"/>
      <c r="G366" s="65">
        <f t="shared" si="64"/>
        <v>-27</v>
      </c>
      <c r="H366" s="66">
        <f t="shared" si="65"/>
        <v>-260</v>
      </c>
      <c r="I366" s="20">
        <f t="shared" si="66"/>
        <v>-0.62790697674418605</v>
      </c>
      <c r="J366" s="21">
        <f t="shared" si="67"/>
        <v>-0.57017543859649122</v>
      </c>
    </row>
    <row r="367" spans="1:10" x14ac:dyDescent="0.25">
      <c r="A367" s="158" t="s">
        <v>269</v>
      </c>
      <c r="B367" s="65">
        <v>28</v>
      </c>
      <c r="C367" s="66">
        <v>46</v>
      </c>
      <c r="D367" s="65">
        <v>609</v>
      </c>
      <c r="E367" s="66">
        <v>471</v>
      </c>
      <c r="F367" s="67"/>
      <c r="G367" s="65">
        <f t="shared" si="64"/>
        <v>-18</v>
      </c>
      <c r="H367" s="66">
        <f t="shared" si="65"/>
        <v>138</v>
      </c>
      <c r="I367" s="20">
        <f t="shared" si="66"/>
        <v>-0.39130434782608697</v>
      </c>
      <c r="J367" s="21">
        <f t="shared" si="67"/>
        <v>0.2929936305732484</v>
      </c>
    </row>
    <row r="368" spans="1:10" x14ac:dyDescent="0.25">
      <c r="A368" s="158" t="s">
        <v>286</v>
      </c>
      <c r="B368" s="65">
        <v>0</v>
      </c>
      <c r="C368" s="66">
        <v>0</v>
      </c>
      <c r="D368" s="65">
        <v>15</v>
      </c>
      <c r="E368" s="66">
        <v>11</v>
      </c>
      <c r="F368" s="67"/>
      <c r="G368" s="65">
        <f t="shared" si="64"/>
        <v>0</v>
      </c>
      <c r="H368" s="66">
        <f t="shared" si="65"/>
        <v>4</v>
      </c>
      <c r="I368" s="20" t="str">
        <f t="shared" si="66"/>
        <v>-</v>
      </c>
      <c r="J368" s="21">
        <f t="shared" si="67"/>
        <v>0.36363636363636365</v>
      </c>
    </row>
    <row r="369" spans="1:10" x14ac:dyDescent="0.25">
      <c r="A369" s="158" t="s">
        <v>287</v>
      </c>
      <c r="B369" s="65">
        <v>7</v>
      </c>
      <c r="C369" s="66">
        <v>20</v>
      </c>
      <c r="D369" s="65">
        <v>123</v>
      </c>
      <c r="E369" s="66">
        <v>337</v>
      </c>
      <c r="F369" s="67"/>
      <c r="G369" s="65">
        <f t="shared" si="64"/>
        <v>-13</v>
      </c>
      <c r="H369" s="66">
        <f t="shared" si="65"/>
        <v>-214</v>
      </c>
      <c r="I369" s="20">
        <f t="shared" si="66"/>
        <v>-0.65</v>
      </c>
      <c r="J369" s="21">
        <f t="shared" si="67"/>
        <v>-0.63501483679525228</v>
      </c>
    </row>
    <row r="370" spans="1:10" x14ac:dyDescent="0.25">
      <c r="A370" s="158" t="s">
        <v>342</v>
      </c>
      <c r="B370" s="65">
        <v>1</v>
      </c>
      <c r="C370" s="66">
        <v>9</v>
      </c>
      <c r="D370" s="65">
        <v>74</v>
      </c>
      <c r="E370" s="66">
        <v>131</v>
      </c>
      <c r="F370" s="67"/>
      <c r="G370" s="65">
        <f t="shared" si="64"/>
        <v>-8</v>
      </c>
      <c r="H370" s="66">
        <f t="shared" si="65"/>
        <v>-57</v>
      </c>
      <c r="I370" s="20">
        <f t="shared" si="66"/>
        <v>-0.88888888888888884</v>
      </c>
      <c r="J370" s="21">
        <f t="shared" si="67"/>
        <v>-0.4351145038167939</v>
      </c>
    </row>
    <row r="371" spans="1:10" x14ac:dyDescent="0.25">
      <c r="A371" s="158" t="s">
        <v>399</v>
      </c>
      <c r="B371" s="65">
        <v>6</v>
      </c>
      <c r="C371" s="66">
        <v>7</v>
      </c>
      <c r="D371" s="65">
        <v>192</v>
      </c>
      <c r="E371" s="66">
        <v>113</v>
      </c>
      <c r="F371" s="67"/>
      <c r="G371" s="65">
        <f t="shared" si="64"/>
        <v>-1</v>
      </c>
      <c r="H371" s="66">
        <f t="shared" si="65"/>
        <v>79</v>
      </c>
      <c r="I371" s="20">
        <f t="shared" si="66"/>
        <v>-0.14285714285714285</v>
      </c>
      <c r="J371" s="21">
        <f t="shared" si="67"/>
        <v>0.69911504424778759</v>
      </c>
    </row>
    <row r="372" spans="1:10" x14ac:dyDescent="0.25">
      <c r="A372" s="158" t="s">
        <v>438</v>
      </c>
      <c r="B372" s="65">
        <v>0</v>
      </c>
      <c r="C372" s="66">
        <v>0</v>
      </c>
      <c r="D372" s="65">
        <v>48</v>
      </c>
      <c r="E372" s="66">
        <v>0</v>
      </c>
      <c r="F372" s="67"/>
      <c r="G372" s="65">
        <f t="shared" si="64"/>
        <v>0</v>
      </c>
      <c r="H372" s="66">
        <f t="shared" si="65"/>
        <v>48</v>
      </c>
      <c r="I372" s="20" t="str">
        <f t="shared" si="66"/>
        <v>-</v>
      </c>
      <c r="J372" s="21" t="str">
        <f t="shared" si="67"/>
        <v>-</v>
      </c>
    </row>
    <row r="373" spans="1:10" x14ac:dyDescent="0.25">
      <c r="A373" s="158" t="s">
        <v>439</v>
      </c>
      <c r="B373" s="65">
        <v>2</v>
      </c>
      <c r="C373" s="66">
        <v>14</v>
      </c>
      <c r="D373" s="65">
        <v>114</v>
      </c>
      <c r="E373" s="66">
        <v>140</v>
      </c>
      <c r="F373" s="67"/>
      <c r="G373" s="65">
        <f t="shared" si="64"/>
        <v>-12</v>
      </c>
      <c r="H373" s="66">
        <f t="shared" si="65"/>
        <v>-26</v>
      </c>
      <c r="I373" s="20">
        <f t="shared" si="66"/>
        <v>-0.8571428571428571</v>
      </c>
      <c r="J373" s="21">
        <f t="shared" si="67"/>
        <v>-0.18571428571428572</v>
      </c>
    </row>
    <row r="374" spans="1:10" x14ac:dyDescent="0.25">
      <c r="A374" s="158" t="s">
        <v>300</v>
      </c>
      <c r="B374" s="65">
        <v>1</v>
      </c>
      <c r="C374" s="66">
        <v>0</v>
      </c>
      <c r="D374" s="65">
        <v>29</v>
      </c>
      <c r="E374" s="66">
        <v>0</v>
      </c>
      <c r="F374" s="67"/>
      <c r="G374" s="65">
        <f t="shared" si="64"/>
        <v>1</v>
      </c>
      <c r="H374" s="66">
        <f t="shared" si="65"/>
        <v>29</v>
      </c>
      <c r="I374" s="20" t="str">
        <f t="shared" si="66"/>
        <v>-</v>
      </c>
      <c r="J374" s="21" t="str">
        <f t="shared" si="67"/>
        <v>-</v>
      </c>
    </row>
    <row r="375" spans="1:10" x14ac:dyDescent="0.25">
      <c r="A375" s="158" t="s">
        <v>501</v>
      </c>
      <c r="B375" s="65">
        <v>0</v>
      </c>
      <c r="C375" s="66">
        <v>5</v>
      </c>
      <c r="D375" s="65">
        <v>125</v>
      </c>
      <c r="E375" s="66">
        <v>206</v>
      </c>
      <c r="F375" s="67"/>
      <c r="G375" s="65">
        <f t="shared" si="64"/>
        <v>-5</v>
      </c>
      <c r="H375" s="66">
        <f t="shared" si="65"/>
        <v>-81</v>
      </c>
      <c r="I375" s="20">
        <f t="shared" si="66"/>
        <v>-1</v>
      </c>
      <c r="J375" s="21">
        <f t="shared" si="67"/>
        <v>-0.39320388349514562</v>
      </c>
    </row>
    <row r="376" spans="1:10" x14ac:dyDescent="0.25">
      <c r="A376" s="158" t="s">
        <v>400</v>
      </c>
      <c r="B376" s="65">
        <v>48</v>
      </c>
      <c r="C376" s="66">
        <v>50</v>
      </c>
      <c r="D376" s="65">
        <v>1242</v>
      </c>
      <c r="E376" s="66">
        <v>1090</v>
      </c>
      <c r="F376" s="67"/>
      <c r="G376" s="65">
        <f t="shared" si="64"/>
        <v>-2</v>
      </c>
      <c r="H376" s="66">
        <f t="shared" si="65"/>
        <v>152</v>
      </c>
      <c r="I376" s="20">
        <f t="shared" si="66"/>
        <v>-0.04</v>
      </c>
      <c r="J376" s="21">
        <f t="shared" si="67"/>
        <v>0.13944954128440368</v>
      </c>
    </row>
    <row r="377" spans="1:10" x14ac:dyDescent="0.25">
      <c r="A377" s="158" t="s">
        <v>440</v>
      </c>
      <c r="B377" s="65">
        <v>58</v>
      </c>
      <c r="C377" s="66">
        <v>54</v>
      </c>
      <c r="D377" s="65">
        <v>1049</v>
      </c>
      <c r="E377" s="66">
        <v>1247</v>
      </c>
      <c r="F377" s="67"/>
      <c r="G377" s="65">
        <f t="shared" si="64"/>
        <v>4</v>
      </c>
      <c r="H377" s="66">
        <f t="shared" si="65"/>
        <v>-198</v>
      </c>
      <c r="I377" s="20">
        <f t="shared" si="66"/>
        <v>7.407407407407407E-2</v>
      </c>
      <c r="J377" s="21">
        <f t="shared" si="67"/>
        <v>-0.15878107457898957</v>
      </c>
    </row>
    <row r="378" spans="1:10" x14ac:dyDescent="0.25">
      <c r="A378" s="158" t="s">
        <v>441</v>
      </c>
      <c r="B378" s="65">
        <v>35</v>
      </c>
      <c r="C378" s="66">
        <v>13</v>
      </c>
      <c r="D378" s="65">
        <v>612</v>
      </c>
      <c r="E378" s="66">
        <v>306</v>
      </c>
      <c r="F378" s="67"/>
      <c r="G378" s="65">
        <f t="shared" si="64"/>
        <v>22</v>
      </c>
      <c r="H378" s="66">
        <f t="shared" si="65"/>
        <v>306</v>
      </c>
      <c r="I378" s="20">
        <f t="shared" si="66"/>
        <v>1.6923076923076923</v>
      </c>
      <c r="J378" s="21">
        <f t="shared" si="67"/>
        <v>1</v>
      </c>
    </row>
    <row r="379" spans="1:10" x14ac:dyDescent="0.25">
      <c r="A379" s="158" t="s">
        <v>442</v>
      </c>
      <c r="B379" s="65">
        <v>108</v>
      </c>
      <c r="C379" s="66">
        <v>142</v>
      </c>
      <c r="D379" s="65">
        <v>1907</v>
      </c>
      <c r="E379" s="66">
        <v>1489</v>
      </c>
      <c r="F379" s="67"/>
      <c r="G379" s="65">
        <f t="shared" si="64"/>
        <v>-34</v>
      </c>
      <c r="H379" s="66">
        <f t="shared" si="65"/>
        <v>418</v>
      </c>
      <c r="I379" s="20">
        <f t="shared" si="66"/>
        <v>-0.23943661971830985</v>
      </c>
      <c r="J379" s="21">
        <f t="shared" si="67"/>
        <v>0.2807253190060443</v>
      </c>
    </row>
    <row r="380" spans="1:10" x14ac:dyDescent="0.25">
      <c r="A380" s="158" t="s">
        <v>485</v>
      </c>
      <c r="B380" s="65">
        <v>44</v>
      </c>
      <c r="C380" s="66">
        <v>33</v>
      </c>
      <c r="D380" s="65">
        <v>295</v>
      </c>
      <c r="E380" s="66">
        <v>390</v>
      </c>
      <c r="F380" s="67"/>
      <c r="G380" s="65">
        <f t="shared" si="64"/>
        <v>11</v>
      </c>
      <c r="H380" s="66">
        <f t="shared" si="65"/>
        <v>-95</v>
      </c>
      <c r="I380" s="20">
        <f t="shared" si="66"/>
        <v>0.33333333333333331</v>
      </c>
      <c r="J380" s="21">
        <f t="shared" si="67"/>
        <v>-0.24358974358974358</v>
      </c>
    </row>
    <row r="381" spans="1:10" x14ac:dyDescent="0.25">
      <c r="A381" s="158" t="s">
        <v>486</v>
      </c>
      <c r="B381" s="65">
        <v>118</v>
      </c>
      <c r="C381" s="66">
        <v>136</v>
      </c>
      <c r="D381" s="65">
        <v>1360</v>
      </c>
      <c r="E381" s="66">
        <v>1408</v>
      </c>
      <c r="F381" s="67"/>
      <c r="G381" s="65">
        <f t="shared" si="64"/>
        <v>-18</v>
      </c>
      <c r="H381" s="66">
        <f t="shared" si="65"/>
        <v>-48</v>
      </c>
      <c r="I381" s="20">
        <f t="shared" si="66"/>
        <v>-0.13235294117647059</v>
      </c>
      <c r="J381" s="21">
        <f t="shared" si="67"/>
        <v>-3.4090909090909088E-2</v>
      </c>
    </row>
    <row r="382" spans="1:10" x14ac:dyDescent="0.25">
      <c r="A382" s="158" t="s">
        <v>502</v>
      </c>
      <c r="B382" s="65">
        <v>17</v>
      </c>
      <c r="C382" s="66">
        <v>46</v>
      </c>
      <c r="D382" s="65">
        <v>329</v>
      </c>
      <c r="E382" s="66">
        <v>404</v>
      </c>
      <c r="F382" s="67"/>
      <c r="G382" s="65">
        <f t="shared" si="64"/>
        <v>-29</v>
      </c>
      <c r="H382" s="66">
        <f t="shared" si="65"/>
        <v>-75</v>
      </c>
      <c r="I382" s="20">
        <f t="shared" si="66"/>
        <v>-0.63043478260869568</v>
      </c>
      <c r="J382" s="21">
        <f t="shared" si="67"/>
        <v>-0.18564356435643564</v>
      </c>
    </row>
    <row r="383" spans="1:10" x14ac:dyDescent="0.25">
      <c r="A383" s="158" t="s">
        <v>544</v>
      </c>
      <c r="B383" s="65">
        <v>0</v>
      </c>
      <c r="C383" s="66">
        <v>0</v>
      </c>
      <c r="D383" s="65">
        <v>0</v>
      </c>
      <c r="E383" s="66">
        <v>2</v>
      </c>
      <c r="F383" s="67"/>
      <c r="G383" s="65">
        <f t="shared" si="64"/>
        <v>0</v>
      </c>
      <c r="H383" s="66">
        <f t="shared" si="65"/>
        <v>-2</v>
      </c>
      <c r="I383" s="20" t="str">
        <f t="shared" si="66"/>
        <v>-</v>
      </c>
      <c r="J383" s="21">
        <f t="shared" si="67"/>
        <v>-1</v>
      </c>
    </row>
    <row r="384" spans="1:10" x14ac:dyDescent="0.25">
      <c r="A384" s="158" t="s">
        <v>301</v>
      </c>
      <c r="B384" s="65">
        <v>3</v>
      </c>
      <c r="C384" s="66">
        <v>21</v>
      </c>
      <c r="D384" s="65">
        <v>66</v>
      </c>
      <c r="E384" s="66">
        <v>103</v>
      </c>
      <c r="F384" s="67"/>
      <c r="G384" s="65">
        <f t="shared" si="64"/>
        <v>-18</v>
      </c>
      <c r="H384" s="66">
        <f t="shared" si="65"/>
        <v>-37</v>
      </c>
      <c r="I384" s="20">
        <f t="shared" si="66"/>
        <v>-0.8571428571428571</v>
      </c>
      <c r="J384" s="21">
        <f t="shared" si="67"/>
        <v>-0.35922330097087379</v>
      </c>
    </row>
    <row r="385" spans="1:10" s="160" customFormat="1" x14ac:dyDescent="0.25">
      <c r="A385" s="178" t="s">
        <v>699</v>
      </c>
      <c r="B385" s="71">
        <v>706</v>
      </c>
      <c r="C385" s="72">
        <v>734</v>
      </c>
      <c r="D385" s="71">
        <v>11234</v>
      </c>
      <c r="E385" s="72">
        <v>11288</v>
      </c>
      <c r="F385" s="73"/>
      <c r="G385" s="71">
        <f t="shared" si="64"/>
        <v>-28</v>
      </c>
      <c r="H385" s="72">
        <f t="shared" si="65"/>
        <v>-54</v>
      </c>
      <c r="I385" s="37">
        <f t="shared" si="66"/>
        <v>-3.8147138964577658E-2</v>
      </c>
      <c r="J385" s="38">
        <f t="shared" si="67"/>
        <v>-4.7838412473423103E-3</v>
      </c>
    </row>
    <row r="386" spans="1:10" x14ac:dyDescent="0.25">
      <c r="A386" s="177"/>
      <c r="B386" s="143"/>
      <c r="C386" s="144"/>
      <c r="D386" s="143"/>
      <c r="E386" s="144"/>
      <c r="F386" s="145"/>
      <c r="G386" s="143"/>
      <c r="H386" s="144"/>
      <c r="I386" s="151"/>
      <c r="J386" s="152"/>
    </row>
    <row r="387" spans="1:10" s="139" customFormat="1" x14ac:dyDescent="0.25">
      <c r="A387" s="159" t="s">
        <v>77</v>
      </c>
      <c r="B387" s="65"/>
      <c r="C387" s="66"/>
      <c r="D387" s="65"/>
      <c r="E387" s="66"/>
      <c r="F387" s="67"/>
      <c r="G387" s="65"/>
      <c r="H387" s="66"/>
      <c r="I387" s="20"/>
      <c r="J387" s="21"/>
    </row>
    <row r="388" spans="1:10" x14ac:dyDescent="0.25">
      <c r="A388" s="158" t="s">
        <v>592</v>
      </c>
      <c r="B388" s="65">
        <v>31</v>
      </c>
      <c r="C388" s="66">
        <v>32</v>
      </c>
      <c r="D388" s="65">
        <v>278</v>
      </c>
      <c r="E388" s="66">
        <v>447</v>
      </c>
      <c r="F388" s="67"/>
      <c r="G388" s="65">
        <f>B388-C388</f>
        <v>-1</v>
      </c>
      <c r="H388" s="66">
        <f>D388-E388</f>
        <v>-169</v>
      </c>
      <c r="I388" s="20">
        <f>IF(C388=0, "-", IF(G388/C388&lt;10, G388/C388, "&gt;999%"))</f>
        <v>-3.125E-2</v>
      </c>
      <c r="J388" s="21">
        <f>IF(E388=0, "-", IF(H388/E388&lt;10, H388/E388, "&gt;999%"))</f>
        <v>-0.37807606263982102</v>
      </c>
    </row>
    <row r="389" spans="1:10" x14ac:dyDescent="0.25">
      <c r="A389" s="158" t="s">
        <v>578</v>
      </c>
      <c r="B389" s="65">
        <v>0</v>
      </c>
      <c r="C389" s="66">
        <v>3</v>
      </c>
      <c r="D389" s="65">
        <v>6</v>
      </c>
      <c r="E389" s="66">
        <v>19</v>
      </c>
      <c r="F389" s="67"/>
      <c r="G389" s="65">
        <f>B389-C389</f>
        <v>-3</v>
      </c>
      <c r="H389" s="66">
        <f>D389-E389</f>
        <v>-13</v>
      </c>
      <c r="I389" s="20">
        <f>IF(C389=0, "-", IF(G389/C389&lt;10, G389/C389, "&gt;999%"))</f>
        <v>-1</v>
      </c>
      <c r="J389" s="21">
        <f>IF(E389=0, "-", IF(H389/E389&lt;10, H389/E389, "&gt;999%"))</f>
        <v>-0.68421052631578949</v>
      </c>
    </row>
    <row r="390" spans="1:10" s="160" customFormat="1" x14ac:dyDescent="0.25">
      <c r="A390" s="178" t="s">
        <v>700</v>
      </c>
      <c r="B390" s="71">
        <v>31</v>
      </c>
      <c r="C390" s="72">
        <v>35</v>
      </c>
      <c r="D390" s="71">
        <v>284</v>
      </c>
      <c r="E390" s="72">
        <v>466</v>
      </c>
      <c r="F390" s="73"/>
      <c r="G390" s="71">
        <f>B390-C390</f>
        <v>-4</v>
      </c>
      <c r="H390" s="72">
        <f>D390-E390</f>
        <v>-182</v>
      </c>
      <c r="I390" s="37">
        <f>IF(C390=0, "-", IF(G390/C390&lt;10, G390/C390, "&gt;999%"))</f>
        <v>-0.11428571428571428</v>
      </c>
      <c r="J390" s="38">
        <f>IF(E390=0, "-", IF(H390/E390&lt;10, H390/E390, "&gt;999%"))</f>
        <v>-0.3905579399141631</v>
      </c>
    </row>
    <row r="391" spans="1:10" x14ac:dyDescent="0.25">
      <c r="A391" s="177"/>
      <c r="B391" s="143"/>
      <c r="C391" s="144"/>
      <c r="D391" s="143"/>
      <c r="E391" s="144"/>
      <c r="F391" s="145"/>
      <c r="G391" s="143"/>
      <c r="H391" s="144"/>
      <c r="I391" s="151"/>
      <c r="J391" s="152"/>
    </row>
    <row r="392" spans="1:10" s="139" customFormat="1" x14ac:dyDescent="0.25">
      <c r="A392" s="159" t="s">
        <v>78</v>
      </c>
      <c r="B392" s="65"/>
      <c r="C392" s="66"/>
      <c r="D392" s="65"/>
      <c r="E392" s="66"/>
      <c r="F392" s="67"/>
      <c r="G392" s="65"/>
      <c r="H392" s="66"/>
      <c r="I392" s="20"/>
      <c r="J392" s="21"/>
    </row>
    <row r="393" spans="1:10" x14ac:dyDescent="0.25">
      <c r="A393" s="158" t="s">
        <v>313</v>
      </c>
      <c r="B393" s="65">
        <v>2</v>
      </c>
      <c r="C393" s="66">
        <v>0</v>
      </c>
      <c r="D393" s="65">
        <v>3</v>
      </c>
      <c r="E393" s="66">
        <v>0</v>
      </c>
      <c r="F393" s="67"/>
      <c r="G393" s="65">
        <f t="shared" ref="G393:G402" si="68">B393-C393</f>
        <v>2</v>
      </c>
      <c r="H393" s="66">
        <f t="shared" ref="H393:H402" si="69">D393-E393</f>
        <v>3</v>
      </c>
      <c r="I393" s="20" t="str">
        <f t="shared" ref="I393:I402" si="70">IF(C393=0, "-", IF(G393/C393&lt;10, G393/C393, "&gt;999%"))</f>
        <v>-</v>
      </c>
      <c r="J393" s="21" t="str">
        <f t="shared" ref="J393:J402" si="71">IF(E393=0, "-", IF(H393/E393&lt;10, H393/E393, "&gt;999%"))</f>
        <v>-</v>
      </c>
    </row>
    <row r="394" spans="1:10" x14ac:dyDescent="0.25">
      <c r="A394" s="158" t="s">
        <v>314</v>
      </c>
      <c r="B394" s="65">
        <v>0</v>
      </c>
      <c r="C394" s="66">
        <v>1</v>
      </c>
      <c r="D394" s="65">
        <v>16</v>
      </c>
      <c r="E394" s="66">
        <v>21</v>
      </c>
      <c r="F394" s="67"/>
      <c r="G394" s="65">
        <f t="shared" si="68"/>
        <v>-1</v>
      </c>
      <c r="H394" s="66">
        <f t="shared" si="69"/>
        <v>-5</v>
      </c>
      <c r="I394" s="20">
        <f t="shared" si="70"/>
        <v>-1</v>
      </c>
      <c r="J394" s="21">
        <f t="shared" si="71"/>
        <v>-0.23809523809523808</v>
      </c>
    </row>
    <row r="395" spans="1:10" x14ac:dyDescent="0.25">
      <c r="A395" s="158" t="s">
        <v>565</v>
      </c>
      <c r="B395" s="65">
        <v>113</v>
      </c>
      <c r="C395" s="66">
        <v>40</v>
      </c>
      <c r="D395" s="65">
        <v>1148</v>
      </c>
      <c r="E395" s="66">
        <v>1236</v>
      </c>
      <c r="F395" s="67"/>
      <c r="G395" s="65">
        <f t="shared" si="68"/>
        <v>73</v>
      </c>
      <c r="H395" s="66">
        <f t="shared" si="69"/>
        <v>-88</v>
      </c>
      <c r="I395" s="20">
        <f t="shared" si="70"/>
        <v>1.825</v>
      </c>
      <c r="J395" s="21">
        <f t="shared" si="71"/>
        <v>-7.1197411003236247E-2</v>
      </c>
    </row>
    <row r="396" spans="1:10" x14ac:dyDescent="0.25">
      <c r="A396" s="158" t="s">
        <v>507</v>
      </c>
      <c r="B396" s="65">
        <v>0</v>
      </c>
      <c r="C396" s="66">
        <v>1</v>
      </c>
      <c r="D396" s="65">
        <v>13</v>
      </c>
      <c r="E396" s="66">
        <v>19</v>
      </c>
      <c r="F396" s="67"/>
      <c r="G396" s="65">
        <f t="shared" si="68"/>
        <v>-1</v>
      </c>
      <c r="H396" s="66">
        <f t="shared" si="69"/>
        <v>-6</v>
      </c>
      <c r="I396" s="20">
        <f t="shared" si="70"/>
        <v>-1</v>
      </c>
      <c r="J396" s="21">
        <f t="shared" si="71"/>
        <v>-0.31578947368421051</v>
      </c>
    </row>
    <row r="397" spans="1:10" x14ac:dyDescent="0.25">
      <c r="A397" s="158" t="s">
        <v>315</v>
      </c>
      <c r="B397" s="65">
        <v>0</v>
      </c>
      <c r="C397" s="66">
        <v>11</v>
      </c>
      <c r="D397" s="65">
        <v>38</v>
      </c>
      <c r="E397" s="66">
        <v>92</v>
      </c>
      <c r="F397" s="67"/>
      <c r="G397" s="65">
        <f t="shared" si="68"/>
        <v>-11</v>
      </c>
      <c r="H397" s="66">
        <f t="shared" si="69"/>
        <v>-54</v>
      </c>
      <c r="I397" s="20">
        <f t="shared" si="70"/>
        <v>-1</v>
      </c>
      <c r="J397" s="21">
        <f t="shared" si="71"/>
        <v>-0.58695652173913049</v>
      </c>
    </row>
    <row r="398" spans="1:10" x14ac:dyDescent="0.25">
      <c r="A398" s="158" t="s">
        <v>316</v>
      </c>
      <c r="B398" s="65">
        <v>18</v>
      </c>
      <c r="C398" s="66">
        <v>15</v>
      </c>
      <c r="D398" s="65">
        <v>279</v>
      </c>
      <c r="E398" s="66">
        <v>122</v>
      </c>
      <c r="F398" s="67"/>
      <c r="G398" s="65">
        <f t="shared" si="68"/>
        <v>3</v>
      </c>
      <c r="H398" s="66">
        <f t="shared" si="69"/>
        <v>157</v>
      </c>
      <c r="I398" s="20">
        <f t="shared" si="70"/>
        <v>0.2</v>
      </c>
      <c r="J398" s="21">
        <f t="shared" si="71"/>
        <v>1.2868852459016393</v>
      </c>
    </row>
    <row r="399" spans="1:10" x14ac:dyDescent="0.25">
      <c r="A399" s="158" t="s">
        <v>317</v>
      </c>
      <c r="B399" s="65">
        <v>10</v>
      </c>
      <c r="C399" s="66">
        <v>0</v>
      </c>
      <c r="D399" s="65">
        <v>37</v>
      </c>
      <c r="E399" s="66">
        <v>0</v>
      </c>
      <c r="F399" s="67"/>
      <c r="G399" s="65">
        <f t="shared" si="68"/>
        <v>10</v>
      </c>
      <c r="H399" s="66">
        <f t="shared" si="69"/>
        <v>37</v>
      </c>
      <c r="I399" s="20" t="str">
        <f t="shared" si="70"/>
        <v>-</v>
      </c>
      <c r="J399" s="21" t="str">
        <f t="shared" si="71"/>
        <v>-</v>
      </c>
    </row>
    <row r="400" spans="1:10" x14ac:dyDescent="0.25">
      <c r="A400" s="158" t="s">
        <v>521</v>
      </c>
      <c r="B400" s="65">
        <v>49</v>
      </c>
      <c r="C400" s="66">
        <v>36</v>
      </c>
      <c r="D400" s="65">
        <v>490</v>
      </c>
      <c r="E400" s="66">
        <v>435</v>
      </c>
      <c r="F400" s="67"/>
      <c r="G400" s="65">
        <f t="shared" si="68"/>
        <v>13</v>
      </c>
      <c r="H400" s="66">
        <f t="shared" si="69"/>
        <v>55</v>
      </c>
      <c r="I400" s="20">
        <f t="shared" si="70"/>
        <v>0.3611111111111111</v>
      </c>
      <c r="J400" s="21">
        <f t="shared" si="71"/>
        <v>0.12643678160919541</v>
      </c>
    </row>
    <row r="401" spans="1:10" x14ac:dyDescent="0.25">
      <c r="A401" s="158" t="s">
        <v>545</v>
      </c>
      <c r="B401" s="65">
        <v>0</v>
      </c>
      <c r="C401" s="66">
        <v>0</v>
      </c>
      <c r="D401" s="65">
        <v>0</v>
      </c>
      <c r="E401" s="66">
        <v>19</v>
      </c>
      <c r="F401" s="67"/>
      <c r="G401" s="65">
        <f t="shared" si="68"/>
        <v>0</v>
      </c>
      <c r="H401" s="66">
        <f t="shared" si="69"/>
        <v>-19</v>
      </c>
      <c r="I401" s="20" t="str">
        <f t="shared" si="70"/>
        <v>-</v>
      </c>
      <c r="J401" s="21">
        <f t="shared" si="71"/>
        <v>-1</v>
      </c>
    </row>
    <row r="402" spans="1:10" s="160" customFormat="1" x14ac:dyDescent="0.25">
      <c r="A402" s="178" t="s">
        <v>701</v>
      </c>
      <c r="B402" s="71">
        <v>192</v>
      </c>
      <c r="C402" s="72">
        <v>104</v>
      </c>
      <c r="D402" s="71">
        <v>2024</v>
      </c>
      <c r="E402" s="72">
        <v>1944</v>
      </c>
      <c r="F402" s="73"/>
      <c r="G402" s="71">
        <f t="shared" si="68"/>
        <v>88</v>
      </c>
      <c r="H402" s="72">
        <f t="shared" si="69"/>
        <v>80</v>
      </c>
      <c r="I402" s="37">
        <f t="shared" si="70"/>
        <v>0.84615384615384615</v>
      </c>
      <c r="J402" s="38">
        <f t="shared" si="71"/>
        <v>4.1152263374485597E-2</v>
      </c>
    </row>
    <row r="403" spans="1:10" x14ac:dyDescent="0.25">
      <c r="A403" s="177"/>
      <c r="B403" s="143"/>
      <c r="C403" s="144"/>
      <c r="D403" s="143"/>
      <c r="E403" s="144"/>
      <c r="F403" s="145"/>
      <c r="G403" s="143"/>
      <c r="H403" s="144"/>
      <c r="I403" s="151"/>
      <c r="J403" s="152"/>
    </row>
    <row r="404" spans="1:10" s="139" customFormat="1" x14ac:dyDescent="0.25">
      <c r="A404" s="159" t="s">
        <v>79</v>
      </c>
      <c r="B404" s="65"/>
      <c r="C404" s="66"/>
      <c r="D404" s="65"/>
      <c r="E404" s="66"/>
      <c r="F404" s="67"/>
      <c r="G404" s="65"/>
      <c r="H404" s="66"/>
      <c r="I404" s="20"/>
      <c r="J404" s="21"/>
    </row>
    <row r="405" spans="1:10" x14ac:dyDescent="0.25">
      <c r="A405" s="158" t="s">
        <v>415</v>
      </c>
      <c r="B405" s="65">
        <v>296</v>
      </c>
      <c r="C405" s="66">
        <v>69</v>
      </c>
      <c r="D405" s="65">
        <v>3492</v>
      </c>
      <c r="E405" s="66">
        <v>1673</v>
      </c>
      <c r="F405" s="67"/>
      <c r="G405" s="65">
        <f>B405-C405</f>
        <v>227</v>
      </c>
      <c r="H405" s="66">
        <f>D405-E405</f>
        <v>1819</v>
      </c>
      <c r="I405" s="20">
        <f>IF(C405=0, "-", IF(G405/C405&lt;10, G405/C405, "&gt;999%"))</f>
        <v>3.2898550724637681</v>
      </c>
      <c r="J405" s="21">
        <f>IF(E405=0, "-", IF(H405/E405&lt;10, H405/E405, "&gt;999%"))</f>
        <v>1.0872683801554095</v>
      </c>
    </row>
    <row r="406" spans="1:10" x14ac:dyDescent="0.25">
      <c r="A406" s="158" t="s">
        <v>212</v>
      </c>
      <c r="B406" s="65">
        <v>259</v>
      </c>
      <c r="C406" s="66">
        <v>193</v>
      </c>
      <c r="D406" s="65">
        <v>3608</v>
      </c>
      <c r="E406" s="66">
        <v>3028</v>
      </c>
      <c r="F406" s="67"/>
      <c r="G406" s="65">
        <f>B406-C406</f>
        <v>66</v>
      </c>
      <c r="H406" s="66">
        <f>D406-E406</f>
        <v>580</v>
      </c>
      <c r="I406" s="20">
        <f>IF(C406=0, "-", IF(G406/C406&lt;10, G406/C406, "&gt;999%"))</f>
        <v>0.34196891191709844</v>
      </c>
      <c r="J406" s="21">
        <f>IF(E406=0, "-", IF(H406/E406&lt;10, H406/E406, "&gt;999%"))</f>
        <v>0.19154557463672392</v>
      </c>
    </row>
    <row r="407" spans="1:10" x14ac:dyDescent="0.25">
      <c r="A407" s="158" t="s">
        <v>380</v>
      </c>
      <c r="B407" s="65">
        <v>663</v>
      </c>
      <c r="C407" s="66">
        <v>283</v>
      </c>
      <c r="D407" s="65">
        <v>5440</v>
      </c>
      <c r="E407" s="66">
        <v>4167</v>
      </c>
      <c r="F407" s="67"/>
      <c r="G407" s="65">
        <f>B407-C407</f>
        <v>380</v>
      </c>
      <c r="H407" s="66">
        <f>D407-E407</f>
        <v>1273</v>
      </c>
      <c r="I407" s="20">
        <f>IF(C407=0, "-", IF(G407/C407&lt;10, G407/C407, "&gt;999%"))</f>
        <v>1.342756183745583</v>
      </c>
      <c r="J407" s="21">
        <f>IF(E407=0, "-", IF(H407/E407&lt;10, H407/E407, "&gt;999%"))</f>
        <v>0.30549556035517161</v>
      </c>
    </row>
    <row r="408" spans="1:10" s="160" customFormat="1" x14ac:dyDescent="0.25">
      <c r="A408" s="178" t="s">
        <v>702</v>
      </c>
      <c r="B408" s="71">
        <v>1218</v>
      </c>
      <c r="C408" s="72">
        <v>545</v>
      </c>
      <c r="D408" s="71">
        <v>12540</v>
      </c>
      <c r="E408" s="72">
        <v>8868</v>
      </c>
      <c r="F408" s="73"/>
      <c r="G408" s="71">
        <f>B408-C408</f>
        <v>673</v>
      </c>
      <c r="H408" s="72">
        <f>D408-E408</f>
        <v>3672</v>
      </c>
      <c r="I408" s="37">
        <f>IF(C408=0, "-", IF(G408/C408&lt;10, G408/C408, "&gt;999%"))</f>
        <v>1.2348623853211009</v>
      </c>
      <c r="J408" s="38">
        <f>IF(E408=0, "-", IF(H408/E408&lt;10, H408/E408, "&gt;999%"))</f>
        <v>0.41407307171853858</v>
      </c>
    </row>
    <row r="409" spans="1:10" x14ac:dyDescent="0.25">
      <c r="A409" s="177"/>
      <c r="B409" s="143"/>
      <c r="C409" s="144"/>
      <c r="D409" s="143"/>
      <c r="E409" s="144"/>
      <c r="F409" s="145"/>
      <c r="G409" s="143"/>
      <c r="H409" s="144"/>
      <c r="I409" s="151"/>
      <c r="J409" s="152"/>
    </row>
    <row r="410" spans="1:10" s="139" customFormat="1" x14ac:dyDescent="0.25">
      <c r="A410" s="159" t="s">
        <v>80</v>
      </c>
      <c r="B410" s="65"/>
      <c r="C410" s="66"/>
      <c r="D410" s="65"/>
      <c r="E410" s="66"/>
      <c r="F410" s="67"/>
      <c r="G410" s="65"/>
      <c r="H410" s="66"/>
      <c r="I410" s="20"/>
      <c r="J410" s="21"/>
    </row>
    <row r="411" spans="1:10" x14ac:dyDescent="0.25">
      <c r="A411" s="158" t="s">
        <v>324</v>
      </c>
      <c r="B411" s="65">
        <v>1</v>
      </c>
      <c r="C411" s="66">
        <v>3</v>
      </c>
      <c r="D411" s="65">
        <v>42</v>
      </c>
      <c r="E411" s="66">
        <v>54</v>
      </c>
      <c r="F411" s="67"/>
      <c r="G411" s="65">
        <f>B411-C411</f>
        <v>-2</v>
      </c>
      <c r="H411" s="66">
        <f>D411-E411</f>
        <v>-12</v>
      </c>
      <c r="I411" s="20">
        <f>IF(C411=0, "-", IF(G411/C411&lt;10, G411/C411, "&gt;999%"))</f>
        <v>-0.66666666666666663</v>
      </c>
      <c r="J411" s="21">
        <f>IF(E411=0, "-", IF(H411/E411&lt;10, H411/E411, "&gt;999%"))</f>
        <v>-0.22222222222222221</v>
      </c>
    </row>
    <row r="412" spans="1:10" x14ac:dyDescent="0.25">
      <c r="A412" s="158" t="s">
        <v>247</v>
      </c>
      <c r="B412" s="65">
        <v>0</v>
      </c>
      <c r="C412" s="66">
        <v>3</v>
      </c>
      <c r="D412" s="65">
        <v>65</v>
      </c>
      <c r="E412" s="66">
        <v>85</v>
      </c>
      <c r="F412" s="67"/>
      <c r="G412" s="65">
        <f>B412-C412</f>
        <v>-3</v>
      </c>
      <c r="H412" s="66">
        <f>D412-E412</f>
        <v>-20</v>
      </c>
      <c r="I412" s="20">
        <f>IF(C412=0, "-", IF(G412/C412&lt;10, G412/C412, "&gt;999%"))</f>
        <v>-1</v>
      </c>
      <c r="J412" s="21">
        <f>IF(E412=0, "-", IF(H412/E412&lt;10, H412/E412, "&gt;999%"))</f>
        <v>-0.23529411764705882</v>
      </c>
    </row>
    <row r="413" spans="1:10" x14ac:dyDescent="0.25">
      <c r="A413" s="158" t="s">
        <v>401</v>
      </c>
      <c r="B413" s="65">
        <v>11</v>
      </c>
      <c r="C413" s="66">
        <v>10</v>
      </c>
      <c r="D413" s="65">
        <v>267</v>
      </c>
      <c r="E413" s="66">
        <v>297</v>
      </c>
      <c r="F413" s="67"/>
      <c r="G413" s="65">
        <f>B413-C413</f>
        <v>1</v>
      </c>
      <c r="H413" s="66">
        <f>D413-E413</f>
        <v>-30</v>
      </c>
      <c r="I413" s="20">
        <f>IF(C413=0, "-", IF(G413/C413&lt;10, G413/C413, "&gt;999%"))</f>
        <v>0.1</v>
      </c>
      <c r="J413" s="21">
        <f>IF(E413=0, "-", IF(H413/E413&lt;10, H413/E413, "&gt;999%"))</f>
        <v>-0.10101010101010101</v>
      </c>
    </row>
    <row r="414" spans="1:10" x14ac:dyDescent="0.25">
      <c r="A414" s="158" t="s">
        <v>221</v>
      </c>
      <c r="B414" s="65">
        <v>17</v>
      </c>
      <c r="C414" s="66">
        <v>34</v>
      </c>
      <c r="D414" s="65">
        <v>441</v>
      </c>
      <c r="E414" s="66">
        <v>513</v>
      </c>
      <c r="F414" s="67"/>
      <c r="G414" s="65">
        <f>B414-C414</f>
        <v>-17</v>
      </c>
      <c r="H414" s="66">
        <f>D414-E414</f>
        <v>-72</v>
      </c>
      <c r="I414" s="20">
        <f>IF(C414=0, "-", IF(G414/C414&lt;10, G414/C414, "&gt;999%"))</f>
        <v>-0.5</v>
      </c>
      <c r="J414" s="21">
        <f>IF(E414=0, "-", IF(H414/E414&lt;10, H414/E414, "&gt;999%"))</f>
        <v>-0.14035087719298245</v>
      </c>
    </row>
    <row r="415" spans="1:10" s="160" customFormat="1" x14ac:dyDescent="0.25">
      <c r="A415" s="178" t="s">
        <v>703</v>
      </c>
      <c r="B415" s="71">
        <v>29</v>
      </c>
      <c r="C415" s="72">
        <v>50</v>
      </c>
      <c r="D415" s="71">
        <v>815</v>
      </c>
      <c r="E415" s="72">
        <v>949</v>
      </c>
      <c r="F415" s="73"/>
      <c r="G415" s="71">
        <f>B415-C415</f>
        <v>-21</v>
      </c>
      <c r="H415" s="72">
        <f>D415-E415</f>
        <v>-134</v>
      </c>
      <c r="I415" s="37">
        <f>IF(C415=0, "-", IF(G415/C415&lt;10, G415/C415, "&gt;999%"))</f>
        <v>-0.42</v>
      </c>
      <c r="J415" s="38">
        <f>IF(E415=0, "-", IF(H415/E415&lt;10, H415/E415, "&gt;999%"))</f>
        <v>-0.14120126448893572</v>
      </c>
    </row>
    <row r="416" spans="1:10" x14ac:dyDescent="0.25">
      <c r="A416" s="177"/>
      <c r="B416" s="143"/>
      <c r="C416" s="144"/>
      <c r="D416" s="143"/>
      <c r="E416" s="144"/>
      <c r="F416" s="145"/>
      <c r="G416" s="143"/>
      <c r="H416" s="144"/>
      <c r="I416" s="151"/>
      <c r="J416" s="152"/>
    </row>
    <row r="417" spans="1:10" s="139" customFormat="1" x14ac:dyDescent="0.25">
      <c r="A417" s="159" t="s">
        <v>81</v>
      </c>
      <c r="B417" s="65"/>
      <c r="C417" s="66"/>
      <c r="D417" s="65"/>
      <c r="E417" s="66"/>
      <c r="F417" s="67"/>
      <c r="G417" s="65"/>
      <c r="H417" s="66"/>
      <c r="I417" s="20"/>
      <c r="J417" s="21"/>
    </row>
    <row r="418" spans="1:10" x14ac:dyDescent="0.25">
      <c r="A418" s="158" t="s">
        <v>381</v>
      </c>
      <c r="B418" s="65">
        <v>57</v>
      </c>
      <c r="C418" s="66">
        <v>258</v>
      </c>
      <c r="D418" s="65">
        <v>2786</v>
      </c>
      <c r="E418" s="66">
        <v>3089</v>
      </c>
      <c r="F418" s="67"/>
      <c r="G418" s="65">
        <f t="shared" ref="G418:G427" si="72">B418-C418</f>
        <v>-201</v>
      </c>
      <c r="H418" s="66">
        <f t="shared" ref="H418:H427" si="73">D418-E418</f>
        <v>-303</v>
      </c>
      <c r="I418" s="20">
        <f t="shared" ref="I418:I427" si="74">IF(C418=0, "-", IF(G418/C418&lt;10, G418/C418, "&gt;999%"))</f>
        <v>-0.77906976744186052</v>
      </c>
      <c r="J418" s="21">
        <f t="shared" ref="J418:J427" si="75">IF(E418=0, "-", IF(H418/E418&lt;10, H418/E418, "&gt;999%"))</f>
        <v>-9.8089996762706383E-2</v>
      </c>
    </row>
    <row r="419" spans="1:10" x14ac:dyDescent="0.25">
      <c r="A419" s="158" t="s">
        <v>382</v>
      </c>
      <c r="B419" s="65">
        <v>36</v>
      </c>
      <c r="C419" s="66">
        <v>211</v>
      </c>
      <c r="D419" s="65">
        <v>1359</v>
      </c>
      <c r="E419" s="66">
        <v>1347</v>
      </c>
      <c r="F419" s="67"/>
      <c r="G419" s="65">
        <f t="shared" si="72"/>
        <v>-175</v>
      </c>
      <c r="H419" s="66">
        <f t="shared" si="73"/>
        <v>12</v>
      </c>
      <c r="I419" s="20">
        <f t="shared" si="74"/>
        <v>-0.82938388625592419</v>
      </c>
      <c r="J419" s="21">
        <f t="shared" si="75"/>
        <v>8.9086859688195987E-3</v>
      </c>
    </row>
    <row r="420" spans="1:10" x14ac:dyDescent="0.25">
      <c r="A420" s="158" t="s">
        <v>522</v>
      </c>
      <c r="B420" s="65">
        <v>7</v>
      </c>
      <c r="C420" s="66">
        <v>41</v>
      </c>
      <c r="D420" s="65">
        <v>337</v>
      </c>
      <c r="E420" s="66">
        <v>361</v>
      </c>
      <c r="F420" s="67"/>
      <c r="G420" s="65">
        <f t="shared" si="72"/>
        <v>-34</v>
      </c>
      <c r="H420" s="66">
        <f t="shared" si="73"/>
        <v>-24</v>
      </c>
      <c r="I420" s="20">
        <f t="shared" si="74"/>
        <v>-0.82926829268292679</v>
      </c>
      <c r="J420" s="21">
        <f t="shared" si="75"/>
        <v>-6.6481994459833799E-2</v>
      </c>
    </row>
    <row r="421" spans="1:10" x14ac:dyDescent="0.25">
      <c r="A421" s="158" t="s">
        <v>205</v>
      </c>
      <c r="B421" s="65">
        <v>1</v>
      </c>
      <c r="C421" s="66">
        <v>140</v>
      </c>
      <c r="D421" s="65">
        <v>219</v>
      </c>
      <c r="E421" s="66">
        <v>425</v>
      </c>
      <c r="F421" s="67"/>
      <c r="G421" s="65">
        <f t="shared" si="72"/>
        <v>-139</v>
      </c>
      <c r="H421" s="66">
        <f t="shared" si="73"/>
        <v>-206</v>
      </c>
      <c r="I421" s="20">
        <f t="shared" si="74"/>
        <v>-0.99285714285714288</v>
      </c>
      <c r="J421" s="21">
        <f t="shared" si="75"/>
        <v>-0.48470588235294115</v>
      </c>
    </row>
    <row r="422" spans="1:10" x14ac:dyDescent="0.25">
      <c r="A422" s="158" t="s">
        <v>416</v>
      </c>
      <c r="B422" s="65">
        <v>263</v>
      </c>
      <c r="C422" s="66">
        <v>303</v>
      </c>
      <c r="D422" s="65">
        <v>4134</v>
      </c>
      <c r="E422" s="66">
        <v>2999</v>
      </c>
      <c r="F422" s="67"/>
      <c r="G422" s="65">
        <f t="shared" si="72"/>
        <v>-40</v>
      </c>
      <c r="H422" s="66">
        <f t="shared" si="73"/>
        <v>1135</v>
      </c>
      <c r="I422" s="20">
        <f t="shared" si="74"/>
        <v>-0.132013201320132</v>
      </c>
      <c r="J422" s="21">
        <f t="shared" si="75"/>
        <v>0.37845948649549849</v>
      </c>
    </row>
    <row r="423" spans="1:10" x14ac:dyDescent="0.25">
      <c r="A423" s="158" t="s">
        <v>459</v>
      </c>
      <c r="B423" s="65">
        <v>0</v>
      </c>
      <c r="C423" s="66">
        <v>0</v>
      </c>
      <c r="D423" s="65">
        <v>4</v>
      </c>
      <c r="E423" s="66">
        <v>373</v>
      </c>
      <c r="F423" s="67"/>
      <c r="G423" s="65">
        <f t="shared" si="72"/>
        <v>0</v>
      </c>
      <c r="H423" s="66">
        <f t="shared" si="73"/>
        <v>-369</v>
      </c>
      <c r="I423" s="20" t="str">
        <f t="shared" si="74"/>
        <v>-</v>
      </c>
      <c r="J423" s="21">
        <f t="shared" si="75"/>
        <v>-0.98927613941018766</v>
      </c>
    </row>
    <row r="424" spans="1:10" x14ac:dyDescent="0.25">
      <c r="A424" s="158" t="s">
        <v>460</v>
      </c>
      <c r="B424" s="65">
        <v>144</v>
      </c>
      <c r="C424" s="66">
        <v>12</v>
      </c>
      <c r="D424" s="65">
        <v>1842</v>
      </c>
      <c r="E424" s="66">
        <v>1514</v>
      </c>
      <c r="F424" s="67"/>
      <c r="G424" s="65">
        <f t="shared" si="72"/>
        <v>132</v>
      </c>
      <c r="H424" s="66">
        <f t="shared" si="73"/>
        <v>328</v>
      </c>
      <c r="I424" s="20" t="str">
        <f t="shared" si="74"/>
        <v>&gt;999%</v>
      </c>
      <c r="J424" s="21">
        <f t="shared" si="75"/>
        <v>0.2166446499339498</v>
      </c>
    </row>
    <row r="425" spans="1:10" x14ac:dyDescent="0.25">
      <c r="A425" s="158" t="s">
        <v>532</v>
      </c>
      <c r="B425" s="65">
        <v>48</v>
      </c>
      <c r="C425" s="66">
        <v>73</v>
      </c>
      <c r="D425" s="65">
        <v>886</v>
      </c>
      <c r="E425" s="66">
        <v>711</v>
      </c>
      <c r="F425" s="67"/>
      <c r="G425" s="65">
        <f t="shared" si="72"/>
        <v>-25</v>
      </c>
      <c r="H425" s="66">
        <f t="shared" si="73"/>
        <v>175</v>
      </c>
      <c r="I425" s="20">
        <f t="shared" si="74"/>
        <v>-0.34246575342465752</v>
      </c>
      <c r="J425" s="21">
        <f t="shared" si="75"/>
        <v>0.24613220815752462</v>
      </c>
    </row>
    <row r="426" spans="1:10" x14ac:dyDescent="0.25">
      <c r="A426" s="158" t="s">
        <v>546</v>
      </c>
      <c r="B426" s="65">
        <v>199</v>
      </c>
      <c r="C426" s="66">
        <v>252</v>
      </c>
      <c r="D426" s="65">
        <v>4864</v>
      </c>
      <c r="E426" s="66">
        <v>3340</v>
      </c>
      <c r="F426" s="67"/>
      <c r="G426" s="65">
        <f t="shared" si="72"/>
        <v>-53</v>
      </c>
      <c r="H426" s="66">
        <f t="shared" si="73"/>
        <v>1524</v>
      </c>
      <c r="I426" s="20">
        <f t="shared" si="74"/>
        <v>-0.21031746031746032</v>
      </c>
      <c r="J426" s="21">
        <f t="shared" si="75"/>
        <v>0.45628742514970061</v>
      </c>
    </row>
    <row r="427" spans="1:10" s="160" customFormat="1" x14ac:dyDescent="0.25">
      <c r="A427" s="178" t="s">
        <v>704</v>
      </c>
      <c r="B427" s="71">
        <v>755</v>
      </c>
      <c r="C427" s="72">
        <v>1290</v>
      </c>
      <c r="D427" s="71">
        <v>16431</v>
      </c>
      <c r="E427" s="72">
        <v>14159</v>
      </c>
      <c r="F427" s="73"/>
      <c r="G427" s="71">
        <f t="shared" si="72"/>
        <v>-535</v>
      </c>
      <c r="H427" s="72">
        <f t="shared" si="73"/>
        <v>2272</v>
      </c>
      <c r="I427" s="37">
        <f t="shared" si="74"/>
        <v>-0.41472868217054265</v>
      </c>
      <c r="J427" s="38">
        <f t="shared" si="75"/>
        <v>0.16046330955575958</v>
      </c>
    </row>
    <row r="428" spans="1:10" x14ac:dyDescent="0.25">
      <c r="A428" s="177"/>
      <c r="B428" s="143"/>
      <c r="C428" s="144"/>
      <c r="D428" s="143"/>
      <c r="E428" s="144"/>
      <c r="F428" s="145"/>
      <c r="G428" s="143"/>
      <c r="H428" s="144"/>
      <c r="I428" s="151"/>
      <c r="J428" s="152"/>
    </row>
    <row r="429" spans="1:10" s="139" customFormat="1" x14ac:dyDescent="0.25">
      <c r="A429" s="159" t="s">
        <v>82</v>
      </c>
      <c r="B429" s="65"/>
      <c r="C429" s="66"/>
      <c r="D429" s="65"/>
      <c r="E429" s="66"/>
      <c r="F429" s="67"/>
      <c r="G429" s="65"/>
      <c r="H429" s="66"/>
      <c r="I429" s="20"/>
      <c r="J429" s="21"/>
    </row>
    <row r="430" spans="1:10" x14ac:dyDescent="0.25">
      <c r="A430" s="158" t="s">
        <v>343</v>
      </c>
      <c r="B430" s="65">
        <v>0</v>
      </c>
      <c r="C430" s="66">
        <v>0</v>
      </c>
      <c r="D430" s="65">
        <v>0</v>
      </c>
      <c r="E430" s="66">
        <v>2</v>
      </c>
      <c r="F430" s="67"/>
      <c r="G430" s="65">
        <f>B430-C430</f>
        <v>0</v>
      </c>
      <c r="H430" s="66">
        <f>D430-E430</f>
        <v>-2</v>
      </c>
      <c r="I430" s="20" t="str">
        <f>IF(C430=0, "-", IF(G430/C430&lt;10, G430/C430, "&gt;999%"))</f>
        <v>-</v>
      </c>
      <c r="J430" s="21">
        <f>IF(E430=0, "-", IF(H430/E430&lt;10, H430/E430, "&gt;999%"))</f>
        <v>-1</v>
      </c>
    </row>
    <row r="431" spans="1:10" s="160" customFormat="1" x14ac:dyDescent="0.25">
      <c r="A431" s="178" t="s">
        <v>705</v>
      </c>
      <c r="B431" s="71">
        <v>0</v>
      </c>
      <c r="C431" s="72">
        <v>0</v>
      </c>
      <c r="D431" s="71">
        <v>0</v>
      </c>
      <c r="E431" s="72">
        <v>2</v>
      </c>
      <c r="F431" s="73"/>
      <c r="G431" s="71">
        <f>B431-C431</f>
        <v>0</v>
      </c>
      <c r="H431" s="72">
        <f>D431-E431</f>
        <v>-2</v>
      </c>
      <c r="I431" s="37" t="str">
        <f>IF(C431=0, "-", IF(G431/C431&lt;10, G431/C431, "&gt;999%"))</f>
        <v>-</v>
      </c>
      <c r="J431" s="38">
        <f>IF(E431=0, "-", IF(H431/E431&lt;10, H431/E431, "&gt;999%"))</f>
        <v>-1</v>
      </c>
    </row>
    <row r="432" spans="1:10" x14ac:dyDescent="0.25">
      <c r="A432" s="177"/>
      <c r="B432" s="143"/>
      <c r="C432" s="144"/>
      <c r="D432" s="143"/>
      <c r="E432" s="144"/>
      <c r="F432" s="145"/>
      <c r="G432" s="143"/>
      <c r="H432" s="144"/>
      <c r="I432" s="151"/>
      <c r="J432" s="152"/>
    </row>
    <row r="433" spans="1:10" s="139" customFormat="1" x14ac:dyDescent="0.25">
      <c r="A433" s="159" t="s">
        <v>83</v>
      </c>
      <c r="B433" s="65"/>
      <c r="C433" s="66"/>
      <c r="D433" s="65"/>
      <c r="E433" s="66"/>
      <c r="F433" s="67"/>
      <c r="G433" s="65"/>
      <c r="H433" s="66"/>
      <c r="I433" s="20"/>
      <c r="J433" s="21"/>
    </row>
    <row r="434" spans="1:10" x14ac:dyDescent="0.25">
      <c r="A434" s="158" t="s">
        <v>325</v>
      </c>
      <c r="B434" s="65">
        <v>0</v>
      </c>
      <c r="C434" s="66">
        <v>3</v>
      </c>
      <c r="D434" s="65">
        <v>7</v>
      </c>
      <c r="E434" s="66">
        <v>81</v>
      </c>
      <c r="F434" s="67"/>
      <c r="G434" s="65">
        <f t="shared" ref="G434:G445" si="76">B434-C434</f>
        <v>-3</v>
      </c>
      <c r="H434" s="66">
        <f t="shared" ref="H434:H445" si="77">D434-E434</f>
        <v>-74</v>
      </c>
      <c r="I434" s="20">
        <f t="shared" ref="I434:I445" si="78">IF(C434=0, "-", IF(G434/C434&lt;10, G434/C434, "&gt;999%"))</f>
        <v>-1</v>
      </c>
      <c r="J434" s="21">
        <f t="shared" ref="J434:J445" si="79">IF(E434=0, "-", IF(H434/E434&lt;10, H434/E434, "&gt;999%"))</f>
        <v>-0.9135802469135802</v>
      </c>
    </row>
    <row r="435" spans="1:10" x14ac:dyDescent="0.25">
      <c r="A435" s="158" t="s">
        <v>356</v>
      </c>
      <c r="B435" s="65">
        <v>0</v>
      </c>
      <c r="C435" s="66">
        <v>3</v>
      </c>
      <c r="D435" s="65">
        <v>6</v>
      </c>
      <c r="E435" s="66">
        <v>34</v>
      </c>
      <c r="F435" s="67"/>
      <c r="G435" s="65">
        <f t="shared" si="76"/>
        <v>-3</v>
      </c>
      <c r="H435" s="66">
        <f t="shared" si="77"/>
        <v>-28</v>
      </c>
      <c r="I435" s="20">
        <f t="shared" si="78"/>
        <v>-1</v>
      </c>
      <c r="J435" s="21">
        <f t="shared" si="79"/>
        <v>-0.82352941176470584</v>
      </c>
    </row>
    <row r="436" spans="1:10" x14ac:dyDescent="0.25">
      <c r="A436" s="158" t="s">
        <v>364</v>
      </c>
      <c r="B436" s="65">
        <v>0</v>
      </c>
      <c r="C436" s="66">
        <v>74</v>
      </c>
      <c r="D436" s="65">
        <v>361</v>
      </c>
      <c r="E436" s="66">
        <v>969</v>
      </c>
      <c r="F436" s="67"/>
      <c r="G436" s="65">
        <f t="shared" si="76"/>
        <v>-74</v>
      </c>
      <c r="H436" s="66">
        <f t="shared" si="77"/>
        <v>-608</v>
      </c>
      <c r="I436" s="20">
        <f t="shared" si="78"/>
        <v>-1</v>
      </c>
      <c r="J436" s="21">
        <f t="shared" si="79"/>
        <v>-0.62745098039215685</v>
      </c>
    </row>
    <row r="437" spans="1:10" x14ac:dyDescent="0.25">
      <c r="A437" s="158" t="s">
        <v>248</v>
      </c>
      <c r="B437" s="65">
        <v>5</v>
      </c>
      <c r="C437" s="66">
        <v>6</v>
      </c>
      <c r="D437" s="65">
        <v>89</v>
      </c>
      <c r="E437" s="66">
        <v>156</v>
      </c>
      <c r="F437" s="67"/>
      <c r="G437" s="65">
        <f t="shared" si="76"/>
        <v>-1</v>
      </c>
      <c r="H437" s="66">
        <f t="shared" si="77"/>
        <v>-67</v>
      </c>
      <c r="I437" s="20">
        <f t="shared" si="78"/>
        <v>-0.16666666666666666</v>
      </c>
      <c r="J437" s="21">
        <f t="shared" si="79"/>
        <v>-0.42948717948717946</v>
      </c>
    </row>
    <row r="438" spans="1:10" x14ac:dyDescent="0.25">
      <c r="A438" s="158" t="s">
        <v>533</v>
      </c>
      <c r="B438" s="65">
        <v>26</v>
      </c>
      <c r="C438" s="66">
        <v>53</v>
      </c>
      <c r="D438" s="65">
        <v>533</v>
      </c>
      <c r="E438" s="66">
        <v>816</v>
      </c>
      <c r="F438" s="67"/>
      <c r="G438" s="65">
        <f t="shared" si="76"/>
        <v>-27</v>
      </c>
      <c r="H438" s="66">
        <f t="shared" si="77"/>
        <v>-283</v>
      </c>
      <c r="I438" s="20">
        <f t="shared" si="78"/>
        <v>-0.50943396226415094</v>
      </c>
      <c r="J438" s="21">
        <f t="shared" si="79"/>
        <v>-0.34681372549019607</v>
      </c>
    </row>
    <row r="439" spans="1:10" x14ac:dyDescent="0.25">
      <c r="A439" s="158" t="s">
        <v>547</v>
      </c>
      <c r="B439" s="65">
        <v>109</v>
      </c>
      <c r="C439" s="66">
        <v>378</v>
      </c>
      <c r="D439" s="65">
        <v>2193</v>
      </c>
      <c r="E439" s="66">
        <v>3194</v>
      </c>
      <c r="F439" s="67"/>
      <c r="G439" s="65">
        <f t="shared" si="76"/>
        <v>-269</v>
      </c>
      <c r="H439" s="66">
        <f t="shared" si="77"/>
        <v>-1001</v>
      </c>
      <c r="I439" s="20">
        <f t="shared" si="78"/>
        <v>-0.71164021164021163</v>
      </c>
      <c r="J439" s="21">
        <f t="shared" si="79"/>
        <v>-0.31340012523481525</v>
      </c>
    </row>
    <row r="440" spans="1:10" x14ac:dyDescent="0.25">
      <c r="A440" s="158" t="s">
        <v>461</v>
      </c>
      <c r="B440" s="65">
        <v>49</v>
      </c>
      <c r="C440" s="66">
        <v>0</v>
      </c>
      <c r="D440" s="65">
        <v>84</v>
      </c>
      <c r="E440" s="66">
        <v>81</v>
      </c>
      <c r="F440" s="67"/>
      <c r="G440" s="65">
        <f t="shared" si="76"/>
        <v>49</v>
      </c>
      <c r="H440" s="66">
        <f t="shared" si="77"/>
        <v>3</v>
      </c>
      <c r="I440" s="20" t="str">
        <f t="shared" si="78"/>
        <v>-</v>
      </c>
      <c r="J440" s="21">
        <f t="shared" si="79"/>
        <v>3.7037037037037035E-2</v>
      </c>
    </row>
    <row r="441" spans="1:10" x14ac:dyDescent="0.25">
      <c r="A441" s="158" t="s">
        <v>491</v>
      </c>
      <c r="B441" s="65">
        <v>180</v>
      </c>
      <c r="C441" s="66">
        <v>5</v>
      </c>
      <c r="D441" s="65">
        <v>1561</v>
      </c>
      <c r="E441" s="66">
        <v>891</v>
      </c>
      <c r="F441" s="67"/>
      <c r="G441" s="65">
        <f t="shared" si="76"/>
        <v>175</v>
      </c>
      <c r="H441" s="66">
        <f t="shared" si="77"/>
        <v>670</v>
      </c>
      <c r="I441" s="20" t="str">
        <f t="shared" si="78"/>
        <v>&gt;999%</v>
      </c>
      <c r="J441" s="21">
        <f t="shared" si="79"/>
        <v>0.75196408529741865</v>
      </c>
    </row>
    <row r="442" spans="1:10" x14ac:dyDescent="0.25">
      <c r="A442" s="158" t="s">
        <v>383</v>
      </c>
      <c r="B442" s="65">
        <v>52</v>
      </c>
      <c r="C442" s="66">
        <v>2</v>
      </c>
      <c r="D442" s="65">
        <v>95</v>
      </c>
      <c r="E442" s="66">
        <v>1684</v>
      </c>
      <c r="F442" s="67"/>
      <c r="G442" s="65">
        <f t="shared" si="76"/>
        <v>50</v>
      </c>
      <c r="H442" s="66">
        <f t="shared" si="77"/>
        <v>-1589</v>
      </c>
      <c r="I442" s="20" t="str">
        <f t="shared" si="78"/>
        <v>&gt;999%</v>
      </c>
      <c r="J442" s="21">
        <f t="shared" si="79"/>
        <v>-0.94358669833729214</v>
      </c>
    </row>
    <row r="443" spans="1:10" x14ac:dyDescent="0.25">
      <c r="A443" s="158" t="s">
        <v>417</v>
      </c>
      <c r="B443" s="65">
        <v>206</v>
      </c>
      <c r="C443" s="66">
        <v>303</v>
      </c>
      <c r="D443" s="65">
        <v>2533</v>
      </c>
      <c r="E443" s="66">
        <v>4322</v>
      </c>
      <c r="F443" s="67"/>
      <c r="G443" s="65">
        <f t="shared" si="76"/>
        <v>-97</v>
      </c>
      <c r="H443" s="66">
        <f t="shared" si="77"/>
        <v>-1789</v>
      </c>
      <c r="I443" s="20">
        <f t="shared" si="78"/>
        <v>-0.32013201320132012</v>
      </c>
      <c r="J443" s="21">
        <f t="shared" si="79"/>
        <v>-0.41392873669597408</v>
      </c>
    </row>
    <row r="444" spans="1:10" x14ac:dyDescent="0.25">
      <c r="A444" s="158" t="s">
        <v>326</v>
      </c>
      <c r="B444" s="65">
        <v>14</v>
      </c>
      <c r="C444" s="66">
        <v>0</v>
      </c>
      <c r="D444" s="65">
        <v>42</v>
      </c>
      <c r="E444" s="66">
        <v>0</v>
      </c>
      <c r="F444" s="67"/>
      <c r="G444" s="65">
        <f t="shared" si="76"/>
        <v>14</v>
      </c>
      <c r="H444" s="66">
        <f t="shared" si="77"/>
        <v>42</v>
      </c>
      <c r="I444" s="20" t="str">
        <f t="shared" si="78"/>
        <v>-</v>
      </c>
      <c r="J444" s="21" t="str">
        <f t="shared" si="79"/>
        <v>-</v>
      </c>
    </row>
    <row r="445" spans="1:10" s="160" customFormat="1" x14ac:dyDescent="0.25">
      <c r="A445" s="178" t="s">
        <v>706</v>
      </c>
      <c r="B445" s="71">
        <v>641</v>
      </c>
      <c r="C445" s="72">
        <v>827</v>
      </c>
      <c r="D445" s="71">
        <v>7504</v>
      </c>
      <c r="E445" s="72">
        <v>12228</v>
      </c>
      <c r="F445" s="73"/>
      <c r="G445" s="71">
        <f t="shared" si="76"/>
        <v>-186</v>
      </c>
      <c r="H445" s="72">
        <f t="shared" si="77"/>
        <v>-4724</v>
      </c>
      <c r="I445" s="37">
        <f t="shared" si="78"/>
        <v>-0.2249093107617896</v>
      </c>
      <c r="J445" s="38">
        <f t="shared" si="79"/>
        <v>-0.3863264638534511</v>
      </c>
    </row>
    <row r="446" spans="1:10" x14ac:dyDescent="0.25">
      <c r="A446" s="177"/>
      <c r="B446" s="143"/>
      <c r="C446" s="144"/>
      <c r="D446" s="143"/>
      <c r="E446" s="144"/>
      <c r="F446" s="145"/>
      <c r="G446" s="143"/>
      <c r="H446" s="144"/>
      <c r="I446" s="151"/>
      <c r="J446" s="152"/>
    </row>
    <row r="447" spans="1:10" s="139" customFormat="1" x14ac:dyDescent="0.25">
      <c r="A447" s="159" t="s">
        <v>84</v>
      </c>
      <c r="B447" s="65"/>
      <c r="C447" s="66"/>
      <c r="D447" s="65"/>
      <c r="E447" s="66"/>
      <c r="F447" s="67"/>
      <c r="G447" s="65"/>
      <c r="H447" s="66"/>
      <c r="I447" s="20"/>
      <c r="J447" s="21"/>
    </row>
    <row r="448" spans="1:10" x14ac:dyDescent="0.25">
      <c r="A448" s="158" t="s">
        <v>384</v>
      </c>
      <c r="B448" s="65">
        <v>6</v>
      </c>
      <c r="C448" s="66">
        <v>15</v>
      </c>
      <c r="D448" s="65">
        <v>120</v>
      </c>
      <c r="E448" s="66">
        <v>182</v>
      </c>
      <c r="F448" s="67"/>
      <c r="G448" s="65">
        <f t="shared" ref="G448:G456" si="80">B448-C448</f>
        <v>-9</v>
      </c>
      <c r="H448" s="66">
        <f t="shared" ref="H448:H456" si="81">D448-E448</f>
        <v>-62</v>
      </c>
      <c r="I448" s="20">
        <f t="shared" ref="I448:I456" si="82">IF(C448=0, "-", IF(G448/C448&lt;10, G448/C448, "&gt;999%"))</f>
        <v>-0.6</v>
      </c>
      <c r="J448" s="21">
        <f t="shared" ref="J448:J456" si="83">IF(E448=0, "-", IF(H448/E448&lt;10, H448/E448, "&gt;999%"))</f>
        <v>-0.34065934065934067</v>
      </c>
    </row>
    <row r="449" spans="1:10" x14ac:dyDescent="0.25">
      <c r="A449" s="158" t="s">
        <v>418</v>
      </c>
      <c r="B449" s="65">
        <v>27</v>
      </c>
      <c r="C449" s="66">
        <v>32</v>
      </c>
      <c r="D449" s="65">
        <v>274</v>
      </c>
      <c r="E449" s="66">
        <v>294</v>
      </c>
      <c r="F449" s="67"/>
      <c r="G449" s="65">
        <f t="shared" si="80"/>
        <v>-5</v>
      </c>
      <c r="H449" s="66">
        <f t="shared" si="81"/>
        <v>-20</v>
      </c>
      <c r="I449" s="20">
        <f t="shared" si="82"/>
        <v>-0.15625</v>
      </c>
      <c r="J449" s="21">
        <f t="shared" si="83"/>
        <v>-6.8027210884353748E-2</v>
      </c>
    </row>
    <row r="450" spans="1:10" x14ac:dyDescent="0.25">
      <c r="A450" s="158" t="s">
        <v>230</v>
      </c>
      <c r="B450" s="65">
        <v>9</v>
      </c>
      <c r="C450" s="66">
        <v>0</v>
      </c>
      <c r="D450" s="65">
        <v>21</v>
      </c>
      <c r="E450" s="66">
        <v>8</v>
      </c>
      <c r="F450" s="67"/>
      <c r="G450" s="65">
        <f t="shared" si="80"/>
        <v>9</v>
      </c>
      <c r="H450" s="66">
        <f t="shared" si="81"/>
        <v>13</v>
      </c>
      <c r="I450" s="20" t="str">
        <f t="shared" si="82"/>
        <v>-</v>
      </c>
      <c r="J450" s="21">
        <f t="shared" si="83"/>
        <v>1.625</v>
      </c>
    </row>
    <row r="451" spans="1:10" x14ac:dyDescent="0.25">
      <c r="A451" s="158" t="s">
        <v>419</v>
      </c>
      <c r="B451" s="65">
        <v>8</v>
      </c>
      <c r="C451" s="66">
        <v>8</v>
      </c>
      <c r="D451" s="65">
        <v>77</v>
      </c>
      <c r="E451" s="66">
        <v>73</v>
      </c>
      <c r="F451" s="67"/>
      <c r="G451" s="65">
        <f t="shared" si="80"/>
        <v>0</v>
      </c>
      <c r="H451" s="66">
        <f t="shared" si="81"/>
        <v>4</v>
      </c>
      <c r="I451" s="20">
        <f t="shared" si="82"/>
        <v>0</v>
      </c>
      <c r="J451" s="21">
        <f t="shared" si="83"/>
        <v>5.4794520547945202E-2</v>
      </c>
    </row>
    <row r="452" spans="1:10" x14ac:dyDescent="0.25">
      <c r="A452" s="158" t="s">
        <v>253</v>
      </c>
      <c r="B452" s="65">
        <v>4</v>
      </c>
      <c r="C452" s="66">
        <v>7</v>
      </c>
      <c r="D452" s="65">
        <v>53</v>
      </c>
      <c r="E452" s="66">
        <v>29</v>
      </c>
      <c r="F452" s="67"/>
      <c r="G452" s="65">
        <f t="shared" si="80"/>
        <v>-3</v>
      </c>
      <c r="H452" s="66">
        <f t="shared" si="81"/>
        <v>24</v>
      </c>
      <c r="I452" s="20">
        <f t="shared" si="82"/>
        <v>-0.42857142857142855</v>
      </c>
      <c r="J452" s="21">
        <f t="shared" si="83"/>
        <v>0.82758620689655171</v>
      </c>
    </row>
    <row r="453" spans="1:10" x14ac:dyDescent="0.25">
      <c r="A453" s="158" t="s">
        <v>566</v>
      </c>
      <c r="B453" s="65">
        <v>1</v>
      </c>
      <c r="C453" s="66">
        <v>3</v>
      </c>
      <c r="D453" s="65">
        <v>22</v>
      </c>
      <c r="E453" s="66">
        <v>13</v>
      </c>
      <c r="F453" s="67"/>
      <c r="G453" s="65">
        <f t="shared" si="80"/>
        <v>-2</v>
      </c>
      <c r="H453" s="66">
        <f t="shared" si="81"/>
        <v>9</v>
      </c>
      <c r="I453" s="20">
        <f t="shared" si="82"/>
        <v>-0.66666666666666663</v>
      </c>
      <c r="J453" s="21">
        <f t="shared" si="83"/>
        <v>0.69230769230769229</v>
      </c>
    </row>
    <row r="454" spans="1:10" x14ac:dyDescent="0.25">
      <c r="A454" s="158" t="s">
        <v>523</v>
      </c>
      <c r="B454" s="65">
        <v>8</v>
      </c>
      <c r="C454" s="66">
        <v>9</v>
      </c>
      <c r="D454" s="65">
        <v>106</v>
      </c>
      <c r="E454" s="66">
        <v>105</v>
      </c>
      <c r="F454" s="67"/>
      <c r="G454" s="65">
        <f t="shared" si="80"/>
        <v>-1</v>
      </c>
      <c r="H454" s="66">
        <f t="shared" si="81"/>
        <v>1</v>
      </c>
      <c r="I454" s="20">
        <f t="shared" si="82"/>
        <v>-0.1111111111111111</v>
      </c>
      <c r="J454" s="21">
        <f t="shared" si="83"/>
        <v>9.5238095238095247E-3</v>
      </c>
    </row>
    <row r="455" spans="1:10" x14ac:dyDescent="0.25">
      <c r="A455" s="158" t="s">
        <v>513</v>
      </c>
      <c r="B455" s="65">
        <v>1</v>
      </c>
      <c r="C455" s="66">
        <v>2</v>
      </c>
      <c r="D455" s="65">
        <v>107</v>
      </c>
      <c r="E455" s="66">
        <v>86</v>
      </c>
      <c r="F455" s="67"/>
      <c r="G455" s="65">
        <f t="shared" si="80"/>
        <v>-1</v>
      </c>
      <c r="H455" s="66">
        <f t="shared" si="81"/>
        <v>21</v>
      </c>
      <c r="I455" s="20">
        <f t="shared" si="82"/>
        <v>-0.5</v>
      </c>
      <c r="J455" s="21">
        <f t="shared" si="83"/>
        <v>0.2441860465116279</v>
      </c>
    </row>
    <row r="456" spans="1:10" s="160" customFormat="1" x14ac:dyDescent="0.25">
      <c r="A456" s="178" t="s">
        <v>707</v>
      </c>
      <c r="B456" s="71">
        <v>64</v>
      </c>
      <c r="C456" s="72">
        <v>76</v>
      </c>
      <c r="D456" s="71">
        <v>780</v>
      </c>
      <c r="E456" s="72">
        <v>790</v>
      </c>
      <c r="F456" s="73"/>
      <c r="G456" s="71">
        <f t="shared" si="80"/>
        <v>-12</v>
      </c>
      <c r="H456" s="72">
        <f t="shared" si="81"/>
        <v>-10</v>
      </c>
      <c r="I456" s="37">
        <f t="shared" si="82"/>
        <v>-0.15789473684210525</v>
      </c>
      <c r="J456" s="38">
        <f t="shared" si="83"/>
        <v>-1.2658227848101266E-2</v>
      </c>
    </row>
    <row r="457" spans="1:10" x14ac:dyDescent="0.25">
      <c r="A457" s="177"/>
      <c r="B457" s="143"/>
      <c r="C457" s="144"/>
      <c r="D457" s="143"/>
      <c r="E457" s="144"/>
      <c r="F457" s="145"/>
      <c r="G457" s="143"/>
      <c r="H457" s="144"/>
      <c r="I457" s="151"/>
      <c r="J457" s="152"/>
    </row>
    <row r="458" spans="1:10" s="139" customFormat="1" x14ac:dyDescent="0.25">
      <c r="A458" s="159" t="s">
        <v>85</v>
      </c>
      <c r="B458" s="65"/>
      <c r="C458" s="66"/>
      <c r="D458" s="65"/>
      <c r="E458" s="66"/>
      <c r="F458" s="67"/>
      <c r="G458" s="65"/>
      <c r="H458" s="66"/>
      <c r="I458" s="20"/>
      <c r="J458" s="21"/>
    </row>
    <row r="459" spans="1:10" x14ac:dyDescent="0.25">
      <c r="A459" s="158" t="s">
        <v>270</v>
      </c>
      <c r="B459" s="65">
        <v>38</v>
      </c>
      <c r="C459" s="66">
        <v>0</v>
      </c>
      <c r="D459" s="65">
        <v>311</v>
      </c>
      <c r="E459" s="66">
        <v>0</v>
      </c>
      <c r="F459" s="67"/>
      <c r="G459" s="65">
        <f>B459-C459</f>
        <v>38</v>
      </c>
      <c r="H459" s="66">
        <f>D459-E459</f>
        <v>311</v>
      </c>
      <c r="I459" s="20" t="str">
        <f>IF(C459=0, "-", IF(G459/C459&lt;10, G459/C459, "&gt;999%"))</f>
        <v>-</v>
      </c>
      <c r="J459" s="21" t="str">
        <f>IF(E459=0, "-", IF(H459/E459&lt;10, H459/E459, "&gt;999%"))</f>
        <v>-</v>
      </c>
    </row>
    <row r="460" spans="1:10" s="160" customFormat="1" x14ac:dyDescent="0.25">
      <c r="A460" s="178" t="s">
        <v>708</v>
      </c>
      <c r="B460" s="71">
        <v>38</v>
      </c>
      <c r="C460" s="72">
        <v>0</v>
      </c>
      <c r="D460" s="71">
        <v>311</v>
      </c>
      <c r="E460" s="72">
        <v>0</v>
      </c>
      <c r="F460" s="73"/>
      <c r="G460" s="71">
        <f>B460-C460</f>
        <v>38</v>
      </c>
      <c r="H460" s="72">
        <f>D460-E460</f>
        <v>311</v>
      </c>
      <c r="I460" s="37" t="str">
        <f>IF(C460=0, "-", IF(G460/C460&lt;10, G460/C460, "&gt;999%"))</f>
        <v>-</v>
      </c>
      <c r="J460" s="38" t="str">
        <f>IF(E460=0, "-", IF(H460/E460&lt;10, H460/E460, "&gt;999%"))</f>
        <v>-</v>
      </c>
    </row>
    <row r="461" spans="1:10" x14ac:dyDescent="0.25">
      <c r="A461" s="177"/>
      <c r="B461" s="143"/>
      <c r="C461" s="144"/>
      <c r="D461" s="143"/>
      <c r="E461" s="144"/>
      <c r="F461" s="145"/>
      <c r="G461" s="143"/>
      <c r="H461" s="144"/>
      <c r="I461" s="151"/>
      <c r="J461" s="152"/>
    </row>
    <row r="462" spans="1:10" s="139" customFormat="1" x14ac:dyDescent="0.25">
      <c r="A462" s="159" t="s">
        <v>86</v>
      </c>
      <c r="B462" s="65"/>
      <c r="C462" s="66"/>
      <c r="D462" s="65"/>
      <c r="E462" s="66"/>
      <c r="F462" s="67"/>
      <c r="G462" s="65"/>
      <c r="H462" s="66"/>
      <c r="I462" s="20"/>
      <c r="J462" s="21"/>
    </row>
    <row r="463" spans="1:10" x14ac:dyDescent="0.25">
      <c r="A463" s="158" t="s">
        <v>357</v>
      </c>
      <c r="B463" s="65">
        <v>17</v>
      </c>
      <c r="C463" s="66">
        <v>11</v>
      </c>
      <c r="D463" s="65">
        <v>188</v>
      </c>
      <c r="E463" s="66">
        <v>130</v>
      </c>
      <c r="F463" s="67"/>
      <c r="G463" s="65">
        <f t="shared" ref="G463:G471" si="84">B463-C463</f>
        <v>6</v>
      </c>
      <c r="H463" s="66">
        <f t="shared" ref="H463:H471" si="85">D463-E463</f>
        <v>58</v>
      </c>
      <c r="I463" s="20">
        <f t="shared" ref="I463:I471" si="86">IF(C463=0, "-", IF(G463/C463&lt;10, G463/C463, "&gt;999%"))</f>
        <v>0.54545454545454541</v>
      </c>
      <c r="J463" s="21">
        <f t="shared" ref="J463:J471" si="87">IF(E463=0, "-", IF(H463/E463&lt;10, H463/E463, "&gt;999%"))</f>
        <v>0.44615384615384618</v>
      </c>
    </row>
    <row r="464" spans="1:10" x14ac:dyDescent="0.25">
      <c r="A464" s="158" t="s">
        <v>344</v>
      </c>
      <c r="B464" s="65">
        <v>3</v>
      </c>
      <c r="C464" s="66">
        <v>2</v>
      </c>
      <c r="D464" s="65">
        <v>31</v>
      </c>
      <c r="E464" s="66">
        <v>36</v>
      </c>
      <c r="F464" s="67"/>
      <c r="G464" s="65">
        <f t="shared" si="84"/>
        <v>1</v>
      </c>
      <c r="H464" s="66">
        <f t="shared" si="85"/>
        <v>-5</v>
      </c>
      <c r="I464" s="20">
        <f t="shared" si="86"/>
        <v>0.5</v>
      </c>
      <c r="J464" s="21">
        <f t="shared" si="87"/>
        <v>-0.1388888888888889</v>
      </c>
    </row>
    <row r="465" spans="1:10" x14ac:dyDescent="0.25">
      <c r="A465" s="158" t="s">
        <v>487</v>
      </c>
      <c r="B465" s="65">
        <v>31</v>
      </c>
      <c r="C465" s="66">
        <v>11</v>
      </c>
      <c r="D465" s="65">
        <v>248</v>
      </c>
      <c r="E465" s="66">
        <v>144</v>
      </c>
      <c r="F465" s="67"/>
      <c r="G465" s="65">
        <f t="shared" si="84"/>
        <v>20</v>
      </c>
      <c r="H465" s="66">
        <f t="shared" si="85"/>
        <v>104</v>
      </c>
      <c r="I465" s="20">
        <f t="shared" si="86"/>
        <v>1.8181818181818181</v>
      </c>
      <c r="J465" s="21">
        <f t="shared" si="87"/>
        <v>0.72222222222222221</v>
      </c>
    </row>
    <row r="466" spans="1:10" x14ac:dyDescent="0.25">
      <c r="A466" s="158" t="s">
        <v>488</v>
      </c>
      <c r="B466" s="65">
        <v>39</v>
      </c>
      <c r="C466" s="66">
        <v>9</v>
      </c>
      <c r="D466" s="65">
        <v>298</v>
      </c>
      <c r="E466" s="66">
        <v>142</v>
      </c>
      <c r="F466" s="67"/>
      <c r="G466" s="65">
        <f t="shared" si="84"/>
        <v>30</v>
      </c>
      <c r="H466" s="66">
        <f t="shared" si="85"/>
        <v>156</v>
      </c>
      <c r="I466" s="20">
        <f t="shared" si="86"/>
        <v>3.3333333333333335</v>
      </c>
      <c r="J466" s="21">
        <f t="shared" si="87"/>
        <v>1.0985915492957747</v>
      </c>
    </row>
    <row r="467" spans="1:10" x14ac:dyDescent="0.25">
      <c r="A467" s="158" t="s">
        <v>345</v>
      </c>
      <c r="B467" s="65">
        <v>11</v>
      </c>
      <c r="C467" s="66">
        <v>3</v>
      </c>
      <c r="D467" s="65">
        <v>56</v>
      </c>
      <c r="E467" s="66">
        <v>43</v>
      </c>
      <c r="F467" s="67"/>
      <c r="G467" s="65">
        <f t="shared" si="84"/>
        <v>8</v>
      </c>
      <c r="H467" s="66">
        <f t="shared" si="85"/>
        <v>13</v>
      </c>
      <c r="I467" s="20">
        <f t="shared" si="86"/>
        <v>2.6666666666666665</v>
      </c>
      <c r="J467" s="21">
        <f t="shared" si="87"/>
        <v>0.30232558139534882</v>
      </c>
    </row>
    <row r="468" spans="1:10" x14ac:dyDescent="0.25">
      <c r="A468" s="158" t="s">
        <v>443</v>
      </c>
      <c r="B468" s="65">
        <v>71</v>
      </c>
      <c r="C468" s="66">
        <v>98</v>
      </c>
      <c r="D468" s="65">
        <v>872</v>
      </c>
      <c r="E468" s="66">
        <v>757</v>
      </c>
      <c r="F468" s="67"/>
      <c r="G468" s="65">
        <f t="shared" si="84"/>
        <v>-27</v>
      </c>
      <c r="H468" s="66">
        <f t="shared" si="85"/>
        <v>115</v>
      </c>
      <c r="I468" s="20">
        <f t="shared" si="86"/>
        <v>-0.27551020408163263</v>
      </c>
      <c r="J468" s="21">
        <f t="shared" si="87"/>
        <v>0.15191545574636725</v>
      </c>
    </row>
    <row r="469" spans="1:10" x14ac:dyDescent="0.25">
      <c r="A469" s="158" t="s">
        <v>302</v>
      </c>
      <c r="B469" s="65">
        <v>6</v>
      </c>
      <c r="C469" s="66">
        <v>0</v>
      </c>
      <c r="D469" s="65">
        <v>20</v>
      </c>
      <c r="E469" s="66">
        <v>20</v>
      </c>
      <c r="F469" s="67"/>
      <c r="G469" s="65">
        <f t="shared" si="84"/>
        <v>6</v>
      </c>
      <c r="H469" s="66">
        <f t="shared" si="85"/>
        <v>0</v>
      </c>
      <c r="I469" s="20" t="str">
        <f t="shared" si="86"/>
        <v>-</v>
      </c>
      <c r="J469" s="21">
        <f t="shared" si="87"/>
        <v>0</v>
      </c>
    </row>
    <row r="470" spans="1:10" x14ac:dyDescent="0.25">
      <c r="A470" s="158" t="s">
        <v>288</v>
      </c>
      <c r="B470" s="65">
        <v>4</v>
      </c>
      <c r="C470" s="66">
        <v>13</v>
      </c>
      <c r="D470" s="65">
        <v>144</v>
      </c>
      <c r="E470" s="66">
        <v>161</v>
      </c>
      <c r="F470" s="67"/>
      <c r="G470" s="65">
        <f t="shared" si="84"/>
        <v>-9</v>
      </c>
      <c r="H470" s="66">
        <f t="shared" si="85"/>
        <v>-17</v>
      </c>
      <c r="I470" s="20">
        <f t="shared" si="86"/>
        <v>-0.69230769230769229</v>
      </c>
      <c r="J470" s="21">
        <f t="shared" si="87"/>
        <v>-0.10559006211180125</v>
      </c>
    </row>
    <row r="471" spans="1:10" s="160" customFormat="1" x14ac:dyDescent="0.25">
      <c r="A471" s="178" t="s">
        <v>709</v>
      </c>
      <c r="B471" s="71">
        <v>182</v>
      </c>
      <c r="C471" s="72">
        <v>147</v>
      </c>
      <c r="D471" s="71">
        <v>1857</v>
      </c>
      <c r="E471" s="72">
        <v>1433</v>
      </c>
      <c r="F471" s="73"/>
      <c r="G471" s="71">
        <f t="shared" si="84"/>
        <v>35</v>
      </c>
      <c r="H471" s="72">
        <f t="shared" si="85"/>
        <v>424</v>
      </c>
      <c r="I471" s="37">
        <f t="shared" si="86"/>
        <v>0.23809523809523808</v>
      </c>
      <c r="J471" s="38">
        <f t="shared" si="87"/>
        <v>0.29588276343335662</v>
      </c>
    </row>
    <row r="472" spans="1:10" x14ac:dyDescent="0.25">
      <c r="A472" s="177"/>
      <c r="B472" s="143"/>
      <c r="C472" s="144"/>
      <c r="D472" s="143"/>
      <c r="E472" s="144"/>
      <c r="F472" s="145"/>
      <c r="G472" s="143"/>
      <c r="H472" s="144"/>
      <c r="I472" s="151"/>
      <c r="J472" s="152"/>
    </row>
    <row r="473" spans="1:10" s="139" customFormat="1" x14ac:dyDescent="0.25">
      <c r="A473" s="159" t="s">
        <v>87</v>
      </c>
      <c r="B473" s="65"/>
      <c r="C473" s="66"/>
      <c r="D473" s="65"/>
      <c r="E473" s="66"/>
      <c r="F473" s="67"/>
      <c r="G473" s="65"/>
      <c r="H473" s="66"/>
      <c r="I473" s="20"/>
      <c r="J473" s="21"/>
    </row>
    <row r="474" spans="1:10" x14ac:dyDescent="0.25">
      <c r="A474" s="158" t="s">
        <v>548</v>
      </c>
      <c r="B474" s="65">
        <v>162</v>
      </c>
      <c r="C474" s="66">
        <v>87</v>
      </c>
      <c r="D474" s="65">
        <v>1464</v>
      </c>
      <c r="E474" s="66">
        <v>890</v>
      </c>
      <c r="F474" s="67"/>
      <c r="G474" s="65">
        <f>B474-C474</f>
        <v>75</v>
      </c>
      <c r="H474" s="66">
        <f>D474-E474</f>
        <v>574</v>
      </c>
      <c r="I474" s="20">
        <f>IF(C474=0, "-", IF(G474/C474&lt;10, G474/C474, "&gt;999%"))</f>
        <v>0.86206896551724133</v>
      </c>
      <c r="J474" s="21">
        <f>IF(E474=0, "-", IF(H474/E474&lt;10, H474/E474, "&gt;999%"))</f>
        <v>0.64494382022471908</v>
      </c>
    </row>
    <row r="475" spans="1:10" x14ac:dyDescent="0.25">
      <c r="A475" s="158" t="s">
        <v>549</v>
      </c>
      <c r="B475" s="65">
        <v>11</v>
      </c>
      <c r="C475" s="66">
        <v>15</v>
      </c>
      <c r="D475" s="65">
        <v>146</v>
      </c>
      <c r="E475" s="66">
        <v>51</v>
      </c>
      <c r="F475" s="67"/>
      <c r="G475" s="65">
        <f>B475-C475</f>
        <v>-4</v>
      </c>
      <c r="H475" s="66">
        <f>D475-E475</f>
        <v>95</v>
      </c>
      <c r="I475" s="20">
        <f>IF(C475=0, "-", IF(G475/C475&lt;10, G475/C475, "&gt;999%"))</f>
        <v>-0.26666666666666666</v>
      </c>
      <c r="J475" s="21">
        <f>IF(E475=0, "-", IF(H475/E475&lt;10, H475/E475, "&gt;999%"))</f>
        <v>1.8627450980392157</v>
      </c>
    </row>
    <row r="476" spans="1:10" x14ac:dyDescent="0.25">
      <c r="A476" s="158" t="s">
        <v>550</v>
      </c>
      <c r="B476" s="65">
        <v>0</v>
      </c>
      <c r="C476" s="66">
        <v>0</v>
      </c>
      <c r="D476" s="65">
        <v>8</v>
      </c>
      <c r="E476" s="66">
        <v>0</v>
      </c>
      <c r="F476" s="67"/>
      <c r="G476" s="65">
        <f>B476-C476</f>
        <v>0</v>
      </c>
      <c r="H476" s="66">
        <f>D476-E476</f>
        <v>8</v>
      </c>
      <c r="I476" s="20" t="str">
        <f>IF(C476=0, "-", IF(G476/C476&lt;10, G476/C476, "&gt;999%"))</f>
        <v>-</v>
      </c>
      <c r="J476" s="21" t="str">
        <f>IF(E476=0, "-", IF(H476/E476&lt;10, H476/E476, "&gt;999%"))</f>
        <v>-</v>
      </c>
    </row>
    <row r="477" spans="1:10" s="160" customFormat="1" x14ac:dyDescent="0.25">
      <c r="A477" s="178" t="s">
        <v>710</v>
      </c>
      <c r="B477" s="71">
        <v>173</v>
      </c>
      <c r="C477" s="72">
        <v>102</v>
      </c>
      <c r="D477" s="71">
        <v>1618</v>
      </c>
      <c r="E477" s="72">
        <v>941</v>
      </c>
      <c r="F477" s="73"/>
      <c r="G477" s="71">
        <f>B477-C477</f>
        <v>71</v>
      </c>
      <c r="H477" s="72">
        <f>D477-E477</f>
        <v>677</v>
      </c>
      <c r="I477" s="37">
        <f>IF(C477=0, "-", IF(G477/C477&lt;10, G477/C477, "&gt;999%"))</f>
        <v>0.69607843137254899</v>
      </c>
      <c r="J477" s="38">
        <f>IF(E477=0, "-", IF(H477/E477&lt;10, H477/E477, "&gt;999%"))</f>
        <v>0.71944739638682254</v>
      </c>
    </row>
    <row r="478" spans="1:10" x14ac:dyDescent="0.25">
      <c r="A478" s="177"/>
      <c r="B478" s="143"/>
      <c r="C478" s="144"/>
      <c r="D478" s="143"/>
      <c r="E478" s="144"/>
      <c r="F478" s="145"/>
      <c r="G478" s="143"/>
      <c r="H478" s="144"/>
      <c r="I478" s="151"/>
      <c r="J478" s="152"/>
    </row>
    <row r="479" spans="1:10" s="139" customFormat="1" x14ac:dyDescent="0.25">
      <c r="A479" s="159" t="s">
        <v>88</v>
      </c>
      <c r="B479" s="65"/>
      <c r="C479" s="66"/>
      <c r="D479" s="65"/>
      <c r="E479" s="66"/>
      <c r="F479" s="67"/>
      <c r="G479" s="65"/>
      <c r="H479" s="66"/>
      <c r="I479" s="20"/>
      <c r="J479" s="21"/>
    </row>
    <row r="480" spans="1:10" x14ac:dyDescent="0.25">
      <c r="A480" s="158" t="s">
        <v>385</v>
      </c>
      <c r="B480" s="65">
        <v>43</v>
      </c>
      <c r="C480" s="66">
        <v>13</v>
      </c>
      <c r="D480" s="65">
        <v>469</v>
      </c>
      <c r="E480" s="66">
        <v>95</v>
      </c>
      <c r="F480" s="67"/>
      <c r="G480" s="65">
        <f t="shared" ref="G480:G488" si="88">B480-C480</f>
        <v>30</v>
      </c>
      <c r="H480" s="66">
        <f t="shared" ref="H480:H488" si="89">D480-E480</f>
        <v>374</v>
      </c>
      <c r="I480" s="20">
        <f t="shared" ref="I480:I488" si="90">IF(C480=0, "-", IF(G480/C480&lt;10, G480/C480, "&gt;999%"))</f>
        <v>2.3076923076923075</v>
      </c>
      <c r="J480" s="21">
        <f t="shared" ref="J480:J488" si="91">IF(E480=0, "-", IF(H480/E480&lt;10, H480/E480, "&gt;999%"))</f>
        <v>3.9368421052631577</v>
      </c>
    </row>
    <row r="481" spans="1:10" x14ac:dyDescent="0.25">
      <c r="A481" s="158" t="s">
        <v>365</v>
      </c>
      <c r="B481" s="65">
        <v>16</v>
      </c>
      <c r="C481" s="66">
        <v>13</v>
      </c>
      <c r="D481" s="65">
        <v>386</v>
      </c>
      <c r="E481" s="66">
        <v>198</v>
      </c>
      <c r="F481" s="67"/>
      <c r="G481" s="65">
        <f t="shared" si="88"/>
        <v>3</v>
      </c>
      <c r="H481" s="66">
        <f t="shared" si="89"/>
        <v>188</v>
      </c>
      <c r="I481" s="20">
        <f t="shared" si="90"/>
        <v>0.23076923076923078</v>
      </c>
      <c r="J481" s="21">
        <f t="shared" si="91"/>
        <v>0.9494949494949495</v>
      </c>
    </row>
    <row r="482" spans="1:10" x14ac:dyDescent="0.25">
      <c r="A482" s="158" t="s">
        <v>514</v>
      </c>
      <c r="B482" s="65">
        <v>0</v>
      </c>
      <c r="C482" s="66">
        <v>24</v>
      </c>
      <c r="D482" s="65">
        <v>201</v>
      </c>
      <c r="E482" s="66">
        <v>269</v>
      </c>
      <c r="F482" s="67"/>
      <c r="G482" s="65">
        <f t="shared" si="88"/>
        <v>-24</v>
      </c>
      <c r="H482" s="66">
        <f t="shared" si="89"/>
        <v>-68</v>
      </c>
      <c r="I482" s="20">
        <f t="shared" si="90"/>
        <v>-1</v>
      </c>
      <c r="J482" s="21">
        <f t="shared" si="91"/>
        <v>-0.25278810408921931</v>
      </c>
    </row>
    <row r="483" spans="1:10" x14ac:dyDescent="0.25">
      <c r="A483" s="158" t="s">
        <v>420</v>
      </c>
      <c r="B483" s="65">
        <v>60</v>
      </c>
      <c r="C483" s="66">
        <v>50</v>
      </c>
      <c r="D483" s="65">
        <v>684</v>
      </c>
      <c r="E483" s="66">
        <v>679</v>
      </c>
      <c r="F483" s="67"/>
      <c r="G483" s="65">
        <f t="shared" si="88"/>
        <v>10</v>
      </c>
      <c r="H483" s="66">
        <f t="shared" si="89"/>
        <v>5</v>
      </c>
      <c r="I483" s="20">
        <f t="shared" si="90"/>
        <v>0.2</v>
      </c>
      <c r="J483" s="21">
        <f t="shared" si="91"/>
        <v>7.3637702503681884E-3</v>
      </c>
    </row>
    <row r="484" spans="1:10" x14ac:dyDescent="0.25">
      <c r="A484" s="158" t="s">
        <v>567</v>
      </c>
      <c r="B484" s="65">
        <v>33</v>
      </c>
      <c r="C484" s="66">
        <v>12</v>
      </c>
      <c r="D484" s="65">
        <v>550</v>
      </c>
      <c r="E484" s="66">
        <v>440</v>
      </c>
      <c r="F484" s="67"/>
      <c r="G484" s="65">
        <f t="shared" si="88"/>
        <v>21</v>
      </c>
      <c r="H484" s="66">
        <f t="shared" si="89"/>
        <v>110</v>
      </c>
      <c r="I484" s="20">
        <f t="shared" si="90"/>
        <v>1.75</v>
      </c>
      <c r="J484" s="21">
        <f t="shared" si="91"/>
        <v>0.25</v>
      </c>
    </row>
    <row r="485" spans="1:10" x14ac:dyDescent="0.25">
      <c r="A485" s="158" t="s">
        <v>508</v>
      </c>
      <c r="B485" s="65">
        <v>0</v>
      </c>
      <c r="C485" s="66">
        <v>0</v>
      </c>
      <c r="D485" s="65">
        <v>14</v>
      </c>
      <c r="E485" s="66">
        <v>49</v>
      </c>
      <c r="F485" s="67"/>
      <c r="G485" s="65">
        <f t="shared" si="88"/>
        <v>0</v>
      </c>
      <c r="H485" s="66">
        <f t="shared" si="89"/>
        <v>-35</v>
      </c>
      <c r="I485" s="20" t="str">
        <f t="shared" si="90"/>
        <v>-</v>
      </c>
      <c r="J485" s="21">
        <f t="shared" si="91"/>
        <v>-0.7142857142857143</v>
      </c>
    </row>
    <row r="486" spans="1:10" x14ac:dyDescent="0.25">
      <c r="A486" s="158" t="s">
        <v>231</v>
      </c>
      <c r="B486" s="65">
        <v>0</v>
      </c>
      <c r="C486" s="66">
        <v>4</v>
      </c>
      <c r="D486" s="65">
        <v>28</v>
      </c>
      <c r="E486" s="66">
        <v>28</v>
      </c>
      <c r="F486" s="67"/>
      <c r="G486" s="65">
        <f t="shared" si="88"/>
        <v>-4</v>
      </c>
      <c r="H486" s="66">
        <f t="shared" si="89"/>
        <v>0</v>
      </c>
      <c r="I486" s="20">
        <f t="shared" si="90"/>
        <v>-1</v>
      </c>
      <c r="J486" s="21">
        <f t="shared" si="91"/>
        <v>0</v>
      </c>
    </row>
    <row r="487" spans="1:10" x14ac:dyDescent="0.25">
      <c r="A487" s="158" t="s">
        <v>524</v>
      </c>
      <c r="B487" s="65">
        <v>29</v>
      </c>
      <c r="C487" s="66">
        <v>51</v>
      </c>
      <c r="D487" s="65">
        <v>488</v>
      </c>
      <c r="E487" s="66">
        <v>738</v>
      </c>
      <c r="F487" s="67"/>
      <c r="G487" s="65">
        <f t="shared" si="88"/>
        <v>-22</v>
      </c>
      <c r="H487" s="66">
        <f t="shared" si="89"/>
        <v>-250</v>
      </c>
      <c r="I487" s="20">
        <f t="shared" si="90"/>
        <v>-0.43137254901960786</v>
      </c>
      <c r="J487" s="21">
        <f t="shared" si="91"/>
        <v>-0.33875338753387535</v>
      </c>
    </row>
    <row r="488" spans="1:10" s="160" customFormat="1" x14ac:dyDescent="0.25">
      <c r="A488" s="178" t="s">
        <v>711</v>
      </c>
      <c r="B488" s="71">
        <v>181</v>
      </c>
      <c r="C488" s="72">
        <v>167</v>
      </c>
      <c r="D488" s="71">
        <v>2820</v>
      </c>
      <c r="E488" s="72">
        <v>2496</v>
      </c>
      <c r="F488" s="73"/>
      <c r="G488" s="71">
        <f t="shared" si="88"/>
        <v>14</v>
      </c>
      <c r="H488" s="72">
        <f t="shared" si="89"/>
        <v>324</v>
      </c>
      <c r="I488" s="37">
        <f t="shared" si="90"/>
        <v>8.3832335329341312E-2</v>
      </c>
      <c r="J488" s="38">
        <f t="shared" si="91"/>
        <v>0.12980769230769232</v>
      </c>
    </row>
    <row r="489" spans="1:10" x14ac:dyDescent="0.25">
      <c r="A489" s="177"/>
      <c r="B489" s="143"/>
      <c r="C489" s="144"/>
      <c r="D489" s="143"/>
      <c r="E489" s="144"/>
      <c r="F489" s="145"/>
      <c r="G489" s="143"/>
      <c r="H489" s="144"/>
      <c r="I489" s="151"/>
      <c r="J489" s="152"/>
    </row>
    <row r="490" spans="1:10" s="139" customFormat="1" x14ac:dyDescent="0.25">
      <c r="A490" s="159" t="s">
        <v>89</v>
      </c>
      <c r="B490" s="65"/>
      <c r="C490" s="66"/>
      <c r="D490" s="65"/>
      <c r="E490" s="66"/>
      <c r="F490" s="67"/>
      <c r="G490" s="65"/>
      <c r="H490" s="66"/>
      <c r="I490" s="20"/>
      <c r="J490" s="21"/>
    </row>
    <row r="491" spans="1:10" x14ac:dyDescent="0.25">
      <c r="A491" s="158" t="s">
        <v>358</v>
      </c>
      <c r="B491" s="65">
        <v>0</v>
      </c>
      <c r="C491" s="66">
        <v>2</v>
      </c>
      <c r="D491" s="65">
        <v>2</v>
      </c>
      <c r="E491" s="66">
        <v>4</v>
      </c>
      <c r="F491" s="67"/>
      <c r="G491" s="65">
        <f>B491-C491</f>
        <v>-2</v>
      </c>
      <c r="H491" s="66">
        <f>D491-E491</f>
        <v>-2</v>
      </c>
      <c r="I491" s="20">
        <f>IF(C491=0, "-", IF(G491/C491&lt;10, G491/C491, "&gt;999%"))</f>
        <v>-1</v>
      </c>
      <c r="J491" s="21">
        <f>IF(E491=0, "-", IF(H491/E491&lt;10, H491/E491, "&gt;999%"))</f>
        <v>-0.5</v>
      </c>
    </row>
    <row r="492" spans="1:10" x14ac:dyDescent="0.25">
      <c r="A492" s="158" t="s">
        <v>503</v>
      </c>
      <c r="B492" s="65">
        <v>2</v>
      </c>
      <c r="C492" s="66">
        <v>2</v>
      </c>
      <c r="D492" s="65">
        <v>13</v>
      </c>
      <c r="E492" s="66">
        <v>5</v>
      </c>
      <c r="F492" s="67"/>
      <c r="G492" s="65">
        <f>B492-C492</f>
        <v>0</v>
      </c>
      <c r="H492" s="66">
        <f>D492-E492</f>
        <v>8</v>
      </c>
      <c r="I492" s="20">
        <f>IF(C492=0, "-", IF(G492/C492&lt;10, G492/C492, "&gt;999%"))</f>
        <v>0</v>
      </c>
      <c r="J492" s="21">
        <f>IF(E492=0, "-", IF(H492/E492&lt;10, H492/E492, "&gt;999%"))</f>
        <v>1.6</v>
      </c>
    </row>
    <row r="493" spans="1:10" x14ac:dyDescent="0.25">
      <c r="A493" s="158" t="s">
        <v>303</v>
      </c>
      <c r="B493" s="65">
        <v>1</v>
      </c>
      <c r="C493" s="66">
        <v>0</v>
      </c>
      <c r="D493" s="65">
        <v>7</v>
      </c>
      <c r="E493" s="66">
        <v>4</v>
      </c>
      <c r="F493" s="67"/>
      <c r="G493" s="65">
        <f>B493-C493</f>
        <v>1</v>
      </c>
      <c r="H493" s="66">
        <f>D493-E493</f>
        <v>3</v>
      </c>
      <c r="I493" s="20" t="str">
        <f>IF(C493=0, "-", IF(G493/C493&lt;10, G493/C493, "&gt;999%"))</f>
        <v>-</v>
      </c>
      <c r="J493" s="21">
        <f>IF(E493=0, "-", IF(H493/E493&lt;10, H493/E493, "&gt;999%"))</f>
        <v>0.75</v>
      </c>
    </row>
    <row r="494" spans="1:10" s="160" customFormat="1" x14ac:dyDescent="0.25">
      <c r="A494" s="178" t="s">
        <v>712</v>
      </c>
      <c r="B494" s="71">
        <v>3</v>
      </c>
      <c r="C494" s="72">
        <v>4</v>
      </c>
      <c r="D494" s="71">
        <v>22</v>
      </c>
      <c r="E494" s="72">
        <v>13</v>
      </c>
      <c r="F494" s="73"/>
      <c r="G494" s="71">
        <f>B494-C494</f>
        <v>-1</v>
      </c>
      <c r="H494" s="72">
        <f>D494-E494</f>
        <v>9</v>
      </c>
      <c r="I494" s="37">
        <f>IF(C494=0, "-", IF(G494/C494&lt;10, G494/C494, "&gt;999%"))</f>
        <v>-0.25</v>
      </c>
      <c r="J494" s="38">
        <f>IF(E494=0, "-", IF(H494/E494&lt;10, H494/E494, "&gt;999%"))</f>
        <v>0.69230769230769229</v>
      </c>
    </row>
    <row r="495" spans="1:10" x14ac:dyDescent="0.25">
      <c r="A495" s="177"/>
      <c r="B495" s="143"/>
      <c r="C495" s="144"/>
      <c r="D495" s="143"/>
      <c r="E495" s="144"/>
      <c r="F495" s="145"/>
      <c r="G495" s="143"/>
      <c r="H495" s="144"/>
      <c r="I495" s="151"/>
      <c r="J495" s="152"/>
    </row>
    <row r="496" spans="1:10" s="139" customFormat="1" x14ac:dyDescent="0.25">
      <c r="A496" s="159" t="s">
        <v>90</v>
      </c>
      <c r="B496" s="65"/>
      <c r="C496" s="66"/>
      <c r="D496" s="65"/>
      <c r="E496" s="66"/>
      <c r="F496" s="67"/>
      <c r="G496" s="65"/>
      <c r="H496" s="66"/>
      <c r="I496" s="20"/>
      <c r="J496" s="21"/>
    </row>
    <row r="497" spans="1:10" x14ac:dyDescent="0.25">
      <c r="A497" s="158" t="s">
        <v>593</v>
      </c>
      <c r="B497" s="65">
        <v>30</v>
      </c>
      <c r="C497" s="66">
        <v>37</v>
      </c>
      <c r="D497" s="65">
        <v>341</v>
      </c>
      <c r="E497" s="66">
        <v>395</v>
      </c>
      <c r="F497" s="67"/>
      <c r="G497" s="65">
        <f>B497-C497</f>
        <v>-7</v>
      </c>
      <c r="H497" s="66">
        <f>D497-E497</f>
        <v>-54</v>
      </c>
      <c r="I497" s="20">
        <f>IF(C497=0, "-", IF(G497/C497&lt;10, G497/C497, "&gt;999%"))</f>
        <v>-0.1891891891891892</v>
      </c>
      <c r="J497" s="21">
        <f>IF(E497=0, "-", IF(H497/E497&lt;10, H497/E497, "&gt;999%"))</f>
        <v>-0.13670886075949368</v>
      </c>
    </row>
    <row r="498" spans="1:10" s="160" customFormat="1" x14ac:dyDescent="0.25">
      <c r="A498" s="178" t="s">
        <v>713</v>
      </c>
      <c r="B498" s="71">
        <v>30</v>
      </c>
      <c r="C498" s="72">
        <v>37</v>
      </c>
      <c r="D498" s="71">
        <v>341</v>
      </c>
      <c r="E498" s="72">
        <v>395</v>
      </c>
      <c r="F498" s="73"/>
      <c r="G498" s="71">
        <f>B498-C498</f>
        <v>-7</v>
      </c>
      <c r="H498" s="72">
        <f>D498-E498</f>
        <v>-54</v>
      </c>
      <c r="I498" s="37">
        <f>IF(C498=0, "-", IF(G498/C498&lt;10, G498/C498, "&gt;999%"))</f>
        <v>-0.1891891891891892</v>
      </c>
      <c r="J498" s="38">
        <f>IF(E498=0, "-", IF(H498/E498&lt;10, H498/E498, "&gt;999%"))</f>
        <v>-0.13670886075949368</v>
      </c>
    </row>
    <row r="499" spans="1:10" x14ac:dyDescent="0.25">
      <c r="A499" s="177"/>
      <c r="B499" s="143"/>
      <c r="C499" s="144"/>
      <c r="D499" s="143"/>
      <c r="E499" s="144"/>
      <c r="F499" s="145"/>
      <c r="G499" s="143"/>
      <c r="H499" s="144"/>
      <c r="I499" s="151"/>
      <c r="J499" s="152"/>
    </row>
    <row r="500" spans="1:10" s="139" customFormat="1" x14ac:dyDescent="0.25">
      <c r="A500" s="159" t="s">
        <v>91</v>
      </c>
      <c r="B500" s="65"/>
      <c r="C500" s="66"/>
      <c r="D500" s="65"/>
      <c r="E500" s="66"/>
      <c r="F500" s="67"/>
      <c r="G500" s="65"/>
      <c r="H500" s="66"/>
      <c r="I500" s="20"/>
      <c r="J500" s="21"/>
    </row>
    <row r="501" spans="1:10" x14ac:dyDescent="0.25">
      <c r="A501" s="158" t="s">
        <v>579</v>
      </c>
      <c r="B501" s="65">
        <v>2</v>
      </c>
      <c r="C501" s="66">
        <v>0</v>
      </c>
      <c r="D501" s="65">
        <v>11</v>
      </c>
      <c r="E501" s="66">
        <v>0</v>
      </c>
      <c r="F501" s="67"/>
      <c r="G501" s="65">
        <f>B501-C501</f>
        <v>2</v>
      </c>
      <c r="H501" s="66">
        <f>D501-E501</f>
        <v>11</v>
      </c>
      <c r="I501" s="20" t="str">
        <f>IF(C501=0, "-", IF(G501/C501&lt;10, G501/C501, "&gt;999%"))</f>
        <v>-</v>
      </c>
      <c r="J501" s="21" t="str">
        <f>IF(E501=0, "-", IF(H501/E501&lt;10, H501/E501, "&gt;999%"))</f>
        <v>-</v>
      </c>
    </row>
    <row r="502" spans="1:10" s="160" customFormat="1" x14ac:dyDescent="0.25">
      <c r="A502" s="178" t="s">
        <v>714</v>
      </c>
      <c r="B502" s="71">
        <v>2</v>
      </c>
      <c r="C502" s="72">
        <v>0</v>
      </c>
      <c r="D502" s="71">
        <v>11</v>
      </c>
      <c r="E502" s="72">
        <v>0</v>
      </c>
      <c r="F502" s="73"/>
      <c r="G502" s="71">
        <f>B502-C502</f>
        <v>2</v>
      </c>
      <c r="H502" s="72">
        <f>D502-E502</f>
        <v>11</v>
      </c>
      <c r="I502" s="37" t="str">
        <f>IF(C502=0, "-", IF(G502/C502&lt;10, G502/C502, "&gt;999%"))</f>
        <v>-</v>
      </c>
      <c r="J502" s="38" t="str">
        <f>IF(E502=0, "-", IF(H502/E502&lt;10, H502/E502, "&gt;999%"))</f>
        <v>-</v>
      </c>
    </row>
    <row r="503" spans="1:10" x14ac:dyDescent="0.25">
      <c r="A503" s="177"/>
      <c r="B503" s="143"/>
      <c r="C503" s="144"/>
      <c r="D503" s="143"/>
      <c r="E503" s="144"/>
      <c r="F503" s="145"/>
      <c r="G503" s="143"/>
      <c r="H503" s="144"/>
      <c r="I503" s="151"/>
      <c r="J503" s="152"/>
    </row>
    <row r="504" spans="1:10" s="139" customFormat="1" x14ac:dyDescent="0.25">
      <c r="A504" s="159" t="s">
        <v>92</v>
      </c>
      <c r="B504" s="65"/>
      <c r="C504" s="66"/>
      <c r="D504" s="65"/>
      <c r="E504" s="66"/>
      <c r="F504" s="67"/>
      <c r="G504" s="65"/>
      <c r="H504" s="66"/>
      <c r="I504" s="20"/>
      <c r="J504" s="21"/>
    </row>
    <row r="505" spans="1:10" x14ac:dyDescent="0.25">
      <c r="A505" s="158" t="s">
        <v>213</v>
      </c>
      <c r="B505" s="65">
        <v>17</v>
      </c>
      <c r="C505" s="66">
        <v>8</v>
      </c>
      <c r="D505" s="65">
        <v>93</v>
      </c>
      <c r="E505" s="66">
        <v>248</v>
      </c>
      <c r="F505" s="67"/>
      <c r="G505" s="65">
        <f t="shared" ref="G505:G512" si="92">B505-C505</f>
        <v>9</v>
      </c>
      <c r="H505" s="66">
        <f t="shared" ref="H505:H512" si="93">D505-E505</f>
        <v>-155</v>
      </c>
      <c r="I505" s="20">
        <f t="shared" ref="I505:I512" si="94">IF(C505=0, "-", IF(G505/C505&lt;10, G505/C505, "&gt;999%"))</f>
        <v>1.125</v>
      </c>
      <c r="J505" s="21">
        <f t="shared" ref="J505:J512" si="95">IF(E505=0, "-", IF(H505/E505&lt;10, H505/E505, "&gt;999%"))</f>
        <v>-0.625</v>
      </c>
    </row>
    <row r="506" spans="1:10" x14ac:dyDescent="0.25">
      <c r="A506" s="158" t="s">
        <v>386</v>
      </c>
      <c r="B506" s="65">
        <v>62</v>
      </c>
      <c r="C506" s="66">
        <v>57</v>
      </c>
      <c r="D506" s="65">
        <v>554</v>
      </c>
      <c r="E506" s="66">
        <v>733</v>
      </c>
      <c r="F506" s="67"/>
      <c r="G506" s="65">
        <f t="shared" si="92"/>
        <v>5</v>
      </c>
      <c r="H506" s="66">
        <f t="shared" si="93"/>
        <v>-179</v>
      </c>
      <c r="I506" s="20">
        <f t="shared" si="94"/>
        <v>8.771929824561403E-2</v>
      </c>
      <c r="J506" s="21">
        <f t="shared" si="95"/>
        <v>-0.24420190995907232</v>
      </c>
    </row>
    <row r="507" spans="1:10" x14ac:dyDescent="0.25">
      <c r="A507" s="158" t="s">
        <v>421</v>
      </c>
      <c r="B507" s="65">
        <v>35</v>
      </c>
      <c r="C507" s="66">
        <v>60</v>
      </c>
      <c r="D507" s="65">
        <v>329</v>
      </c>
      <c r="E507" s="66">
        <v>620</v>
      </c>
      <c r="F507" s="67"/>
      <c r="G507" s="65">
        <f t="shared" si="92"/>
        <v>-25</v>
      </c>
      <c r="H507" s="66">
        <f t="shared" si="93"/>
        <v>-291</v>
      </c>
      <c r="I507" s="20">
        <f t="shared" si="94"/>
        <v>-0.41666666666666669</v>
      </c>
      <c r="J507" s="21">
        <f t="shared" si="95"/>
        <v>-0.46935483870967742</v>
      </c>
    </row>
    <row r="508" spans="1:10" x14ac:dyDescent="0.25">
      <c r="A508" s="158" t="s">
        <v>462</v>
      </c>
      <c r="B508" s="65">
        <v>57</v>
      </c>
      <c r="C508" s="66">
        <v>7</v>
      </c>
      <c r="D508" s="65">
        <v>549</v>
      </c>
      <c r="E508" s="66">
        <v>523</v>
      </c>
      <c r="F508" s="67"/>
      <c r="G508" s="65">
        <f t="shared" si="92"/>
        <v>50</v>
      </c>
      <c r="H508" s="66">
        <f t="shared" si="93"/>
        <v>26</v>
      </c>
      <c r="I508" s="20">
        <f t="shared" si="94"/>
        <v>7.1428571428571432</v>
      </c>
      <c r="J508" s="21">
        <f t="shared" si="95"/>
        <v>4.9713193116634802E-2</v>
      </c>
    </row>
    <row r="509" spans="1:10" x14ac:dyDescent="0.25">
      <c r="A509" s="158" t="s">
        <v>254</v>
      </c>
      <c r="B509" s="65">
        <v>39</v>
      </c>
      <c r="C509" s="66">
        <v>16</v>
      </c>
      <c r="D509" s="65">
        <v>334</v>
      </c>
      <c r="E509" s="66">
        <v>396</v>
      </c>
      <c r="F509" s="67"/>
      <c r="G509" s="65">
        <f t="shared" si="92"/>
        <v>23</v>
      </c>
      <c r="H509" s="66">
        <f t="shared" si="93"/>
        <v>-62</v>
      </c>
      <c r="I509" s="20">
        <f t="shared" si="94"/>
        <v>1.4375</v>
      </c>
      <c r="J509" s="21">
        <f t="shared" si="95"/>
        <v>-0.15656565656565657</v>
      </c>
    </row>
    <row r="510" spans="1:10" x14ac:dyDescent="0.25">
      <c r="A510" s="158" t="s">
        <v>232</v>
      </c>
      <c r="B510" s="65">
        <v>15</v>
      </c>
      <c r="C510" s="66">
        <v>8</v>
      </c>
      <c r="D510" s="65">
        <v>175</v>
      </c>
      <c r="E510" s="66">
        <v>256</v>
      </c>
      <c r="F510" s="67"/>
      <c r="G510" s="65">
        <f t="shared" si="92"/>
        <v>7</v>
      </c>
      <c r="H510" s="66">
        <f t="shared" si="93"/>
        <v>-81</v>
      </c>
      <c r="I510" s="20">
        <f t="shared" si="94"/>
        <v>0.875</v>
      </c>
      <c r="J510" s="21">
        <f t="shared" si="95"/>
        <v>-0.31640625</v>
      </c>
    </row>
    <row r="511" spans="1:10" x14ac:dyDescent="0.25">
      <c r="A511" s="158" t="s">
        <v>278</v>
      </c>
      <c r="B511" s="65">
        <v>14</v>
      </c>
      <c r="C511" s="66">
        <v>27</v>
      </c>
      <c r="D511" s="65">
        <v>267</v>
      </c>
      <c r="E511" s="66">
        <v>181</v>
      </c>
      <c r="F511" s="67"/>
      <c r="G511" s="65">
        <f t="shared" si="92"/>
        <v>-13</v>
      </c>
      <c r="H511" s="66">
        <f t="shared" si="93"/>
        <v>86</v>
      </c>
      <c r="I511" s="20">
        <f t="shared" si="94"/>
        <v>-0.48148148148148145</v>
      </c>
      <c r="J511" s="21">
        <f t="shared" si="95"/>
        <v>0.47513812154696133</v>
      </c>
    </row>
    <row r="512" spans="1:10" s="160" customFormat="1" x14ac:dyDescent="0.25">
      <c r="A512" s="178" t="s">
        <v>715</v>
      </c>
      <c r="B512" s="71">
        <v>239</v>
      </c>
      <c r="C512" s="72">
        <v>183</v>
      </c>
      <c r="D512" s="71">
        <v>2301</v>
      </c>
      <c r="E512" s="72">
        <v>2957</v>
      </c>
      <c r="F512" s="73"/>
      <c r="G512" s="71">
        <f t="shared" si="92"/>
        <v>56</v>
      </c>
      <c r="H512" s="72">
        <f t="shared" si="93"/>
        <v>-656</v>
      </c>
      <c r="I512" s="37">
        <f t="shared" si="94"/>
        <v>0.30601092896174864</v>
      </c>
      <c r="J512" s="38">
        <f t="shared" si="95"/>
        <v>-0.22184646601285085</v>
      </c>
    </row>
    <row r="513" spans="1:10" x14ac:dyDescent="0.25">
      <c r="A513" s="177"/>
      <c r="B513" s="143"/>
      <c r="C513" s="144"/>
      <c r="D513" s="143"/>
      <c r="E513" s="144"/>
      <c r="F513" s="145"/>
      <c r="G513" s="143"/>
      <c r="H513" s="144"/>
      <c r="I513" s="151"/>
      <c r="J513" s="152"/>
    </row>
    <row r="514" spans="1:10" s="139" customFormat="1" x14ac:dyDescent="0.25">
      <c r="A514" s="159" t="s">
        <v>93</v>
      </c>
      <c r="B514" s="65"/>
      <c r="C514" s="66"/>
      <c r="D514" s="65"/>
      <c r="E514" s="66"/>
      <c r="F514" s="67"/>
      <c r="G514" s="65"/>
      <c r="H514" s="66"/>
      <c r="I514" s="20"/>
      <c r="J514" s="21"/>
    </row>
    <row r="515" spans="1:10" x14ac:dyDescent="0.25">
      <c r="A515" s="158" t="s">
        <v>422</v>
      </c>
      <c r="B515" s="65">
        <v>13</v>
      </c>
      <c r="C515" s="66">
        <v>10</v>
      </c>
      <c r="D515" s="65">
        <v>142</v>
      </c>
      <c r="E515" s="66">
        <v>106</v>
      </c>
      <c r="F515" s="67"/>
      <c r="G515" s="65">
        <f>B515-C515</f>
        <v>3</v>
      </c>
      <c r="H515" s="66">
        <f>D515-E515</f>
        <v>36</v>
      </c>
      <c r="I515" s="20">
        <f>IF(C515=0, "-", IF(G515/C515&lt;10, G515/C515, "&gt;999%"))</f>
        <v>0.3</v>
      </c>
      <c r="J515" s="21">
        <f>IF(E515=0, "-", IF(H515/E515&lt;10, H515/E515, "&gt;999%"))</f>
        <v>0.33962264150943394</v>
      </c>
    </row>
    <row r="516" spans="1:10" x14ac:dyDescent="0.25">
      <c r="A516" s="158" t="s">
        <v>551</v>
      </c>
      <c r="B516" s="65">
        <v>97</v>
      </c>
      <c r="C516" s="66">
        <v>26</v>
      </c>
      <c r="D516" s="65">
        <v>544</v>
      </c>
      <c r="E516" s="66">
        <v>536</v>
      </c>
      <c r="F516" s="67"/>
      <c r="G516" s="65">
        <f>B516-C516</f>
        <v>71</v>
      </c>
      <c r="H516" s="66">
        <f>D516-E516</f>
        <v>8</v>
      </c>
      <c r="I516" s="20">
        <f>IF(C516=0, "-", IF(G516/C516&lt;10, G516/C516, "&gt;999%"))</f>
        <v>2.7307692307692308</v>
      </c>
      <c r="J516" s="21">
        <f>IF(E516=0, "-", IF(H516/E516&lt;10, H516/E516, "&gt;999%"))</f>
        <v>1.4925373134328358E-2</v>
      </c>
    </row>
    <row r="517" spans="1:10" x14ac:dyDescent="0.25">
      <c r="A517" s="158" t="s">
        <v>463</v>
      </c>
      <c r="B517" s="65">
        <v>45</v>
      </c>
      <c r="C517" s="66">
        <v>18</v>
      </c>
      <c r="D517" s="65">
        <v>458</v>
      </c>
      <c r="E517" s="66">
        <v>216</v>
      </c>
      <c r="F517" s="67"/>
      <c r="G517" s="65">
        <f>B517-C517</f>
        <v>27</v>
      </c>
      <c r="H517" s="66">
        <f>D517-E517</f>
        <v>242</v>
      </c>
      <c r="I517" s="20">
        <f>IF(C517=0, "-", IF(G517/C517&lt;10, G517/C517, "&gt;999%"))</f>
        <v>1.5</v>
      </c>
      <c r="J517" s="21">
        <f>IF(E517=0, "-", IF(H517/E517&lt;10, H517/E517, "&gt;999%"))</f>
        <v>1.1203703703703705</v>
      </c>
    </row>
    <row r="518" spans="1:10" s="160" customFormat="1" x14ac:dyDescent="0.25">
      <c r="A518" s="178" t="s">
        <v>716</v>
      </c>
      <c r="B518" s="71">
        <v>155</v>
      </c>
      <c r="C518" s="72">
        <v>54</v>
      </c>
      <c r="D518" s="71">
        <v>1144</v>
      </c>
      <c r="E518" s="72">
        <v>858</v>
      </c>
      <c r="F518" s="73"/>
      <c r="G518" s="71">
        <f>B518-C518</f>
        <v>101</v>
      </c>
      <c r="H518" s="72">
        <f>D518-E518</f>
        <v>286</v>
      </c>
      <c r="I518" s="37">
        <f>IF(C518=0, "-", IF(G518/C518&lt;10, G518/C518, "&gt;999%"))</f>
        <v>1.8703703703703705</v>
      </c>
      <c r="J518" s="38">
        <f>IF(E518=0, "-", IF(H518/E518&lt;10, H518/E518, "&gt;999%"))</f>
        <v>0.33333333333333331</v>
      </c>
    </row>
    <row r="519" spans="1:10" x14ac:dyDescent="0.25">
      <c r="A519" s="177"/>
      <c r="B519" s="143"/>
      <c r="C519" s="144"/>
      <c r="D519" s="143"/>
      <c r="E519" s="144"/>
      <c r="F519" s="145"/>
      <c r="G519" s="143"/>
      <c r="H519" s="144"/>
      <c r="I519" s="151"/>
      <c r="J519" s="152"/>
    </row>
    <row r="520" spans="1:10" s="139" customFormat="1" x14ac:dyDescent="0.25">
      <c r="A520" s="159" t="s">
        <v>94</v>
      </c>
      <c r="B520" s="65"/>
      <c r="C520" s="66"/>
      <c r="D520" s="65"/>
      <c r="E520" s="66"/>
      <c r="F520" s="67"/>
      <c r="G520" s="65"/>
      <c r="H520" s="66"/>
      <c r="I520" s="20"/>
      <c r="J520" s="21"/>
    </row>
    <row r="521" spans="1:10" x14ac:dyDescent="0.25">
      <c r="A521" s="158" t="s">
        <v>327</v>
      </c>
      <c r="B521" s="65">
        <v>20</v>
      </c>
      <c r="C521" s="66">
        <v>0</v>
      </c>
      <c r="D521" s="65">
        <v>248</v>
      </c>
      <c r="E521" s="66">
        <v>27</v>
      </c>
      <c r="F521" s="67"/>
      <c r="G521" s="65">
        <f t="shared" ref="G521:G528" si="96">B521-C521</f>
        <v>20</v>
      </c>
      <c r="H521" s="66">
        <f t="shared" ref="H521:H528" si="97">D521-E521</f>
        <v>221</v>
      </c>
      <c r="I521" s="20" t="str">
        <f t="shared" ref="I521:I528" si="98">IF(C521=0, "-", IF(G521/C521&lt;10, G521/C521, "&gt;999%"))</f>
        <v>-</v>
      </c>
      <c r="J521" s="21">
        <f t="shared" ref="J521:J528" si="99">IF(E521=0, "-", IF(H521/E521&lt;10, H521/E521, "&gt;999%"))</f>
        <v>8.1851851851851851</v>
      </c>
    </row>
    <row r="522" spans="1:10" x14ac:dyDescent="0.25">
      <c r="A522" s="158" t="s">
        <v>423</v>
      </c>
      <c r="B522" s="65">
        <v>442</v>
      </c>
      <c r="C522" s="66">
        <v>316</v>
      </c>
      <c r="D522" s="65">
        <v>2758</v>
      </c>
      <c r="E522" s="66">
        <v>2922</v>
      </c>
      <c r="F522" s="67"/>
      <c r="G522" s="65">
        <f t="shared" si="96"/>
        <v>126</v>
      </c>
      <c r="H522" s="66">
        <f t="shared" si="97"/>
        <v>-164</v>
      </c>
      <c r="I522" s="20">
        <f t="shared" si="98"/>
        <v>0.39873417721518989</v>
      </c>
      <c r="J522" s="21">
        <f t="shared" si="99"/>
        <v>-5.6125941136208078E-2</v>
      </c>
    </row>
    <row r="523" spans="1:10" x14ac:dyDescent="0.25">
      <c r="A523" s="158" t="s">
        <v>233</v>
      </c>
      <c r="B523" s="65">
        <v>60</v>
      </c>
      <c r="C523" s="66">
        <v>35</v>
      </c>
      <c r="D523" s="65">
        <v>816</v>
      </c>
      <c r="E523" s="66">
        <v>908</v>
      </c>
      <c r="F523" s="67"/>
      <c r="G523" s="65">
        <f t="shared" si="96"/>
        <v>25</v>
      </c>
      <c r="H523" s="66">
        <f t="shared" si="97"/>
        <v>-92</v>
      </c>
      <c r="I523" s="20">
        <f t="shared" si="98"/>
        <v>0.7142857142857143</v>
      </c>
      <c r="J523" s="21">
        <f t="shared" si="99"/>
        <v>-0.1013215859030837</v>
      </c>
    </row>
    <row r="524" spans="1:10" x14ac:dyDescent="0.25">
      <c r="A524" s="158" t="s">
        <v>255</v>
      </c>
      <c r="B524" s="65">
        <v>0</v>
      </c>
      <c r="C524" s="66">
        <v>0</v>
      </c>
      <c r="D524" s="65">
        <v>0</v>
      </c>
      <c r="E524" s="66">
        <v>38</v>
      </c>
      <c r="F524" s="67"/>
      <c r="G524" s="65">
        <f t="shared" si="96"/>
        <v>0</v>
      </c>
      <c r="H524" s="66">
        <f t="shared" si="97"/>
        <v>-38</v>
      </c>
      <c r="I524" s="20" t="str">
        <f t="shared" si="98"/>
        <v>-</v>
      </c>
      <c r="J524" s="21">
        <f t="shared" si="99"/>
        <v>-1</v>
      </c>
    </row>
    <row r="525" spans="1:10" x14ac:dyDescent="0.25">
      <c r="A525" s="158" t="s">
        <v>464</v>
      </c>
      <c r="B525" s="65">
        <v>178</v>
      </c>
      <c r="C525" s="66">
        <v>245</v>
      </c>
      <c r="D525" s="65">
        <v>2823</v>
      </c>
      <c r="E525" s="66">
        <v>2621</v>
      </c>
      <c r="F525" s="67"/>
      <c r="G525" s="65">
        <f t="shared" si="96"/>
        <v>-67</v>
      </c>
      <c r="H525" s="66">
        <f t="shared" si="97"/>
        <v>202</v>
      </c>
      <c r="I525" s="20">
        <f t="shared" si="98"/>
        <v>-0.27346938775510204</v>
      </c>
      <c r="J525" s="21">
        <f t="shared" si="99"/>
        <v>7.7069820679130097E-2</v>
      </c>
    </row>
    <row r="526" spans="1:10" x14ac:dyDescent="0.25">
      <c r="A526" s="158" t="s">
        <v>234</v>
      </c>
      <c r="B526" s="65">
        <v>79</v>
      </c>
      <c r="C526" s="66">
        <v>11</v>
      </c>
      <c r="D526" s="65">
        <v>502</v>
      </c>
      <c r="E526" s="66">
        <v>237</v>
      </c>
      <c r="F526" s="67"/>
      <c r="G526" s="65">
        <f t="shared" si="96"/>
        <v>68</v>
      </c>
      <c r="H526" s="66">
        <f t="shared" si="97"/>
        <v>265</v>
      </c>
      <c r="I526" s="20">
        <f t="shared" si="98"/>
        <v>6.1818181818181817</v>
      </c>
      <c r="J526" s="21">
        <f t="shared" si="99"/>
        <v>1.1181434599156117</v>
      </c>
    </row>
    <row r="527" spans="1:10" x14ac:dyDescent="0.25">
      <c r="A527" s="158" t="s">
        <v>387</v>
      </c>
      <c r="B527" s="65">
        <v>226</v>
      </c>
      <c r="C527" s="66">
        <v>105</v>
      </c>
      <c r="D527" s="65">
        <v>2151</v>
      </c>
      <c r="E527" s="66">
        <v>1909</v>
      </c>
      <c r="F527" s="67"/>
      <c r="G527" s="65">
        <f t="shared" si="96"/>
        <v>121</v>
      </c>
      <c r="H527" s="66">
        <f t="shared" si="97"/>
        <v>242</v>
      </c>
      <c r="I527" s="20">
        <f t="shared" si="98"/>
        <v>1.1523809523809523</v>
      </c>
      <c r="J527" s="21">
        <f t="shared" si="99"/>
        <v>0.12676794133053956</v>
      </c>
    </row>
    <row r="528" spans="1:10" s="160" customFormat="1" x14ac:dyDescent="0.25">
      <c r="A528" s="178" t="s">
        <v>717</v>
      </c>
      <c r="B528" s="71">
        <v>1005</v>
      </c>
      <c r="C528" s="72">
        <v>712</v>
      </c>
      <c r="D528" s="71">
        <v>9298</v>
      </c>
      <c r="E528" s="72">
        <v>8662</v>
      </c>
      <c r="F528" s="73"/>
      <c r="G528" s="71">
        <f t="shared" si="96"/>
        <v>293</v>
      </c>
      <c r="H528" s="72">
        <f t="shared" si="97"/>
        <v>636</v>
      </c>
      <c r="I528" s="37">
        <f t="shared" si="98"/>
        <v>0.41151685393258425</v>
      </c>
      <c r="J528" s="38">
        <f t="shared" si="99"/>
        <v>7.3424151466174092E-2</v>
      </c>
    </row>
    <row r="529" spans="1:10" x14ac:dyDescent="0.25">
      <c r="A529" s="177"/>
      <c r="B529" s="143"/>
      <c r="C529" s="144"/>
      <c r="D529" s="143"/>
      <c r="E529" s="144"/>
      <c r="F529" s="145"/>
      <c r="G529" s="143"/>
      <c r="H529" s="144"/>
      <c r="I529" s="151"/>
      <c r="J529" s="152"/>
    </row>
    <row r="530" spans="1:10" s="139" customFormat="1" x14ac:dyDescent="0.25">
      <c r="A530" s="159" t="s">
        <v>95</v>
      </c>
      <c r="B530" s="65"/>
      <c r="C530" s="66"/>
      <c r="D530" s="65"/>
      <c r="E530" s="66"/>
      <c r="F530" s="67"/>
      <c r="G530" s="65"/>
      <c r="H530" s="66"/>
      <c r="I530" s="20"/>
      <c r="J530" s="21"/>
    </row>
    <row r="531" spans="1:10" x14ac:dyDescent="0.25">
      <c r="A531" s="158" t="s">
        <v>214</v>
      </c>
      <c r="B531" s="65">
        <v>29</v>
      </c>
      <c r="C531" s="66">
        <v>92</v>
      </c>
      <c r="D531" s="65">
        <v>1951</v>
      </c>
      <c r="E531" s="66">
        <v>995</v>
      </c>
      <c r="F531" s="67"/>
      <c r="G531" s="65">
        <f t="shared" ref="G531:G537" si="100">B531-C531</f>
        <v>-63</v>
      </c>
      <c r="H531" s="66">
        <f t="shared" ref="H531:H537" si="101">D531-E531</f>
        <v>956</v>
      </c>
      <c r="I531" s="20">
        <f t="shared" ref="I531:I537" si="102">IF(C531=0, "-", IF(G531/C531&lt;10, G531/C531, "&gt;999%"))</f>
        <v>-0.68478260869565222</v>
      </c>
      <c r="J531" s="21">
        <f t="shared" ref="J531:J537" si="103">IF(E531=0, "-", IF(H531/E531&lt;10, H531/E531, "&gt;999%"))</f>
        <v>0.96080402010050248</v>
      </c>
    </row>
    <row r="532" spans="1:10" x14ac:dyDescent="0.25">
      <c r="A532" s="158" t="s">
        <v>366</v>
      </c>
      <c r="B532" s="65">
        <v>51</v>
      </c>
      <c r="C532" s="66">
        <v>43</v>
      </c>
      <c r="D532" s="65">
        <v>407</v>
      </c>
      <c r="E532" s="66">
        <v>398</v>
      </c>
      <c r="F532" s="67"/>
      <c r="G532" s="65">
        <f t="shared" si="100"/>
        <v>8</v>
      </c>
      <c r="H532" s="66">
        <f t="shared" si="101"/>
        <v>9</v>
      </c>
      <c r="I532" s="20">
        <f t="shared" si="102"/>
        <v>0.18604651162790697</v>
      </c>
      <c r="J532" s="21">
        <f t="shared" si="103"/>
        <v>2.2613065326633167E-2</v>
      </c>
    </row>
    <row r="533" spans="1:10" x14ac:dyDescent="0.25">
      <c r="A533" s="158" t="s">
        <v>367</v>
      </c>
      <c r="B533" s="65">
        <v>53</v>
      </c>
      <c r="C533" s="66">
        <v>77</v>
      </c>
      <c r="D533" s="65">
        <v>1070</v>
      </c>
      <c r="E533" s="66">
        <v>478</v>
      </c>
      <c r="F533" s="67"/>
      <c r="G533" s="65">
        <f t="shared" si="100"/>
        <v>-24</v>
      </c>
      <c r="H533" s="66">
        <f t="shared" si="101"/>
        <v>592</v>
      </c>
      <c r="I533" s="20">
        <f t="shared" si="102"/>
        <v>-0.31168831168831168</v>
      </c>
      <c r="J533" s="21">
        <f t="shared" si="103"/>
        <v>1.2384937238493723</v>
      </c>
    </row>
    <row r="534" spans="1:10" x14ac:dyDescent="0.25">
      <c r="A534" s="158" t="s">
        <v>388</v>
      </c>
      <c r="B534" s="65">
        <v>6</v>
      </c>
      <c r="C534" s="66">
        <v>11</v>
      </c>
      <c r="D534" s="65">
        <v>122</v>
      </c>
      <c r="E534" s="66">
        <v>91</v>
      </c>
      <c r="F534" s="67"/>
      <c r="G534" s="65">
        <f t="shared" si="100"/>
        <v>-5</v>
      </c>
      <c r="H534" s="66">
        <f t="shared" si="101"/>
        <v>31</v>
      </c>
      <c r="I534" s="20">
        <f t="shared" si="102"/>
        <v>-0.45454545454545453</v>
      </c>
      <c r="J534" s="21">
        <f t="shared" si="103"/>
        <v>0.34065934065934067</v>
      </c>
    </row>
    <row r="535" spans="1:10" x14ac:dyDescent="0.25">
      <c r="A535" s="158" t="s">
        <v>215</v>
      </c>
      <c r="B535" s="65">
        <v>76</v>
      </c>
      <c r="C535" s="66">
        <v>60</v>
      </c>
      <c r="D535" s="65">
        <v>832</v>
      </c>
      <c r="E535" s="66">
        <v>858</v>
      </c>
      <c r="F535" s="67"/>
      <c r="G535" s="65">
        <f t="shared" si="100"/>
        <v>16</v>
      </c>
      <c r="H535" s="66">
        <f t="shared" si="101"/>
        <v>-26</v>
      </c>
      <c r="I535" s="20">
        <f t="shared" si="102"/>
        <v>0.26666666666666666</v>
      </c>
      <c r="J535" s="21">
        <f t="shared" si="103"/>
        <v>-3.0303030303030304E-2</v>
      </c>
    </row>
    <row r="536" spans="1:10" x14ac:dyDescent="0.25">
      <c r="A536" s="158" t="s">
        <v>389</v>
      </c>
      <c r="B536" s="65">
        <v>44</v>
      </c>
      <c r="C536" s="66">
        <v>42</v>
      </c>
      <c r="D536" s="65">
        <v>601</v>
      </c>
      <c r="E536" s="66">
        <v>714</v>
      </c>
      <c r="F536" s="67"/>
      <c r="G536" s="65">
        <f t="shared" si="100"/>
        <v>2</v>
      </c>
      <c r="H536" s="66">
        <f t="shared" si="101"/>
        <v>-113</v>
      </c>
      <c r="I536" s="20">
        <f t="shared" si="102"/>
        <v>4.7619047619047616E-2</v>
      </c>
      <c r="J536" s="21">
        <f t="shared" si="103"/>
        <v>-0.15826330532212884</v>
      </c>
    </row>
    <row r="537" spans="1:10" s="160" customFormat="1" x14ac:dyDescent="0.25">
      <c r="A537" s="178" t="s">
        <v>718</v>
      </c>
      <c r="B537" s="71">
        <v>259</v>
      </c>
      <c r="C537" s="72">
        <v>325</v>
      </c>
      <c r="D537" s="71">
        <v>4983</v>
      </c>
      <c r="E537" s="72">
        <v>3534</v>
      </c>
      <c r="F537" s="73"/>
      <c r="G537" s="71">
        <f t="shared" si="100"/>
        <v>-66</v>
      </c>
      <c r="H537" s="72">
        <f t="shared" si="101"/>
        <v>1449</v>
      </c>
      <c r="I537" s="37">
        <f t="shared" si="102"/>
        <v>-0.20307692307692307</v>
      </c>
      <c r="J537" s="38">
        <f t="shared" si="103"/>
        <v>0.41001697792869268</v>
      </c>
    </row>
    <row r="538" spans="1:10" x14ac:dyDescent="0.25">
      <c r="A538" s="177"/>
      <c r="B538" s="143"/>
      <c r="C538" s="144"/>
      <c r="D538" s="143"/>
      <c r="E538" s="144"/>
      <c r="F538" s="145"/>
      <c r="G538" s="143"/>
      <c r="H538" s="144"/>
      <c r="I538" s="151"/>
      <c r="J538" s="152"/>
    </row>
    <row r="539" spans="1:10" s="139" customFormat="1" x14ac:dyDescent="0.25">
      <c r="A539" s="159" t="s">
        <v>96</v>
      </c>
      <c r="B539" s="65"/>
      <c r="C539" s="66"/>
      <c r="D539" s="65"/>
      <c r="E539" s="66"/>
      <c r="F539" s="67"/>
      <c r="G539" s="65"/>
      <c r="H539" s="66"/>
      <c r="I539" s="20"/>
      <c r="J539" s="21"/>
    </row>
    <row r="540" spans="1:10" x14ac:dyDescent="0.25">
      <c r="A540" s="158" t="s">
        <v>271</v>
      </c>
      <c r="B540" s="65">
        <v>1007</v>
      </c>
      <c r="C540" s="66">
        <v>0</v>
      </c>
      <c r="D540" s="65">
        <v>3262</v>
      </c>
      <c r="E540" s="66">
        <v>0</v>
      </c>
      <c r="F540" s="67"/>
      <c r="G540" s="65">
        <f>B540-C540</f>
        <v>1007</v>
      </c>
      <c r="H540" s="66">
        <f>D540-E540</f>
        <v>3262</v>
      </c>
      <c r="I540" s="20" t="str">
        <f>IF(C540=0, "-", IF(G540/C540&lt;10, G540/C540, "&gt;999%"))</f>
        <v>-</v>
      </c>
      <c r="J540" s="21" t="str">
        <f>IF(E540=0, "-", IF(H540/E540&lt;10, H540/E540, "&gt;999%"))</f>
        <v>-</v>
      </c>
    </row>
    <row r="541" spans="1:10" x14ac:dyDescent="0.25">
      <c r="A541" s="158" t="s">
        <v>444</v>
      </c>
      <c r="B541" s="65">
        <v>301</v>
      </c>
      <c r="C541" s="66">
        <v>0</v>
      </c>
      <c r="D541" s="65">
        <v>2629</v>
      </c>
      <c r="E541" s="66">
        <v>0</v>
      </c>
      <c r="F541" s="67"/>
      <c r="G541" s="65">
        <f>B541-C541</f>
        <v>301</v>
      </c>
      <c r="H541" s="66">
        <f>D541-E541</f>
        <v>2629</v>
      </c>
      <c r="I541" s="20" t="str">
        <f>IF(C541=0, "-", IF(G541/C541&lt;10, G541/C541, "&gt;999%"))</f>
        <v>-</v>
      </c>
      <c r="J541" s="21" t="str">
        <f>IF(E541=0, "-", IF(H541/E541&lt;10, H541/E541, "&gt;999%"))</f>
        <v>-</v>
      </c>
    </row>
    <row r="542" spans="1:10" s="160" customFormat="1" x14ac:dyDescent="0.25">
      <c r="A542" s="178" t="s">
        <v>719</v>
      </c>
      <c r="B542" s="71">
        <v>1308</v>
      </c>
      <c r="C542" s="72">
        <v>0</v>
      </c>
      <c r="D542" s="71">
        <v>5891</v>
      </c>
      <c r="E542" s="72">
        <v>0</v>
      </c>
      <c r="F542" s="73"/>
      <c r="G542" s="71">
        <f>B542-C542</f>
        <v>1308</v>
      </c>
      <c r="H542" s="72">
        <f>D542-E542</f>
        <v>5891</v>
      </c>
      <c r="I542" s="37" t="str">
        <f>IF(C542=0, "-", IF(G542/C542&lt;10, G542/C542, "&gt;999%"))</f>
        <v>-</v>
      </c>
      <c r="J542" s="38" t="str">
        <f>IF(E542=0, "-", IF(H542/E542&lt;10, H542/E542, "&gt;999%"))</f>
        <v>-</v>
      </c>
    </row>
    <row r="543" spans="1:10" x14ac:dyDescent="0.25">
      <c r="A543" s="177"/>
      <c r="B543" s="143"/>
      <c r="C543" s="144"/>
      <c r="D543" s="143"/>
      <c r="E543" s="144"/>
      <c r="F543" s="145"/>
      <c r="G543" s="143"/>
      <c r="H543" s="144"/>
      <c r="I543" s="151"/>
      <c r="J543" s="152"/>
    </row>
    <row r="544" spans="1:10" s="139" customFormat="1" x14ac:dyDescent="0.25">
      <c r="A544" s="159" t="s">
        <v>97</v>
      </c>
      <c r="B544" s="65"/>
      <c r="C544" s="66"/>
      <c r="D544" s="65"/>
      <c r="E544" s="66"/>
      <c r="F544" s="67"/>
      <c r="G544" s="65"/>
      <c r="H544" s="66"/>
      <c r="I544" s="20"/>
      <c r="J544" s="21"/>
    </row>
    <row r="545" spans="1:10" x14ac:dyDescent="0.25">
      <c r="A545" s="158" t="s">
        <v>256</v>
      </c>
      <c r="B545" s="65">
        <v>68</v>
      </c>
      <c r="C545" s="66">
        <v>199</v>
      </c>
      <c r="D545" s="65">
        <v>2249</v>
      </c>
      <c r="E545" s="66">
        <v>3119</v>
      </c>
      <c r="F545" s="67"/>
      <c r="G545" s="65">
        <f t="shared" ref="G545:G571" si="104">B545-C545</f>
        <v>-131</v>
      </c>
      <c r="H545" s="66">
        <f t="shared" ref="H545:H571" si="105">D545-E545</f>
        <v>-870</v>
      </c>
      <c r="I545" s="20">
        <f t="shared" ref="I545:I571" si="106">IF(C545=0, "-", IF(G545/C545&lt;10, G545/C545, "&gt;999%"))</f>
        <v>-0.65829145728643212</v>
      </c>
      <c r="J545" s="21">
        <f t="shared" ref="J545:J571" si="107">IF(E545=0, "-", IF(H545/E545&lt;10, H545/E545, "&gt;999%"))</f>
        <v>-0.27893555626803462</v>
      </c>
    </row>
    <row r="546" spans="1:10" x14ac:dyDescent="0.25">
      <c r="A546" s="158" t="s">
        <v>390</v>
      </c>
      <c r="B546" s="65">
        <v>148</v>
      </c>
      <c r="C546" s="66">
        <v>118</v>
      </c>
      <c r="D546" s="65">
        <v>1883</v>
      </c>
      <c r="E546" s="66">
        <v>1508</v>
      </c>
      <c r="F546" s="67"/>
      <c r="G546" s="65">
        <f t="shared" si="104"/>
        <v>30</v>
      </c>
      <c r="H546" s="66">
        <f t="shared" si="105"/>
        <v>375</v>
      </c>
      <c r="I546" s="20">
        <f t="shared" si="106"/>
        <v>0.25423728813559321</v>
      </c>
      <c r="J546" s="21">
        <f t="shared" si="107"/>
        <v>0.2486737400530504</v>
      </c>
    </row>
    <row r="547" spans="1:10" x14ac:dyDescent="0.25">
      <c r="A547" s="158" t="s">
        <v>512</v>
      </c>
      <c r="B547" s="65">
        <v>2</v>
      </c>
      <c r="C547" s="66">
        <v>3</v>
      </c>
      <c r="D547" s="65">
        <v>26</v>
      </c>
      <c r="E547" s="66">
        <v>27</v>
      </c>
      <c r="F547" s="67"/>
      <c r="G547" s="65">
        <f t="shared" si="104"/>
        <v>-1</v>
      </c>
      <c r="H547" s="66">
        <f t="shared" si="105"/>
        <v>-1</v>
      </c>
      <c r="I547" s="20">
        <f t="shared" si="106"/>
        <v>-0.33333333333333331</v>
      </c>
      <c r="J547" s="21">
        <f t="shared" si="107"/>
        <v>-3.7037037037037035E-2</v>
      </c>
    </row>
    <row r="548" spans="1:10" x14ac:dyDescent="0.25">
      <c r="A548" s="158" t="s">
        <v>235</v>
      </c>
      <c r="B548" s="65">
        <v>446</v>
      </c>
      <c r="C548" s="66">
        <v>228</v>
      </c>
      <c r="D548" s="65">
        <v>5215</v>
      </c>
      <c r="E548" s="66">
        <v>5801</v>
      </c>
      <c r="F548" s="67"/>
      <c r="G548" s="65">
        <f t="shared" si="104"/>
        <v>218</v>
      </c>
      <c r="H548" s="66">
        <f t="shared" si="105"/>
        <v>-586</v>
      </c>
      <c r="I548" s="20">
        <f t="shared" si="106"/>
        <v>0.95614035087719296</v>
      </c>
      <c r="J548" s="21">
        <f t="shared" si="107"/>
        <v>-0.10101706602309947</v>
      </c>
    </row>
    <row r="549" spans="1:10" x14ac:dyDescent="0.25">
      <c r="A549" s="158" t="s">
        <v>391</v>
      </c>
      <c r="B549" s="65">
        <v>183</v>
      </c>
      <c r="C549" s="66">
        <v>0</v>
      </c>
      <c r="D549" s="65">
        <v>627</v>
      </c>
      <c r="E549" s="66">
        <v>0</v>
      </c>
      <c r="F549" s="67"/>
      <c r="G549" s="65">
        <f t="shared" si="104"/>
        <v>183</v>
      </c>
      <c r="H549" s="66">
        <f t="shared" si="105"/>
        <v>627</v>
      </c>
      <c r="I549" s="20" t="str">
        <f t="shared" si="106"/>
        <v>-</v>
      </c>
      <c r="J549" s="21" t="str">
        <f t="shared" si="107"/>
        <v>-</v>
      </c>
    </row>
    <row r="550" spans="1:10" x14ac:dyDescent="0.25">
      <c r="A550" s="158" t="s">
        <v>465</v>
      </c>
      <c r="B550" s="65">
        <v>0</v>
      </c>
      <c r="C550" s="66">
        <v>0</v>
      </c>
      <c r="D550" s="65">
        <v>0</v>
      </c>
      <c r="E550" s="66">
        <v>1</v>
      </c>
      <c r="F550" s="67"/>
      <c r="G550" s="65">
        <f t="shared" si="104"/>
        <v>0</v>
      </c>
      <c r="H550" s="66">
        <f t="shared" si="105"/>
        <v>-1</v>
      </c>
      <c r="I550" s="20" t="str">
        <f t="shared" si="106"/>
        <v>-</v>
      </c>
      <c r="J550" s="21">
        <f t="shared" si="107"/>
        <v>-1</v>
      </c>
    </row>
    <row r="551" spans="1:10" x14ac:dyDescent="0.25">
      <c r="A551" s="158" t="s">
        <v>466</v>
      </c>
      <c r="B551" s="65">
        <v>19</v>
      </c>
      <c r="C551" s="66">
        <v>26</v>
      </c>
      <c r="D551" s="65">
        <v>790</v>
      </c>
      <c r="E551" s="66">
        <v>701</v>
      </c>
      <c r="F551" s="67"/>
      <c r="G551" s="65">
        <f t="shared" si="104"/>
        <v>-7</v>
      </c>
      <c r="H551" s="66">
        <f t="shared" si="105"/>
        <v>89</v>
      </c>
      <c r="I551" s="20">
        <f t="shared" si="106"/>
        <v>-0.26923076923076922</v>
      </c>
      <c r="J551" s="21">
        <f t="shared" si="107"/>
        <v>0.12696148359486448</v>
      </c>
    </row>
    <row r="552" spans="1:10" x14ac:dyDescent="0.25">
      <c r="A552" s="158" t="s">
        <v>328</v>
      </c>
      <c r="B552" s="65">
        <v>12</v>
      </c>
      <c r="C552" s="66">
        <v>0</v>
      </c>
      <c r="D552" s="65">
        <v>55</v>
      </c>
      <c r="E552" s="66">
        <v>49</v>
      </c>
      <c r="F552" s="67"/>
      <c r="G552" s="65">
        <f t="shared" si="104"/>
        <v>12</v>
      </c>
      <c r="H552" s="66">
        <f t="shared" si="105"/>
        <v>6</v>
      </c>
      <c r="I552" s="20" t="str">
        <f t="shared" si="106"/>
        <v>-</v>
      </c>
      <c r="J552" s="21">
        <f t="shared" si="107"/>
        <v>0.12244897959183673</v>
      </c>
    </row>
    <row r="553" spans="1:10" x14ac:dyDescent="0.25">
      <c r="A553" s="158" t="s">
        <v>318</v>
      </c>
      <c r="B553" s="65">
        <v>6</v>
      </c>
      <c r="C553" s="66">
        <v>4</v>
      </c>
      <c r="D553" s="65">
        <v>41</v>
      </c>
      <c r="E553" s="66">
        <v>57</v>
      </c>
      <c r="F553" s="67"/>
      <c r="G553" s="65">
        <f t="shared" si="104"/>
        <v>2</v>
      </c>
      <c r="H553" s="66">
        <f t="shared" si="105"/>
        <v>-16</v>
      </c>
      <c r="I553" s="20">
        <f t="shared" si="106"/>
        <v>0.5</v>
      </c>
      <c r="J553" s="21">
        <f t="shared" si="107"/>
        <v>-0.2807017543859649</v>
      </c>
    </row>
    <row r="554" spans="1:10" x14ac:dyDescent="0.25">
      <c r="A554" s="158" t="s">
        <v>509</v>
      </c>
      <c r="B554" s="65">
        <v>27</v>
      </c>
      <c r="C554" s="66">
        <v>19</v>
      </c>
      <c r="D554" s="65">
        <v>313</v>
      </c>
      <c r="E554" s="66">
        <v>291</v>
      </c>
      <c r="F554" s="67"/>
      <c r="G554" s="65">
        <f t="shared" si="104"/>
        <v>8</v>
      </c>
      <c r="H554" s="66">
        <f t="shared" si="105"/>
        <v>22</v>
      </c>
      <c r="I554" s="20">
        <f t="shared" si="106"/>
        <v>0.42105263157894735</v>
      </c>
      <c r="J554" s="21">
        <f t="shared" si="107"/>
        <v>7.560137457044673E-2</v>
      </c>
    </row>
    <row r="555" spans="1:10" x14ac:dyDescent="0.25">
      <c r="A555" s="158" t="s">
        <v>525</v>
      </c>
      <c r="B555" s="65">
        <v>182</v>
      </c>
      <c r="C555" s="66">
        <v>295</v>
      </c>
      <c r="D555" s="65">
        <v>2283</v>
      </c>
      <c r="E555" s="66">
        <v>2616</v>
      </c>
      <c r="F555" s="67"/>
      <c r="G555" s="65">
        <f t="shared" si="104"/>
        <v>-113</v>
      </c>
      <c r="H555" s="66">
        <f t="shared" si="105"/>
        <v>-333</v>
      </c>
      <c r="I555" s="20">
        <f t="shared" si="106"/>
        <v>-0.38305084745762713</v>
      </c>
      <c r="J555" s="21">
        <f t="shared" si="107"/>
        <v>-0.12729357798165136</v>
      </c>
    </row>
    <row r="556" spans="1:10" x14ac:dyDescent="0.25">
      <c r="A556" s="158" t="s">
        <v>534</v>
      </c>
      <c r="B556" s="65">
        <v>212</v>
      </c>
      <c r="C556" s="66">
        <v>310</v>
      </c>
      <c r="D556" s="65">
        <v>3452</v>
      </c>
      <c r="E556" s="66">
        <v>2699</v>
      </c>
      <c r="F556" s="67"/>
      <c r="G556" s="65">
        <f t="shared" si="104"/>
        <v>-98</v>
      </c>
      <c r="H556" s="66">
        <f t="shared" si="105"/>
        <v>753</v>
      </c>
      <c r="I556" s="20">
        <f t="shared" si="106"/>
        <v>-0.31612903225806449</v>
      </c>
      <c r="J556" s="21">
        <f t="shared" si="107"/>
        <v>0.27899221934049651</v>
      </c>
    </row>
    <row r="557" spans="1:10" x14ac:dyDescent="0.25">
      <c r="A557" s="158" t="s">
        <v>552</v>
      </c>
      <c r="B557" s="65">
        <v>578</v>
      </c>
      <c r="C557" s="66">
        <v>530</v>
      </c>
      <c r="D557" s="65">
        <v>8593</v>
      </c>
      <c r="E557" s="66">
        <v>7539</v>
      </c>
      <c r="F557" s="67"/>
      <c r="G557" s="65">
        <f t="shared" si="104"/>
        <v>48</v>
      </c>
      <c r="H557" s="66">
        <f t="shared" si="105"/>
        <v>1054</v>
      </c>
      <c r="I557" s="20">
        <f t="shared" si="106"/>
        <v>9.056603773584905E-2</v>
      </c>
      <c r="J557" s="21">
        <f t="shared" si="107"/>
        <v>0.13980634036344342</v>
      </c>
    </row>
    <row r="558" spans="1:10" x14ac:dyDescent="0.25">
      <c r="A558" s="158" t="s">
        <v>467</v>
      </c>
      <c r="B558" s="65">
        <v>258</v>
      </c>
      <c r="C558" s="66">
        <v>222</v>
      </c>
      <c r="D558" s="65">
        <v>3959</v>
      </c>
      <c r="E558" s="66">
        <v>3004</v>
      </c>
      <c r="F558" s="67"/>
      <c r="G558" s="65">
        <f t="shared" si="104"/>
        <v>36</v>
      </c>
      <c r="H558" s="66">
        <f t="shared" si="105"/>
        <v>955</v>
      </c>
      <c r="I558" s="20">
        <f t="shared" si="106"/>
        <v>0.16216216216216217</v>
      </c>
      <c r="J558" s="21">
        <f t="shared" si="107"/>
        <v>0.31790945406125165</v>
      </c>
    </row>
    <row r="559" spans="1:10" x14ac:dyDescent="0.25">
      <c r="A559" s="158" t="s">
        <v>553</v>
      </c>
      <c r="B559" s="65">
        <v>144</v>
      </c>
      <c r="C559" s="66">
        <v>147</v>
      </c>
      <c r="D559" s="65">
        <v>2045</v>
      </c>
      <c r="E559" s="66">
        <v>2107</v>
      </c>
      <c r="F559" s="67"/>
      <c r="G559" s="65">
        <f t="shared" si="104"/>
        <v>-3</v>
      </c>
      <c r="H559" s="66">
        <f t="shared" si="105"/>
        <v>-62</v>
      </c>
      <c r="I559" s="20">
        <f t="shared" si="106"/>
        <v>-2.0408163265306121E-2</v>
      </c>
      <c r="J559" s="21">
        <f t="shared" si="107"/>
        <v>-2.9425723777883245E-2</v>
      </c>
    </row>
    <row r="560" spans="1:10" x14ac:dyDescent="0.25">
      <c r="A560" s="158" t="s">
        <v>492</v>
      </c>
      <c r="B560" s="65">
        <v>348</v>
      </c>
      <c r="C560" s="66">
        <v>200</v>
      </c>
      <c r="D560" s="65">
        <v>2686</v>
      </c>
      <c r="E560" s="66">
        <v>3016</v>
      </c>
      <c r="F560" s="67"/>
      <c r="G560" s="65">
        <f t="shared" si="104"/>
        <v>148</v>
      </c>
      <c r="H560" s="66">
        <f t="shared" si="105"/>
        <v>-330</v>
      </c>
      <c r="I560" s="20">
        <f t="shared" si="106"/>
        <v>0.74</v>
      </c>
      <c r="J560" s="21">
        <f t="shared" si="107"/>
        <v>-0.10941644562334217</v>
      </c>
    </row>
    <row r="561" spans="1:10" x14ac:dyDescent="0.25">
      <c r="A561" s="158" t="s">
        <v>289</v>
      </c>
      <c r="B561" s="65">
        <v>2</v>
      </c>
      <c r="C561" s="66">
        <v>1</v>
      </c>
      <c r="D561" s="65">
        <v>10</v>
      </c>
      <c r="E561" s="66">
        <v>12</v>
      </c>
      <c r="F561" s="67"/>
      <c r="G561" s="65">
        <f t="shared" si="104"/>
        <v>1</v>
      </c>
      <c r="H561" s="66">
        <f t="shared" si="105"/>
        <v>-2</v>
      </c>
      <c r="I561" s="20">
        <f t="shared" si="106"/>
        <v>1</v>
      </c>
      <c r="J561" s="21">
        <f t="shared" si="107"/>
        <v>-0.16666666666666666</v>
      </c>
    </row>
    <row r="562" spans="1:10" x14ac:dyDescent="0.25">
      <c r="A562" s="158" t="s">
        <v>468</v>
      </c>
      <c r="B562" s="65">
        <v>202</v>
      </c>
      <c r="C562" s="66">
        <v>501</v>
      </c>
      <c r="D562" s="65">
        <v>4222</v>
      </c>
      <c r="E562" s="66">
        <v>4389</v>
      </c>
      <c r="F562" s="67"/>
      <c r="G562" s="65">
        <f t="shared" si="104"/>
        <v>-299</v>
      </c>
      <c r="H562" s="66">
        <f t="shared" si="105"/>
        <v>-167</v>
      </c>
      <c r="I562" s="20">
        <f t="shared" si="106"/>
        <v>-0.59680638722554891</v>
      </c>
      <c r="J562" s="21">
        <f t="shared" si="107"/>
        <v>-3.8049669628617E-2</v>
      </c>
    </row>
    <row r="563" spans="1:10" x14ac:dyDescent="0.25">
      <c r="A563" s="158" t="s">
        <v>236</v>
      </c>
      <c r="B563" s="65">
        <v>0</v>
      </c>
      <c r="C563" s="66">
        <v>1</v>
      </c>
      <c r="D563" s="65">
        <v>8</v>
      </c>
      <c r="E563" s="66">
        <v>26</v>
      </c>
      <c r="F563" s="67"/>
      <c r="G563" s="65">
        <f t="shared" si="104"/>
        <v>-1</v>
      </c>
      <c r="H563" s="66">
        <f t="shared" si="105"/>
        <v>-18</v>
      </c>
      <c r="I563" s="20">
        <f t="shared" si="106"/>
        <v>-1</v>
      </c>
      <c r="J563" s="21">
        <f t="shared" si="107"/>
        <v>-0.69230769230769229</v>
      </c>
    </row>
    <row r="564" spans="1:10" x14ac:dyDescent="0.25">
      <c r="A564" s="158" t="s">
        <v>216</v>
      </c>
      <c r="B564" s="65">
        <v>0</v>
      </c>
      <c r="C564" s="66">
        <v>0</v>
      </c>
      <c r="D564" s="65">
        <v>0</v>
      </c>
      <c r="E564" s="66">
        <v>1</v>
      </c>
      <c r="F564" s="67"/>
      <c r="G564" s="65">
        <f t="shared" si="104"/>
        <v>0</v>
      </c>
      <c r="H564" s="66">
        <f t="shared" si="105"/>
        <v>-1</v>
      </c>
      <c r="I564" s="20" t="str">
        <f t="shared" si="106"/>
        <v>-</v>
      </c>
      <c r="J564" s="21">
        <f t="shared" si="107"/>
        <v>-1</v>
      </c>
    </row>
    <row r="565" spans="1:10" x14ac:dyDescent="0.25">
      <c r="A565" s="158" t="s">
        <v>237</v>
      </c>
      <c r="B565" s="65">
        <v>0</v>
      </c>
      <c r="C565" s="66">
        <v>2</v>
      </c>
      <c r="D565" s="65">
        <v>1</v>
      </c>
      <c r="E565" s="66">
        <v>19</v>
      </c>
      <c r="F565" s="67"/>
      <c r="G565" s="65">
        <f t="shared" si="104"/>
        <v>-2</v>
      </c>
      <c r="H565" s="66">
        <f t="shared" si="105"/>
        <v>-18</v>
      </c>
      <c r="I565" s="20">
        <f t="shared" si="106"/>
        <v>-1</v>
      </c>
      <c r="J565" s="21">
        <f t="shared" si="107"/>
        <v>-0.94736842105263153</v>
      </c>
    </row>
    <row r="566" spans="1:10" x14ac:dyDescent="0.25">
      <c r="A566" s="158" t="s">
        <v>424</v>
      </c>
      <c r="B566" s="65">
        <v>503</v>
      </c>
      <c r="C566" s="66">
        <v>740</v>
      </c>
      <c r="D566" s="65">
        <v>8283</v>
      </c>
      <c r="E566" s="66">
        <v>8148</v>
      </c>
      <c r="F566" s="67"/>
      <c r="G566" s="65">
        <f t="shared" si="104"/>
        <v>-237</v>
      </c>
      <c r="H566" s="66">
        <f t="shared" si="105"/>
        <v>135</v>
      </c>
      <c r="I566" s="20">
        <f t="shared" si="106"/>
        <v>-0.32027027027027027</v>
      </c>
      <c r="J566" s="21">
        <f t="shared" si="107"/>
        <v>1.6568483063328424E-2</v>
      </c>
    </row>
    <row r="567" spans="1:10" x14ac:dyDescent="0.25">
      <c r="A567" s="158" t="s">
        <v>346</v>
      </c>
      <c r="B567" s="65">
        <v>4</v>
      </c>
      <c r="C567" s="66">
        <v>1</v>
      </c>
      <c r="D567" s="65">
        <v>53</v>
      </c>
      <c r="E567" s="66">
        <v>75</v>
      </c>
      <c r="F567" s="67"/>
      <c r="G567" s="65">
        <f t="shared" si="104"/>
        <v>3</v>
      </c>
      <c r="H567" s="66">
        <f t="shared" si="105"/>
        <v>-22</v>
      </c>
      <c r="I567" s="20">
        <f t="shared" si="106"/>
        <v>3</v>
      </c>
      <c r="J567" s="21">
        <f t="shared" si="107"/>
        <v>-0.29333333333333333</v>
      </c>
    </row>
    <row r="568" spans="1:10" x14ac:dyDescent="0.25">
      <c r="A568" s="158" t="s">
        <v>309</v>
      </c>
      <c r="B568" s="65">
        <v>0</v>
      </c>
      <c r="C568" s="66">
        <v>0</v>
      </c>
      <c r="D568" s="65">
        <v>0</v>
      </c>
      <c r="E568" s="66">
        <v>2</v>
      </c>
      <c r="F568" s="67"/>
      <c r="G568" s="65">
        <f t="shared" si="104"/>
        <v>0</v>
      </c>
      <c r="H568" s="66">
        <f t="shared" si="105"/>
        <v>-2</v>
      </c>
      <c r="I568" s="20" t="str">
        <f t="shared" si="106"/>
        <v>-</v>
      </c>
      <c r="J568" s="21">
        <f t="shared" si="107"/>
        <v>-1</v>
      </c>
    </row>
    <row r="569" spans="1:10" x14ac:dyDescent="0.25">
      <c r="A569" s="158" t="s">
        <v>217</v>
      </c>
      <c r="B569" s="65">
        <v>32</v>
      </c>
      <c r="C569" s="66">
        <v>43</v>
      </c>
      <c r="D569" s="65">
        <v>586</v>
      </c>
      <c r="E569" s="66">
        <v>953</v>
      </c>
      <c r="F569" s="67"/>
      <c r="G569" s="65">
        <f t="shared" si="104"/>
        <v>-11</v>
      </c>
      <c r="H569" s="66">
        <f t="shared" si="105"/>
        <v>-367</v>
      </c>
      <c r="I569" s="20">
        <f t="shared" si="106"/>
        <v>-0.2558139534883721</v>
      </c>
      <c r="J569" s="21">
        <f t="shared" si="107"/>
        <v>-0.38509968520461701</v>
      </c>
    </row>
    <row r="570" spans="1:10" x14ac:dyDescent="0.25">
      <c r="A570" s="158" t="s">
        <v>368</v>
      </c>
      <c r="B570" s="65">
        <v>155</v>
      </c>
      <c r="C570" s="66">
        <v>107</v>
      </c>
      <c r="D570" s="65">
        <v>1981</v>
      </c>
      <c r="E570" s="66">
        <v>1798</v>
      </c>
      <c r="F570" s="67"/>
      <c r="G570" s="65">
        <f t="shared" si="104"/>
        <v>48</v>
      </c>
      <c r="H570" s="66">
        <f t="shared" si="105"/>
        <v>183</v>
      </c>
      <c r="I570" s="20">
        <f t="shared" si="106"/>
        <v>0.44859813084112149</v>
      </c>
      <c r="J570" s="21">
        <f t="shared" si="107"/>
        <v>0.10177975528364849</v>
      </c>
    </row>
    <row r="571" spans="1:10" s="160" customFormat="1" x14ac:dyDescent="0.25">
      <c r="A571" s="178" t="s">
        <v>720</v>
      </c>
      <c r="B571" s="71">
        <v>3531</v>
      </c>
      <c r="C571" s="72">
        <v>3697</v>
      </c>
      <c r="D571" s="71">
        <v>49361</v>
      </c>
      <c r="E571" s="72">
        <v>47958</v>
      </c>
      <c r="F571" s="73"/>
      <c r="G571" s="71">
        <f t="shared" si="104"/>
        <v>-166</v>
      </c>
      <c r="H571" s="72">
        <f t="shared" si="105"/>
        <v>1403</v>
      </c>
      <c r="I571" s="37">
        <f t="shared" si="106"/>
        <v>-4.490127130105491E-2</v>
      </c>
      <c r="J571" s="38">
        <f t="shared" si="107"/>
        <v>2.9254764585679136E-2</v>
      </c>
    </row>
    <row r="572" spans="1:10" x14ac:dyDescent="0.25">
      <c r="A572" s="177"/>
      <c r="B572" s="143"/>
      <c r="C572" s="144"/>
      <c r="D572" s="143"/>
      <c r="E572" s="144"/>
      <c r="F572" s="145"/>
      <c r="G572" s="143"/>
      <c r="H572" s="144"/>
      <c r="I572" s="151"/>
      <c r="J572" s="152"/>
    </row>
    <row r="573" spans="1:10" s="139" customFormat="1" x14ac:dyDescent="0.25">
      <c r="A573" s="159" t="s">
        <v>98</v>
      </c>
      <c r="B573" s="65"/>
      <c r="C573" s="66"/>
      <c r="D573" s="65"/>
      <c r="E573" s="66"/>
      <c r="F573" s="67"/>
      <c r="G573" s="65"/>
      <c r="H573" s="66"/>
      <c r="I573" s="20"/>
      <c r="J573" s="21"/>
    </row>
    <row r="574" spans="1:10" x14ac:dyDescent="0.25">
      <c r="A574" s="158" t="s">
        <v>594</v>
      </c>
      <c r="B574" s="65">
        <v>46</v>
      </c>
      <c r="C574" s="66">
        <v>29</v>
      </c>
      <c r="D574" s="65">
        <v>397</v>
      </c>
      <c r="E574" s="66">
        <v>215</v>
      </c>
      <c r="F574" s="67"/>
      <c r="G574" s="65">
        <f>B574-C574</f>
        <v>17</v>
      </c>
      <c r="H574" s="66">
        <f>D574-E574</f>
        <v>182</v>
      </c>
      <c r="I574" s="20">
        <f>IF(C574=0, "-", IF(G574/C574&lt;10, G574/C574, "&gt;999%"))</f>
        <v>0.58620689655172409</v>
      </c>
      <c r="J574" s="21">
        <f>IF(E574=0, "-", IF(H574/E574&lt;10, H574/E574, "&gt;999%"))</f>
        <v>0.84651162790697676</v>
      </c>
    </row>
    <row r="575" spans="1:10" x14ac:dyDescent="0.25">
      <c r="A575" s="158" t="s">
        <v>580</v>
      </c>
      <c r="B575" s="65">
        <v>7</v>
      </c>
      <c r="C575" s="66">
        <v>6</v>
      </c>
      <c r="D575" s="65">
        <v>62</v>
      </c>
      <c r="E575" s="66">
        <v>66</v>
      </c>
      <c r="F575" s="67"/>
      <c r="G575" s="65">
        <f>B575-C575</f>
        <v>1</v>
      </c>
      <c r="H575" s="66">
        <f>D575-E575</f>
        <v>-4</v>
      </c>
      <c r="I575" s="20">
        <f>IF(C575=0, "-", IF(G575/C575&lt;10, G575/C575, "&gt;999%"))</f>
        <v>0.16666666666666666</v>
      </c>
      <c r="J575" s="21">
        <f>IF(E575=0, "-", IF(H575/E575&lt;10, H575/E575, "&gt;999%"))</f>
        <v>-6.0606060606060608E-2</v>
      </c>
    </row>
    <row r="576" spans="1:10" s="160" customFormat="1" x14ac:dyDescent="0.25">
      <c r="A576" s="178" t="s">
        <v>721</v>
      </c>
      <c r="B576" s="71">
        <v>53</v>
      </c>
      <c r="C576" s="72">
        <v>35</v>
      </c>
      <c r="D576" s="71">
        <v>459</v>
      </c>
      <c r="E576" s="72">
        <v>281</v>
      </c>
      <c r="F576" s="73"/>
      <c r="G576" s="71">
        <f>B576-C576</f>
        <v>18</v>
      </c>
      <c r="H576" s="72">
        <f>D576-E576</f>
        <v>178</v>
      </c>
      <c r="I576" s="37">
        <f>IF(C576=0, "-", IF(G576/C576&lt;10, G576/C576, "&gt;999%"))</f>
        <v>0.51428571428571423</v>
      </c>
      <c r="J576" s="38">
        <f>IF(E576=0, "-", IF(H576/E576&lt;10, H576/E576, "&gt;999%"))</f>
        <v>0.63345195729537362</v>
      </c>
    </row>
    <row r="577" spans="1:10" x14ac:dyDescent="0.25">
      <c r="A577" s="177"/>
      <c r="B577" s="143"/>
      <c r="C577" s="144"/>
      <c r="D577" s="143"/>
      <c r="E577" s="144"/>
      <c r="F577" s="145"/>
      <c r="G577" s="143"/>
      <c r="H577" s="144"/>
      <c r="I577" s="151"/>
      <c r="J577" s="152"/>
    </row>
    <row r="578" spans="1:10" s="139" customFormat="1" x14ac:dyDescent="0.25">
      <c r="A578" s="159" t="s">
        <v>99</v>
      </c>
      <c r="B578" s="65"/>
      <c r="C578" s="66"/>
      <c r="D578" s="65"/>
      <c r="E578" s="66"/>
      <c r="F578" s="67"/>
      <c r="G578" s="65"/>
      <c r="H578" s="66"/>
      <c r="I578" s="20"/>
      <c r="J578" s="21"/>
    </row>
    <row r="579" spans="1:10" x14ac:dyDescent="0.25">
      <c r="A579" s="158" t="s">
        <v>554</v>
      </c>
      <c r="B579" s="65">
        <v>160</v>
      </c>
      <c r="C579" s="66">
        <v>52</v>
      </c>
      <c r="D579" s="65">
        <v>981</v>
      </c>
      <c r="E579" s="66">
        <v>1624</v>
      </c>
      <c r="F579" s="67"/>
      <c r="G579" s="65">
        <f t="shared" ref="G579:G599" si="108">B579-C579</f>
        <v>108</v>
      </c>
      <c r="H579" s="66">
        <f t="shared" ref="H579:H599" si="109">D579-E579</f>
        <v>-643</v>
      </c>
      <c r="I579" s="20">
        <f t="shared" ref="I579:I599" si="110">IF(C579=0, "-", IF(G579/C579&lt;10, G579/C579, "&gt;999%"))</f>
        <v>2.0769230769230771</v>
      </c>
      <c r="J579" s="21">
        <f t="shared" ref="J579:J599" si="111">IF(E579=0, "-", IF(H579/E579&lt;10, H579/E579, "&gt;999%"))</f>
        <v>-0.39593596059113301</v>
      </c>
    </row>
    <row r="580" spans="1:10" x14ac:dyDescent="0.25">
      <c r="A580" s="158" t="s">
        <v>272</v>
      </c>
      <c r="B580" s="65">
        <v>27</v>
      </c>
      <c r="C580" s="66">
        <v>17</v>
      </c>
      <c r="D580" s="65">
        <v>191</v>
      </c>
      <c r="E580" s="66">
        <v>17</v>
      </c>
      <c r="F580" s="67"/>
      <c r="G580" s="65">
        <f t="shared" si="108"/>
        <v>10</v>
      </c>
      <c r="H580" s="66">
        <f t="shared" si="109"/>
        <v>174</v>
      </c>
      <c r="I580" s="20">
        <f t="shared" si="110"/>
        <v>0.58823529411764708</v>
      </c>
      <c r="J580" s="21" t="str">
        <f t="shared" si="111"/>
        <v>&gt;999%</v>
      </c>
    </row>
    <row r="581" spans="1:10" x14ac:dyDescent="0.25">
      <c r="A581" s="158" t="s">
        <v>310</v>
      </c>
      <c r="B581" s="65">
        <v>2</v>
      </c>
      <c r="C581" s="66">
        <v>3</v>
      </c>
      <c r="D581" s="65">
        <v>18</v>
      </c>
      <c r="E581" s="66">
        <v>48</v>
      </c>
      <c r="F581" s="67"/>
      <c r="G581" s="65">
        <f t="shared" si="108"/>
        <v>-1</v>
      </c>
      <c r="H581" s="66">
        <f t="shared" si="109"/>
        <v>-30</v>
      </c>
      <c r="I581" s="20">
        <f t="shared" si="110"/>
        <v>-0.33333333333333331</v>
      </c>
      <c r="J581" s="21">
        <f t="shared" si="111"/>
        <v>-0.625</v>
      </c>
    </row>
    <row r="582" spans="1:10" x14ac:dyDescent="0.25">
      <c r="A582" s="158" t="s">
        <v>515</v>
      </c>
      <c r="B582" s="65">
        <v>18</v>
      </c>
      <c r="C582" s="66">
        <v>6</v>
      </c>
      <c r="D582" s="65">
        <v>126</v>
      </c>
      <c r="E582" s="66">
        <v>218</v>
      </c>
      <c r="F582" s="67"/>
      <c r="G582" s="65">
        <f t="shared" si="108"/>
        <v>12</v>
      </c>
      <c r="H582" s="66">
        <f t="shared" si="109"/>
        <v>-92</v>
      </c>
      <c r="I582" s="20">
        <f t="shared" si="110"/>
        <v>2</v>
      </c>
      <c r="J582" s="21">
        <f t="shared" si="111"/>
        <v>-0.42201834862385323</v>
      </c>
    </row>
    <row r="583" spans="1:10" x14ac:dyDescent="0.25">
      <c r="A583" s="158" t="s">
        <v>319</v>
      </c>
      <c r="B583" s="65">
        <v>1</v>
      </c>
      <c r="C583" s="66">
        <v>1</v>
      </c>
      <c r="D583" s="65">
        <v>23</v>
      </c>
      <c r="E583" s="66">
        <v>41</v>
      </c>
      <c r="F583" s="67"/>
      <c r="G583" s="65">
        <f t="shared" si="108"/>
        <v>0</v>
      </c>
      <c r="H583" s="66">
        <f t="shared" si="109"/>
        <v>-18</v>
      </c>
      <c r="I583" s="20">
        <f t="shared" si="110"/>
        <v>0</v>
      </c>
      <c r="J583" s="21">
        <f t="shared" si="111"/>
        <v>-0.43902439024390244</v>
      </c>
    </row>
    <row r="584" spans="1:10" x14ac:dyDescent="0.25">
      <c r="A584" s="158" t="s">
        <v>311</v>
      </c>
      <c r="B584" s="65">
        <v>0</v>
      </c>
      <c r="C584" s="66">
        <v>1</v>
      </c>
      <c r="D584" s="65">
        <v>5</v>
      </c>
      <c r="E584" s="66">
        <v>16</v>
      </c>
      <c r="F584" s="67"/>
      <c r="G584" s="65">
        <f t="shared" si="108"/>
        <v>-1</v>
      </c>
      <c r="H584" s="66">
        <f t="shared" si="109"/>
        <v>-11</v>
      </c>
      <c r="I584" s="20">
        <f t="shared" si="110"/>
        <v>-1</v>
      </c>
      <c r="J584" s="21">
        <f t="shared" si="111"/>
        <v>-0.6875</v>
      </c>
    </row>
    <row r="585" spans="1:10" x14ac:dyDescent="0.25">
      <c r="A585" s="158" t="s">
        <v>568</v>
      </c>
      <c r="B585" s="65">
        <v>25</v>
      </c>
      <c r="C585" s="66">
        <v>8</v>
      </c>
      <c r="D585" s="65">
        <v>266</v>
      </c>
      <c r="E585" s="66">
        <v>252</v>
      </c>
      <c r="F585" s="67"/>
      <c r="G585" s="65">
        <f t="shared" si="108"/>
        <v>17</v>
      </c>
      <c r="H585" s="66">
        <f t="shared" si="109"/>
        <v>14</v>
      </c>
      <c r="I585" s="20">
        <f t="shared" si="110"/>
        <v>2.125</v>
      </c>
      <c r="J585" s="21">
        <f t="shared" si="111"/>
        <v>5.5555555555555552E-2</v>
      </c>
    </row>
    <row r="586" spans="1:10" x14ac:dyDescent="0.25">
      <c r="A586" s="158" t="s">
        <v>510</v>
      </c>
      <c r="B586" s="65">
        <v>0</v>
      </c>
      <c r="C586" s="66">
        <v>0</v>
      </c>
      <c r="D586" s="65">
        <v>15</v>
      </c>
      <c r="E586" s="66">
        <v>14</v>
      </c>
      <c r="F586" s="67"/>
      <c r="G586" s="65">
        <f t="shared" si="108"/>
        <v>0</v>
      </c>
      <c r="H586" s="66">
        <f t="shared" si="109"/>
        <v>1</v>
      </c>
      <c r="I586" s="20" t="str">
        <f t="shared" si="110"/>
        <v>-</v>
      </c>
      <c r="J586" s="21">
        <f t="shared" si="111"/>
        <v>7.1428571428571425E-2</v>
      </c>
    </row>
    <row r="587" spans="1:10" x14ac:dyDescent="0.25">
      <c r="A587" s="158" t="s">
        <v>238</v>
      </c>
      <c r="B587" s="65">
        <v>111</v>
      </c>
      <c r="C587" s="66">
        <v>67</v>
      </c>
      <c r="D587" s="65">
        <v>931</v>
      </c>
      <c r="E587" s="66">
        <v>473</v>
      </c>
      <c r="F587" s="67"/>
      <c r="G587" s="65">
        <f t="shared" si="108"/>
        <v>44</v>
      </c>
      <c r="H587" s="66">
        <f t="shared" si="109"/>
        <v>458</v>
      </c>
      <c r="I587" s="20">
        <f t="shared" si="110"/>
        <v>0.65671641791044777</v>
      </c>
      <c r="J587" s="21">
        <f t="shared" si="111"/>
        <v>0.96828752642706128</v>
      </c>
    </row>
    <row r="588" spans="1:10" x14ac:dyDescent="0.25">
      <c r="A588" s="158" t="s">
        <v>425</v>
      </c>
      <c r="B588" s="65">
        <v>0</v>
      </c>
      <c r="C588" s="66">
        <v>0</v>
      </c>
      <c r="D588" s="65">
        <v>0</v>
      </c>
      <c r="E588" s="66">
        <v>1</v>
      </c>
      <c r="F588" s="67"/>
      <c r="G588" s="65">
        <f t="shared" si="108"/>
        <v>0</v>
      </c>
      <c r="H588" s="66">
        <f t="shared" si="109"/>
        <v>-1</v>
      </c>
      <c r="I588" s="20" t="str">
        <f t="shared" si="110"/>
        <v>-</v>
      </c>
      <c r="J588" s="21">
        <f t="shared" si="111"/>
        <v>-1</v>
      </c>
    </row>
    <row r="589" spans="1:10" x14ac:dyDescent="0.25">
      <c r="A589" s="158" t="s">
        <v>312</v>
      </c>
      <c r="B589" s="65">
        <v>6</v>
      </c>
      <c r="C589" s="66">
        <v>12</v>
      </c>
      <c r="D589" s="65">
        <v>98</v>
      </c>
      <c r="E589" s="66">
        <v>196</v>
      </c>
      <c r="F589" s="67"/>
      <c r="G589" s="65">
        <f t="shared" si="108"/>
        <v>-6</v>
      </c>
      <c r="H589" s="66">
        <f t="shared" si="109"/>
        <v>-98</v>
      </c>
      <c r="I589" s="20">
        <f t="shared" si="110"/>
        <v>-0.5</v>
      </c>
      <c r="J589" s="21">
        <f t="shared" si="111"/>
        <v>-0.5</v>
      </c>
    </row>
    <row r="590" spans="1:10" x14ac:dyDescent="0.25">
      <c r="A590" s="158" t="s">
        <v>257</v>
      </c>
      <c r="B590" s="65">
        <v>18</v>
      </c>
      <c r="C590" s="66">
        <v>44</v>
      </c>
      <c r="D590" s="65">
        <v>190</v>
      </c>
      <c r="E590" s="66">
        <v>402</v>
      </c>
      <c r="F590" s="67"/>
      <c r="G590" s="65">
        <f t="shared" si="108"/>
        <v>-26</v>
      </c>
      <c r="H590" s="66">
        <f t="shared" si="109"/>
        <v>-212</v>
      </c>
      <c r="I590" s="20">
        <f t="shared" si="110"/>
        <v>-0.59090909090909094</v>
      </c>
      <c r="J590" s="21">
        <f t="shared" si="111"/>
        <v>-0.52736318407960203</v>
      </c>
    </row>
    <row r="591" spans="1:10" x14ac:dyDescent="0.25">
      <c r="A591" s="158" t="s">
        <v>469</v>
      </c>
      <c r="B591" s="65">
        <v>16</v>
      </c>
      <c r="C591" s="66">
        <v>5</v>
      </c>
      <c r="D591" s="65">
        <v>63</v>
      </c>
      <c r="E591" s="66">
        <v>63</v>
      </c>
      <c r="F591" s="67"/>
      <c r="G591" s="65">
        <f t="shared" si="108"/>
        <v>11</v>
      </c>
      <c r="H591" s="66">
        <f t="shared" si="109"/>
        <v>0</v>
      </c>
      <c r="I591" s="20">
        <f t="shared" si="110"/>
        <v>2.2000000000000002</v>
      </c>
      <c r="J591" s="21">
        <f t="shared" si="111"/>
        <v>0</v>
      </c>
    </row>
    <row r="592" spans="1:10" x14ac:dyDescent="0.25">
      <c r="A592" s="158" t="s">
        <v>218</v>
      </c>
      <c r="B592" s="65">
        <v>4</v>
      </c>
      <c r="C592" s="66">
        <v>133</v>
      </c>
      <c r="D592" s="65">
        <v>464</v>
      </c>
      <c r="E592" s="66">
        <v>1244</v>
      </c>
      <c r="F592" s="67"/>
      <c r="G592" s="65">
        <f t="shared" si="108"/>
        <v>-129</v>
      </c>
      <c r="H592" s="66">
        <f t="shared" si="109"/>
        <v>-780</v>
      </c>
      <c r="I592" s="20">
        <f t="shared" si="110"/>
        <v>-0.96992481203007519</v>
      </c>
      <c r="J592" s="21">
        <f t="shared" si="111"/>
        <v>-0.62700964630225076</v>
      </c>
    </row>
    <row r="593" spans="1:10" x14ac:dyDescent="0.25">
      <c r="A593" s="158" t="s">
        <v>369</v>
      </c>
      <c r="B593" s="65">
        <v>35</v>
      </c>
      <c r="C593" s="66">
        <v>120</v>
      </c>
      <c r="D593" s="65">
        <v>1356</v>
      </c>
      <c r="E593" s="66">
        <v>1703</v>
      </c>
      <c r="F593" s="67"/>
      <c r="G593" s="65">
        <f t="shared" si="108"/>
        <v>-85</v>
      </c>
      <c r="H593" s="66">
        <f t="shared" si="109"/>
        <v>-347</v>
      </c>
      <c r="I593" s="20">
        <f t="shared" si="110"/>
        <v>-0.70833333333333337</v>
      </c>
      <c r="J593" s="21">
        <f t="shared" si="111"/>
        <v>-0.20375807398708162</v>
      </c>
    </row>
    <row r="594" spans="1:10" x14ac:dyDescent="0.25">
      <c r="A594" s="158" t="s">
        <v>426</v>
      </c>
      <c r="B594" s="65">
        <v>126</v>
      </c>
      <c r="C594" s="66">
        <v>97</v>
      </c>
      <c r="D594" s="65">
        <v>786</v>
      </c>
      <c r="E594" s="66">
        <v>1163</v>
      </c>
      <c r="F594" s="67"/>
      <c r="G594" s="65">
        <f t="shared" si="108"/>
        <v>29</v>
      </c>
      <c r="H594" s="66">
        <f t="shared" si="109"/>
        <v>-377</v>
      </c>
      <c r="I594" s="20">
        <f t="shared" si="110"/>
        <v>0.29896907216494845</v>
      </c>
      <c r="J594" s="21">
        <f t="shared" si="111"/>
        <v>-0.32416165090283749</v>
      </c>
    </row>
    <row r="595" spans="1:10" x14ac:dyDescent="0.25">
      <c r="A595" s="158" t="s">
        <v>470</v>
      </c>
      <c r="B595" s="65">
        <v>163</v>
      </c>
      <c r="C595" s="66">
        <v>61</v>
      </c>
      <c r="D595" s="65">
        <v>1323</v>
      </c>
      <c r="E595" s="66">
        <v>1217</v>
      </c>
      <c r="F595" s="67"/>
      <c r="G595" s="65">
        <f t="shared" si="108"/>
        <v>102</v>
      </c>
      <c r="H595" s="66">
        <f t="shared" si="109"/>
        <v>106</v>
      </c>
      <c r="I595" s="20">
        <f t="shared" si="110"/>
        <v>1.6721311475409837</v>
      </c>
      <c r="J595" s="21">
        <f t="shared" si="111"/>
        <v>8.7099424815119147E-2</v>
      </c>
    </row>
    <row r="596" spans="1:10" x14ac:dyDescent="0.25">
      <c r="A596" s="158" t="s">
        <v>489</v>
      </c>
      <c r="B596" s="65">
        <v>68</v>
      </c>
      <c r="C596" s="66">
        <v>14</v>
      </c>
      <c r="D596" s="65">
        <v>400</v>
      </c>
      <c r="E596" s="66">
        <v>398</v>
      </c>
      <c r="F596" s="67"/>
      <c r="G596" s="65">
        <f t="shared" si="108"/>
        <v>54</v>
      </c>
      <c r="H596" s="66">
        <f t="shared" si="109"/>
        <v>2</v>
      </c>
      <c r="I596" s="20">
        <f t="shared" si="110"/>
        <v>3.8571428571428572</v>
      </c>
      <c r="J596" s="21">
        <f t="shared" si="111"/>
        <v>5.0251256281407036E-3</v>
      </c>
    </row>
    <row r="597" spans="1:10" x14ac:dyDescent="0.25">
      <c r="A597" s="158" t="s">
        <v>526</v>
      </c>
      <c r="B597" s="65">
        <v>25</v>
      </c>
      <c r="C597" s="66">
        <v>34</v>
      </c>
      <c r="D597" s="65">
        <v>349</v>
      </c>
      <c r="E597" s="66">
        <v>515</v>
      </c>
      <c r="F597" s="67"/>
      <c r="G597" s="65">
        <f t="shared" si="108"/>
        <v>-9</v>
      </c>
      <c r="H597" s="66">
        <f t="shared" si="109"/>
        <v>-166</v>
      </c>
      <c r="I597" s="20">
        <f t="shared" si="110"/>
        <v>-0.26470588235294118</v>
      </c>
      <c r="J597" s="21">
        <f t="shared" si="111"/>
        <v>-0.32233009708737864</v>
      </c>
    </row>
    <row r="598" spans="1:10" x14ac:dyDescent="0.25">
      <c r="A598" s="158" t="s">
        <v>392</v>
      </c>
      <c r="B598" s="65">
        <v>66</v>
      </c>
      <c r="C598" s="66">
        <v>46</v>
      </c>
      <c r="D598" s="65">
        <v>984</v>
      </c>
      <c r="E598" s="66">
        <v>1336</v>
      </c>
      <c r="F598" s="67"/>
      <c r="G598" s="65">
        <f t="shared" si="108"/>
        <v>20</v>
      </c>
      <c r="H598" s="66">
        <f t="shared" si="109"/>
        <v>-352</v>
      </c>
      <c r="I598" s="20">
        <f t="shared" si="110"/>
        <v>0.43478260869565216</v>
      </c>
      <c r="J598" s="21">
        <f t="shared" si="111"/>
        <v>-0.26347305389221559</v>
      </c>
    </row>
    <row r="599" spans="1:10" s="160" customFormat="1" x14ac:dyDescent="0.25">
      <c r="A599" s="178" t="s">
        <v>722</v>
      </c>
      <c r="B599" s="71">
        <v>871</v>
      </c>
      <c r="C599" s="72">
        <v>721</v>
      </c>
      <c r="D599" s="71">
        <v>8569</v>
      </c>
      <c r="E599" s="72">
        <v>10941</v>
      </c>
      <c r="F599" s="73"/>
      <c r="G599" s="71">
        <f t="shared" si="108"/>
        <v>150</v>
      </c>
      <c r="H599" s="72">
        <f t="shared" si="109"/>
        <v>-2372</v>
      </c>
      <c r="I599" s="37">
        <f t="shared" si="110"/>
        <v>0.20804438280166435</v>
      </c>
      <c r="J599" s="38">
        <f t="shared" si="111"/>
        <v>-0.21679919568595193</v>
      </c>
    </row>
    <row r="600" spans="1:10" x14ac:dyDescent="0.25">
      <c r="A600" s="177"/>
      <c r="B600" s="143"/>
      <c r="C600" s="144"/>
      <c r="D600" s="143"/>
      <c r="E600" s="144"/>
      <c r="F600" s="145"/>
      <c r="G600" s="143"/>
      <c r="H600" s="144"/>
      <c r="I600" s="151"/>
      <c r="J600" s="152"/>
    </row>
    <row r="601" spans="1:10" s="139" customFormat="1" x14ac:dyDescent="0.25">
      <c r="A601" s="159" t="s">
        <v>100</v>
      </c>
      <c r="B601" s="65"/>
      <c r="C601" s="66"/>
      <c r="D601" s="65"/>
      <c r="E601" s="66"/>
      <c r="F601" s="67"/>
      <c r="G601" s="65"/>
      <c r="H601" s="66"/>
      <c r="I601" s="20"/>
      <c r="J601" s="21"/>
    </row>
    <row r="602" spans="1:10" x14ac:dyDescent="0.25">
      <c r="A602" s="158" t="s">
        <v>402</v>
      </c>
      <c r="B602" s="65">
        <v>66</v>
      </c>
      <c r="C602" s="66">
        <v>0</v>
      </c>
      <c r="D602" s="65">
        <v>126</v>
      </c>
      <c r="E602" s="66">
        <v>0</v>
      </c>
      <c r="F602" s="67"/>
      <c r="G602" s="65">
        <f t="shared" ref="G602:G609" si="112">B602-C602</f>
        <v>66</v>
      </c>
      <c r="H602" s="66">
        <f t="shared" ref="H602:H609" si="113">D602-E602</f>
        <v>126</v>
      </c>
      <c r="I602" s="20" t="str">
        <f t="shared" ref="I602:I609" si="114">IF(C602=0, "-", IF(G602/C602&lt;10, G602/C602, "&gt;999%"))</f>
        <v>-</v>
      </c>
      <c r="J602" s="21" t="str">
        <f t="shared" ref="J602:J609" si="115">IF(E602=0, "-", IF(H602/E602&lt;10, H602/E602, "&gt;999%"))</f>
        <v>-</v>
      </c>
    </row>
    <row r="603" spans="1:10" x14ac:dyDescent="0.25">
      <c r="A603" s="158" t="s">
        <v>273</v>
      </c>
      <c r="B603" s="65">
        <v>1</v>
      </c>
      <c r="C603" s="66">
        <v>9</v>
      </c>
      <c r="D603" s="65">
        <v>65</v>
      </c>
      <c r="E603" s="66">
        <v>48</v>
      </c>
      <c r="F603" s="67"/>
      <c r="G603" s="65">
        <f t="shared" si="112"/>
        <v>-8</v>
      </c>
      <c r="H603" s="66">
        <f t="shared" si="113"/>
        <v>17</v>
      </c>
      <c r="I603" s="20">
        <f t="shared" si="114"/>
        <v>-0.88888888888888884</v>
      </c>
      <c r="J603" s="21">
        <f t="shared" si="115"/>
        <v>0.35416666666666669</v>
      </c>
    </row>
    <row r="604" spans="1:10" x14ac:dyDescent="0.25">
      <c r="A604" s="158" t="s">
        <v>274</v>
      </c>
      <c r="B604" s="65">
        <v>0</v>
      </c>
      <c r="C604" s="66">
        <v>0</v>
      </c>
      <c r="D604" s="65">
        <v>0</v>
      </c>
      <c r="E604" s="66">
        <v>8</v>
      </c>
      <c r="F604" s="67"/>
      <c r="G604" s="65">
        <f t="shared" si="112"/>
        <v>0</v>
      </c>
      <c r="H604" s="66">
        <f t="shared" si="113"/>
        <v>-8</v>
      </c>
      <c r="I604" s="20" t="str">
        <f t="shared" si="114"/>
        <v>-</v>
      </c>
      <c r="J604" s="21">
        <f t="shared" si="115"/>
        <v>-1</v>
      </c>
    </row>
    <row r="605" spans="1:10" x14ac:dyDescent="0.25">
      <c r="A605" s="158" t="s">
        <v>275</v>
      </c>
      <c r="B605" s="65">
        <v>1</v>
      </c>
      <c r="C605" s="66">
        <v>10</v>
      </c>
      <c r="D605" s="65">
        <v>51</v>
      </c>
      <c r="E605" s="66">
        <v>39</v>
      </c>
      <c r="F605" s="67"/>
      <c r="G605" s="65">
        <f t="shared" si="112"/>
        <v>-9</v>
      </c>
      <c r="H605" s="66">
        <f t="shared" si="113"/>
        <v>12</v>
      </c>
      <c r="I605" s="20">
        <f t="shared" si="114"/>
        <v>-0.9</v>
      </c>
      <c r="J605" s="21">
        <f t="shared" si="115"/>
        <v>0.30769230769230771</v>
      </c>
    </row>
    <row r="606" spans="1:10" x14ac:dyDescent="0.25">
      <c r="A606" s="158" t="s">
        <v>403</v>
      </c>
      <c r="B606" s="65">
        <v>198</v>
      </c>
      <c r="C606" s="66">
        <v>8</v>
      </c>
      <c r="D606" s="65">
        <v>1588</v>
      </c>
      <c r="E606" s="66">
        <v>1083</v>
      </c>
      <c r="F606" s="67"/>
      <c r="G606" s="65">
        <f t="shared" si="112"/>
        <v>190</v>
      </c>
      <c r="H606" s="66">
        <f t="shared" si="113"/>
        <v>505</v>
      </c>
      <c r="I606" s="20" t="str">
        <f t="shared" si="114"/>
        <v>&gt;999%</v>
      </c>
      <c r="J606" s="21">
        <f t="shared" si="115"/>
        <v>0.46629732225300091</v>
      </c>
    </row>
    <row r="607" spans="1:10" x14ac:dyDescent="0.25">
      <c r="A607" s="158" t="s">
        <v>445</v>
      </c>
      <c r="B607" s="65">
        <v>46</v>
      </c>
      <c r="C607" s="66">
        <v>99</v>
      </c>
      <c r="D607" s="65">
        <v>1173</v>
      </c>
      <c r="E607" s="66">
        <v>1128</v>
      </c>
      <c r="F607" s="67"/>
      <c r="G607" s="65">
        <f t="shared" si="112"/>
        <v>-53</v>
      </c>
      <c r="H607" s="66">
        <f t="shared" si="113"/>
        <v>45</v>
      </c>
      <c r="I607" s="20">
        <f t="shared" si="114"/>
        <v>-0.53535353535353536</v>
      </c>
      <c r="J607" s="21">
        <f t="shared" si="115"/>
        <v>3.9893617021276598E-2</v>
      </c>
    </row>
    <row r="608" spans="1:10" x14ac:dyDescent="0.25">
      <c r="A608" s="158" t="s">
        <v>490</v>
      </c>
      <c r="B608" s="65">
        <v>16</v>
      </c>
      <c r="C608" s="66">
        <v>28</v>
      </c>
      <c r="D608" s="65">
        <v>401</v>
      </c>
      <c r="E608" s="66">
        <v>415</v>
      </c>
      <c r="F608" s="67"/>
      <c r="G608" s="65">
        <f t="shared" si="112"/>
        <v>-12</v>
      </c>
      <c r="H608" s="66">
        <f t="shared" si="113"/>
        <v>-14</v>
      </c>
      <c r="I608" s="20">
        <f t="shared" si="114"/>
        <v>-0.42857142857142855</v>
      </c>
      <c r="J608" s="21">
        <f t="shared" si="115"/>
        <v>-3.3734939759036145E-2</v>
      </c>
    </row>
    <row r="609" spans="1:10" s="160" customFormat="1" x14ac:dyDescent="0.25">
      <c r="A609" s="178" t="s">
        <v>723</v>
      </c>
      <c r="B609" s="71">
        <v>328</v>
      </c>
      <c r="C609" s="72">
        <v>154</v>
      </c>
      <c r="D609" s="71">
        <v>3404</v>
      </c>
      <c r="E609" s="72">
        <v>2721</v>
      </c>
      <c r="F609" s="73"/>
      <c r="G609" s="71">
        <f t="shared" si="112"/>
        <v>174</v>
      </c>
      <c r="H609" s="72">
        <f t="shared" si="113"/>
        <v>683</v>
      </c>
      <c r="I609" s="37">
        <f t="shared" si="114"/>
        <v>1.1298701298701299</v>
      </c>
      <c r="J609" s="38">
        <f t="shared" si="115"/>
        <v>0.25101065784637999</v>
      </c>
    </row>
    <row r="610" spans="1:10" x14ac:dyDescent="0.25">
      <c r="A610" s="177"/>
      <c r="B610" s="143"/>
      <c r="C610" s="144"/>
      <c r="D610" s="143"/>
      <c r="E610" s="144"/>
      <c r="F610" s="145"/>
      <c r="G610" s="143"/>
      <c r="H610" s="144"/>
      <c r="I610" s="151"/>
      <c r="J610" s="152"/>
    </row>
    <row r="611" spans="1:10" s="139" customFormat="1" x14ac:dyDescent="0.25">
      <c r="A611" s="159" t="s">
        <v>101</v>
      </c>
      <c r="B611" s="65"/>
      <c r="C611" s="66"/>
      <c r="D611" s="65"/>
      <c r="E611" s="66"/>
      <c r="F611" s="67"/>
      <c r="G611" s="65"/>
      <c r="H611" s="66"/>
      <c r="I611" s="20"/>
      <c r="J611" s="21"/>
    </row>
    <row r="612" spans="1:10" x14ac:dyDescent="0.25">
      <c r="A612" s="158" t="s">
        <v>595</v>
      </c>
      <c r="B612" s="65">
        <v>90</v>
      </c>
      <c r="C612" s="66">
        <v>82</v>
      </c>
      <c r="D612" s="65">
        <v>911</v>
      </c>
      <c r="E612" s="66">
        <v>691</v>
      </c>
      <c r="F612" s="67"/>
      <c r="G612" s="65">
        <f>B612-C612</f>
        <v>8</v>
      </c>
      <c r="H612" s="66">
        <f>D612-E612</f>
        <v>220</v>
      </c>
      <c r="I612" s="20">
        <f>IF(C612=0, "-", IF(G612/C612&lt;10, G612/C612, "&gt;999%"))</f>
        <v>9.7560975609756101E-2</v>
      </c>
      <c r="J612" s="21">
        <f>IF(E612=0, "-", IF(H612/E612&lt;10, H612/E612, "&gt;999%"))</f>
        <v>0.31837916063675831</v>
      </c>
    </row>
    <row r="613" spans="1:10" x14ac:dyDescent="0.25">
      <c r="A613" s="158" t="s">
        <v>581</v>
      </c>
      <c r="B613" s="65">
        <v>1</v>
      </c>
      <c r="C613" s="66">
        <v>2</v>
      </c>
      <c r="D613" s="65">
        <v>5</v>
      </c>
      <c r="E613" s="66">
        <v>9</v>
      </c>
      <c r="F613" s="67"/>
      <c r="G613" s="65">
        <f>B613-C613</f>
        <v>-1</v>
      </c>
      <c r="H613" s="66">
        <f>D613-E613</f>
        <v>-4</v>
      </c>
      <c r="I613" s="20">
        <f>IF(C613=0, "-", IF(G613/C613&lt;10, G613/C613, "&gt;999%"))</f>
        <v>-0.5</v>
      </c>
      <c r="J613" s="21">
        <f>IF(E613=0, "-", IF(H613/E613&lt;10, H613/E613, "&gt;999%"))</f>
        <v>-0.44444444444444442</v>
      </c>
    </row>
    <row r="614" spans="1:10" s="160" customFormat="1" x14ac:dyDescent="0.25">
      <c r="A614" s="178" t="s">
        <v>724</v>
      </c>
      <c r="B614" s="71">
        <v>91</v>
      </c>
      <c r="C614" s="72">
        <v>84</v>
      </c>
      <c r="D614" s="71">
        <v>916</v>
      </c>
      <c r="E614" s="72">
        <v>700</v>
      </c>
      <c r="F614" s="73"/>
      <c r="G614" s="71">
        <f>B614-C614</f>
        <v>7</v>
      </c>
      <c r="H614" s="72">
        <f>D614-E614</f>
        <v>216</v>
      </c>
      <c r="I614" s="37">
        <f>IF(C614=0, "-", IF(G614/C614&lt;10, G614/C614, "&gt;999%"))</f>
        <v>8.3333333333333329E-2</v>
      </c>
      <c r="J614" s="38">
        <f>IF(E614=0, "-", IF(H614/E614&lt;10, H614/E614, "&gt;999%"))</f>
        <v>0.30857142857142855</v>
      </c>
    </row>
    <row r="615" spans="1:10" x14ac:dyDescent="0.25">
      <c r="A615" s="177"/>
      <c r="B615" s="143"/>
      <c r="C615" s="144"/>
      <c r="D615" s="143"/>
      <c r="E615" s="144"/>
      <c r="F615" s="145"/>
      <c r="G615" s="143"/>
      <c r="H615" s="144"/>
      <c r="I615" s="151"/>
      <c r="J615" s="152"/>
    </row>
    <row r="616" spans="1:10" s="139" customFormat="1" x14ac:dyDescent="0.25">
      <c r="A616" s="159" t="s">
        <v>102</v>
      </c>
      <c r="B616" s="65"/>
      <c r="C616" s="66"/>
      <c r="D616" s="65"/>
      <c r="E616" s="66"/>
      <c r="F616" s="67"/>
      <c r="G616" s="65"/>
      <c r="H616" s="66"/>
      <c r="I616" s="20"/>
      <c r="J616" s="21"/>
    </row>
    <row r="617" spans="1:10" x14ac:dyDescent="0.25">
      <c r="A617" s="158" t="s">
        <v>596</v>
      </c>
      <c r="B617" s="65">
        <v>0</v>
      </c>
      <c r="C617" s="66">
        <v>1</v>
      </c>
      <c r="D617" s="65">
        <v>24</v>
      </c>
      <c r="E617" s="66">
        <v>46</v>
      </c>
      <c r="F617" s="67"/>
      <c r="G617" s="65">
        <f>B617-C617</f>
        <v>-1</v>
      </c>
      <c r="H617" s="66">
        <f>D617-E617</f>
        <v>-22</v>
      </c>
      <c r="I617" s="20">
        <f>IF(C617=0, "-", IF(G617/C617&lt;10, G617/C617, "&gt;999%"))</f>
        <v>-1</v>
      </c>
      <c r="J617" s="21">
        <f>IF(E617=0, "-", IF(H617/E617&lt;10, H617/E617, "&gt;999%"))</f>
        <v>-0.47826086956521741</v>
      </c>
    </row>
    <row r="618" spans="1:10" s="160" customFormat="1" x14ac:dyDescent="0.25">
      <c r="A618" s="165" t="s">
        <v>725</v>
      </c>
      <c r="B618" s="166">
        <v>0</v>
      </c>
      <c r="C618" s="167">
        <v>1</v>
      </c>
      <c r="D618" s="166">
        <v>24</v>
      </c>
      <c r="E618" s="167">
        <v>46</v>
      </c>
      <c r="F618" s="168"/>
      <c r="G618" s="166">
        <f>B618-C618</f>
        <v>-1</v>
      </c>
      <c r="H618" s="167">
        <f>D618-E618</f>
        <v>-22</v>
      </c>
      <c r="I618" s="169">
        <f>IF(C618=0, "-", IF(G618/C618&lt;10, G618/C618, "&gt;999%"))</f>
        <v>-1</v>
      </c>
      <c r="J618" s="170">
        <f>IF(E618=0, "-", IF(H618/E618&lt;10, H618/E618, "&gt;999%"))</f>
        <v>-0.47826086956521741</v>
      </c>
    </row>
    <row r="619" spans="1:10" x14ac:dyDescent="0.25">
      <c r="A619" s="171"/>
      <c r="B619" s="172"/>
      <c r="C619" s="173"/>
      <c r="D619" s="172"/>
      <c r="E619" s="173"/>
      <c r="F619" s="174"/>
      <c r="G619" s="172"/>
      <c r="H619" s="173"/>
      <c r="I619" s="175"/>
      <c r="J619" s="176"/>
    </row>
    <row r="620" spans="1:10" x14ac:dyDescent="0.25">
      <c r="A620" s="27" t="s">
        <v>16</v>
      </c>
      <c r="B620" s="71">
        <f>SUM(B7:B619)/2</f>
        <v>24005</v>
      </c>
      <c r="C620" s="77">
        <f>SUM(C7:C619)/2</f>
        <v>21249</v>
      </c>
      <c r="D620" s="71">
        <f>SUM(D7:D619)/2</f>
        <v>287314</v>
      </c>
      <c r="E620" s="77">
        <f>SUM(E7:E619)/2</f>
        <v>272733</v>
      </c>
      <c r="F620" s="73"/>
      <c r="G620" s="71">
        <f>B620-C620</f>
        <v>2756</v>
      </c>
      <c r="H620" s="72">
        <f>D620-E620</f>
        <v>14581</v>
      </c>
      <c r="I620" s="37">
        <f>IF(C620=0, 0, G620/C620)</f>
        <v>0.12970022118687938</v>
      </c>
      <c r="J620" s="38">
        <f>IF(E620=0, 0, H620/E620)</f>
        <v>5.3462543953243652E-2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1" manualBreakCount="11">
    <brk id="47" max="16383" man="1"/>
    <brk id="105" max="16383" man="1"/>
    <brk id="161" max="16383" man="1"/>
    <brk id="221" max="16383" man="1"/>
    <brk id="280" max="16383" man="1"/>
    <brk id="339" max="16383" man="1"/>
    <brk id="390" max="16383" man="1"/>
    <brk id="445" max="16383" man="1"/>
    <brk id="502" max="16383" man="1"/>
    <brk id="542" max="16383" man="1"/>
    <brk id="59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zoomScaleNormal="100" workbookViewId="0">
      <selection activeCell="M1" sqref="M1"/>
    </sheetView>
  </sheetViews>
  <sheetFormatPr defaultRowHeight="13.2" x14ac:dyDescent="0.25"/>
  <cols>
    <col min="1" max="1" width="21.5546875" bestFit="1" customWidth="1"/>
    <col min="6" max="6" width="1.7773437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113</v>
      </c>
      <c r="B2" s="202" t="s">
        <v>104</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2022</v>
      </c>
      <c r="C6" s="58">
        <f>B6-1</f>
        <v>2021</v>
      </c>
      <c r="D6" s="57">
        <f>B6</f>
        <v>2022</v>
      </c>
      <c r="E6" s="58">
        <f>C6</f>
        <v>2021</v>
      </c>
      <c r="F6" s="64"/>
      <c r="G6" s="57" t="s">
        <v>4</v>
      </c>
      <c r="H6" s="58" t="s">
        <v>2</v>
      </c>
      <c r="I6" s="57" t="s">
        <v>4</v>
      </c>
      <c r="J6" s="58" t="s">
        <v>2</v>
      </c>
    </row>
    <row r="7" spans="1:10" x14ac:dyDescent="0.25">
      <c r="A7" s="7" t="s">
        <v>114</v>
      </c>
      <c r="B7" s="65">
        <v>4772</v>
      </c>
      <c r="C7" s="66">
        <v>3927</v>
      </c>
      <c r="D7" s="65">
        <v>55772</v>
      </c>
      <c r="E7" s="66">
        <v>58434</v>
      </c>
      <c r="F7" s="67"/>
      <c r="G7" s="65">
        <f>B7-C7</f>
        <v>845</v>
      </c>
      <c r="H7" s="66">
        <f>D7-E7</f>
        <v>-2662</v>
      </c>
      <c r="I7" s="28">
        <f>IF(C7=0, "-", IF(G7/C7&lt;10, G7/C7*100, "&gt;999"))</f>
        <v>21.517697988286226</v>
      </c>
      <c r="J7" s="29">
        <f>IF(E7=0, "-", IF(H7/E7&lt;10, H7/E7*100, "&gt;999"))</f>
        <v>-4.5555669644385119</v>
      </c>
    </row>
    <row r="8" spans="1:10" x14ac:dyDescent="0.25">
      <c r="A8" s="7" t="s">
        <v>123</v>
      </c>
      <c r="B8" s="65">
        <v>13221</v>
      </c>
      <c r="C8" s="66">
        <v>11424</v>
      </c>
      <c r="D8" s="65">
        <v>158235</v>
      </c>
      <c r="E8" s="66">
        <v>141238</v>
      </c>
      <c r="F8" s="67"/>
      <c r="G8" s="65">
        <f>B8-C8</f>
        <v>1797</v>
      </c>
      <c r="H8" s="66">
        <f>D8-E8</f>
        <v>16997</v>
      </c>
      <c r="I8" s="28">
        <f>IF(C8=0, "-", IF(G8/C8&lt;10, G8/C8*100, "&gt;999"))</f>
        <v>15.730042016806722</v>
      </c>
      <c r="J8" s="29">
        <f>IF(E8=0, "-", IF(H8/E8&lt;10, H8/E8*100, "&gt;999"))</f>
        <v>12.034296719013298</v>
      </c>
    </row>
    <row r="9" spans="1:10" x14ac:dyDescent="0.25">
      <c r="A9" s="7" t="s">
        <v>129</v>
      </c>
      <c r="B9" s="65">
        <v>4847</v>
      </c>
      <c r="C9" s="66">
        <v>4973</v>
      </c>
      <c r="D9" s="65">
        <v>60319</v>
      </c>
      <c r="E9" s="66">
        <v>61395</v>
      </c>
      <c r="F9" s="67"/>
      <c r="G9" s="65">
        <f>B9-C9</f>
        <v>-126</v>
      </c>
      <c r="H9" s="66">
        <f>D9-E9</f>
        <v>-1076</v>
      </c>
      <c r="I9" s="28">
        <f>IF(C9=0, "-", IF(G9/C9&lt;10, G9/C9*100, "&gt;999"))</f>
        <v>-2.533681882163684</v>
      </c>
      <c r="J9" s="29">
        <f>IF(E9=0, "-", IF(H9/E9&lt;10, H9/E9*100, "&gt;999"))</f>
        <v>-1.7525857154491409</v>
      </c>
    </row>
    <row r="10" spans="1:10" x14ac:dyDescent="0.25">
      <c r="A10" s="7" t="s">
        <v>130</v>
      </c>
      <c r="B10" s="65">
        <v>1165</v>
      </c>
      <c r="C10" s="66">
        <v>925</v>
      </c>
      <c r="D10" s="65">
        <v>12988</v>
      </c>
      <c r="E10" s="66">
        <v>11666</v>
      </c>
      <c r="F10" s="67"/>
      <c r="G10" s="65">
        <f>B10-C10</f>
        <v>240</v>
      </c>
      <c r="H10" s="66">
        <f>D10-E10</f>
        <v>1322</v>
      </c>
      <c r="I10" s="28">
        <f>IF(C10=0, "-", IF(G10/C10&lt;10, G10/C10*100, "&gt;999"))</f>
        <v>25.945945945945947</v>
      </c>
      <c r="J10" s="29">
        <f>IF(E10=0, "-", IF(H10/E10&lt;10, H10/E10*100, "&gt;999"))</f>
        <v>11.332076118635351</v>
      </c>
    </row>
    <row r="11" spans="1:10" s="43" customFormat="1" x14ac:dyDescent="0.25">
      <c r="A11" s="27" t="s">
        <v>0</v>
      </c>
      <c r="B11" s="71">
        <f>SUM(B7:B10)</f>
        <v>24005</v>
      </c>
      <c r="C11" s="72">
        <f>SUM(C7:C10)</f>
        <v>21249</v>
      </c>
      <c r="D11" s="71">
        <f>SUM(D7:D10)</f>
        <v>287314</v>
      </c>
      <c r="E11" s="72">
        <f>SUM(E7:E10)</f>
        <v>272733</v>
      </c>
      <c r="F11" s="73"/>
      <c r="G11" s="71">
        <f>B11-C11</f>
        <v>2756</v>
      </c>
      <c r="H11" s="72">
        <f>D11-E11</f>
        <v>14581</v>
      </c>
      <c r="I11" s="44">
        <f>IF(C11=0, 0, G11/C11*100)</f>
        <v>12.970022118687938</v>
      </c>
      <c r="J11" s="45">
        <f>IF(E11=0, 0, H11/E11*100)</f>
        <v>5.3462543953243653</v>
      </c>
    </row>
    <row r="13" spans="1:10" x14ac:dyDescent="0.25">
      <c r="A13" s="3"/>
      <c r="B13" s="196" t="s">
        <v>1</v>
      </c>
      <c r="C13" s="197"/>
      <c r="D13" s="196" t="s">
        <v>2</v>
      </c>
      <c r="E13" s="197"/>
      <c r="F13" s="59"/>
      <c r="G13" s="196" t="s">
        <v>3</v>
      </c>
      <c r="H13" s="200"/>
      <c r="I13" s="200"/>
      <c r="J13" s="197"/>
    </row>
    <row r="14" spans="1:10" x14ac:dyDescent="0.25">
      <c r="A14" s="7" t="s">
        <v>115</v>
      </c>
      <c r="B14" s="65">
        <v>227</v>
      </c>
      <c r="C14" s="66">
        <v>270</v>
      </c>
      <c r="D14" s="65">
        <v>1876</v>
      </c>
      <c r="E14" s="66">
        <v>2319</v>
      </c>
      <c r="F14" s="67"/>
      <c r="G14" s="65">
        <f t="shared" ref="G14:G34" si="0">B14-C14</f>
        <v>-43</v>
      </c>
      <c r="H14" s="66">
        <f t="shared" ref="H14:H34" si="1">D14-E14</f>
        <v>-443</v>
      </c>
      <c r="I14" s="28">
        <f t="shared" ref="I14:I33" si="2">IF(C14=0, "-", IF(G14/C14&lt;10, G14/C14*100, "&gt;999"))</f>
        <v>-15.925925925925927</v>
      </c>
      <c r="J14" s="29">
        <f t="shared" ref="J14:J33" si="3">IF(E14=0, "-", IF(H14/E14&lt;10, H14/E14*100, "&gt;999"))</f>
        <v>-19.103061664510566</v>
      </c>
    </row>
    <row r="15" spans="1:10" x14ac:dyDescent="0.25">
      <c r="A15" s="7" t="s">
        <v>116</v>
      </c>
      <c r="B15" s="65">
        <v>650</v>
      </c>
      <c r="C15" s="66">
        <v>735</v>
      </c>
      <c r="D15" s="65">
        <v>10796</v>
      </c>
      <c r="E15" s="66">
        <v>10809</v>
      </c>
      <c r="F15" s="67"/>
      <c r="G15" s="65">
        <f t="shared" si="0"/>
        <v>-85</v>
      </c>
      <c r="H15" s="66">
        <f t="shared" si="1"/>
        <v>-13</v>
      </c>
      <c r="I15" s="28">
        <f t="shared" si="2"/>
        <v>-11.564625850340136</v>
      </c>
      <c r="J15" s="29">
        <f t="shared" si="3"/>
        <v>-0.12027014524932926</v>
      </c>
    </row>
    <row r="16" spans="1:10" x14ac:dyDescent="0.25">
      <c r="A16" s="7" t="s">
        <v>117</v>
      </c>
      <c r="B16" s="65">
        <v>1779</v>
      </c>
      <c r="C16" s="66">
        <v>1668</v>
      </c>
      <c r="D16" s="65">
        <v>23455</v>
      </c>
      <c r="E16" s="66">
        <v>28231</v>
      </c>
      <c r="F16" s="67"/>
      <c r="G16" s="65">
        <f t="shared" si="0"/>
        <v>111</v>
      </c>
      <c r="H16" s="66">
        <f t="shared" si="1"/>
        <v>-4776</v>
      </c>
      <c r="I16" s="28">
        <f t="shared" si="2"/>
        <v>6.6546762589928061</v>
      </c>
      <c r="J16" s="29">
        <f t="shared" si="3"/>
        <v>-16.917572880875635</v>
      </c>
    </row>
    <row r="17" spans="1:10" x14ac:dyDescent="0.25">
      <c r="A17" s="7" t="s">
        <v>118</v>
      </c>
      <c r="B17" s="65">
        <v>1576</v>
      </c>
      <c r="C17" s="66">
        <v>646</v>
      </c>
      <c r="D17" s="65">
        <v>11791</v>
      </c>
      <c r="E17" s="66">
        <v>8945</v>
      </c>
      <c r="F17" s="67"/>
      <c r="G17" s="65">
        <f t="shared" si="0"/>
        <v>930</v>
      </c>
      <c r="H17" s="66">
        <f t="shared" si="1"/>
        <v>2846</v>
      </c>
      <c r="I17" s="28">
        <f t="shared" si="2"/>
        <v>143.96284829721361</v>
      </c>
      <c r="J17" s="29">
        <f t="shared" si="3"/>
        <v>31.816657350475126</v>
      </c>
    </row>
    <row r="18" spans="1:10" x14ac:dyDescent="0.25">
      <c r="A18" s="7" t="s">
        <v>119</v>
      </c>
      <c r="B18" s="65">
        <v>83</v>
      </c>
      <c r="C18" s="66">
        <v>97</v>
      </c>
      <c r="D18" s="65">
        <v>1555</v>
      </c>
      <c r="E18" s="66">
        <v>1548</v>
      </c>
      <c r="F18" s="67"/>
      <c r="G18" s="65">
        <f t="shared" si="0"/>
        <v>-14</v>
      </c>
      <c r="H18" s="66">
        <f t="shared" si="1"/>
        <v>7</v>
      </c>
      <c r="I18" s="28">
        <f t="shared" si="2"/>
        <v>-14.432989690721648</v>
      </c>
      <c r="J18" s="29">
        <f t="shared" si="3"/>
        <v>0.45219638242894056</v>
      </c>
    </row>
    <row r="19" spans="1:10" x14ac:dyDescent="0.25">
      <c r="A19" s="7" t="s">
        <v>120</v>
      </c>
      <c r="B19" s="65">
        <v>22</v>
      </c>
      <c r="C19" s="66">
        <v>25</v>
      </c>
      <c r="D19" s="65">
        <v>201</v>
      </c>
      <c r="E19" s="66">
        <v>264</v>
      </c>
      <c r="F19" s="67"/>
      <c r="G19" s="65">
        <f t="shared" si="0"/>
        <v>-3</v>
      </c>
      <c r="H19" s="66">
        <f t="shared" si="1"/>
        <v>-63</v>
      </c>
      <c r="I19" s="28">
        <f t="shared" si="2"/>
        <v>-12</v>
      </c>
      <c r="J19" s="29">
        <f t="shared" si="3"/>
        <v>-23.863636363636363</v>
      </c>
    </row>
    <row r="20" spans="1:10" x14ac:dyDescent="0.25">
      <c r="A20" s="7" t="s">
        <v>121</v>
      </c>
      <c r="B20" s="65">
        <v>270</v>
      </c>
      <c r="C20" s="66">
        <v>310</v>
      </c>
      <c r="D20" s="65">
        <v>3412</v>
      </c>
      <c r="E20" s="66">
        <v>2842</v>
      </c>
      <c r="F20" s="67"/>
      <c r="G20" s="65">
        <f t="shared" si="0"/>
        <v>-40</v>
      </c>
      <c r="H20" s="66">
        <f t="shared" si="1"/>
        <v>570</v>
      </c>
      <c r="I20" s="28">
        <f t="shared" si="2"/>
        <v>-12.903225806451612</v>
      </c>
      <c r="J20" s="29">
        <f t="shared" si="3"/>
        <v>20.056298381421534</v>
      </c>
    </row>
    <row r="21" spans="1:10" x14ac:dyDescent="0.25">
      <c r="A21" s="7" t="s">
        <v>122</v>
      </c>
      <c r="B21" s="65">
        <v>165</v>
      </c>
      <c r="C21" s="66">
        <v>176</v>
      </c>
      <c r="D21" s="65">
        <v>2686</v>
      </c>
      <c r="E21" s="66">
        <v>3476</v>
      </c>
      <c r="F21" s="67"/>
      <c r="G21" s="65">
        <f t="shared" si="0"/>
        <v>-11</v>
      </c>
      <c r="H21" s="66">
        <f t="shared" si="1"/>
        <v>-790</v>
      </c>
      <c r="I21" s="28">
        <f t="shared" si="2"/>
        <v>-6.25</v>
      </c>
      <c r="J21" s="29">
        <f t="shared" si="3"/>
        <v>-22.727272727272727</v>
      </c>
    </row>
    <row r="22" spans="1:10" x14ac:dyDescent="0.25">
      <c r="A22" s="142" t="s">
        <v>124</v>
      </c>
      <c r="B22" s="143">
        <v>1117</v>
      </c>
      <c r="C22" s="144">
        <v>967</v>
      </c>
      <c r="D22" s="143">
        <v>13740</v>
      </c>
      <c r="E22" s="144">
        <v>14078</v>
      </c>
      <c r="F22" s="145"/>
      <c r="G22" s="143">
        <f t="shared" si="0"/>
        <v>150</v>
      </c>
      <c r="H22" s="144">
        <f t="shared" si="1"/>
        <v>-338</v>
      </c>
      <c r="I22" s="146">
        <f t="shared" si="2"/>
        <v>15.511892450879008</v>
      </c>
      <c r="J22" s="147">
        <f t="shared" si="3"/>
        <v>-2.4009092200596678</v>
      </c>
    </row>
    <row r="23" spans="1:10" x14ac:dyDescent="0.25">
      <c r="A23" s="7" t="s">
        <v>125</v>
      </c>
      <c r="B23" s="65">
        <v>3102</v>
      </c>
      <c r="C23" s="66">
        <v>2826</v>
      </c>
      <c r="D23" s="65">
        <v>37496</v>
      </c>
      <c r="E23" s="66">
        <v>36364</v>
      </c>
      <c r="F23" s="67"/>
      <c r="G23" s="65">
        <f t="shared" si="0"/>
        <v>276</v>
      </c>
      <c r="H23" s="66">
        <f t="shared" si="1"/>
        <v>1132</v>
      </c>
      <c r="I23" s="28">
        <f t="shared" si="2"/>
        <v>9.766454352441615</v>
      </c>
      <c r="J23" s="29">
        <f t="shared" si="3"/>
        <v>3.1129688703112968</v>
      </c>
    </row>
    <row r="24" spans="1:10" x14ac:dyDescent="0.25">
      <c r="A24" s="7" t="s">
        <v>126</v>
      </c>
      <c r="B24" s="65">
        <v>5188</v>
      </c>
      <c r="C24" s="66">
        <v>4523</v>
      </c>
      <c r="D24" s="65">
        <v>62000</v>
      </c>
      <c r="E24" s="66">
        <v>49367</v>
      </c>
      <c r="F24" s="67"/>
      <c r="G24" s="65">
        <f t="shared" si="0"/>
        <v>665</v>
      </c>
      <c r="H24" s="66">
        <f t="shared" si="1"/>
        <v>12633</v>
      </c>
      <c r="I24" s="28">
        <f t="shared" si="2"/>
        <v>14.702630997125802</v>
      </c>
      <c r="J24" s="29">
        <f t="shared" si="3"/>
        <v>25.589969007636682</v>
      </c>
    </row>
    <row r="25" spans="1:10" x14ac:dyDescent="0.25">
      <c r="A25" s="7" t="s">
        <v>127</v>
      </c>
      <c r="B25" s="65">
        <v>3204</v>
      </c>
      <c r="C25" s="66">
        <v>2807</v>
      </c>
      <c r="D25" s="65">
        <v>39680</v>
      </c>
      <c r="E25" s="66">
        <v>36206</v>
      </c>
      <c r="F25" s="67"/>
      <c r="G25" s="65">
        <f t="shared" si="0"/>
        <v>397</v>
      </c>
      <c r="H25" s="66">
        <f t="shared" si="1"/>
        <v>3474</v>
      </c>
      <c r="I25" s="28">
        <f t="shared" si="2"/>
        <v>14.14321339508372</v>
      </c>
      <c r="J25" s="29">
        <f t="shared" si="3"/>
        <v>9.5950947356791687</v>
      </c>
    </row>
    <row r="26" spans="1:10" x14ac:dyDescent="0.25">
      <c r="A26" s="7" t="s">
        <v>128</v>
      </c>
      <c r="B26" s="65">
        <v>610</v>
      </c>
      <c r="C26" s="66">
        <v>301</v>
      </c>
      <c r="D26" s="65">
        <v>5319</v>
      </c>
      <c r="E26" s="66">
        <v>5223</v>
      </c>
      <c r="F26" s="67"/>
      <c r="G26" s="65">
        <f t="shared" si="0"/>
        <v>309</v>
      </c>
      <c r="H26" s="66">
        <f t="shared" si="1"/>
        <v>96</v>
      </c>
      <c r="I26" s="28">
        <f t="shared" si="2"/>
        <v>102.65780730897009</v>
      </c>
      <c r="J26" s="29">
        <f t="shared" si="3"/>
        <v>1.8380241240666284</v>
      </c>
    </row>
    <row r="27" spans="1:10" x14ac:dyDescent="0.25">
      <c r="A27" s="142" t="s">
        <v>131</v>
      </c>
      <c r="B27" s="143">
        <v>32</v>
      </c>
      <c r="C27" s="144">
        <v>25</v>
      </c>
      <c r="D27" s="143">
        <v>420</v>
      </c>
      <c r="E27" s="144">
        <v>469</v>
      </c>
      <c r="F27" s="145"/>
      <c r="G27" s="143">
        <f t="shared" si="0"/>
        <v>7</v>
      </c>
      <c r="H27" s="144">
        <f t="shared" si="1"/>
        <v>-49</v>
      </c>
      <c r="I27" s="146">
        <f t="shared" si="2"/>
        <v>28.000000000000004</v>
      </c>
      <c r="J27" s="147">
        <f t="shared" si="3"/>
        <v>-10.44776119402985</v>
      </c>
    </row>
    <row r="28" spans="1:10" x14ac:dyDescent="0.25">
      <c r="A28" s="7" t="s">
        <v>132</v>
      </c>
      <c r="B28" s="65">
        <v>2</v>
      </c>
      <c r="C28" s="66">
        <v>3</v>
      </c>
      <c r="D28" s="65">
        <v>27</v>
      </c>
      <c r="E28" s="66">
        <v>27</v>
      </c>
      <c r="F28" s="67"/>
      <c r="G28" s="65">
        <f t="shared" si="0"/>
        <v>-1</v>
      </c>
      <c r="H28" s="66">
        <f t="shared" si="1"/>
        <v>0</v>
      </c>
      <c r="I28" s="28">
        <f t="shared" si="2"/>
        <v>-33.333333333333329</v>
      </c>
      <c r="J28" s="29">
        <f t="shared" si="3"/>
        <v>0</v>
      </c>
    </row>
    <row r="29" spans="1:10" x14ac:dyDescent="0.25">
      <c r="A29" s="7" t="s">
        <v>133</v>
      </c>
      <c r="B29" s="65">
        <v>19</v>
      </c>
      <c r="C29" s="66">
        <v>32</v>
      </c>
      <c r="D29" s="65">
        <v>434</v>
      </c>
      <c r="E29" s="66">
        <v>573</v>
      </c>
      <c r="F29" s="67"/>
      <c r="G29" s="65">
        <f t="shared" si="0"/>
        <v>-13</v>
      </c>
      <c r="H29" s="66">
        <f t="shared" si="1"/>
        <v>-139</v>
      </c>
      <c r="I29" s="28">
        <f t="shared" si="2"/>
        <v>-40.625</v>
      </c>
      <c r="J29" s="29">
        <f t="shared" si="3"/>
        <v>-24.258289703315882</v>
      </c>
    </row>
    <row r="30" spans="1:10" x14ac:dyDescent="0.25">
      <c r="A30" s="7" t="s">
        <v>134</v>
      </c>
      <c r="B30" s="65">
        <v>562</v>
      </c>
      <c r="C30" s="66">
        <v>651</v>
      </c>
      <c r="D30" s="65">
        <v>6828</v>
      </c>
      <c r="E30" s="66">
        <v>7511</v>
      </c>
      <c r="F30" s="67"/>
      <c r="G30" s="65">
        <f t="shared" si="0"/>
        <v>-89</v>
      </c>
      <c r="H30" s="66">
        <f t="shared" si="1"/>
        <v>-683</v>
      </c>
      <c r="I30" s="28">
        <f t="shared" si="2"/>
        <v>-13.671274961597543</v>
      </c>
      <c r="J30" s="29">
        <f t="shared" si="3"/>
        <v>-9.0933297829849558</v>
      </c>
    </row>
    <row r="31" spans="1:10" x14ac:dyDescent="0.25">
      <c r="A31" s="7" t="s">
        <v>135</v>
      </c>
      <c r="B31" s="65">
        <v>590</v>
      </c>
      <c r="C31" s="66">
        <v>800</v>
      </c>
      <c r="D31" s="65">
        <v>8183</v>
      </c>
      <c r="E31" s="66">
        <v>8490</v>
      </c>
      <c r="F31" s="67"/>
      <c r="G31" s="65">
        <f t="shared" si="0"/>
        <v>-210</v>
      </c>
      <c r="H31" s="66">
        <f t="shared" si="1"/>
        <v>-307</v>
      </c>
      <c r="I31" s="28">
        <f t="shared" si="2"/>
        <v>-26.25</v>
      </c>
      <c r="J31" s="29">
        <f t="shared" si="3"/>
        <v>-3.6160188457008244</v>
      </c>
    </row>
    <row r="32" spans="1:10" x14ac:dyDescent="0.25">
      <c r="A32" s="7" t="s">
        <v>136</v>
      </c>
      <c r="B32" s="65">
        <v>3642</v>
      </c>
      <c r="C32" s="66">
        <v>3462</v>
      </c>
      <c r="D32" s="65">
        <v>44427</v>
      </c>
      <c r="E32" s="66">
        <v>44325</v>
      </c>
      <c r="F32" s="67"/>
      <c r="G32" s="65">
        <f t="shared" si="0"/>
        <v>180</v>
      </c>
      <c r="H32" s="66">
        <f t="shared" si="1"/>
        <v>102</v>
      </c>
      <c r="I32" s="28">
        <f t="shared" si="2"/>
        <v>5.1993067590987865</v>
      </c>
      <c r="J32" s="29">
        <f t="shared" si="3"/>
        <v>0.23011844331641287</v>
      </c>
    </row>
    <row r="33" spans="1:10" x14ac:dyDescent="0.25">
      <c r="A33" s="142" t="s">
        <v>130</v>
      </c>
      <c r="B33" s="143">
        <v>1165</v>
      </c>
      <c r="C33" s="144">
        <v>925</v>
      </c>
      <c r="D33" s="143">
        <v>12988</v>
      </c>
      <c r="E33" s="144">
        <v>11666</v>
      </c>
      <c r="F33" s="145"/>
      <c r="G33" s="143">
        <f t="shared" si="0"/>
        <v>240</v>
      </c>
      <c r="H33" s="144">
        <f t="shared" si="1"/>
        <v>1322</v>
      </c>
      <c r="I33" s="146">
        <f t="shared" si="2"/>
        <v>25.945945945945947</v>
      </c>
      <c r="J33" s="147">
        <f t="shared" si="3"/>
        <v>11.332076118635351</v>
      </c>
    </row>
    <row r="34" spans="1:10" s="43" customFormat="1" x14ac:dyDescent="0.25">
      <c r="A34" s="27" t="s">
        <v>0</v>
      </c>
      <c r="B34" s="71">
        <f>SUM(B14:B33)</f>
        <v>24005</v>
      </c>
      <c r="C34" s="72">
        <f>SUM(C14:C33)</f>
        <v>21249</v>
      </c>
      <c r="D34" s="71">
        <f>SUM(D14:D33)</f>
        <v>287314</v>
      </c>
      <c r="E34" s="72">
        <f>SUM(E14:E33)</f>
        <v>272733</v>
      </c>
      <c r="F34" s="73"/>
      <c r="G34" s="71">
        <f t="shared" si="0"/>
        <v>2756</v>
      </c>
      <c r="H34" s="72">
        <f t="shared" si="1"/>
        <v>14581</v>
      </c>
      <c r="I34" s="44">
        <f>IF(C34=0, 0, G34/C34*100)</f>
        <v>12.970022118687938</v>
      </c>
      <c r="J34" s="45">
        <f>IF(E34=0, 0, H34/E34*100)</f>
        <v>5.3462543953243653</v>
      </c>
    </row>
    <row r="36" spans="1:10" x14ac:dyDescent="0.25">
      <c r="E36" s="201" t="s">
        <v>8</v>
      </c>
      <c r="F36" s="201"/>
      <c r="G36" s="201"/>
    </row>
    <row r="37" spans="1:10" x14ac:dyDescent="0.25">
      <c r="A37" s="3"/>
      <c r="B37" s="196" t="s">
        <v>1</v>
      </c>
      <c r="C37" s="197"/>
      <c r="D37" s="196" t="s">
        <v>2</v>
      </c>
      <c r="E37" s="197"/>
      <c r="F37" s="59"/>
      <c r="G37" s="196" t="s">
        <v>9</v>
      </c>
      <c r="H37" s="197"/>
    </row>
    <row r="38" spans="1:10" x14ac:dyDescent="0.25">
      <c r="A38" s="27"/>
      <c r="B38" s="57">
        <f>B6</f>
        <v>2022</v>
      </c>
      <c r="C38" s="58">
        <f>C6</f>
        <v>2021</v>
      </c>
      <c r="D38" s="57">
        <f>D6</f>
        <v>2022</v>
      </c>
      <c r="E38" s="58">
        <f>E6</f>
        <v>2021</v>
      </c>
      <c r="F38" s="64"/>
      <c r="G38" s="57" t="s">
        <v>4</v>
      </c>
      <c r="H38" s="58" t="s">
        <v>2</v>
      </c>
    </row>
    <row r="39" spans="1:10" x14ac:dyDescent="0.25">
      <c r="A39" s="7" t="s">
        <v>114</v>
      </c>
      <c r="B39" s="30">
        <f>$B$7/$B$11*100</f>
        <v>19.879191835034369</v>
      </c>
      <c r="C39" s="31">
        <f>$C$7/$C$11*100</f>
        <v>18.480869687985315</v>
      </c>
      <c r="D39" s="30">
        <f>$D$7/$D$11*100</f>
        <v>19.411514927918581</v>
      </c>
      <c r="E39" s="31">
        <f>$E$7/$E$11*100</f>
        <v>21.42535006764858</v>
      </c>
      <c r="F39" s="32"/>
      <c r="G39" s="30">
        <f>B39-C39</f>
        <v>1.3983221470490541</v>
      </c>
      <c r="H39" s="31">
        <f>D39-E39</f>
        <v>-2.0138351397299985</v>
      </c>
    </row>
    <row r="40" spans="1:10" x14ac:dyDescent="0.25">
      <c r="A40" s="7" t="s">
        <v>123</v>
      </c>
      <c r="B40" s="30">
        <f>$B$8/$B$11*100</f>
        <v>55.076025827952513</v>
      </c>
      <c r="C40" s="31">
        <f>$C$8/$C$11*100</f>
        <v>53.762530001411832</v>
      </c>
      <c r="D40" s="30">
        <f>$D$8/$D$11*100</f>
        <v>55.073891282708118</v>
      </c>
      <c r="E40" s="31">
        <f>$E$8/$E$11*100</f>
        <v>51.786179156904367</v>
      </c>
      <c r="F40" s="32"/>
      <c r="G40" s="30">
        <f>B40-C40</f>
        <v>1.3134958265406809</v>
      </c>
      <c r="H40" s="31">
        <f>D40-E40</f>
        <v>3.2877121258037505</v>
      </c>
    </row>
    <row r="41" spans="1:10" x14ac:dyDescent="0.25">
      <c r="A41" s="7" t="s">
        <v>129</v>
      </c>
      <c r="B41" s="30">
        <f>$B$9/$B$11*100</f>
        <v>20.191626744428245</v>
      </c>
      <c r="C41" s="31">
        <f>$C$9/$C$11*100</f>
        <v>23.403454280201423</v>
      </c>
      <c r="D41" s="30">
        <f>$D$9/$D$11*100</f>
        <v>20.994104011638832</v>
      </c>
      <c r="E41" s="31">
        <f>$E$9/$E$11*100</f>
        <v>22.511027268427362</v>
      </c>
      <c r="F41" s="32"/>
      <c r="G41" s="30">
        <f>B41-C41</f>
        <v>-3.2118275357731783</v>
      </c>
      <c r="H41" s="31">
        <f>D41-E41</f>
        <v>-1.5169232567885302</v>
      </c>
    </row>
    <row r="42" spans="1:10" x14ac:dyDescent="0.25">
      <c r="A42" s="7" t="s">
        <v>130</v>
      </c>
      <c r="B42" s="30">
        <f>$B$10/$B$11*100</f>
        <v>4.8531555925848782</v>
      </c>
      <c r="C42" s="31">
        <f>$C$10/$C$11*100</f>
        <v>4.3531460304014304</v>
      </c>
      <c r="D42" s="30">
        <f>$D$10/$D$11*100</f>
        <v>4.5204897777344648</v>
      </c>
      <c r="E42" s="31">
        <f>$E$10/$E$11*100</f>
        <v>4.2774435070196866</v>
      </c>
      <c r="F42" s="32"/>
      <c r="G42" s="30">
        <f>B42-C42</f>
        <v>0.50000956218344772</v>
      </c>
      <c r="H42" s="31">
        <f>D42-E42</f>
        <v>0.24304627071477825</v>
      </c>
    </row>
    <row r="43" spans="1:10" s="43" customFormat="1" x14ac:dyDescent="0.25">
      <c r="A43" s="27" t="s">
        <v>0</v>
      </c>
      <c r="B43" s="46">
        <f>SUM(B39:B42)</f>
        <v>100.00000000000001</v>
      </c>
      <c r="C43" s="47">
        <f>SUM(C39:C42)</f>
        <v>100</v>
      </c>
      <c r="D43" s="46">
        <f>SUM(D39:D42)</f>
        <v>100</v>
      </c>
      <c r="E43" s="47">
        <f>SUM(E39:E42)</f>
        <v>100</v>
      </c>
      <c r="F43" s="48"/>
      <c r="G43" s="46">
        <f>B43-C43</f>
        <v>0</v>
      </c>
      <c r="H43" s="47">
        <f>D43-E43</f>
        <v>0</v>
      </c>
    </row>
    <row r="45" spans="1:10" x14ac:dyDescent="0.25">
      <c r="A45" s="3"/>
      <c r="B45" s="196" t="s">
        <v>1</v>
      </c>
      <c r="C45" s="197"/>
      <c r="D45" s="196" t="s">
        <v>2</v>
      </c>
      <c r="E45" s="197"/>
      <c r="F45" s="59"/>
      <c r="G45" s="196" t="s">
        <v>9</v>
      </c>
      <c r="H45" s="197"/>
    </row>
    <row r="46" spans="1:10" x14ac:dyDescent="0.25">
      <c r="A46" s="7" t="s">
        <v>115</v>
      </c>
      <c r="B46" s="30">
        <f>$B$14/$B$34*100</f>
        <v>0.94563632576546552</v>
      </c>
      <c r="C46" s="31">
        <f>$C$14/$C$34*100</f>
        <v>1.2706480304955527</v>
      </c>
      <c r="D46" s="30">
        <f>$D$14/$D$34*100</f>
        <v>0.65294416561671198</v>
      </c>
      <c r="E46" s="31">
        <f>$E$14/$E$34*100</f>
        <v>0.85028214407497449</v>
      </c>
      <c r="F46" s="32"/>
      <c r="G46" s="30">
        <f t="shared" ref="G46:G66" si="4">B46-C46</f>
        <v>-0.32501170473008723</v>
      </c>
      <c r="H46" s="31">
        <f t="shared" ref="H46:H66" si="5">D46-E46</f>
        <v>-0.19733797845826251</v>
      </c>
    </row>
    <row r="47" spans="1:10" x14ac:dyDescent="0.25">
      <c r="A47" s="7" t="s">
        <v>116</v>
      </c>
      <c r="B47" s="30">
        <f>$B$15/$B$34*100</f>
        <v>2.7077692147469277</v>
      </c>
      <c r="C47" s="31">
        <f>$C$15/$C$34*100</f>
        <v>3.4589863052378931</v>
      </c>
      <c r="D47" s="30">
        <f>$D$15/$D$34*100</f>
        <v>3.7575614136450017</v>
      </c>
      <c r="E47" s="31">
        <f>$E$15/$E$34*100</f>
        <v>3.9632167724477787</v>
      </c>
      <c r="F47" s="32"/>
      <c r="G47" s="30">
        <f t="shared" si="4"/>
        <v>-0.75121709049096541</v>
      </c>
      <c r="H47" s="31">
        <f t="shared" si="5"/>
        <v>-0.20565535880277697</v>
      </c>
    </row>
    <row r="48" spans="1:10" x14ac:dyDescent="0.25">
      <c r="A48" s="7" t="s">
        <v>117</v>
      </c>
      <c r="B48" s="30">
        <f>$B$16/$B$34*100</f>
        <v>7.4109560508227448</v>
      </c>
      <c r="C48" s="31">
        <f>$C$16/$C$34*100</f>
        <v>7.8497811661725256</v>
      </c>
      <c r="D48" s="30">
        <f>$D$16/$D$34*100</f>
        <v>8.1635423265138485</v>
      </c>
      <c r="E48" s="31">
        <f>$E$16/$E$34*100</f>
        <v>10.351149292531524</v>
      </c>
      <c r="F48" s="32"/>
      <c r="G48" s="30">
        <f t="shared" si="4"/>
        <v>-0.43882511534978086</v>
      </c>
      <c r="H48" s="31">
        <f t="shared" si="5"/>
        <v>-2.1876069660176753</v>
      </c>
    </row>
    <row r="49" spans="1:8" x14ac:dyDescent="0.25">
      <c r="A49" s="7" t="s">
        <v>118</v>
      </c>
      <c r="B49" s="30">
        <f>$B$17/$B$34*100</f>
        <v>6.5652988960633207</v>
      </c>
      <c r="C49" s="31">
        <f>$C$17/$C$34*100</f>
        <v>3.0401430655560264</v>
      </c>
      <c r="D49" s="30">
        <f>$D$17/$D$34*100</f>
        <v>4.1038724183297717</v>
      </c>
      <c r="E49" s="31">
        <f>$E$17/$E$34*100</f>
        <v>3.2797644582797094</v>
      </c>
      <c r="F49" s="32"/>
      <c r="G49" s="30">
        <f t="shared" si="4"/>
        <v>3.5251558305072943</v>
      </c>
      <c r="H49" s="31">
        <f t="shared" si="5"/>
        <v>0.82410796005006226</v>
      </c>
    </row>
    <row r="50" spans="1:8" x14ac:dyDescent="0.25">
      <c r="A50" s="7" t="s">
        <v>119</v>
      </c>
      <c r="B50" s="30">
        <f>$B$18/$B$34*100</f>
        <v>0.34576129972922309</v>
      </c>
      <c r="C50" s="31">
        <f>$C$18/$C$34*100</f>
        <v>0.45649207021506893</v>
      </c>
      <c r="D50" s="30">
        <f>$D$18/$D$34*100</f>
        <v>0.54121971083901244</v>
      </c>
      <c r="E50" s="31">
        <f>$E$18/$E$34*100</f>
        <v>0.5675880806503063</v>
      </c>
      <c r="F50" s="32"/>
      <c r="G50" s="30">
        <f t="shared" si="4"/>
        <v>-0.11073077048584584</v>
      </c>
      <c r="H50" s="31">
        <f t="shared" si="5"/>
        <v>-2.6368369811293868E-2</v>
      </c>
    </row>
    <row r="51" spans="1:8" x14ac:dyDescent="0.25">
      <c r="A51" s="7" t="s">
        <v>120</v>
      </c>
      <c r="B51" s="30">
        <f>$B$19/$B$34*100</f>
        <v>9.1647573422203699E-2</v>
      </c>
      <c r="C51" s="31">
        <f>$C$19/$C$34*100</f>
        <v>0.11765259541625488</v>
      </c>
      <c r="D51" s="30">
        <f>$D$19/$D$34*100</f>
        <v>6.9958303458933432E-2</v>
      </c>
      <c r="E51" s="31">
        <f>$E$19/$E$34*100</f>
        <v>9.679796724268791E-2</v>
      </c>
      <c r="F51" s="32"/>
      <c r="G51" s="30">
        <f t="shared" si="4"/>
        <v>-2.6005021994051178E-2</v>
      </c>
      <c r="H51" s="31">
        <f t="shared" si="5"/>
        <v>-2.6839663783754478E-2</v>
      </c>
    </row>
    <row r="52" spans="1:8" x14ac:dyDescent="0.25">
      <c r="A52" s="7" t="s">
        <v>121</v>
      </c>
      <c r="B52" s="30">
        <f>$B$20/$B$34*100</f>
        <v>1.1247656738179546</v>
      </c>
      <c r="C52" s="31">
        <f>$C$20/$C$34*100</f>
        <v>1.4588921831615607</v>
      </c>
      <c r="D52" s="30">
        <f>$D$20/$D$34*100</f>
        <v>1.1875509024969197</v>
      </c>
      <c r="E52" s="31">
        <f>$E$20/$E$34*100</f>
        <v>1.0420447837262083</v>
      </c>
      <c r="F52" s="32"/>
      <c r="G52" s="30">
        <f t="shared" si="4"/>
        <v>-0.3341265093436061</v>
      </c>
      <c r="H52" s="31">
        <f t="shared" si="5"/>
        <v>0.1455061187707114</v>
      </c>
    </row>
    <row r="53" spans="1:8" x14ac:dyDescent="0.25">
      <c r="A53" s="7" t="s">
        <v>122</v>
      </c>
      <c r="B53" s="30">
        <f>$B$21/$B$34*100</f>
        <v>0.68735680066652782</v>
      </c>
      <c r="C53" s="31">
        <f>$C$21/$C$34*100</f>
        <v>0.82827427173043433</v>
      </c>
      <c r="D53" s="30">
        <f>$D$21/$D$34*100</f>
        <v>0.93486568701838402</v>
      </c>
      <c r="E53" s="31">
        <f>$E$21/$E$34*100</f>
        <v>1.2745065686953907</v>
      </c>
      <c r="F53" s="32"/>
      <c r="G53" s="30">
        <f t="shared" si="4"/>
        <v>-0.14091747106390651</v>
      </c>
      <c r="H53" s="31">
        <f t="shared" si="5"/>
        <v>-0.33964088167700668</v>
      </c>
    </row>
    <row r="54" spans="1:8" x14ac:dyDescent="0.25">
      <c r="A54" s="142" t="s">
        <v>124</v>
      </c>
      <c r="B54" s="148">
        <f>$B$22/$B$34*100</f>
        <v>4.6531972505727968</v>
      </c>
      <c r="C54" s="149">
        <f>$C$22/$C$34*100</f>
        <v>4.5508023907007384</v>
      </c>
      <c r="D54" s="148">
        <f>$D$22/$D$34*100</f>
        <v>4.7822243259987331</v>
      </c>
      <c r="E54" s="149">
        <f>$E$22/$E$34*100</f>
        <v>5.1618249350096983</v>
      </c>
      <c r="F54" s="150"/>
      <c r="G54" s="148">
        <f t="shared" si="4"/>
        <v>0.10239485987205832</v>
      </c>
      <c r="H54" s="149">
        <f t="shared" si="5"/>
        <v>-0.37960060901096515</v>
      </c>
    </row>
    <row r="55" spans="1:8" x14ac:dyDescent="0.25">
      <c r="A55" s="7" t="s">
        <v>125</v>
      </c>
      <c r="B55" s="30">
        <f>$B$23/$B$34*100</f>
        <v>12.922307852530723</v>
      </c>
      <c r="C55" s="31">
        <f>$C$23/$C$34*100</f>
        <v>13.299449385853451</v>
      </c>
      <c r="D55" s="30">
        <f>$D$23/$D$34*100</f>
        <v>13.050530082070487</v>
      </c>
      <c r="E55" s="31">
        <f>$E$23/$E$34*100</f>
        <v>13.333186669746603</v>
      </c>
      <c r="F55" s="32"/>
      <c r="G55" s="30">
        <f t="shared" si="4"/>
        <v>-0.37714153332272815</v>
      </c>
      <c r="H55" s="31">
        <f t="shared" si="5"/>
        <v>-0.28265658767611512</v>
      </c>
    </row>
    <row r="56" spans="1:8" x14ac:dyDescent="0.25">
      <c r="A56" s="7" t="s">
        <v>126</v>
      </c>
      <c r="B56" s="30">
        <f>$B$24/$B$34*100</f>
        <v>21.612164132472405</v>
      </c>
      <c r="C56" s="31">
        <f>$C$24/$C$34*100</f>
        <v>21.285707562708833</v>
      </c>
      <c r="D56" s="30">
        <f>$D$24/$D$34*100</f>
        <v>21.579178181362551</v>
      </c>
      <c r="E56" s="31">
        <f>$E$24/$E$34*100</f>
        <v>18.10085321541581</v>
      </c>
      <c r="F56" s="32"/>
      <c r="G56" s="30">
        <f t="shared" si="4"/>
        <v>0.32645656976357174</v>
      </c>
      <c r="H56" s="31">
        <f t="shared" si="5"/>
        <v>3.4783249659467401</v>
      </c>
    </row>
    <row r="57" spans="1:8" x14ac:dyDescent="0.25">
      <c r="A57" s="7" t="s">
        <v>127</v>
      </c>
      <c r="B57" s="30">
        <f>$B$25/$B$34*100</f>
        <v>13.347219329306395</v>
      </c>
      <c r="C57" s="31">
        <f>$C$25/$C$34*100</f>
        <v>13.210033413337099</v>
      </c>
      <c r="D57" s="30">
        <f>$D$25/$D$34*100</f>
        <v>13.810674036072031</v>
      </c>
      <c r="E57" s="31">
        <f>$E$25/$E$34*100</f>
        <v>13.27525455298772</v>
      </c>
      <c r="F57" s="32"/>
      <c r="G57" s="30">
        <f t="shared" si="4"/>
        <v>0.13718591596929564</v>
      </c>
      <c r="H57" s="31">
        <f t="shared" si="5"/>
        <v>0.53541948308431131</v>
      </c>
    </row>
    <row r="58" spans="1:8" x14ac:dyDescent="0.25">
      <c r="A58" s="7" t="s">
        <v>128</v>
      </c>
      <c r="B58" s="30">
        <f>$B$26/$B$34*100</f>
        <v>2.5411372630701936</v>
      </c>
      <c r="C58" s="31">
        <f>$C$26/$C$34*100</f>
        <v>1.4165372488117087</v>
      </c>
      <c r="D58" s="30">
        <f>$D$26/$D$34*100</f>
        <v>1.8512846572043131</v>
      </c>
      <c r="E58" s="31">
        <f>$E$26/$E$34*100</f>
        <v>1.9150597837445413</v>
      </c>
      <c r="F58" s="32"/>
      <c r="G58" s="30">
        <f t="shared" si="4"/>
        <v>1.1246000142584849</v>
      </c>
      <c r="H58" s="31">
        <f t="shared" si="5"/>
        <v>-6.3775126540228211E-2</v>
      </c>
    </row>
    <row r="59" spans="1:8" x14ac:dyDescent="0.25">
      <c r="A59" s="142" t="s">
        <v>131</v>
      </c>
      <c r="B59" s="148">
        <f>$B$27/$B$34*100</f>
        <v>0.13330556134138721</v>
      </c>
      <c r="C59" s="149">
        <f>$C$27/$C$34*100</f>
        <v>0.11765259541625488</v>
      </c>
      <c r="D59" s="148">
        <f>$D$27/$D$34*100</f>
        <v>0.14618152961568182</v>
      </c>
      <c r="E59" s="149">
        <f>$E$27/$E$34*100</f>
        <v>0.17196305544250237</v>
      </c>
      <c r="F59" s="150"/>
      <c r="G59" s="148">
        <f t="shared" si="4"/>
        <v>1.5652965925132337E-2</v>
      </c>
      <c r="H59" s="149">
        <f t="shared" si="5"/>
        <v>-2.5781525826820556E-2</v>
      </c>
    </row>
    <row r="60" spans="1:8" x14ac:dyDescent="0.25">
      <c r="A60" s="7" t="s">
        <v>132</v>
      </c>
      <c r="B60" s="30">
        <f>$B$28/$B$34*100</f>
        <v>8.3315975838367008E-3</v>
      </c>
      <c r="C60" s="31">
        <f>$C$28/$C$34*100</f>
        <v>1.4118311449950587E-2</v>
      </c>
      <c r="D60" s="30">
        <f>$D$28/$D$34*100</f>
        <v>9.3973840467224019E-3</v>
      </c>
      <c r="E60" s="31">
        <f>$E$28/$E$34*100</f>
        <v>9.8997921043658069E-3</v>
      </c>
      <c r="F60" s="32"/>
      <c r="G60" s="30">
        <f t="shared" si="4"/>
        <v>-5.7867138661138861E-3</v>
      </c>
      <c r="H60" s="31">
        <f t="shared" si="5"/>
        <v>-5.02408057643405E-4</v>
      </c>
    </row>
    <row r="61" spans="1:8" x14ac:dyDescent="0.25">
      <c r="A61" s="7" t="s">
        <v>133</v>
      </c>
      <c r="B61" s="30">
        <f>$B$29/$B$34*100</f>
        <v>7.9150177046448666E-2</v>
      </c>
      <c r="C61" s="31">
        <f>$C$29/$C$34*100</f>
        <v>0.15059532213280624</v>
      </c>
      <c r="D61" s="30">
        <f>$D$29/$D$34*100</f>
        <v>0.15105424726953787</v>
      </c>
      <c r="E61" s="31">
        <f>$E$29/$E$34*100</f>
        <v>0.21009558799265216</v>
      </c>
      <c r="F61" s="32"/>
      <c r="G61" s="30">
        <f t="shared" si="4"/>
        <v>-7.1445145086357575E-2</v>
      </c>
      <c r="H61" s="31">
        <f t="shared" si="5"/>
        <v>-5.9041340723114288E-2</v>
      </c>
    </row>
    <row r="62" spans="1:8" x14ac:dyDescent="0.25">
      <c r="A62" s="7" t="s">
        <v>134</v>
      </c>
      <c r="B62" s="30">
        <f>$B$30/$B$34*100</f>
        <v>2.3411789210581126</v>
      </c>
      <c r="C62" s="31">
        <f>$C$30/$C$34*100</f>
        <v>3.0636735846392771</v>
      </c>
      <c r="D62" s="30">
        <f>$D$30/$D$34*100</f>
        <v>2.3764940100377983</v>
      </c>
      <c r="E62" s="31">
        <f>$E$30/$E$34*100</f>
        <v>2.7539754998478365</v>
      </c>
      <c r="F62" s="32"/>
      <c r="G62" s="30">
        <f t="shared" si="4"/>
        <v>-0.72249466358116443</v>
      </c>
      <c r="H62" s="31">
        <f t="shared" si="5"/>
        <v>-0.37748148981003826</v>
      </c>
    </row>
    <row r="63" spans="1:8" x14ac:dyDescent="0.25">
      <c r="A63" s="7" t="s">
        <v>135</v>
      </c>
      <c r="B63" s="30">
        <f>$B$31/$B$34*100</f>
        <v>2.4578212872318268</v>
      </c>
      <c r="C63" s="31">
        <f>$C$31/$C$34*100</f>
        <v>3.764883053320156</v>
      </c>
      <c r="D63" s="30">
        <f>$D$31/$D$34*100</f>
        <v>2.8481034686788669</v>
      </c>
      <c r="E63" s="31">
        <f>$E$31/$E$34*100</f>
        <v>3.1129346283728045</v>
      </c>
      <c r="F63" s="32"/>
      <c r="G63" s="30">
        <f t="shared" si="4"/>
        <v>-1.3070617660883292</v>
      </c>
      <c r="H63" s="31">
        <f t="shared" si="5"/>
        <v>-0.26483115969393767</v>
      </c>
    </row>
    <row r="64" spans="1:8" x14ac:dyDescent="0.25">
      <c r="A64" s="7" t="s">
        <v>136</v>
      </c>
      <c r="B64" s="30">
        <f>$B$32/$B$34*100</f>
        <v>15.171839200166632</v>
      </c>
      <c r="C64" s="31">
        <f>$C$32/$C$34*100</f>
        <v>16.292531413242976</v>
      </c>
      <c r="D64" s="30">
        <f>$D$32/$D$34*100</f>
        <v>15.462873371990227</v>
      </c>
      <c r="E64" s="31">
        <f>$E$32/$E$34*100</f>
        <v>16.252158704667202</v>
      </c>
      <c r="F64" s="32"/>
      <c r="G64" s="30">
        <f t="shared" si="4"/>
        <v>-1.1206922130763441</v>
      </c>
      <c r="H64" s="31">
        <f t="shared" si="5"/>
        <v>-0.78928533267697532</v>
      </c>
    </row>
    <row r="65" spans="1:8" x14ac:dyDescent="0.25">
      <c r="A65" s="142" t="s">
        <v>130</v>
      </c>
      <c r="B65" s="148">
        <f>$B$33/$B$34*100</f>
        <v>4.8531555925848782</v>
      </c>
      <c r="C65" s="149">
        <f>$C$33/$C$34*100</f>
        <v>4.3531460304014304</v>
      </c>
      <c r="D65" s="148">
        <f>$D$33/$D$34*100</f>
        <v>4.5204897777344648</v>
      </c>
      <c r="E65" s="149">
        <f>$E$33/$E$34*100</f>
        <v>4.2774435070196866</v>
      </c>
      <c r="F65" s="150"/>
      <c r="G65" s="148">
        <f t="shared" si="4"/>
        <v>0.50000956218344772</v>
      </c>
      <c r="H65" s="149">
        <f t="shared" si="5"/>
        <v>0.24304627071477825</v>
      </c>
    </row>
    <row r="66" spans="1:8" s="43" customFormat="1" x14ac:dyDescent="0.25">
      <c r="A66" s="27" t="s">
        <v>0</v>
      </c>
      <c r="B66" s="46">
        <f>SUM(B46:B65)</f>
        <v>100</v>
      </c>
      <c r="C66" s="47">
        <f>SUM(C46:C65)</f>
        <v>100</v>
      </c>
      <c r="D66" s="46">
        <f>SUM(D46:D65)</f>
        <v>100.00000000000003</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9"/>
  <sheetViews>
    <sheetView tabSelected="1" workbookViewId="0">
      <selection activeCell="M1" sqref="M1"/>
    </sheetView>
  </sheetViews>
  <sheetFormatPr defaultRowHeight="13.2" x14ac:dyDescent="0.25"/>
  <cols>
    <col min="1" max="1" width="25.77734375" customWidth="1"/>
    <col min="6" max="6" width="1.7773437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113</v>
      </c>
      <c r="B2" s="202" t="s">
        <v>104</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7" t="s">
        <v>31</v>
      </c>
      <c r="B6" s="65">
        <v>12</v>
      </c>
      <c r="C6" s="66">
        <v>21</v>
      </c>
      <c r="D6" s="65">
        <v>236</v>
      </c>
      <c r="E6" s="66">
        <v>276</v>
      </c>
      <c r="F6" s="67"/>
      <c r="G6" s="65">
        <f t="shared" ref="G6:G37" si="0">B6-C6</f>
        <v>-9</v>
      </c>
      <c r="H6" s="66">
        <f t="shared" ref="H6:H37" si="1">D6-E6</f>
        <v>-40</v>
      </c>
      <c r="I6" s="20">
        <f t="shared" ref="I6:I37" si="2">IF(C6=0, "-", IF(G6/C6&lt;10, G6/C6, "&gt;999%"))</f>
        <v>-0.42857142857142855</v>
      </c>
      <c r="J6" s="21">
        <f t="shared" ref="J6:J37" si="3">IF(E6=0, "-", IF(H6/E6&lt;10, H6/E6, "&gt;999%"))</f>
        <v>-0.14492753623188406</v>
      </c>
    </row>
    <row r="7" spans="1:10" x14ac:dyDescent="0.25">
      <c r="A7" s="7" t="s">
        <v>32</v>
      </c>
      <c r="B7" s="65">
        <v>0</v>
      </c>
      <c r="C7" s="66">
        <v>0</v>
      </c>
      <c r="D7" s="65">
        <v>2</v>
      </c>
      <c r="E7" s="66">
        <v>9</v>
      </c>
      <c r="F7" s="67"/>
      <c r="G7" s="65">
        <f t="shared" si="0"/>
        <v>0</v>
      </c>
      <c r="H7" s="66">
        <f t="shared" si="1"/>
        <v>-7</v>
      </c>
      <c r="I7" s="20" t="str">
        <f t="shared" si="2"/>
        <v>-</v>
      </c>
      <c r="J7" s="21">
        <f t="shared" si="3"/>
        <v>-0.77777777777777779</v>
      </c>
    </row>
    <row r="8" spans="1:10" x14ac:dyDescent="0.25">
      <c r="A8" s="7" t="s">
        <v>33</v>
      </c>
      <c r="B8" s="65">
        <v>7</v>
      </c>
      <c r="C8" s="66">
        <v>2</v>
      </c>
      <c r="D8" s="65">
        <v>39</v>
      </c>
      <c r="E8" s="66">
        <v>34</v>
      </c>
      <c r="F8" s="67"/>
      <c r="G8" s="65">
        <f t="shared" si="0"/>
        <v>5</v>
      </c>
      <c r="H8" s="66">
        <f t="shared" si="1"/>
        <v>5</v>
      </c>
      <c r="I8" s="20">
        <f t="shared" si="2"/>
        <v>2.5</v>
      </c>
      <c r="J8" s="21">
        <f t="shared" si="3"/>
        <v>0.14705882352941177</v>
      </c>
    </row>
    <row r="9" spans="1:10" x14ac:dyDescent="0.25">
      <c r="A9" s="7" t="s">
        <v>34</v>
      </c>
      <c r="B9" s="65">
        <v>418</v>
      </c>
      <c r="C9" s="66">
        <v>260</v>
      </c>
      <c r="D9" s="65">
        <v>3974</v>
      </c>
      <c r="E9" s="66">
        <v>4061</v>
      </c>
      <c r="F9" s="67"/>
      <c r="G9" s="65">
        <f t="shared" si="0"/>
        <v>158</v>
      </c>
      <c r="H9" s="66">
        <f t="shared" si="1"/>
        <v>-87</v>
      </c>
      <c r="I9" s="20">
        <f t="shared" si="2"/>
        <v>0.60769230769230764</v>
      </c>
      <c r="J9" s="21">
        <f t="shared" si="3"/>
        <v>-2.1423294754986458E-2</v>
      </c>
    </row>
    <row r="10" spans="1:10" x14ac:dyDescent="0.25">
      <c r="A10" s="7" t="s">
        <v>35</v>
      </c>
      <c r="B10" s="65">
        <v>3</v>
      </c>
      <c r="C10" s="66">
        <v>1</v>
      </c>
      <c r="D10" s="65">
        <v>41</v>
      </c>
      <c r="E10" s="66">
        <v>57</v>
      </c>
      <c r="F10" s="67"/>
      <c r="G10" s="65">
        <f t="shared" si="0"/>
        <v>2</v>
      </c>
      <c r="H10" s="66">
        <f t="shared" si="1"/>
        <v>-16</v>
      </c>
      <c r="I10" s="20">
        <f t="shared" si="2"/>
        <v>2</v>
      </c>
      <c r="J10" s="21">
        <f t="shared" si="3"/>
        <v>-0.2807017543859649</v>
      </c>
    </row>
    <row r="11" spans="1:10" x14ac:dyDescent="0.25">
      <c r="A11" s="7" t="s">
        <v>36</v>
      </c>
      <c r="B11" s="65">
        <v>441</v>
      </c>
      <c r="C11" s="66">
        <v>698</v>
      </c>
      <c r="D11" s="65">
        <v>8921</v>
      </c>
      <c r="E11" s="66">
        <v>9416</v>
      </c>
      <c r="F11" s="67"/>
      <c r="G11" s="65">
        <f t="shared" si="0"/>
        <v>-257</v>
      </c>
      <c r="H11" s="66">
        <f t="shared" si="1"/>
        <v>-495</v>
      </c>
      <c r="I11" s="20">
        <f t="shared" si="2"/>
        <v>-0.36819484240687678</v>
      </c>
      <c r="J11" s="21">
        <f t="shared" si="3"/>
        <v>-5.2570093457943924E-2</v>
      </c>
    </row>
    <row r="12" spans="1:10" x14ac:dyDescent="0.25">
      <c r="A12" s="7" t="s">
        <v>37</v>
      </c>
      <c r="B12" s="65">
        <v>257</v>
      </c>
      <c r="C12" s="66">
        <v>0</v>
      </c>
      <c r="D12" s="65">
        <v>438</v>
      </c>
      <c r="E12" s="66">
        <v>0</v>
      </c>
      <c r="F12" s="67"/>
      <c r="G12" s="65">
        <f t="shared" si="0"/>
        <v>257</v>
      </c>
      <c r="H12" s="66">
        <f t="shared" si="1"/>
        <v>438</v>
      </c>
      <c r="I12" s="20" t="str">
        <f t="shared" si="2"/>
        <v>-</v>
      </c>
      <c r="J12" s="21" t="str">
        <f t="shared" si="3"/>
        <v>-</v>
      </c>
    </row>
    <row r="13" spans="1:10" x14ac:dyDescent="0.25">
      <c r="A13" s="7" t="s">
        <v>38</v>
      </c>
      <c r="B13" s="65">
        <v>0</v>
      </c>
      <c r="C13" s="66">
        <v>1</v>
      </c>
      <c r="D13" s="65">
        <v>1</v>
      </c>
      <c r="E13" s="66">
        <v>1</v>
      </c>
      <c r="F13" s="67"/>
      <c r="G13" s="65">
        <f t="shared" si="0"/>
        <v>-1</v>
      </c>
      <c r="H13" s="66">
        <f t="shared" si="1"/>
        <v>0</v>
      </c>
      <c r="I13" s="20">
        <f t="shared" si="2"/>
        <v>-1</v>
      </c>
      <c r="J13" s="21">
        <f t="shared" si="3"/>
        <v>0</v>
      </c>
    </row>
    <row r="14" spans="1:10" x14ac:dyDescent="0.25">
      <c r="A14" s="7" t="s">
        <v>39</v>
      </c>
      <c r="B14" s="65">
        <v>118</v>
      </c>
      <c r="C14" s="66">
        <v>56</v>
      </c>
      <c r="D14" s="65">
        <v>791</v>
      </c>
      <c r="E14" s="66">
        <v>651</v>
      </c>
      <c r="F14" s="67"/>
      <c r="G14" s="65">
        <f t="shared" si="0"/>
        <v>62</v>
      </c>
      <c r="H14" s="66">
        <f t="shared" si="1"/>
        <v>140</v>
      </c>
      <c r="I14" s="20">
        <f t="shared" si="2"/>
        <v>1.1071428571428572</v>
      </c>
      <c r="J14" s="21">
        <f t="shared" si="3"/>
        <v>0.21505376344086022</v>
      </c>
    </row>
    <row r="15" spans="1:10" x14ac:dyDescent="0.25">
      <c r="A15" s="7" t="s">
        <v>40</v>
      </c>
      <c r="B15" s="65">
        <v>0</v>
      </c>
      <c r="C15" s="66">
        <v>1</v>
      </c>
      <c r="D15" s="65">
        <v>10</v>
      </c>
      <c r="E15" s="66">
        <v>28</v>
      </c>
      <c r="F15" s="67"/>
      <c r="G15" s="65">
        <f t="shared" si="0"/>
        <v>-1</v>
      </c>
      <c r="H15" s="66">
        <f t="shared" si="1"/>
        <v>-18</v>
      </c>
      <c r="I15" s="20">
        <f t="shared" si="2"/>
        <v>-1</v>
      </c>
      <c r="J15" s="21">
        <f t="shared" si="3"/>
        <v>-0.6428571428571429</v>
      </c>
    </row>
    <row r="16" spans="1:10" x14ac:dyDescent="0.25">
      <c r="A16" s="7" t="s">
        <v>41</v>
      </c>
      <c r="B16" s="65">
        <v>17</v>
      </c>
      <c r="C16" s="66">
        <v>9</v>
      </c>
      <c r="D16" s="65">
        <v>109</v>
      </c>
      <c r="E16" s="66">
        <v>55</v>
      </c>
      <c r="F16" s="67"/>
      <c r="G16" s="65">
        <f t="shared" si="0"/>
        <v>8</v>
      </c>
      <c r="H16" s="66">
        <f t="shared" si="1"/>
        <v>54</v>
      </c>
      <c r="I16" s="20">
        <f t="shared" si="2"/>
        <v>0.88888888888888884</v>
      </c>
      <c r="J16" s="21">
        <f t="shared" si="3"/>
        <v>0.98181818181818181</v>
      </c>
    </row>
    <row r="17" spans="1:10" x14ac:dyDescent="0.25">
      <c r="A17" s="7" t="s">
        <v>42</v>
      </c>
      <c r="B17" s="65">
        <v>50</v>
      </c>
      <c r="C17" s="66">
        <v>0</v>
      </c>
      <c r="D17" s="65">
        <v>429</v>
      </c>
      <c r="E17" s="66">
        <v>0</v>
      </c>
      <c r="F17" s="67"/>
      <c r="G17" s="65">
        <f t="shared" si="0"/>
        <v>50</v>
      </c>
      <c r="H17" s="66">
        <f t="shared" si="1"/>
        <v>429</v>
      </c>
      <c r="I17" s="20" t="str">
        <f t="shared" si="2"/>
        <v>-</v>
      </c>
      <c r="J17" s="21" t="str">
        <f t="shared" si="3"/>
        <v>-</v>
      </c>
    </row>
    <row r="18" spans="1:10" x14ac:dyDescent="0.25">
      <c r="A18" s="7" t="s">
        <v>45</v>
      </c>
      <c r="B18" s="65">
        <v>3</v>
      </c>
      <c r="C18" s="66">
        <v>8</v>
      </c>
      <c r="D18" s="65">
        <v>45</v>
      </c>
      <c r="E18" s="66">
        <v>50</v>
      </c>
      <c r="F18" s="67"/>
      <c r="G18" s="65">
        <f t="shared" si="0"/>
        <v>-5</v>
      </c>
      <c r="H18" s="66">
        <f t="shared" si="1"/>
        <v>-5</v>
      </c>
      <c r="I18" s="20">
        <f t="shared" si="2"/>
        <v>-0.625</v>
      </c>
      <c r="J18" s="21">
        <f t="shared" si="3"/>
        <v>-0.1</v>
      </c>
    </row>
    <row r="19" spans="1:10" x14ac:dyDescent="0.25">
      <c r="A19" s="7" t="s">
        <v>46</v>
      </c>
      <c r="B19" s="65">
        <v>0</v>
      </c>
      <c r="C19" s="66">
        <v>29</v>
      </c>
      <c r="D19" s="65">
        <v>113</v>
      </c>
      <c r="E19" s="66">
        <v>234</v>
      </c>
      <c r="F19" s="67"/>
      <c r="G19" s="65">
        <f t="shared" si="0"/>
        <v>-29</v>
      </c>
      <c r="H19" s="66">
        <f t="shared" si="1"/>
        <v>-121</v>
      </c>
      <c r="I19" s="20">
        <f t="shared" si="2"/>
        <v>-1</v>
      </c>
      <c r="J19" s="21">
        <f t="shared" si="3"/>
        <v>-0.51709401709401714</v>
      </c>
    </row>
    <row r="20" spans="1:10" x14ac:dyDescent="0.25">
      <c r="A20" s="7" t="s">
        <v>47</v>
      </c>
      <c r="B20" s="65">
        <v>20</v>
      </c>
      <c r="C20" s="66">
        <v>34</v>
      </c>
      <c r="D20" s="65">
        <v>205</v>
      </c>
      <c r="E20" s="66">
        <v>307</v>
      </c>
      <c r="F20" s="67"/>
      <c r="G20" s="65">
        <f t="shared" si="0"/>
        <v>-14</v>
      </c>
      <c r="H20" s="66">
        <f t="shared" si="1"/>
        <v>-102</v>
      </c>
      <c r="I20" s="20">
        <f t="shared" si="2"/>
        <v>-0.41176470588235292</v>
      </c>
      <c r="J20" s="21">
        <f t="shared" si="3"/>
        <v>-0.33224755700325731</v>
      </c>
    </row>
    <row r="21" spans="1:10" x14ac:dyDescent="0.25">
      <c r="A21" s="7" t="s">
        <v>48</v>
      </c>
      <c r="B21" s="65">
        <v>1879</v>
      </c>
      <c r="C21" s="66">
        <v>1899</v>
      </c>
      <c r="D21" s="65">
        <v>21709</v>
      </c>
      <c r="E21" s="66">
        <v>24471</v>
      </c>
      <c r="F21" s="67"/>
      <c r="G21" s="65">
        <f t="shared" si="0"/>
        <v>-20</v>
      </c>
      <c r="H21" s="66">
        <f t="shared" si="1"/>
        <v>-2762</v>
      </c>
      <c r="I21" s="20">
        <f t="shared" si="2"/>
        <v>-1.0531858873091101E-2</v>
      </c>
      <c r="J21" s="21">
        <f t="shared" si="3"/>
        <v>-0.1128682930816068</v>
      </c>
    </row>
    <row r="22" spans="1:10" x14ac:dyDescent="0.25">
      <c r="A22" s="7" t="s">
        <v>51</v>
      </c>
      <c r="B22" s="65">
        <v>5</v>
      </c>
      <c r="C22" s="66">
        <v>25</v>
      </c>
      <c r="D22" s="65">
        <v>212</v>
      </c>
      <c r="E22" s="66">
        <v>110</v>
      </c>
      <c r="F22" s="67"/>
      <c r="G22" s="65">
        <f t="shared" si="0"/>
        <v>-20</v>
      </c>
      <c r="H22" s="66">
        <f t="shared" si="1"/>
        <v>102</v>
      </c>
      <c r="I22" s="20">
        <f t="shared" si="2"/>
        <v>-0.8</v>
      </c>
      <c r="J22" s="21">
        <f t="shared" si="3"/>
        <v>0.92727272727272725</v>
      </c>
    </row>
    <row r="23" spans="1:10" x14ac:dyDescent="0.25">
      <c r="A23" s="7" t="s">
        <v>52</v>
      </c>
      <c r="B23" s="65">
        <v>1011</v>
      </c>
      <c r="C23" s="66">
        <v>366</v>
      </c>
      <c r="D23" s="65">
        <v>6453</v>
      </c>
      <c r="E23" s="66">
        <v>3987</v>
      </c>
      <c r="F23" s="67"/>
      <c r="G23" s="65">
        <f t="shared" si="0"/>
        <v>645</v>
      </c>
      <c r="H23" s="66">
        <f t="shared" si="1"/>
        <v>2466</v>
      </c>
      <c r="I23" s="20">
        <f t="shared" si="2"/>
        <v>1.7622950819672132</v>
      </c>
      <c r="J23" s="21">
        <f t="shared" si="3"/>
        <v>0.61851015801354403</v>
      </c>
    </row>
    <row r="24" spans="1:10" x14ac:dyDescent="0.25">
      <c r="A24" s="7" t="s">
        <v>54</v>
      </c>
      <c r="B24" s="65">
        <v>428</v>
      </c>
      <c r="C24" s="66">
        <v>769</v>
      </c>
      <c r="D24" s="65">
        <v>5175</v>
      </c>
      <c r="E24" s="66">
        <v>5656</v>
      </c>
      <c r="F24" s="67"/>
      <c r="G24" s="65">
        <f t="shared" si="0"/>
        <v>-341</v>
      </c>
      <c r="H24" s="66">
        <f t="shared" si="1"/>
        <v>-481</v>
      </c>
      <c r="I24" s="20">
        <f t="shared" si="2"/>
        <v>-0.44343302990897271</v>
      </c>
      <c r="J24" s="21">
        <f t="shared" si="3"/>
        <v>-8.5042432814710037E-2</v>
      </c>
    </row>
    <row r="25" spans="1:10" x14ac:dyDescent="0.25">
      <c r="A25" s="7" t="s">
        <v>55</v>
      </c>
      <c r="B25" s="65">
        <v>1124</v>
      </c>
      <c r="C25" s="66">
        <v>1787</v>
      </c>
      <c r="D25" s="65">
        <v>20369</v>
      </c>
      <c r="E25" s="66">
        <v>19258</v>
      </c>
      <c r="F25" s="67"/>
      <c r="G25" s="65">
        <f t="shared" si="0"/>
        <v>-663</v>
      </c>
      <c r="H25" s="66">
        <f t="shared" si="1"/>
        <v>1111</v>
      </c>
      <c r="I25" s="20">
        <f t="shared" si="2"/>
        <v>-0.37101287073307221</v>
      </c>
      <c r="J25" s="21">
        <f t="shared" si="3"/>
        <v>5.7690310520303253E-2</v>
      </c>
    </row>
    <row r="26" spans="1:10" x14ac:dyDescent="0.25">
      <c r="A26" s="7" t="s">
        <v>59</v>
      </c>
      <c r="B26" s="65">
        <v>568</v>
      </c>
      <c r="C26" s="66">
        <v>533</v>
      </c>
      <c r="D26" s="65">
        <v>7227</v>
      </c>
      <c r="E26" s="66">
        <v>7179</v>
      </c>
      <c r="F26" s="67"/>
      <c r="G26" s="65">
        <f t="shared" si="0"/>
        <v>35</v>
      </c>
      <c r="H26" s="66">
        <f t="shared" si="1"/>
        <v>48</v>
      </c>
      <c r="I26" s="20">
        <f t="shared" si="2"/>
        <v>6.5666041275797379E-2</v>
      </c>
      <c r="J26" s="21">
        <f t="shared" si="3"/>
        <v>6.6861679899707484E-3</v>
      </c>
    </row>
    <row r="27" spans="1:10" x14ac:dyDescent="0.25">
      <c r="A27" s="7" t="s">
        <v>60</v>
      </c>
      <c r="B27" s="65">
        <v>0</v>
      </c>
      <c r="C27" s="66">
        <v>0</v>
      </c>
      <c r="D27" s="65">
        <v>7</v>
      </c>
      <c r="E27" s="66">
        <v>0</v>
      </c>
      <c r="F27" s="67"/>
      <c r="G27" s="65">
        <f t="shared" si="0"/>
        <v>0</v>
      </c>
      <c r="H27" s="66">
        <f t="shared" si="1"/>
        <v>7</v>
      </c>
      <c r="I27" s="20" t="str">
        <f t="shared" si="2"/>
        <v>-</v>
      </c>
      <c r="J27" s="21" t="str">
        <f t="shared" si="3"/>
        <v>-</v>
      </c>
    </row>
    <row r="28" spans="1:10" x14ac:dyDescent="0.25">
      <c r="A28" s="7" t="s">
        <v>62</v>
      </c>
      <c r="B28" s="65">
        <v>1</v>
      </c>
      <c r="C28" s="66">
        <v>1</v>
      </c>
      <c r="D28" s="65">
        <v>141</v>
      </c>
      <c r="E28" s="66">
        <v>292</v>
      </c>
      <c r="F28" s="67"/>
      <c r="G28" s="65">
        <f t="shared" si="0"/>
        <v>0</v>
      </c>
      <c r="H28" s="66">
        <f t="shared" si="1"/>
        <v>-151</v>
      </c>
      <c r="I28" s="20">
        <f t="shared" si="2"/>
        <v>0</v>
      </c>
      <c r="J28" s="21">
        <f t="shared" si="3"/>
        <v>-0.51712328767123283</v>
      </c>
    </row>
    <row r="29" spans="1:10" x14ac:dyDescent="0.25">
      <c r="A29" s="7" t="s">
        <v>63</v>
      </c>
      <c r="B29" s="65">
        <v>145</v>
      </c>
      <c r="C29" s="66">
        <v>248</v>
      </c>
      <c r="D29" s="65">
        <v>2110</v>
      </c>
      <c r="E29" s="66">
        <v>2458</v>
      </c>
      <c r="F29" s="67"/>
      <c r="G29" s="65">
        <f t="shared" si="0"/>
        <v>-103</v>
      </c>
      <c r="H29" s="66">
        <f t="shared" si="1"/>
        <v>-348</v>
      </c>
      <c r="I29" s="20">
        <f t="shared" si="2"/>
        <v>-0.41532258064516131</v>
      </c>
      <c r="J29" s="21">
        <f t="shared" si="3"/>
        <v>-0.14157851912123678</v>
      </c>
    </row>
    <row r="30" spans="1:10" x14ac:dyDescent="0.25">
      <c r="A30" s="7" t="s">
        <v>65</v>
      </c>
      <c r="B30" s="65">
        <v>1766</v>
      </c>
      <c r="C30" s="66">
        <v>1232</v>
      </c>
      <c r="D30" s="65">
        <v>22282</v>
      </c>
      <c r="E30" s="66">
        <v>19462</v>
      </c>
      <c r="F30" s="67"/>
      <c r="G30" s="65">
        <f t="shared" si="0"/>
        <v>534</v>
      </c>
      <c r="H30" s="66">
        <f t="shared" si="1"/>
        <v>2820</v>
      </c>
      <c r="I30" s="20">
        <f t="shared" si="2"/>
        <v>0.43344155844155846</v>
      </c>
      <c r="J30" s="21">
        <f t="shared" si="3"/>
        <v>0.14489774946048711</v>
      </c>
    </row>
    <row r="31" spans="1:10" x14ac:dyDescent="0.25">
      <c r="A31" s="7" t="s">
        <v>66</v>
      </c>
      <c r="B31" s="65">
        <v>2</v>
      </c>
      <c r="C31" s="66">
        <v>1</v>
      </c>
      <c r="D31" s="65">
        <v>64</v>
      </c>
      <c r="E31" s="66">
        <v>45</v>
      </c>
      <c r="F31" s="67"/>
      <c r="G31" s="65">
        <f t="shared" si="0"/>
        <v>1</v>
      </c>
      <c r="H31" s="66">
        <f t="shared" si="1"/>
        <v>19</v>
      </c>
      <c r="I31" s="20">
        <f t="shared" si="2"/>
        <v>1</v>
      </c>
      <c r="J31" s="21">
        <f t="shared" si="3"/>
        <v>0.42222222222222222</v>
      </c>
    </row>
    <row r="32" spans="1:10" x14ac:dyDescent="0.25">
      <c r="A32" s="7" t="s">
        <v>67</v>
      </c>
      <c r="B32" s="65">
        <v>41</v>
      </c>
      <c r="C32" s="66">
        <v>38</v>
      </c>
      <c r="D32" s="65">
        <v>1186</v>
      </c>
      <c r="E32" s="66">
        <v>1730</v>
      </c>
      <c r="F32" s="67"/>
      <c r="G32" s="65">
        <f t="shared" si="0"/>
        <v>3</v>
      </c>
      <c r="H32" s="66">
        <f t="shared" si="1"/>
        <v>-544</v>
      </c>
      <c r="I32" s="20">
        <f t="shared" si="2"/>
        <v>7.8947368421052627E-2</v>
      </c>
      <c r="J32" s="21">
        <f t="shared" si="3"/>
        <v>-0.31445086705202313</v>
      </c>
    </row>
    <row r="33" spans="1:10" x14ac:dyDescent="0.25">
      <c r="A33" s="7" t="s">
        <v>68</v>
      </c>
      <c r="B33" s="65">
        <v>452</v>
      </c>
      <c r="C33" s="66">
        <v>292</v>
      </c>
      <c r="D33" s="65">
        <v>4329</v>
      </c>
      <c r="E33" s="66">
        <v>3389</v>
      </c>
      <c r="F33" s="67"/>
      <c r="G33" s="65">
        <f t="shared" si="0"/>
        <v>160</v>
      </c>
      <c r="H33" s="66">
        <f t="shared" si="1"/>
        <v>940</v>
      </c>
      <c r="I33" s="20">
        <f t="shared" si="2"/>
        <v>0.54794520547945202</v>
      </c>
      <c r="J33" s="21">
        <f t="shared" si="3"/>
        <v>0.27736795514901152</v>
      </c>
    </row>
    <row r="34" spans="1:10" x14ac:dyDescent="0.25">
      <c r="A34" s="7" t="s">
        <v>69</v>
      </c>
      <c r="B34" s="65">
        <v>180</v>
      </c>
      <c r="C34" s="66">
        <v>162</v>
      </c>
      <c r="D34" s="65">
        <v>1863</v>
      </c>
      <c r="E34" s="66">
        <v>2589</v>
      </c>
      <c r="F34" s="67"/>
      <c r="G34" s="65">
        <f t="shared" si="0"/>
        <v>18</v>
      </c>
      <c r="H34" s="66">
        <f t="shared" si="1"/>
        <v>-726</v>
      </c>
      <c r="I34" s="20">
        <f t="shared" si="2"/>
        <v>0.1111111111111111</v>
      </c>
      <c r="J34" s="21">
        <f t="shared" si="3"/>
        <v>-0.28041714947856317</v>
      </c>
    </row>
    <row r="35" spans="1:10" x14ac:dyDescent="0.25">
      <c r="A35" s="7" t="s">
        <v>70</v>
      </c>
      <c r="B35" s="65">
        <v>0</v>
      </c>
      <c r="C35" s="66">
        <v>2</v>
      </c>
      <c r="D35" s="65">
        <v>21</v>
      </c>
      <c r="E35" s="66">
        <v>26</v>
      </c>
      <c r="F35" s="67"/>
      <c r="G35" s="65">
        <f t="shared" si="0"/>
        <v>-2</v>
      </c>
      <c r="H35" s="66">
        <f t="shared" si="1"/>
        <v>-5</v>
      </c>
      <c r="I35" s="20">
        <f t="shared" si="2"/>
        <v>-1</v>
      </c>
      <c r="J35" s="21">
        <f t="shared" si="3"/>
        <v>-0.19230769230769232</v>
      </c>
    </row>
    <row r="36" spans="1:10" x14ac:dyDescent="0.25">
      <c r="A36" s="7" t="s">
        <v>73</v>
      </c>
      <c r="B36" s="65">
        <v>19</v>
      </c>
      <c r="C36" s="66">
        <v>16</v>
      </c>
      <c r="D36" s="65">
        <v>183</v>
      </c>
      <c r="E36" s="66">
        <v>179</v>
      </c>
      <c r="F36" s="67"/>
      <c r="G36" s="65">
        <f t="shared" si="0"/>
        <v>3</v>
      </c>
      <c r="H36" s="66">
        <f t="shared" si="1"/>
        <v>4</v>
      </c>
      <c r="I36" s="20">
        <f t="shared" si="2"/>
        <v>0.1875</v>
      </c>
      <c r="J36" s="21">
        <f t="shared" si="3"/>
        <v>2.23463687150838E-2</v>
      </c>
    </row>
    <row r="37" spans="1:10" x14ac:dyDescent="0.25">
      <c r="A37" s="7" t="s">
        <v>74</v>
      </c>
      <c r="B37" s="65">
        <v>2271</v>
      </c>
      <c r="C37" s="66">
        <v>2062</v>
      </c>
      <c r="D37" s="65">
        <v>25902</v>
      </c>
      <c r="E37" s="66">
        <v>25509</v>
      </c>
      <c r="F37" s="67"/>
      <c r="G37" s="65">
        <f t="shared" si="0"/>
        <v>209</v>
      </c>
      <c r="H37" s="66">
        <f t="shared" si="1"/>
        <v>393</v>
      </c>
      <c r="I37" s="20">
        <f t="shared" si="2"/>
        <v>0.10135790494665374</v>
      </c>
      <c r="J37" s="21">
        <f t="shared" si="3"/>
        <v>1.5406327178642832E-2</v>
      </c>
    </row>
    <row r="38" spans="1:10" x14ac:dyDescent="0.25">
      <c r="A38" s="7" t="s">
        <v>75</v>
      </c>
      <c r="B38" s="65">
        <v>0</v>
      </c>
      <c r="C38" s="66">
        <v>1</v>
      </c>
      <c r="D38" s="65">
        <v>18</v>
      </c>
      <c r="E38" s="66">
        <v>15</v>
      </c>
      <c r="F38" s="67"/>
      <c r="G38" s="65">
        <f t="shared" ref="G38:G69" si="4">B38-C38</f>
        <v>-1</v>
      </c>
      <c r="H38" s="66">
        <f t="shared" ref="H38:H69" si="5">D38-E38</f>
        <v>3</v>
      </c>
      <c r="I38" s="20">
        <f t="shared" ref="I38:I69" si="6">IF(C38=0, "-", IF(G38/C38&lt;10, G38/C38, "&gt;999%"))</f>
        <v>-1</v>
      </c>
      <c r="J38" s="21">
        <f t="shared" ref="J38:J69" si="7">IF(E38=0, "-", IF(H38/E38&lt;10, H38/E38, "&gt;999%"))</f>
        <v>0.2</v>
      </c>
    </row>
    <row r="39" spans="1:10" x14ac:dyDescent="0.25">
      <c r="A39" s="7" t="s">
        <v>76</v>
      </c>
      <c r="B39" s="65">
        <v>706</v>
      </c>
      <c r="C39" s="66">
        <v>734</v>
      </c>
      <c r="D39" s="65">
        <v>11234</v>
      </c>
      <c r="E39" s="66">
        <v>11288</v>
      </c>
      <c r="F39" s="67"/>
      <c r="G39" s="65">
        <f t="shared" si="4"/>
        <v>-28</v>
      </c>
      <c r="H39" s="66">
        <f t="shared" si="5"/>
        <v>-54</v>
      </c>
      <c r="I39" s="20">
        <f t="shared" si="6"/>
        <v>-3.8147138964577658E-2</v>
      </c>
      <c r="J39" s="21">
        <f t="shared" si="7"/>
        <v>-4.7838412473423103E-3</v>
      </c>
    </row>
    <row r="40" spans="1:10" x14ac:dyDescent="0.25">
      <c r="A40" s="7" t="s">
        <v>78</v>
      </c>
      <c r="B40" s="65">
        <v>192</v>
      </c>
      <c r="C40" s="66">
        <v>104</v>
      </c>
      <c r="D40" s="65">
        <v>2024</v>
      </c>
      <c r="E40" s="66">
        <v>1944</v>
      </c>
      <c r="F40" s="67"/>
      <c r="G40" s="65">
        <f t="shared" si="4"/>
        <v>88</v>
      </c>
      <c r="H40" s="66">
        <f t="shared" si="5"/>
        <v>80</v>
      </c>
      <c r="I40" s="20">
        <f t="shared" si="6"/>
        <v>0.84615384615384615</v>
      </c>
      <c r="J40" s="21">
        <f t="shared" si="7"/>
        <v>4.1152263374485597E-2</v>
      </c>
    </row>
    <row r="41" spans="1:10" x14ac:dyDescent="0.25">
      <c r="A41" s="7" t="s">
        <v>79</v>
      </c>
      <c r="B41" s="65">
        <v>1218</v>
      </c>
      <c r="C41" s="66">
        <v>545</v>
      </c>
      <c r="D41" s="65">
        <v>12540</v>
      </c>
      <c r="E41" s="66">
        <v>8868</v>
      </c>
      <c r="F41" s="67"/>
      <c r="G41" s="65">
        <f t="shared" si="4"/>
        <v>673</v>
      </c>
      <c r="H41" s="66">
        <f t="shared" si="5"/>
        <v>3672</v>
      </c>
      <c r="I41" s="20">
        <f t="shared" si="6"/>
        <v>1.2348623853211009</v>
      </c>
      <c r="J41" s="21">
        <f t="shared" si="7"/>
        <v>0.41407307171853858</v>
      </c>
    </row>
    <row r="42" spans="1:10" x14ac:dyDescent="0.25">
      <c r="A42" s="7" t="s">
        <v>80</v>
      </c>
      <c r="B42" s="65">
        <v>29</v>
      </c>
      <c r="C42" s="66">
        <v>50</v>
      </c>
      <c r="D42" s="65">
        <v>815</v>
      </c>
      <c r="E42" s="66">
        <v>949</v>
      </c>
      <c r="F42" s="67"/>
      <c r="G42" s="65">
        <f t="shared" si="4"/>
        <v>-21</v>
      </c>
      <c r="H42" s="66">
        <f t="shared" si="5"/>
        <v>-134</v>
      </c>
      <c r="I42" s="20">
        <f t="shared" si="6"/>
        <v>-0.42</v>
      </c>
      <c r="J42" s="21">
        <f t="shared" si="7"/>
        <v>-0.14120126448893572</v>
      </c>
    </row>
    <row r="43" spans="1:10" x14ac:dyDescent="0.25">
      <c r="A43" s="7" t="s">
        <v>81</v>
      </c>
      <c r="B43" s="65">
        <v>755</v>
      </c>
      <c r="C43" s="66">
        <v>1290</v>
      </c>
      <c r="D43" s="65">
        <v>16431</v>
      </c>
      <c r="E43" s="66">
        <v>14159</v>
      </c>
      <c r="F43" s="67"/>
      <c r="G43" s="65">
        <f t="shared" si="4"/>
        <v>-535</v>
      </c>
      <c r="H43" s="66">
        <f t="shared" si="5"/>
        <v>2272</v>
      </c>
      <c r="I43" s="20">
        <f t="shared" si="6"/>
        <v>-0.41472868217054265</v>
      </c>
      <c r="J43" s="21">
        <f t="shared" si="7"/>
        <v>0.16046330955575958</v>
      </c>
    </row>
    <row r="44" spans="1:10" x14ac:dyDescent="0.25">
      <c r="A44" s="7" t="s">
        <v>82</v>
      </c>
      <c r="B44" s="65">
        <v>0</v>
      </c>
      <c r="C44" s="66">
        <v>0</v>
      </c>
      <c r="D44" s="65">
        <v>0</v>
      </c>
      <c r="E44" s="66">
        <v>2</v>
      </c>
      <c r="F44" s="67"/>
      <c r="G44" s="65">
        <f t="shared" si="4"/>
        <v>0</v>
      </c>
      <c r="H44" s="66">
        <f t="shared" si="5"/>
        <v>-2</v>
      </c>
      <c r="I44" s="20" t="str">
        <f t="shared" si="6"/>
        <v>-</v>
      </c>
      <c r="J44" s="21">
        <f t="shared" si="7"/>
        <v>-1</v>
      </c>
    </row>
    <row r="45" spans="1:10" x14ac:dyDescent="0.25">
      <c r="A45" s="7" t="s">
        <v>83</v>
      </c>
      <c r="B45" s="65">
        <v>641</v>
      </c>
      <c r="C45" s="66">
        <v>827</v>
      </c>
      <c r="D45" s="65">
        <v>7504</v>
      </c>
      <c r="E45" s="66">
        <v>12228</v>
      </c>
      <c r="F45" s="67"/>
      <c r="G45" s="65">
        <f t="shared" si="4"/>
        <v>-186</v>
      </c>
      <c r="H45" s="66">
        <f t="shared" si="5"/>
        <v>-4724</v>
      </c>
      <c r="I45" s="20">
        <f t="shared" si="6"/>
        <v>-0.2249093107617896</v>
      </c>
      <c r="J45" s="21">
        <f t="shared" si="7"/>
        <v>-0.3863264638534511</v>
      </c>
    </row>
    <row r="46" spans="1:10" x14ac:dyDescent="0.25">
      <c r="A46" s="7" t="s">
        <v>84</v>
      </c>
      <c r="B46" s="65">
        <v>64</v>
      </c>
      <c r="C46" s="66">
        <v>76</v>
      </c>
      <c r="D46" s="65">
        <v>780</v>
      </c>
      <c r="E46" s="66">
        <v>790</v>
      </c>
      <c r="F46" s="67"/>
      <c r="G46" s="65">
        <f t="shared" si="4"/>
        <v>-12</v>
      </c>
      <c r="H46" s="66">
        <f t="shared" si="5"/>
        <v>-10</v>
      </c>
      <c r="I46" s="20">
        <f t="shared" si="6"/>
        <v>-0.15789473684210525</v>
      </c>
      <c r="J46" s="21">
        <f t="shared" si="7"/>
        <v>-1.2658227848101266E-2</v>
      </c>
    </row>
    <row r="47" spans="1:10" x14ac:dyDescent="0.25">
      <c r="A47" s="7" t="s">
        <v>85</v>
      </c>
      <c r="B47" s="65">
        <v>38</v>
      </c>
      <c r="C47" s="66">
        <v>0</v>
      </c>
      <c r="D47" s="65">
        <v>311</v>
      </c>
      <c r="E47" s="66">
        <v>0</v>
      </c>
      <c r="F47" s="67"/>
      <c r="G47" s="65">
        <f t="shared" si="4"/>
        <v>38</v>
      </c>
      <c r="H47" s="66">
        <f t="shared" si="5"/>
        <v>311</v>
      </c>
      <c r="I47" s="20" t="str">
        <f t="shared" si="6"/>
        <v>-</v>
      </c>
      <c r="J47" s="21" t="str">
        <f t="shared" si="7"/>
        <v>-</v>
      </c>
    </row>
    <row r="48" spans="1:10" x14ac:dyDescent="0.25">
      <c r="A48" s="7" t="s">
        <v>86</v>
      </c>
      <c r="B48" s="65">
        <v>182</v>
      </c>
      <c r="C48" s="66">
        <v>147</v>
      </c>
      <c r="D48" s="65">
        <v>1857</v>
      </c>
      <c r="E48" s="66">
        <v>1433</v>
      </c>
      <c r="F48" s="67"/>
      <c r="G48" s="65">
        <f t="shared" si="4"/>
        <v>35</v>
      </c>
      <c r="H48" s="66">
        <f t="shared" si="5"/>
        <v>424</v>
      </c>
      <c r="I48" s="20">
        <f t="shared" si="6"/>
        <v>0.23809523809523808</v>
      </c>
      <c r="J48" s="21">
        <f t="shared" si="7"/>
        <v>0.29588276343335662</v>
      </c>
    </row>
    <row r="49" spans="1:10" x14ac:dyDescent="0.25">
      <c r="A49" s="7" t="s">
        <v>87</v>
      </c>
      <c r="B49" s="65">
        <v>173</v>
      </c>
      <c r="C49" s="66">
        <v>102</v>
      </c>
      <c r="D49" s="65">
        <v>1618</v>
      </c>
      <c r="E49" s="66">
        <v>941</v>
      </c>
      <c r="F49" s="67"/>
      <c r="G49" s="65">
        <f t="shared" si="4"/>
        <v>71</v>
      </c>
      <c r="H49" s="66">
        <f t="shared" si="5"/>
        <v>677</v>
      </c>
      <c r="I49" s="20">
        <f t="shared" si="6"/>
        <v>0.69607843137254899</v>
      </c>
      <c r="J49" s="21">
        <f t="shared" si="7"/>
        <v>0.71944739638682254</v>
      </c>
    </row>
    <row r="50" spans="1:10" x14ac:dyDescent="0.25">
      <c r="A50" s="7" t="s">
        <v>88</v>
      </c>
      <c r="B50" s="65">
        <v>181</v>
      </c>
      <c r="C50" s="66">
        <v>167</v>
      </c>
      <c r="D50" s="65">
        <v>2820</v>
      </c>
      <c r="E50" s="66">
        <v>2496</v>
      </c>
      <c r="F50" s="67"/>
      <c r="G50" s="65">
        <f t="shared" si="4"/>
        <v>14</v>
      </c>
      <c r="H50" s="66">
        <f t="shared" si="5"/>
        <v>324</v>
      </c>
      <c r="I50" s="20">
        <f t="shared" si="6"/>
        <v>8.3832335329341312E-2</v>
      </c>
      <c r="J50" s="21">
        <f t="shared" si="7"/>
        <v>0.12980769230769232</v>
      </c>
    </row>
    <row r="51" spans="1:10" x14ac:dyDescent="0.25">
      <c r="A51" s="7" t="s">
        <v>89</v>
      </c>
      <c r="B51" s="65">
        <v>3</v>
      </c>
      <c r="C51" s="66">
        <v>4</v>
      </c>
      <c r="D51" s="65">
        <v>22</v>
      </c>
      <c r="E51" s="66">
        <v>13</v>
      </c>
      <c r="F51" s="67"/>
      <c r="G51" s="65">
        <f t="shared" si="4"/>
        <v>-1</v>
      </c>
      <c r="H51" s="66">
        <f t="shared" si="5"/>
        <v>9</v>
      </c>
      <c r="I51" s="20">
        <f t="shared" si="6"/>
        <v>-0.25</v>
      </c>
      <c r="J51" s="21">
        <f t="shared" si="7"/>
        <v>0.69230769230769229</v>
      </c>
    </row>
    <row r="52" spans="1:10" x14ac:dyDescent="0.25">
      <c r="A52" s="7" t="s">
        <v>92</v>
      </c>
      <c r="B52" s="65">
        <v>239</v>
      </c>
      <c r="C52" s="66">
        <v>183</v>
      </c>
      <c r="D52" s="65">
        <v>2301</v>
      </c>
      <c r="E52" s="66">
        <v>2957</v>
      </c>
      <c r="F52" s="67"/>
      <c r="G52" s="65">
        <f t="shared" si="4"/>
        <v>56</v>
      </c>
      <c r="H52" s="66">
        <f t="shared" si="5"/>
        <v>-656</v>
      </c>
      <c r="I52" s="20">
        <f t="shared" si="6"/>
        <v>0.30601092896174864</v>
      </c>
      <c r="J52" s="21">
        <f t="shared" si="7"/>
        <v>-0.22184646601285085</v>
      </c>
    </row>
    <row r="53" spans="1:10" x14ac:dyDescent="0.25">
      <c r="A53" s="7" t="s">
        <v>93</v>
      </c>
      <c r="B53" s="65">
        <v>155</v>
      </c>
      <c r="C53" s="66">
        <v>54</v>
      </c>
      <c r="D53" s="65">
        <v>1144</v>
      </c>
      <c r="E53" s="66">
        <v>858</v>
      </c>
      <c r="F53" s="67"/>
      <c r="G53" s="65">
        <f t="shared" si="4"/>
        <v>101</v>
      </c>
      <c r="H53" s="66">
        <f t="shared" si="5"/>
        <v>286</v>
      </c>
      <c r="I53" s="20">
        <f t="shared" si="6"/>
        <v>1.8703703703703705</v>
      </c>
      <c r="J53" s="21">
        <f t="shared" si="7"/>
        <v>0.33333333333333331</v>
      </c>
    </row>
    <row r="54" spans="1:10" x14ac:dyDescent="0.25">
      <c r="A54" s="7" t="s">
        <v>94</v>
      </c>
      <c r="B54" s="65">
        <v>1005</v>
      </c>
      <c r="C54" s="66">
        <v>712</v>
      </c>
      <c r="D54" s="65">
        <v>9298</v>
      </c>
      <c r="E54" s="66">
        <v>8662</v>
      </c>
      <c r="F54" s="67"/>
      <c r="G54" s="65">
        <f t="shared" si="4"/>
        <v>293</v>
      </c>
      <c r="H54" s="66">
        <f t="shared" si="5"/>
        <v>636</v>
      </c>
      <c r="I54" s="20">
        <f t="shared" si="6"/>
        <v>0.41151685393258425</v>
      </c>
      <c r="J54" s="21">
        <f t="shared" si="7"/>
        <v>7.3424151466174092E-2</v>
      </c>
    </row>
    <row r="55" spans="1:10" x14ac:dyDescent="0.25">
      <c r="A55" s="7" t="s">
        <v>95</v>
      </c>
      <c r="B55" s="65">
        <v>259</v>
      </c>
      <c r="C55" s="66">
        <v>325</v>
      </c>
      <c r="D55" s="65">
        <v>4983</v>
      </c>
      <c r="E55" s="66">
        <v>3534</v>
      </c>
      <c r="F55" s="67"/>
      <c r="G55" s="65">
        <f t="shared" si="4"/>
        <v>-66</v>
      </c>
      <c r="H55" s="66">
        <f t="shared" si="5"/>
        <v>1449</v>
      </c>
      <c r="I55" s="20">
        <f t="shared" si="6"/>
        <v>-0.20307692307692307</v>
      </c>
      <c r="J55" s="21">
        <f t="shared" si="7"/>
        <v>0.41001697792869268</v>
      </c>
    </row>
    <row r="56" spans="1:10" x14ac:dyDescent="0.25">
      <c r="A56" s="7" t="s">
        <v>96</v>
      </c>
      <c r="B56" s="65">
        <v>1308</v>
      </c>
      <c r="C56" s="66">
        <v>0</v>
      </c>
      <c r="D56" s="65">
        <v>5891</v>
      </c>
      <c r="E56" s="66">
        <v>0</v>
      </c>
      <c r="F56" s="67"/>
      <c r="G56" s="65">
        <f t="shared" si="4"/>
        <v>1308</v>
      </c>
      <c r="H56" s="66">
        <f t="shared" si="5"/>
        <v>5891</v>
      </c>
      <c r="I56" s="20" t="str">
        <f t="shared" si="6"/>
        <v>-</v>
      </c>
      <c r="J56" s="21" t="str">
        <f t="shared" si="7"/>
        <v>-</v>
      </c>
    </row>
    <row r="57" spans="1:10" x14ac:dyDescent="0.25">
      <c r="A57" s="7" t="s">
        <v>97</v>
      </c>
      <c r="B57" s="65">
        <v>3531</v>
      </c>
      <c r="C57" s="66">
        <v>3697</v>
      </c>
      <c r="D57" s="65">
        <v>49361</v>
      </c>
      <c r="E57" s="66">
        <v>47958</v>
      </c>
      <c r="F57" s="67"/>
      <c r="G57" s="65">
        <f t="shared" si="4"/>
        <v>-166</v>
      </c>
      <c r="H57" s="66">
        <f t="shared" si="5"/>
        <v>1403</v>
      </c>
      <c r="I57" s="20">
        <f t="shared" si="6"/>
        <v>-4.490127130105491E-2</v>
      </c>
      <c r="J57" s="21">
        <f t="shared" si="7"/>
        <v>2.9254764585679136E-2</v>
      </c>
    </row>
    <row r="58" spans="1:10" x14ac:dyDescent="0.25">
      <c r="A58" s="7" t="s">
        <v>99</v>
      </c>
      <c r="B58" s="65">
        <v>871</v>
      </c>
      <c r="C58" s="66">
        <v>721</v>
      </c>
      <c r="D58" s="65">
        <v>8569</v>
      </c>
      <c r="E58" s="66">
        <v>10941</v>
      </c>
      <c r="F58" s="67"/>
      <c r="G58" s="65">
        <f t="shared" si="4"/>
        <v>150</v>
      </c>
      <c r="H58" s="66">
        <f t="shared" si="5"/>
        <v>-2372</v>
      </c>
      <c r="I58" s="20">
        <f t="shared" si="6"/>
        <v>0.20804438280166435</v>
      </c>
      <c r="J58" s="21">
        <f t="shared" si="7"/>
        <v>-0.21679919568595193</v>
      </c>
    </row>
    <row r="59" spans="1:10" x14ac:dyDescent="0.25">
      <c r="A59" s="7" t="s">
        <v>100</v>
      </c>
      <c r="B59" s="65">
        <v>328</v>
      </c>
      <c r="C59" s="66">
        <v>154</v>
      </c>
      <c r="D59" s="65">
        <v>3404</v>
      </c>
      <c r="E59" s="66">
        <v>2721</v>
      </c>
      <c r="F59" s="67"/>
      <c r="G59" s="65">
        <f t="shared" si="4"/>
        <v>174</v>
      </c>
      <c r="H59" s="66">
        <f t="shared" si="5"/>
        <v>683</v>
      </c>
      <c r="I59" s="20">
        <f t="shared" si="6"/>
        <v>1.1298701298701299</v>
      </c>
      <c r="J59" s="21">
        <f t="shared" si="7"/>
        <v>0.25101065784637999</v>
      </c>
    </row>
    <row r="60" spans="1:10" x14ac:dyDescent="0.25">
      <c r="A60" s="142" t="s">
        <v>43</v>
      </c>
      <c r="B60" s="143">
        <v>36</v>
      </c>
      <c r="C60" s="144">
        <v>33</v>
      </c>
      <c r="D60" s="143">
        <v>298</v>
      </c>
      <c r="E60" s="144">
        <v>294</v>
      </c>
      <c r="F60" s="145"/>
      <c r="G60" s="143">
        <f t="shared" si="4"/>
        <v>3</v>
      </c>
      <c r="H60" s="144">
        <f t="shared" si="5"/>
        <v>4</v>
      </c>
      <c r="I60" s="151">
        <f t="shared" si="6"/>
        <v>9.0909090909090912E-2</v>
      </c>
      <c r="J60" s="152">
        <f t="shared" si="7"/>
        <v>1.3605442176870748E-2</v>
      </c>
    </row>
    <row r="61" spans="1:10" x14ac:dyDescent="0.25">
      <c r="A61" s="7" t="s">
        <v>44</v>
      </c>
      <c r="B61" s="65">
        <v>5</v>
      </c>
      <c r="C61" s="66">
        <v>1</v>
      </c>
      <c r="D61" s="65">
        <v>43</v>
      </c>
      <c r="E61" s="66">
        <v>21</v>
      </c>
      <c r="F61" s="67"/>
      <c r="G61" s="65">
        <f t="shared" si="4"/>
        <v>4</v>
      </c>
      <c r="H61" s="66">
        <f t="shared" si="5"/>
        <v>22</v>
      </c>
      <c r="I61" s="20">
        <f t="shared" si="6"/>
        <v>4</v>
      </c>
      <c r="J61" s="21">
        <f t="shared" si="7"/>
        <v>1.0476190476190477</v>
      </c>
    </row>
    <row r="62" spans="1:10" x14ac:dyDescent="0.25">
      <c r="A62" s="7" t="s">
        <v>49</v>
      </c>
      <c r="B62" s="65">
        <v>10</v>
      </c>
      <c r="C62" s="66">
        <v>6</v>
      </c>
      <c r="D62" s="65">
        <v>143</v>
      </c>
      <c r="E62" s="66">
        <v>133</v>
      </c>
      <c r="F62" s="67"/>
      <c r="G62" s="65">
        <f t="shared" si="4"/>
        <v>4</v>
      </c>
      <c r="H62" s="66">
        <f t="shared" si="5"/>
        <v>10</v>
      </c>
      <c r="I62" s="20">
        <f t="shared" si="6"/>
        <v>0.66666666666666663</v>
      </c>
      <c r="J62" s="21">
        <f t="shared" si="7"/>
        <v>7.5187969924812026E-2</v>
      </c>
    </row>
    <row r="63" spans="1:10" x14ac:dyDescent="0.25">
      <c r="A63" s="7" t="s">
        <v>50</v>
      </c>
      <c r="B63" s="65">
        <v>93</v>
      </c>
      <c r="C63" s="66">
        <v>90</v>
      </c>
      <c r="D63" s="65">
        <v>1275</v>
      </c>
      <c r="E63" s="66">
        <v>1097</v>
      </c>
      <c r="F63" s="67"/>
      <c r="G63" s="65">
        <f t="shared" si="4"/>
        <v>3</v>
      </c>
      <c r="H63" s="66">
        <f t="shared" si="5"/>
        <v>178</v>
      </c>
      <c r="I63" s="20">
        <f t="shared" si="6"/>
        <v>3.3333333333333333E-2</v>
      </c>
      <c r="J63" s="21">
        <f t="shared" si="7"/>
        <v>0.16226071103008205</v>
      </c>
    </row>
    <row r="64" spans="1:10" x14ac:dyDescent="0.25">
      <c r="A64" s="7" t="s">
        <v>53</v>
      </c>
      <c r="B64" s="65">
        <v>81</v>
      </c>
      <c r="C64" s="66">
        <v>134</v>
      </c>
      <c r="D64" s="65">
        <v>1200</v>
      </c>
      <c r="E64" s="66">
        <v>1324</v>
      </c>
      <c r="F64" s="67"/>
      <c r="G64" s="65">
        <f t="shared" si="4"/>
        <v>-53</v>
      </c>
      <c r="H64" s="66">
        <f t="shared" si="5"/>
        <v>-124</v>
      </c>
      <c r="I64" s="20">
        <f t="shared" si="6"/>
        <v>-0.39552238805970147</v>
      </c>
      <c r="J64" s="21">
        <f t="shared" si="7"/>
        <v>-9.3655589123867067E-2</v>
      </c>
    </row>
    <row r="65" spans="1:10" x14ac:dyDescent="0.25">
      <c r="A65" s="7" t="s">
        <v>56</v>
      </c>
      <c r="B65" s="65">
        <v>2</v>
      </c>
      <c r="C65" s="66">
        <v>3</v>
      </c>
      <c r="D65" s="65">
        <v>16</v>
      </c>
      <c r="E65" s="66">
        <v>18</v>
      </c>
      <c r="F65" s="67"/>
      <c r="G65" s="65">
        <f t="shared" si="4"/>
        <v>-1</v>
      </c>
      <c r="H65" s="66">
        <f t="shared" si="5"/>
        <v>-2</v>
      </c>
      <c r="I65" s="20">
        <f t="shared" si="6"/>
        <v>-0.33333333333333331</v>
      </c>
      <c r="J65" s="21">
        <f t="shared" si="7"/>
        <v>-0.1111111111111111</v>
      </c>
    </row>
    <row r="66" spans="1:10" x14ac:dyDescent="0.25">
      <c r="A66" s="7" t="s">
        <v>57</v>
      </c>
      <c r="B66" s="65">
        <v>0</v>
      </c>
      <c r="C66" s="66">
        <v>0</v>
      </c>
      <c r="D66" s="65">
        <v>0</v>
      </c>
      <c r="E66" s="66">
        <v>3</v>
      </c>
      <c r="F66" s="67"/>
      <c r="G66" s="65">
        <f t="shared" si="4"/>
        <v>0</v>
      </c>
      <c r="H66" s="66">
        <f t="shared" si="5"/>
        <v>-3</v>
      </c>
      <c r="I66" s="20" t="str">
        <f t="shared" si="6"/>
        <v>-</v>
      </c>
      <c r="J66" s="21">
        <f t="shared" si="7"/>
        <v>-1</v>
      </c>
    </row>
    <row r="67" spans="1:10" x14ac:dyDescent="0.25">
      <c r="A67" s="7" t="s">
        <v>58</v>
      </c>
      <c r="B67" s="65">
        <v>275</v>
      </c>
      <c r="C67" s="66">
        <v>179</v>
      </c>
      <c r="D67" s="65">
        <v>2975</v>
      </c>
      <c r="E67" s="66">
        <v>2031</v>
      </c>
      <c r="F67" s="67"/>
      <c r="G67" s="65">
        <f t="shared" si="4"/>
        <v>96</v>
      </c>
      <c r="H67" s="66">
        <f t="shared" si="5"/>
        <v>944</v>
      </c>
      <c r="I67" s="20">
        <f t="shared" si="6"/>
        <v>0.53631284916201116</v>
      </c>
      <c r="J67" s="21">
        <f t="shared" si="7"/>
        <v>0.46479566715903498</v>
      </c>
    </row>
    <row r="68" spans="1:10" x14ac:dyDescent="0.25">
      <c r="A68" s="7" t="s">
        <v>61</v>
      </c>
      <c r="B68" s="65">
        <v>74</v>
      </c>
      <c r="C68" s="66">
        <v>47</v>
      </c>
      <c r="D68" s="65">
        <v>665</v>
      </c>
      <c r="E68" s="66">
        <v>684</v>
      </c>
      <c r="F68" s="67"/>
      <c r="G68" s="65">
        <f t="shared" si="4"/>
        <v>27</v>
      </c>
      <c r="H68" s="66">
        <f t="shared" si="5"/>
        <v>-19</v>
      </c>
      <c r="I68" s="20">
        <f t="shared" si="6"/>
        <v>0.57446808510638303</v>
      </c>
      <c r="J68" s="21">
        <f t="shared" si="7"/>
        <v>-2.7777777777777776E-2</v>
      </c>
    </row>
    <row r="69" spans="1:10" x14ac:dyDescent="0.25">
      <c r="A69" s="7" t="s">
        <v>64</v>
      </c>
      <c r="B69" s="65">
        <v>83</v>
      </c>
      <c r="C69" s="66">
        <v>89</v>
      </c>
      <c r="D69" s="65">
        <v>848</v>
      </c>
      <c r="E69" s="66">
        <v>757</v>
      </c>
      <c r="F69" s="67"/>
      <c r="G69" s="65">
        <f t="shared" si="4"/>
        <v>-6</v>
      </c>
      <c r="H69" s="66">
        <f t="shared" si="5"/>
        <v>91</v>
      </c>
      <c r="I69" s="20">
        <f t="shared" si="6"/>
        <v>-6.741573033707865E-2</v>
      </c>
      <c r="J69" s="21">
        <f t="shared" si="7"/>
        <v>0.1202113606340819</v>
      </c>
    </row>
    <row r="70" spans="1:10" x14ac:dyDescent="0.25">
      <c r="A70" s="7" t="s">
        <v>71</v>
      </c>
      <c r="B70" s="65">
        <v>21</v>
      </c>
      <c r="C70" s="66">
        <v>19</v>
      </c>
      <c r="D70" s="65">
        <v>245</v>
      </c>
      <c r="E70" s="66">
        <v>143</v>
      </c>
      <c r="F70" s="67"/>
      <c r="G70" s="65">
        <f t="shared" ref="G70:G77" si="8">B70-C70</f>
        <v>2</v>
      </c>
      <c r="H70" s="66">
        <f t="shared" ref="H70:H77" si="9">D70-E70</f>
        <v>102</v>
      </c>
      <c r="I70" s="20">
        <f t="shared" ref="I70:I77" si="10">IF(C70=0, "-", IF(G70/C70&lt;10, G70/C70, "&gt;999%"))</f>
        <v>0.10526315789473684</v>
      </c>
      <c r="J70" s="21">
        <f t="shared" ref="J70:J77" si="11">IF(E70=0, "-", IF(H70/E70&lt;10, H70/E70, "&gt;999%"))</f>
        <v>0.71328671328671334</v>
      </c>
    </row>
    <row r="71" spans="1:10" x14ac:dyDescent="0.25">
      <c r="A71" s="7" t="s">
        <v>72</v>
      </c>
      <c r="B71" s="65">
        <v>2</v>
      </c>
      <c r="C71" s="66">
        <v>10</v>
      </c>
      <c r="D71" s="65">
        <v>59</v>
      </c>
      <c r="E71" s="66">
        <v>64</v>
      </c>
      <c r="F71" s="67"/>
      <c r="G71" s="65">
        <f t="shared" si="8"/>
        <v>-8</v>
      </c>
      <c r="H71" s="66">
        <f t="shared" si="9"/>
        <v>-5</v>
      </c>
      <c r="I71" s="20">
        <f t="shared" si="10"/>
        <v>-0.8</v>
      </c>
      <c r="J71" s="21">
        <f t="shared" si="11"/>
        <v>-7.8125E-2</v>
      </c>
    </row>
    <row r="72" spans="1:10" x14ac:dyDescent="0.25">
      <c r="A72" s="7" t="s">
        <v>77</v>
      </c>
      <c r="B72" s="65">
        <v>31</v>
      </c>
      <c r="C72" s="66">
        <v>35</v>
      </c>
      <c r="D72" s="65">
        <v>284</v>
      </c>
      <c r="E72" s="66">
        <v>466</v>
      </c>
      <c r="F72" s="67"/>
      <c r="G72" s="65">
        <f t="shared" si="8"/>
        <v>-4</v>
      </c>
      <c r="H72" s="66">
        <f t="shared" si="9"/>
        <v>-182</v>
      </c>
      <c r="I72" s="20">
        <f t="shared" si="10"/>
        <v>-0.11428571428571428</v>
      </c>
      <c r="J72" s="21">
        <f t="shared" si="11"/>
        <v>-0.3905579399141631</v>
      </c>
    </row>
    <row r="73" spans="1:10" x14ac:dyDescent="0.25">
      <c r="A73" s="7" t="s">
        <v>90</v>
      </c>
      <c r="B73" s="65">
        <v>30</v>
      </c>
      <c r="C73" s="66">
        <v>37</v>
      </c>
      <c r="D73" s="65">
        <v>341</v>
      </c>
      <c r="E73" s="66">
        <v>395</v>
      </c>
      <c r="F73" s="67"/>
      <c r="G73" s="65">
        <f t="shared" si="8"/>
        <v>-7</v>
      </c>
      <c r="H73" s="66">
        <f t="shared" si="9"/>
        <v>-54</v>
      </c>
      <c r="I73" s="20">
        <f t="shared" si="10"/>
        <v>-0.1891891891891892</v>
      </c>
      <c r="J73" s="21">
        <f t="shared" si="11"/>
        <v>-0.13670886075949368</v>
      </c>
    </row>
    <row r="74" spans="1:10" x14ac:dyDescent="0.25">
      <c r="A74" s="7" t="s">
        <v>91</v>
      </c>
      <c r="B74" s="65">
        <v>2</v>
      </c>
      <c r="C74" s="66">
        <v>0</v>
      </c>
      <c r="D74" s="65">
        <v>11</v>
      </c>
      <c r="E74" s="66">
        <v>0</v>
      </c>
      <c r="F74" s="67"/>
      <c r="G74" s="65">
        <f t="shared" si="8"/>
        <v>2</v>
      </c>
      <c r="H74" s="66">
        <f t="shared" si="9"/>
        <v>11</v>
      </c>
      <c r="I74" s="20" t="str">
        <f t="shared" si="10"/>
        <v>-</v>
      </c>
      <c r="J74" s="21" t="str">
        <f t="shared" si="11"/>
        <v>-</v>
      </c>
    </row>
    <row r="75" spans="1:10" x14ac:dyDescent="0.25">
      <c r="A75" s="7" t="s">
        <v>98</v>
      </c>
      <c r="B75" s="65">
        <v>53</v>
      </c>
      <c r="C75" s="66">
        <v>35</v>
      </c>
      <c r="D75" s="65">
        <v>459</v>
      </c>
      <c r="E75" s="66">
        <v>281</v>
      </c>
      <c r="F75" s="67"/>
      <c r="G75" s="65">
        <f t="shared" si="8"/>
        <v>18</v>
      </c>
      <c r="H75" s="66">
        <f t="shared" si="9"/>
        <v>178</v>
      </c>
      <c r="I75" s="20">
        <f t="shared" si="10"/>
        <v>0.51428571428571423</v>
      </c>
      <c r="J75" s="21">
        <f t="shared" si="11"/>
        <v>0.63345195729537362</v>
      </c>
    </row>
    <row r="76" spans="1:10" x14ac:dyDescent="0.25">
      <c r="A76" s="7" t="s">
        <v>101</v>
      </c>
      <c r="B76" s="65">
        <v>91</v>
      </c>
      <c r="C76" s="66">
        <v>84</v>
      </c>
      <c r="D76" s="65">
        <v>916</v>
      </c>
      <c r="E76" s="66">
        <v>700</v>
      </c>
      <c r="F76" s="67"/>
      <c r="G76" s="65">
        <f t="shared" si="8"/>
        <v>7</v>
      </c>
      <c r="H76" s="66">
        <f t="shared" si="9"/>
        <v>216</v>
      </c>
      <c r="I76" s="20">
        <f t="shared" si="10"/>
        <v>8.3333333333333329E-2</v>
      </c>
      <c r="J76" s="21">
        <f t="shared" si="11"/>
        <v>0.30857142857142855</v>
      </c>
    </row>
    <row r="77" spans="1:10" x14ac:dyDescent="0.25">
      <c r="A77" s="7" t="s">
        <v>102</v>
      </c>
      <c r="B77" s="65">
        <v>0</v>
      </c>
      <c r="C77" s="66">
        <v>1</v>
      </c>
      <c r="D77" s="65">
        <v>24</v>
      </c>
      <c r="E77" s="66">
        <v>46</v>
      </c>
      <c r="F77" s="67"/>
      <c r="G77" s="65">
        <f t="shared" si="8"/>
        <v>-1</v>
      </c>
      <c r="H77" s="66">
        <f t="shared" si="9"/>
        <v>-22</v>
      </c>
      <c r="I77" s="20">
        <f t="shared" si="10"/>
        <v>-1</v>
      </c>
      <c r="J77" s="21">
        <f t="shared" si="11"/>
        <v>-0.47826086956521741</v>
      </c>
    </row>
    <row r="78" spans="1:10" x14ac:dyDescent="0.25">
      <c r="A78" s="1"/>
      <c r="B78" s="68"/>
      <c r="C78" s="69"/>
      <c r="D78" s="68"/>
      <c r="E78" s="69"/>
      <c r="F78" s="70"/>
      <c r="G78" s="68"/>
      <c r="H78" s="69"/>
      <c r="I78" s="5"/>
      <c r="J78" s="6"/>
    </row>
    <row r="79" spans="1:10" s="43" customFormat="1" x14ac:dyDescent="0.25">
      <c r="A79" s="27" t="s">
        <v>5</v>
      </c>
      <c r="B79" s="71">
        <f>SUM(B6:B78)</f>
        <v>24005</v>
      </c>
      <c r="C79" s="72">
        <f>SUM(C6:C78)</f>
        <v>21249</v>
      </c>
      <c r="D79" s="71">
        <f>SUM(D6:D78)</f>
        <v>287314</v>
      </c>
      <c r="E79" s="72">
        <f>SUM(E6:E78)</f>
        <v>272733</v>
      </c>
      <c r="F79" s="73"/>
      <c r="G79" s="71">
        <f>SUM(G6:G78)</f>
        <v>2756</v>
      </c>
      <c r="H79" s="72">
        <f>SUM(H6:H78)</f>
        <v>14581</v>
      </c>
      <c r="I79" s="37">
        <f>IF(C79=0, 0, G79/C79)</f>
        <v>0.12970022118687938</v>
      </c>
      <c r="J79" s="38">
        <f>IF(E79=0, 0, H79/E79)</f>
        <v>5.3462543953243652E-2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9"/>
  <sheetViews>
    <sheetView tabSelected="1" workbookViewId="0">
      <selection activeCell="M1" sqref="M1"/>
    </sheetView>
  </sheetViews>
  <sheetFormatPr defaultRowHeight="13.2" x14ac:dyDescent="0.25"/>
  <cols>
    <col min="1" max="1" width="19.77734375" customWidth="1"/>
    <col min="2" max="5" width="10.21875" customWidth="1"/>
    <col min="6" max="6" width="1.77734375" customWidth="1"/>
    <col min="7" max="8" width="10.218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113</v>
      </c>
      <c r="B2" s="202" t="s">
        <v>104</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2022</v>
      </c>
      <c r="C5" s="58">
        <f>B5-1</f>
        <v>2021</v>
      </c>
      <c r="D5" s="57">
        <f>B5</f>
        <v>2022</v>
      </c>
      <c r="E5" s="58">
        <f>C5</f>
        <v>2021</v>
      </c>
      <c r="F5" s="64"/>
      <c r="G5" s="57" t="s">
        <v>4</v>
      </c>
      <c r="H5" s="58" t="s">
        <v>2</v>
      </c>
    </row>
    <row r="6" spans="1:8" x14ac:dyDescent="0.25">
      <c r="A6" s="7" t="s">
        <v>31</v>
      </c>
      <c r="B6" s="16">
        <v>4.9989585503020198E-2</v>
      </c>
      <c r="C6" s="17">
        <v>9.8828180149654096E-2</v>
      </c>
      <c r="D6" s="16">
        <v>8.2140097593573602E-2</v>
      </c>
      <c r="E6" s="17">
        <v>0.101197874844628</v>
      </c>
      <c r="F6" s="12"/>
      <c r="G6" s="10">
        <f t="shared" ref="G6:G37" si="0">B6-C6</f>
        <v>-4.8838594646633898E-2</v>
      </c>
      <c r="H6" s="11">
        <f t="shared" ref="H6:H37" si="1">D6-E6</f>
        <v>-1.9057777251054397E-2</v>
      </c>
    </row>
    <row r="7" spans="1:8" x14ac:dyDescent="0.25">
      <c r="A7" s="7" t="s">
        <v>32</v>
      </c>
      <c r="B7" s="16">
        <v>0</v>
      </c>
      <c r="C7" s="17">
        <v>0</v>
      </c>
      <c r="D7" s="16">
        <v>6.9610252197943709E-4</v>
      </c>
      <c r="E7" s="17">
        <v>3.2999307014552697E-3</v>
      </c>
      <c r="F7" s="12"/>
      <c r="G7" s="10">
        <f t="shared" si="0"/>
        <v>0</v>
      </c>
      <c r="H7" s="11">
        <f t="shared" si="1"/>
        <v>-2.6038281794758325E-3</v>
      </c>
    </row>
    <row r="8" spans="1:8" x14ac:dyDescent="0.25">
      <c r="A8" s="7" t="s">
        <v>33</v>
      </c>
      <c r="B8" s="16">
        <v>2.9160591543428496E-2</v>
      </c>
      <c r="C8" s="17">
        <v>9.4122076333003901E-3</v>
      </c>
      <c r="D8" s="16">
        <v>1.3573999178598998E-2</v>
      </c>
      <c r="E8" s="17">
        <v>1.2466404872164402E-2</v>
      </c>
      <c r="F8" s="12"/>
      <c r="G8" s="10">
        <f t="shared" si="0"/>
        <v>1.9748383910128106E-2</v>
      </c>
      <c r="H8" s="11">
        <f t="shared" si="1"/>
        <v>1.1075943064345964E-3</v>
      </c>
    </row>
    <row r="9" spans="1:8" x14ac:dyDescent="0.25">
      <c r="A9" s="7" t="s">
        <v>34</v>
      </c>
      <c r="B9" s="16">
        <v>1.7413038950218702</v>
      </c>
      <c r="C9" s="17">
        <v>1.2235869923290499</v>
      </c>
      <c r="D9" s="16">
        <v>1.3831557111731401</v>
      </c>
      <c r="E9" s="17">
        <v>1.4890020642899799</v>
      </c>
      <c r="F9" s="12"/>
      <c r="G9" s="10">
        <f t="shared" si="0"/>
        <v>0.51771690269282034</v>
      </c>
      <c r="H9" s="11">
        <f t="shared" si="1"/>
        <v>-0.10584635311683988</v>
      </c>
    </row>
    <row r="10" spans="1:8" x14ac:dyDescent="0.25">
      <c r="A10" s="7" t="s">
        <v>35</v>
      </c>
      <c r="B10" s="16">
        <v>1.2497396375755098E-2</v>
      </c>
      <c r="C10" s="17">
        <v>4.7061038166501994E-3</v>
      </c>
      <c r="D10" s="16">
        <v>1.42701017005785E-2</v>
      </c>
      <c r="E10" s="17">
        <v>2.0899561109216702E-2</v>
      </c>
      <c r="F10" s="12"/>
      <c r="G10" s="10">
        <f t="shared" si="0"/>
        <v>7.7912925591048987E-3</v>
      </c>
      <c r="H10" s="11">
        <f t="shared" si="1"/>
        <v>-6.6294594086382021E-3</v>
      </c>
    </row>
    <row r="11" spans="1:8" x14ac:dyDescent="0.25">
      <c r="A11" s="7" t="s">
        <v>36</v>
      </c>
      <c r="B11" s="16">
        <v>1.8371172672359899</v>
      </c>
      <c r="C11" s="17">
        <v>3.2848604640218402</v>
      </c>
      <c r="D11" s="16">
        <v>3.10496529928928</v>
      </c>
      <c r="E11" s="17">
        <v>3.4524608316558703</v>
      </c>
      <c r="F11" s="12"/>
      <c r="G11" s="10">
        <f t="shared" si="0"/>
        <v>-1.4477431967858503</v>
      </c>
      <c r="H11" s="11">
        <f t="shared" si="1"/>
        <v>-0.34749553236659025</v>
      </c>
    </row>
    <row r="12" spans="1:8" x14ac:dyDescent="0.25">
      <c r="A12" s="7" t="s">
        <v>37</v>
      </c>
      <c r="B12" s="16">
        <v>1.0706102895230198</v>
      </c>
      <c r="C12" s="17">
        <v>0</v>
      </c>
      <c r="D12" s="16">
        <v>0.15244645231349699</v>
      </c>
      <c r="E12" s="17">
        <v>0</v>
      </c>
      <c r="F12" s="12"/>
      <c r="G12" s="10">
        <f t="shared" si="0"/>
        <v>1.0706102895230198</v>
      </c>
      <c r="H12" s="11">
        <f t="shared" si="1"/>
        <v>0.15244645231349699</v>
      </c>
    </row>
    <row r="13" spans="1:8" x14ac:dyDescent="0.25">
      <c r="A13" s="7" t="s">
        <v>38</v>
      </c>
      <c r="B13" s="16">
        <v>0</v>
      </c>
      <c r="C13" s="17">
        <v>4.7061038166501994E-3</v>
      </c>
      <c r="D13" s="16">
        <v>3.4805126098971898E-4</v>
      </c>
      <c r="E13" s="17">
        <v>3.6665896682836299E-4</v>
      </c>
      <c r="F13" s="12"/>
      <c r="G13" s="10">
        <f t="shared" si="0"/>
        <v>-4.7061038166501994E-3</v>
      </c>
      <c r="H13" s="11">
        <f t="shared" si="1"/>
        <v>-1.8607705838644009E-5</v>
      </c>
    </row>
    <row r="14" spans="1:8" x14ac:dyDescent="0.25">
      <c r="A14" s="7" t="s">
        <v>39</v>
      </c>
      <c r="B14" s="16">
        <v>0.491564257446365</v>
      </c>
      <c r="C14" s="17">
        <v>0.26354181373241098</v>
      </c>
      <c r="D14" s="16">
        <v>0.27530854744286704</v>
      </c>
      <c r="E14" s="17">
        <v>0.23869498740526399</v>
      </c>
      <c r="F14" s="12"/>
      <c r="G14" s="10">
        <f t="shared" si="0"/>
        <v>0.22802244371395403</v>
      </c>
      <c r="H14" s="11">
        <f t="shared" si="1"/>
        <v>3.6613560037603049E-2</v>
      </c>
    </row>
    <row r="15" spans="1:8" x14ac:dyDescent="0.25">
      <c r="A15" s="7" t="s">
        <v>40</v>
      </c>
      <c r="B15" s="16">
        <v>0</v>
      </c>
      <c r="C15" s="17">
        <v>4.7061038166501994E-3</v>
      </c>
      <c r="D15" s="16">
        <v>3.4805126098971899E-3</v>
      </c>
      <c r="E15" s="17">
        <v>1.0266451071194199E-2</v>
      </c>
      <c r="F15" s="12"/>
      <c r="G15" s="10">
        <f t="shared" si="0"/>
        <v>-4.7061038166501994E-3</v>
      </c>
      <c r="H15" s="11">
        <f t="shared" si="1"/>
        <v>-6.7859384612970093E-3</v>
      </c>
    </row>
    <row r="16" spans="1:8" x14ac:dyDescent="0.25">
      <c r="A16" s="7" t="s">
        <v>41</v>
      </c>
      <c r="B16" s="16">
        <v>7.0818579462611997E-2</v>
      </c>
      <c r="C16" s="17">
        <v>4.2354934349851797E-2</v>
      </c>
      <c r="D16" s="16">
        <v>3.7937587447879305E-2</v>
      </c>
      <c r="E16" s="17">
        <v>2.0166243175559997E-2</v>
      </c>
      <c r="F16" s="12"/>
      <c r="G16" s="10">
        <f t="shared" si="0"/>
        <v>2.84636451127602E-2</v>
      </c>
      <c r="H16" s="11">
        <f t="shared" si="1"/>
        <v>1.7771344272319307E-2</v>
      </c>
    </row>
    <row r="17" spans="1:8" x14ac:dyDescent="0.25">
      <c r="A17" s="7" t="s">
        <v>42</v>
      </c>
      <c r="B17" s="16">
        <v>0.20828993959591799</v>
      </c>
      <c r="C17" s="17">
        <v>0</v>
      </c>
      <c r="D17" s="16">
        <v>0.149313990964589</v>
      </c>
      <c r="E17" s="17">
        <v>0</v>
      </c>
      <c r="F17" s="12"/>
      <c r="G17" s="10">
        <f t="shared" si="0"/>
        <v>0.20828993959591799</v>
      </c>
      <c r="H17" s="11">
        <f t="shared" si="1"/>
        <v>0.149313990964589</v>
      </c>
    </row>
    <row r="18" spans="1:8" x14ac:dyDescent="0.25">
      <c r="A18" s="7" t="s">
        <v>45</v>
      </c>
      <c r="B18" s="16">
        <v>1.2497396375755098E-2</v>
      </c>
      <c r="C18" s="17">
        <v>3.7648830533201595E-2</v>
      </c>
      <c r="D18" s="16">
        <v>1.5662306744537301E-2</v>
      </c>
      <c r="E18" s="17">
        <v>1.8332948341418201E-2</v>
      </c>
      <c r="F18" s="12"/>
      <c r="G18" s="10">
        <f t="shared" si="0"/>
        <v>-2.5151434157446497E-2</v>
      </c>
      <c r="H18" s="11">
        <f t="shared" si="1"/>
        <v>-2.6706415968809002E-3</v>
      </c>
    </row>
    <row r="19" spans="1:8" x14ac:dyDescent="0.25">
      <c r="A19" s="7" t="s">
        <v>46</v>
      </c>
      <c r="B19" s="16">
        <v>0</v>
      </c>
      <c r="C19" s="17">
        <v>0.136477010682856</v>
      </c>
      <c r="D19" s="16">
        <v>3.9329792491838197E-2</v>
      </c>
      <c r="E19" s="17">
        <v>8.5798198237837006E-2</v>
      </c>
      <c r="F19" s="12"/>
      <c r="G19" s="10">
        <f t="shared" si="0"/>
        <v>-0.136477010682856</v>
      </c>
      <c r="H19" s="11">
        <f t="shared" si="1"/>
        <v>-4.6468405745998809E-2</v>
      </c>
    </row>
    <row r="20" spans="1:8" x14ac:dyDescent="0.25">
      <c r="A20" s="7" t="s">
        <v>47</v>
      </c>
      <c r="B20" s="16">
        <v>8.3315975838367001E-2</v>
      </c>
      <c r="C20" s="17">
        <v>0.16000752976610699</v>
      </c>
      <c r="D20" s="16">
        <v>7.1350508502892304E-2</v>
      </c>
      <c r="E20" s="17">
        <v>0.11256430281630798</v>
      </c>
      <c r="F20" s="12"/>
      <c r="G20" s="10">
        <f t="shared" si="0"/>
        <v>-7.6691553927739992E-2</v>
      </c>
      <c r="H20" s="11">
        <f t="shared" si="1"/>
        <v>-4.121379431341568E-2</v>
      </c>
    </row>
    <row r="21" spans="1:8" x14ac:dyDescent="0.25">
      <c r="A21" s="7" t="s">
        <v>48</v>
      </c>
      <c r="B21" s="16">
        <v>7.8275359300145801</v>
      </c>
      <c r="C21" s="17">
        <v>8.9368911478187201</v>
      </c>
      <c r="D21" s="16">
        <v>7.5558448248258001</v>
      </c>
      <c r="E21" s="17">
        <v>8.9725115772568795</v>
      </c>
      <c r="F21" s="12"/>
      <c r="G21" s="10">
        <f t="shared" si="0"/>
        <v>-1.1093552178041399</v>
      </c>
      <c r="H21" s="11">
        <f t="shared" si="1"/>
        <v>-1.4166667524310794</v>
      </c>
    </row>
    <row r="22" spans="1:8" x14ac:dyDescent="0.25">
      <c r="A22" s="7" t="s">
        <v>51</v>
      </c>
      <c r="B22" s="16">
        <v>2.0828993959591802E-2</v>
      </c>
      <c r="C22" s="17">
        <v>0.117652595416255</v>
      </c>
      <c r="D22" s="16">
        <v>7.3786867329820302E-2</v>
      </c>
      <c r="E22" s="17">
        <v>4.0332486351119995E-2</v>
      </c>
      <c r="F22" s="12"/>
      <c r="G22" s="10">
        <f t="shared" si="0"/>
        <v>-9.6823601456663203E-2</v>
      </c>
      <c r="H22" s="11">
        <f t="shared" si="1"/>
        <v>3.3454380978700307E-2</v>
      </c>
    </row>
    <row r="23" spans="1:8" x14ac:dyDescent="0.25">
      <c r="A23" s="7" t="s">
        <v>52</v>
      </c>
      <c r="B23" s="16">
        <v>4.2116225786294503</v>
      </c>
      <c r="C23" s="17">
        <v>1.7224339968939701</v>
      </c>
      <c r="D23" s="16">
        <v>2.24597478716665</v>
      </c>
      <c r="E23" s="17">
        <v>1.4618693007446801</v>
      </c>
      <c r="F23" s="12"/>
      <c r="G23" s="10">
        <f t="shared" si="0"/>
        <v>2.4891885817354802</v>
      </c>
      <c r="H23" s="11">
        <f t="shared" si="1"/>
        <v>0.78410548642196987</v>
      </c>
    </row>
    <row r="24" spans="1:8" x14ac:dyDescent="0.25">
      <c r="A24" s="7" t="s">
        <v>54</v>
      </c>
      <c r="B24" s="16">
        <v>1.7829618829410501</v>
      </c>
      <c r="C24" s="17">
        <v>3.6189938350040003</v>
      </c>
      <c r="D24" s="16">
        <v>1.80116527562179</v>
      </c>
      <c r="E24" s="17">
        <v>2.0738231163812197</v>
      </c>
      <c r="F24" s="12"/>
      <c r="G24" s="10">
        <f t="shared" si="0"/>
        <v>-1.8360319520629502</v>
      </c>
      <c r="H24" s="11">
        <f t="shared" si="1"/>
        <v>-0.27265784075942978</v>
      </c>
    </row>
    <row r="25" spans="1:8" x14ac:dyDescent="0.25">
      <c r="A25" s="7" t="s">
        <v>55</v>
      </c>
      <c r="B25" s="16">
        <v>4.6823578421162297</v>
      </c>
      <c r="C25" s="17">
        <v>8.4098075203538993</v>
      </c>
      <c r="D25" s="16">
        <v>7.0894561350995797</v>
      </c>
      <c r="E25" s="17">
        <v>7.0611183831806201</v>
      </c>
      <c r="F25" s="12"/>
      <c r="G25" s="10">
        <f t="shared" si="0"/>
        <v>-3.7274496782376696</v>
      </c>
      <c r="H25" s="11">
        <f t="shared" si="1"/>
        <v>2.8337751918959597E-2</v>
      </c>
    </row>
    <row r="26" spans="1:8" x14ac:dyDescent="0.25">
      <c r="A26" s="7" t="s">
        <v>59</v>
      </c>
      <c r="B26" s="16">
        <v>2.3661737138096202</v>
      </c>
      <c r="C26" s="17">
        <v>2.5083533342745499</v>
      </c>
      <c r="D26" s="16">
        <v>2.5153664631727</v>
      </c>
      <c r="E26" s="17">
        <v>2.6322447228608201</v>
      </c>
      <c r="F26" s="12"/>
      <c r="G26" s="10">
        <f t="shared" si="0"/>
        <v>-0.14217962046492971</v>
      </c>
      <c r="H26" s="11">
        <f t="shared" si="1"/>
        <v>-0.11687825968812016</v>
      </c>
    </row>
    <row r="27" spans="1:8" x14ac:dyDescent="0.25">
      <c r="A27" s="7" t="s">
        <v>60</v>
      </c>
      <c r="B27" s="16">
        <v>0</v>
      </c>
      <c r="C27" s="17">
        <v>0</v>
      </c>
      <c r="D27" s="16">
        <v>2.43635882692803E-3</v>
      </c>
      <c r="E27" s="17">
        <v>0</v>
      </c>
      <c r="F27" s="12"/>
      <c r="G27" s="10">
        <f t="shared" si="0"/>
        <v>0</v>
      </c>
      <c r="H27" s="11">
        <f t="shared" si="1"/>
        <v>2.43635882692803E-3</v>
      </c>
    </row>
    <row r="28" spans="1:8" x14ac:dyDescent="0.25">
      <c r="A28" s="7" t="s">
        <v>62</v>
      </c>
      <c r="B28" s="16">
        <v>4.1657987919183504E-3</v>
      </c>
      <c r="C28" s="17">
        <v>4.7061038166501994E-3</v>
      </c>
      <c r="D28" s="16">
        <v>4.90752277995503E-2</v>
      </c>
      <c r="E28" s="17">
        <v>0.107064418313882</v>
      </c>
      <c r="F28" s="12"/>
      <c r="G28" s="10">
        <f t="shared" si="0"/>
        <v>-5.4030502473184899E-4</v>
      </c>
      <c r="H28" s="11">
        <f t="shared" si="1"/>
        <v>-5.7989190514331698E-2</v>
      </c>
    </row>
    <row r="29" spans="1:8" x14ac:dyDescent="0.25">
      <c r="A29" s="7" t="s">
        <v>63</v>
      </c>
      <c r="B29" s="16">
        <v>0.60404082482816102</v>
      </c>
      <c r="C29" s="17">
        <v>1.16711374652925</v>
      </c>
      <c r="D29" s="16">
        <v>0.73438816068830604</v>
      </c>
      <c r="E29" s="17">
        <v>0.90124774046411693</v>
      </c>
      <c r="F29" s="12"/>
      <c r="G29" s="10">
        <f t="shared" si="0"/>
        <v>-0.56307292170108902</v>
      </c>
      <c r="H29" s="11">
        <f t="shared" si="1"/>
        <v>-0.1668595797758109</v>
      </c>
    </row>
    <row r="30" spans="1:8" x14ac:dyDescent="0.25">
      <c r="A30" s="7" t="s">
        <v>65</v>
      </c>
      <c r="B30" s="16">
        <v>7.3568006665278105</v>
      </c>
      <c r="C30" s="17">
        <v>5.7979199021130396</v>
      </c>
      <c r="D30" s="16">
        <v>7.7552781973729097</v>
      </c>
      <c r="E30" s="17">
        <v>7.1359168124136101</v>
      </c>
      <c r="F30" s="12"/>
      <c r="G30" s="10">
        <f t="shared" si="0"/>
        <v>1.5588807644147709</v>
      </c>
      <c r="H30" s="11">
        <f t="shared" si="1"/>
        <v>0.6193613849592996</v>
      </c>
    </row>
    <row r="31" spans="1:8" x14ac:dyDescent="0.25">
      <c r="A31" s="7" t="s">
        <v>66</v>
      </c>
      <c r="B31" s="16">
        <v>8.3315975838367008E-3</v>
      </c>
      <c r="C31" s="17">
        <v>4.7061038166501994E-3</v>
      </c>
      <c r="D31" s="16">
        <v>2.2275280703341997E-2</v>
      </c>
      <c r="E31" s="17">
        <v>1.64996535072763E-2</v>
      </c>
      <c r="F31" s="12"/>
      <c r="G31" s="10">
        <f t="shared" si="0"/>
        <v>3.6254937671865014E-3</v>
      </c>
      <c r="H31" s="11">
        <f t="shared" si="1"/>
        <v>5.7756271960656969E-3</v>
      </c>
    </row>
    <row r="32" spans="1:8" x14ac:dyDescent="0.25">
      <c r="A32" s="7" t="s">
        <v>67</v>
      </c>
      <c r="B32" s="16">
        <v>0.170797750468652</v>
      </c>
      <c r="C32" s="17">
        <v>0.178831945032707</v>
      </c>
      <c r="D32" s="16">
        <v>0.41278879553380599</v>
      </c>
      <c r="E32" s="17">
        <v>0.63432001261306803</v>
      </c>
      <c r="F32" s="12"/>
      <c r="G32" s="10">
        <f t="shared" si="0"/>
        <v>-8.0341945640549917E-3</v>
      </c>
      <c r="H32" s="11">
        <f t="shared" si="1"/>
        <v>-0.22153121707926204</v>
      </c>
    </row>
    <row r="33" spans="1:8" x14ac:dyDescent="0.25">
      <c r="A33" s="7" t="s">
        <v>68</v>
      </c>
      <c r="B33" s="16">
        <v>1.8829410539470899</v>
      </c>
      <c r="C33" s="17">
        <v>1.3741823144618601</v>
      </c>
      <c r="D33" s="16">
        <v>1.5067139088244899</v>
      </c>
      <c r="E33" s="17">
        <v>1.2426072385813201</v>
      </c>
      <c r="F33" s="12"/>
      <c r="G33" s="10">
        <f t="shared" si="0"/>
        <v>0.50875873948522976</v>
      </c>
      <c r="H33" s="11">
        <f t="shared" si="1"/>
        <v>0.26410667024316981</v>
      </c>
    </row>
    <row r="34" spans="1:8" x14ac:dyDescent="0.25">
      <c r="A34" s="7" t="s">
        <v>69</v>
      </c>
      <c r="B34" s="16">
        <v>0.74984378254530304</v>
      </c>
      <c r="C34" s="17">
        <v>0.76238881829733207</v>
      </c>
      <c r="D34" s="16">
        <v>0.64841949922384601</v>
      </c>
      <c r="E34" s="17">
        <v>0.94928006511863194</v>
      </c>
      <c r="F34" s="12"/>
      <c r="G34" s="10">
        <f t="shared" si="0"/>
        <v>-1.2545035752029032E-2</v>
      </c>
      <c r="H34" s="11">
        <f t="shared" si="1"/>
        <v>-0.30086056589478594</v>
      </c>
    </row>
    <row r="35" spans="1:8" x14ac:dyDescent="0.25">
      <c r="A35" s="7" t="s">
        <v>70</v>
      </c>
      <c r="B35" s="16">
        <v>0</v>
      </c>
      <c r="C35" s="17">
        <v>9.4122076333003901E-3</v>
      </c>
      <c r="D35" s="16">
        <v>7.3090764807840899E-3</v>
      </c>
      <c r="E35" s="17">
        <v>9.5331331375374407E-3</v>
      </c>
      <c r="F35" s="12"/>
      <c r="G35" s="10">
        <f t="shared" si="0"/>
        <v>-9.4122076333003901E-3</v>
      </c>
      <c r="H35" s="11">
        <f t="shared" si="1"/>
        <v>-2.2240566567533508E-3</v>
      </c>
    </row>
    <row r="36" spans="1:8" x14ac:dyDescent="0.25">
      <c r="A36" s="7" t="s">
        <v>73</v>
      </c>
      <c r="B36" s="16">
        <v>7.9150177046448708E-2</v>
      </c>
      <c r="C36" s="17">
        <v>7.5297661066403093E-2</v>
      </c>
      <c r="D36" s="16">
        <v>6.3693380761118495E-2</v>
      </c>
      <c r="E36" s="17">
        <v>6.5631955062276995E-2</v>
      </c>
      <c r="F36" s="12"/>
      <c r="G36" s="10">
        <f t="shared" si="0"/>
        <v>3.8525159800456149E-3</v>
      </c>
      <c r="H36" s="11">
        <f t="shared" si="1"/>
        <v>-1.9385743011584994E-3</v>
      </c>
    </row>
    <row r="37" spans="1:8" x14ac:dyDescent="0.25">
      <c r="A37" s="7" t="s">
        <v>74</v>
      </c>
      <c r="B37" s="16">
        <v>9.4605290564465712</v>
      </c>
      <c r="C37" s="17">
        <v>9.7039860699327001</v>
      </c>
      <c r="D37" s="16">
        <v>9.0152237621556903</v>
      </c>
      <c r="E37" s="17">
        <v>9.3531035848247193</v>
      </c>
      <c r="F37" s="12"/>
      <c r="G37" s="10">
        <f t="shared" si="0"/>
        <v>-0.24345701348612891</v>
      </c>
      <c r="H37" s="11">
        <f t="shared" si="1"/>
        <v>-0.33787982266902894</v>
      </c>
    </row>
    <row r="38" spans="1:8" x14ac:dyDescent="0.25">
      <c r="A38" s="7" t="s">
        <v>75</v>
      </c>
      <c r="B38" s="16">
        <v>0</v>
      </c>
      <c r="C38" s="17">
        <v>4.7061038166501994E-3</v>
      </c>
      <c r="D38" s="16">
        <v>6.2649226978149309E-3</v>
      </c>
      <c r="E38" s="17">
        <v>5.4998845024254502E-3</v>
      </c>
      <c r="F38" s="12"/>
      <c r="G38" s="10">
        <f t="shared" ref="G38:G69" si="2">B38-C38</f>
        <v>-4.7061038166501994E-3</v>
      </c>
      <c r="H38" s="11">
        <f t="shared" ref="H38:H69" si="3">D38-E38</f>
        <v>7.6503819538948064E-4</v>
      </c>
    </row>
    <row r="39" spans="1:8" x14ac:dyDescent="0.25">
      <c r="A39" s="7" t="s">
        <v>76</v>
      </c>
      <c r="B39" s="16">
        <v>2.94105394709436</v>
      </c>
      <c r="C39" s="17">
        <v>3.4542802014212399</v>
      </c>
      <c r="D39" s="16">
        <v>3.9100078659585003</v>
      </c>
      <c r="E39" s="17">
        <v>4.1388464175585602</v>
      </c>
      <c r="F39" s="12"/>
      <c r="G39" s="10">
        <f t="shared" si="2"/>
        <v>-0.51322625432687996</v>
      </c>
      <c r="H39" s="11">
        <f t="shared" si="3"/>
        <v>-0.22883855160005995</v>
      </c>
    </row>
    <row r="40" spans="1:8" x14ac:dyDescent="0.25">
      <c r="A40" s="7" t="s">
        <v>78</v>
      </c>
      <c r="B40" s="16">
        <v>0.79983336804832306</v>
      </c>
      <c r="C40" s="17">
        <v>0.48943479693161995</v>
      </c>
      <c r="D40" s="16">
        <v>0.70445575224319001</v>
      </c>
      <c r="E40" s="17">
        <v>0.71278503151433803</v>
      </c>
      <c r="F40" s="12"/>
      <c r="G40" s="10">
        <f t="shared" si="2"/>
        <v>0.3103985711167031</v>
      </c>
      <c r="H40" s="11">
        <f t="shared" si="3"/>
        <v>-8.3292792711480157E-3</v>
      </c>
    </row>
    <row r="41" spans="1:8" x14ac:dyDescent="0.25">
      <c r="A41" s="7" t="s">
        <v>79</v>
      </c>
      <c r="B41" s="16">
        <v>5.0739429285565496</v>
      </c>
      <c r="C41" s="17">
        <v>2.5648265800743602</v>
      </c>
      <c r="D41" s="16">
        <v>4.3645628128110703</v>
      </c>
      <c r="E41" s="17">
        <v>3.2515317178339296</v>
      </c>
      <c r="F41" s="12"/>
      <c r="G41" s="10">
        <f t="shared" si="2"/>
        <v>2.5091163484821895</v>
      </c>
      <c r="H41" s="11">
        <f t="shared" si="3"/>
        <v>1.1130310949771407</v>
      </c>
    </row>
    <row r="42" spans="1:8" x14ac:dyDescent="0.25">
      <c r="A42" s="7" t="s">
        <v>80</v>
      </c>
      <c r="B42" s="16">
        <v>0.120808164965632</v>
      </c>
      <c r="C42" s="17">
        <v>0.23530519083251</v>
      </c>
      <c r="D42" s="16">
        <v>0.28366177770662099</v>
      </c>
      <c r="E42" s="17">
        <v>0.34795935952011703</v>
      </c>
      <c r="F42" s="12"/>
      <c r="G42" s="10">
        <f t="shared" si="2"/>
        <v>-0.114497025866878</v>
      </c>
      <c r="H42" s="11">
        <f t="shared" si="3"/>
        <v>-6.4297581813496041E-2</v>
      </c>
    </row>
    <row r="43" spans="1:8" x14ac:dyDescent="0.25">
      <c r="A43" s="7" t="s">
        <v>81</v>
      </c>
      <c r="B43" s="16">
        <v>3.1451780878983504</v>
      </c>
      <c r="C43" s="17">
        <v>6.0708739234787501</v>
      </c>
      <c r="D43" s="16">
        <v>5.7188302693220701</v>
      </c>
      <c r="E43" s="17">
        <v>5.1915243113228007</v>
      </c>
      <c r="F43" s="12"/>
      <c r="G43" s="10">
        <f t="shared" si="2"/>
        <v>-2.9256958355803997</v>
      </c>
      <c r="H43" s="11">
        <f t="shared" si="3"/>
        <v>0.52730595799926938</v>
      </c>
    </row>
    <row r="44" spans="1:8" x14ac:dyDescent="0.25">
      <c r="A44" s="7" t="s">
        <v>82</v>
      </c>
      <c r="B44" s="16">
        <v>0</v>
      </c>
      <c r="C44" s="17">
        <v>0</v>
      </c>
      <c r="D44" s="16">
        <v>0</v>
      </c>
      <c r="E44" s="17">
        <v>7.3331793365672695E-4</v>
      </c>
      <c r="F44" s="12"/>
      <c r="G44" s="10">
        <f t="shared" si="2"/>
        <v>0</v>
      </c>
      <c r="H44" s="11">
        <f t="shared" si="3"/>
        <v>-7.3331793365672695E-4</v>
      </c>
    </row>
    <row r="45" spans="1:8" x14ac:dyDescent="0.25">
      <c r="A45" s="7" t="s">
        <v>83</v>
      </c>
      <c r="B45" s="16">
        <v>2.6702770256196597</v>
      </c>
      <c r="C45" s="17">
        <v>3.8919478563697103</v>
      </c>
      <c r="D45" s="16">
        <v>2.6117766624668501</v>
      </c>
      <c r="E45" s="17">
        <v>4.4835058463772306</v>
      </c>
      <c r="F45" s="12"/>
      <c r="G45" s="10">
        <f t="shared" si="2"/>
        <v>-1.2216708307500506</v>
      </c>
      <c r="H45" s="11">
        <f t="shared" si="3"/>
        <v>-1.8717291839103805</v>
      </c>
    </row>
    <row r="46" spans="1:8" x14ac:dyDescent="0.25">
      <c r="A46" s="7" t="s">
        <v>84</v>
      </c>
      <c r="B46" s="16">
        <v>0.26661112268277398</v>
      </c>
      <c r="C46" s="17">
        <v>0.35766389006541499</v>
      </c>
      <c r="D46" s="16">
        <v>0.27147998357198</v>
      </c>
      <c r="E46" s="17">
        <v>0.28966058379440701</v>
      </c>
      <c r="F46" s="12"/>
      <c r="G46" s="10">
        <f t="shared" si="2"/>
        <v>-9.1052767382641009E-2</v>
      </c>
      <c r="H46" s="11">
        <f t="shared" si="3"/>
        <v>-1.8180600222427012E-2</v>
      </c>
    </row>
    <row r="47" spans="1:8" x14ac:dyDescent="0.25">
      <c r="A47" s="7" t="s">
        <v>85</v>
      </c>
      <c r="B47" s="16">
        <v>0.158300354092897</v>
      </c>
      <c r="C47" s="17">
        <v>0</v>
      </c>
      <c r="D47" s="16">
        <v>0.10824394216780199</v>
      </c>
      <c r="E47" s="17">
        <v>0</v>
      </c>
      <c r="F47" s="12"/>
      <c r="G47" s="10">
        <f t="shared" si="2"/>
        <v>0.158300354092897</v>
      </c>
      <c r="H47" s="11">
        <f t="shared" si="3"/>
        <v>0.10824394216780199</v>
      </c>
    </row>
    <row r="48" spans="1:8" x14ac:dyDescent="0.25">
      <c r="A48" s="7" t="s">
        <v>86</v>
      </c>
      <c r="B48" s="16">
        <v>0.75817538012913999</v>
      </c>
      <c r="C48" s="17">
        <v>0.69179726104757899</v>
      </c>
      <c r="D48" s="16">
        <v>0.64633119165790698</v>
      </c>
      <c r="E48" s="17">
        <v>0.52542229946504504</v>
      </c>
      <c r="F48" s="12"/>
      <c r="G48" s="10">
        <f t="shared" si="2"/>
        <v>6.6378119081560993E-2</v>
      </c>
      <c r="H48" s="11">
        <f t="shared" si="3"/>
        <v>0.12090889219286194</v>
      </c>
    </row>
    <row r="49" spans="1:8" x14ac:dyDescent="0.25">
      <c r="A49" s="7" t="s">
        <v>87</v>
      </c>
      <c r="B49" s="16">
        <v>0.72068319100187495</v>
      </c>
      <c r="C49" s="17">
        <v>0.48002258929832003</v>
      </c>
      <c r="D49" s="16">
        <v>0.56314694028136492</v>
      </c>
      <c r="E49" s="17">
        <v>0.34502608778548999</v>
      </c>
      <c r="F49" s="12"/>
      <c r="G49" s="10">
        <f t="shared" si="2"/>
        <v>0.24066060170355491</v>
      </c>
      <c r="H49" s="11">
        <f t="shared" si="3"/>
        <v>0.21812085249587493</v>
      </c>
    </row>
    <row r="50" spans="1:8" x14ac:dyDescent="0.25">
      <c r="A50" s="7" t="s">
        <v>88</v>
      </c>
      <c r="B50" s="16">
        <v>0.75400958133722096</v>
      </c>
      <c r="C50" s="17">
        <v>0.78591933738058306</v>
      </c>
      <c r="D50" s="16">
        <v>0.98150455599100606</v>
      </c>
      <c r="E50" s="17">
        <v>0.91518078120359503</v>
      </c>
      <c r="F50" s="12"/>
      <c r="G50" s="10">
        <f t="shared" si="2"/>
        <v>-3.1909756043362103E-2</v>
      </c>
      <c r="H50" s="11">
        <f t="shared" si="3"/>
        <v>6.6323774787411027E-2</v>
      </c>
    </row>
    <row r="51" spans="1:8" x14ac:dyDescent="0.25">
      <c r="A51" s="7" t="s">
        <v>89</v>
      </c>
      <c r="B51" s="16">
        <v>1.2497396375755098E-2</v>
      </c>
      <c r="C51" s="17">
        <v>1.8824415266600798E-2</v>
      </c>
      <c r="D51" s="16">
        <v>7.6571277417738096E-3</v>
      </c>
      <c r="E51" s="17">
        <v>4.7665665687687203E-3</v>
      </c>
      <c r="F51" s="12"/>
      <c r="G51" s="10">
        <f t="shared" si="2"/>
        <v>-6.3270188908456995E-3</v>
      </c>
      <c r="H51" s="11">
        <f t="shared" si="3"/>
        <v>2.8905611730050892E-3</v>
      </c>
    </row>
    <row r="52" spans="1:8" x14ac:dyDescent="0.25">
      <c r="A52" s="7" t="s">
        <v>92</v>
      </c>
      <c r="B52" s="16">
        <v>0.99562591126848599</v>
      </c>
      <c r="C52" s="17">
        <v>0.86121699844698596</v>
      </c>
      <c r="D52" s="16">
        <v>0.80086595153734208</v>
      </c>
      <c r="E52" s="17">
        <v>1.0842105649114702</v>
      </c>
      <c r="F52" s="12"/>
      <c r="G52" s="10">
        <f t="shared" si="2"/>
        <v>0.13440891282150003</v>
      </c>
      <c r="H52" s="11">
        <f t="shared" si="3"/>
        <v>-0.28334461337412808</v>
      </c>
    </row>
    <row r="53" spans="1:8" x14ac:dyDescent="0.25">
      <c r="A53" s="7" t="s">
        <v>93</v>
      </c>
      <c r="B53" s="16">
        <v>0.64569881274734398</v>
      </c>
      <c r="C53" s="17">
        <v>0.25412960609911101</v>
      </c>
      <c r="D53" s="16">
        <v>0.398170642572238</v>
      </c>
      <c r="E53" s="17">
        <v>0.314593393538736</v>
      </c>
      <c r="F53" s="12"/>
      <c r="G53" s="10">
        <f t="shared" si="2"/>
        <v>0.39156920664823297</v>
      </c>
      <c r="H53" s="11">
        <f t="shared" si="3"/>
        <v>8.3577249033501999E-2</v>
      </c>
    </row>
    <row r="54" spans="1:8" x14ac:dyDescent="0.25">
      <c r="A54" s="7" t="s">
        <v>94</v>
      </c>
      <c r="B54" s="16">
        <v>4.1866277858779402</v>
      </c>
      <c r="C54" s="17">
        <v>3.3507459174549399</v>
      </c>
      <c r="D54" s="16">
        <v>3.2361806246824001</v>
      </c>
      <c r="E54" s="17">
        <v>3.1759999706672799</v>
      </c>
      <c r="F54" s="12"/>
      <c r="G54" s="10">
        <f t="shared" si="2"/>
        <v>0.83588186842300027</v>
      </c>
      <c r="H54" s="11">
        <f t="shared" si="3"/>
        <v>6.0180654015120183E-2</v>
      </c>
    </row>
    <row r="55" spans="1:8" x14ac:dyDescent="0.25">
      <c r="A55" s="7" t="s">
        <v>95</v>
      </c>
      <c r="B55" s="16">
        <v>1.0789418871068501</v>
      </c>
      <c r="C55" s="17">
        <v>1.52948374041131</v>
      </c>
      <c r="D55" s="16">
        <v>1.7343394335117699</v>
      </c>
      <c r="E55" s="17">
        <v>1.2957727887714401</v>
      </c>
      <c r="F55" s="12"/>
      <c r="G55" s="10">
        <f t="shared" si="2"/>
        <v>-0.45054185330445984</v>
      </c>
      <c r="H55" s="11">
        <f t="shared" si="3"/>
        <v>0.4385666447403298</v>
      </c>
    </row>
    <row r="56" spans="1:8" x14ac:dyDescent="0.25">
      <c r="A56" s="7" t="s">
        <v>96</v>
      </c>
      <c r="B56" s="16">
        <v>5.4488648198292005</v>
      </c>
      <c r="C56" s="17">
        <v>0</v>
      </c>
      <c r="D56" s="16">
        <v>2.0503699784904303</v>
      </c>
      <c r="E56" s="17">
        <v>0</v>
      </c>
      <c r="F56" s="12"/>
      <c r="G56" s="10">
        <f t="shared" si="2"/>
        <v>5.4488648198292005</v>
      </c>
      <c r="H56" s="11">
        <f t="shared" si="3"/>
        <v>2.0503699784904303</v>
      </c>
    </row>
    <row r="57" spans="1:8" x14ac:dyDescent="0.25">
      <c r="A57" s="7" t="s">
        <v>97</v>
      </c>
      <c r="B57" s="16">
        <v>14.709435534263701</v>
      </c>
      <c r="C57" s="17">
        <v>17.398465810155798</v>
      </c>
      <c r="D57" s="16">
        <v>17.1801582937135</v>
      </c>
      <c r="E57" s="17">
        <v>17.584230731154598</v>
      </c>
      <c r="F57" s="12"/>
      <c r="G57" s="10">
        <f t="shared" si="2"/>
        <v>-2.6890302758920974</v>
      </c>
      <c r="H57" s="11">
        <f t="shared" si="3"/>
        <v>-0.40407243744109778</v>
      </c>
    </row>
    <row r="58" spans="1:8" x14ac:dyDescent="0.25">
      <c r="A58" s="7" t="s">
        <v>99</v>
      </c>
      <c r="B58" s="16">
        <v>3.6284107477608805</v>
      </c>
      <c r="C58" s="17">
        <v>3.3931008518047903</v>
      </c>
      <c r="D58" s="16">
        <v>2.9824512554208997</v>
      </c>
      <c r="E58" s="17">
        <v>4.0116157560691201</v>
      </c>
      <c r="F58" s="12"/>
      <c r="G58" s="10">
        <f t="shared" si="2"/>
        <v>0.2353098959560902</v>
      </c>
      <c r="H58" s="11">
        <f t="shared" si="3"/>
        <v>-1.0291645006482204</v>
      </c>
    </row>
    <row r="59" spans="1:8" x14ac:dyDescent="0.25">
      <c r="A59" s="7" t="s">
        <v>100</v>
      </c>
      <c r="B59" s="16">
        <v>1.36638200374922</v>
      </c>
      <c r="C59" s="17">
        <v>0.72473998776412996</v>
      </c>
      <c r="D59" s="16">
        <v>1.184766492409</v>
      </c>
      <c r="E59" s="17">
        <v>0.99767904873997604</v>
      </c>
      <c r="F59" s="12"/>
      <c r="G59" s="10">
        <f t="shared" si="2"/>
        <v>0.64164201598509008</v>
      </c>
      <c r="H59" s="11">
        <f t="shared" si="3"/>
        <v>0.18708744366902397</v>
      </c>
    </row>
    <row r="60" spans="1:8" x14ac:dyDescent="0.25">
      <c r="A60" s="142" t="s">
        <v>43</v>
      </c>
      <c r="B60" s="153">
        <v>0.149968756509061</v>
      </c>
      <c r="C60" s="154">
        <v>0.15530142594945601</v>
      </c>
      <c r="D60" s="153">
        <v>0.10371927577493599</v>
      </c>
      <c r="E60" s="154">
        <v>0.10779773624753899</v>
      </c>
      <c r="F60" s="155"/>
      <c r="G60" s="156">
        <f t="shared" si="2"/>
        <v>-5.3326694403950103E-3</v>
      </c>
      <c r="H60" s="157">
        <f t="shared" si="3"/>
        <v>-4.0784604726030044E-3</v>
      </c>
    </row>
    <row r="61" spans="1:8" x14ac:dyDescent="0.25">
      <c r="A61" s="7" t="s">
        <v>44</v>
      </c>
      <c r="B61" s="16">
        <v>2.0828993959591802E-2</v>
      </c>
      <c r="C61" s="17">
        <v>4.7061038166501994E-3</v>
      </c>
      <c r="D61" s="16">
        <v>1.49662042225579E-2</v>
      </c>
      <c r="E61" s="17">
        <v>7.6998383033956303E-3</v>
      </c>
      <c r="F61" s="12"/>
      <c r="G61" s="10">
        <f t="shared" si="2"/>
        <v>1.6122890142941604E-2</v>
      </c>
      <c r="H61" s="11">
        <f t="shared" si="3"/>
        <v>7.2663659191622692E-3</v>
      </c>
    </row>
    <row r="62" spans="1:8" x14ac:dyDescent="0.25">
      <c r="A62" s="7" t="s">
        <v>49</v>
      </c>
      <c r="B62" s="16">
        <v>4.1657987919183501E-2</v>
      </c>
      <c r="C62" s="17">
        <v>2.8236622899901202E-2</v>
      </c>
      <c r="D62" s="16">
        <v>4.9771330321529805E-2</v>
      </c>
      <c r="E62" s="17">
        <v>4.87656425881723E-2</v>
      </c>
      <c r="F62" s="12"/>
      <c r="G62" s="10">
        <f t="shared" si="2"/>
        <v>1.3421365019282299E-2</v>
      </c>
      <c r="H62" s="11">
        <f t="shared" si="3"/>
        <v>1.0056877333575048E-3</v>
      </c>
    </row>
    <row r="63" spans="1:8" x14ac:dyDescent="0.25">
      <c r="A63" s="7" t="s">
        <v>50</v>
      </c>
      <c r="B63" s="16">
        <v>0.387419287648407</v>
      </c>
      <c r="C63" s="17">
        <v>0.42354934349851797</v>
      </c>
      <c r="D63" s="16">
        <v>0.44376535776189097</v>
      </c>
      <c r="E63" s="17">
        <v>0.40222488661071504</v>
      </c>
      <c r="F63" s="12"/>
      <c r="G63" s="10">
        <f t="shared" si="2"/>
        <v>-3.6130055850110976E-2</v>
      </c>
      <c r="H63" s="11">
        <f t="shared" si="3"/>
        <v>4.1540471151175928E-2</v>
      </c>
    </row>
    <row r="64" spans="1:8" x14ac:dyDescent="0.25">
      <c r="A64" s="7" t="s">
        <v>53</v>
      </c>
      <c r="B64" s="16">
        <v>0.33742970214538598</v>
      </c>
      <c r="C64" s="17">
        <v>0.630617911431126</v>
      </c>
      <c r="D64" s="16">
        <v>0.41766151318766198</v>
      </c>
      <c r="E64" s="17">
        <v>0.48545647208075304</v>
      </c>
      <c r="F64" s="12"/>
      <c r="G64" s="10">
        <f t="shared" si="2"/>
        <v>-0.29318820928574002</v>
      </c>
      <c r="H64" s="11">
        <f t="shared" si="3"/>
        <v>-6.7794958893091062E-2</v>
      </c>
    </row>
    <row r="65" spans="1:8" x14ac:dyDescent="0.25">
      <c r="A65" s="7" t="s">
        <v>56</v>
      </c>
      <c r="B65" s="16">
        <v>8.3315975838367008E-3</v>
      </c>
      <c r="C65" s="17">
        <v>1.4118311449950601E-2</v>
      </c>
      <c r="D65" s="16">
        <v>5.5688201758354993E-3</v>
      </c>
      <c r="E65" s="17">
        <v>6.5998614029105394E-3</v>
      </c>
      <c r="F65" s="12"/>
      <c r="G65" s="10">
        <f t="shared" si="2"/>
        <v>-5.7867138661139E-3</v>
      </c>
      <c r="H65" s="11">
        <f t="shared" si="3"/>
        <v>-1.0310412270750401E-3</v>
      </c>
    </row>
    <row r="66" spans="1:8" x14ac:dyDescent="0.25">
      <c r="A66" s="7" t="s">
        <v>57</v>
      </c>
      <c r="B66" s="16">
        <v>0</v>
      </c>
      <c r="C66" s="17">
        <v>0</v>
      </c>
      <c r="D66" s="16">
        <v>0</v>
      </c>
      <c r="E66" s="17">
        <v>1.09997690048509E-3</v>
      </c>
      <c r="F66" s="12"/>
      <c r="G66" s="10">
        <f t="shared" si="2"/>
        <v>0</v>
      </c>
      <c r="H66" s="11">
        <f t="shared" si="3"/>
        <v>-1.09997690048509E-3</v>
      </c>
    </row>
    <row r="67" spans="1:8" x14ac:dyDescent="0.25">
      <c r="A67" s="7" t="s">
        <v>58</v>
      </c>
      <c r="B67" s="16">
        <v>1.1455946677775501</v>
      </c>
      <c r="C67" s="17">
        <v>0.84239258318038501</v>
      </c>
      <c r="D67" s="16">
        <v>1.03545250144441</v>
      </c>
      <c r="E67" s="17">
        <v>0.74468436162840601</v>
      </c>
      <c r="F67" s="12"/>
      <c r="G67" s="10">
        <f t="shared" si="2"/>
        <v>0.30320208459716513</v>
      </c>
      <c r="H67" s="11">
        <f t="shared" si="3"/>
        <v>0.29076813981600402</v>
      </c>
    </row>
    <row r="68" spans="1:8" x14ac:dyDescent="0.25">
      <c r="A68" s="7" t="s">
        <v>61</v>
      </c>
      <c r="B68" s="16">
        <v>0.308269110601958</v>
      </c>
      <c r="C68" s="17">
        <v>0.22118687938255899</v>
      </c>
      <c r="D68" s="16">
        <v>0.23145408855816302</v>
      </c>
      <c r="E68" s="17">
        <v>0.25079473331060004</v>
      </c>
      <c r="F68" s="12"/>
      <c r="G68" s="10">
        <f t="shared" si="2"/>
        <v>8.7082231219399009E-2</v>
      </c>
      <c r="H68" s="11">
        <f t="shared" si="3"/>
        <v>-1.934064475243702E-2</v>
      </c>
    </row>
    <row r="69" spans="1:8" x14ac:dyDescent="0.25">
      <c r="A69" s="7" t="s">
        <v>64</v>
      </c>
      <c r="B69" s="16">
        <v>0.34576129972922298</v>
      </c>
      <c r="C69" s="17">
        <v>0.41884323968186699</v>
      </c>
      <c r="D69" s="16">
        <v>0.29514746931928099</v>
      </c>
      <c r="E69" s="17">
        <v>0.27756083788907104</v>
      </c>
      <c r="F69" s="12"/>
      <c r="G69" s="10">
        <f t="shared" si="2"/>
        <v>-7.3081939952644004E-2</v>
      </c>
      <c r="H69" s="11">
        <f t="shared" si="3"/>
        <v>1.7586631430209942E-2</v>
      </c>
    </row>
    <row r="70" spans="1:8" x14ac:dyDescent="0.25">
      <c r="A70" s="7" t="s">
        <v>71</v>
      </c>
      <c r="B70" s="16">
        <v>8.7481774630285405E-2</v>
      </c>
      <c r="C70" s="17">
        <v>8.9415972516353706E-2</v>
      </c>
      <c r="D70" s="16">
        <v>8.5272558942481091E-2</v>
      </c>
      <c r="E70" s="17">
        <v>5.2432232256456004E-2</v>
      </c>
      <c r="F70" s="12"/>
      <c r="G70" s="10">
        <f t="shared" ref="G70:G77" si="4">B70-C70</f>
        <v>-1.9341978860683007E-3</v>
      </c>
      <c r="H70" s="11">
        <f t="shared" ref="H70:H77" si="5">D70-E70</f>
        <v>3.2840326686025087E-2</v>
      </c>
    </row>
    <row r="71" spans="1:8" x14ac:dyDescent="0.25">
      <c r="A71" s="7" t="s">
        <v>72</v>
      </c>
      <c r="B71" s="16">
        <v>8.3315975838367008E-3</v>
      </c>
      <c r="C71" s="17">
        <v>4.7061038166501999E-2</v>
      </c>
      <c r="D71" s="16">
        <v>2.0535024398393401E-2</v>
      </c>
      <c r="E71" s="17">
        <v>2.34661738770152E-2</v>
      </c>
      <c r="F71" s="12"/>
      <c r="G71" s="10">
        <f t="shared" si="4"/>
        <v>-3.8729440582665295E-2</v>
      </c>
      <c r="H71" s="11">
        <f t="shared" si="5"/>
        <v>-2.9311494786217994E-3</v>
      </c>
    </row>
    <row r="72" spans="1:8" x14ac:dyDescent="0.25">
      <c r="A72" s="7" t="s">
        <v>77</v>
      </c>
      <c r="B72" s="16">
        <v>0.12913976254946899</v>
      </c>
      <c r="C72" s="17">
        <v>0.16471363358275701</v>
      </c>
      <c r="D72" s="16">
        <v>9.8846558121080105E-2</v>
      </c>
      <c r="E72" s="17">
        <v>0.17086307854201699</v>
      </c>
      <c r="F72" s="12"/>
      <c r="G72" s="10">
        <f t="shared" si="4"/>
        <v>-3.5573871033288018E-2</v>
      </c>
      <c r="H72" s="11">
        <f t="shared" si="5"/>
        <v>-7.2016520420936883E-2</v>
      </c>
    </row>
    <row r="73" spans="1:8" x14ac:dyDescent="0.25">
      <c r="A73" s="7" t="s">
        <v>90</v>
      </c>
      <c r="B73" s="16">
        <v>0.12497396375755099</v>
      </c>
      <c r="C73" s="17">
        <v>0.17412584121605701</v>
      </c>
      <c r="D73" s="16">
        <v>0.118685479997494</v>
      </c>
      <c r="E73" s="17">
        <v>0.14483029189720401</v>
      </c>
      <c r="F73" s="12"/>
      <c r="G73" s="10">
        <f t="shared" si="4"/>
        <v>-4.9151877458506021E-2</v>
      </c>
      <c r="H73" s="11">
        <f t="shared" si="5"/>
        <v>-2.6144811899710005E-2</v>
      </c>
    </row>
    <row r="74" spans="1:8" x14ac:dyDescent="0.25">
      <c r="A74" s="7" t="s">
        <v>91</v>
      </c>
      <c r="B74" s="16">
        <v>8.3315975838367008E-3</v>
      </c>
      <c r="C74" s="17">
        <v>0</v>
      </c>
      <c r="D74" s="16">
        <v>3.8285638708869E-3</v>
      </c>
      <c r="E74" s="17">
        <v>0</v>
      </c>
      <c r="F74" s="12"/>
      <c r="G74" s="10">
        <f t="shared" si="4"/>
        <v>8.3315975838367008E-3</v>
      </c>
      <c r="H74" s="11">
        <f t="shared" si="5"/>
        <v>3.8285638708869E-3</v>
      </c>
    </row>
    <row r="75" spans="1:8" x14ac:dyDescent="0.25">
      <c r="A75" s="7" t="s">
        <v>98</v>
      </c>
      <c r="B75" s="16">
        <v>0.22078733597167299</v>
      </c>
      <c r="C75" s="17">
        <v>0.16471363358275701</v>
      </c>
      <c r="D75" s="16">
        <v>0.15975552879428101</v>
      </c>
      <c r="E75" s="17">
        <v>0.10303116967876999</v>
      </c>
      <c r="F75" s="12"/>
      <c r="G75" s="10">
        <f t="shared" si="4"/>
        <v>5.6073702388915986E-2</v>
      </c>
      <c r="H75" s="11">
        <f t="shared" si="5"/>
        <v>5.6724359115511019E-2</v>
      </c>
    </row>
    <row r="76" spans="1:8" x14ac:dyDescent="0.25">
      <c r="A76" s="7" t="s">
        <v>101</v>
      </c>
      <c r="B76" s="16">
        <v>0.37908769006456999</v>
      </c>
      <c r="C76" s="17">
        <v>0.39531272059861605</v>
      </c>
      <c r="D76" s="16">
        <v>0.31881495506658203</v>
      </c>
      <c r="E76" s="17">
        <v>0.25666127677985401</v>
      </c>
      <c r="F76" s="12"/>
      <c r="G76" s="10">
        <f t="shared" si="4"/>
        <v>-1.6225030534046059E-2</v>
      </c>
      <c r="H76" s="11">
        <f t="shared" si="5"/>
        <v>6.215367828672802E-2</v>
      </c>
    </row>
    <row r="77" spans="1:8" x14ac:dyDescent="0.25">
      <c r="A77" s="7" t="s">
        <v>102</v>
      </c>
      <c r="B77" s="16">
        <v>0</v>
      </c>
      <c r="C77" s="17">
        <v>4.7061038166501994E-3</v>
      </c>
      <c r="D77" s="16">
        <v>8.3532302637532498E-3</v>
      </c>
      <c r="E77" s="17">
        <v>1.6866312474104698E-2</v>
      </c>
      <c r="F77" s="12"/>
      <c r="G77" s="10">
        <f t="shared" si="4"/>
        <v>-4.7061038166501994E-3</v>
      </c>
      <c r="H77" s="11">
        <f t="shared" si="5"/>
        <v>-8.513082210351448E-3</v>
      </c>
    </row>
    <row r="78" spans="1:8" x14ac:dyDescent="0.25">
      <c r="A78" s="1"/>
      <c r="B78" s="18"/>
      <c r="C78" s="19"/>
      <c r="D78" s="18"/>
      <c r="E78" s="19"/>
      <c r="F78" s="15"/>
      <c r="G78" s="13"/>
      <c r="H78" s="14"/>
    </row>
    <row r="79" spans="1:8" s="43" customFormat="1" x14ac:dyDescent="0.25">
      <c r="A79" s="27" t="s">
        <v>5</v>
      </c>
      <c r="B79" s="44">
        <f>SUM(B6:B78)</f>
        <v>99.999999999999986</v>
      </c>
      <c r="C79" s="45">
        <f>SUM(C6:C78)</f>
        <v>100.00000000000001</v>
      </c>
      <c r="D79" s="44">
        <f>SUM(D6:D78)</f>
        <v>100.00000000000003</v>
      </c>
      <c r="E79" s="45">
        <f>SUM(E6:E78)</f>
        <v>99.999999999999901</v>
      </c>
      <c r="F79" s="49"/>
      <c r="G79" s="50">
        <f>SUM(G6:G78)</f>
        <v>-2.8398290663478321E-14</v>
      </c>
      <c r="H79" s="51">
        <f>SUM(H6:H78)</f>
        <v>4.1218764512684913E-14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17.88671875" bestFit="1" customWidth="1"/>
    <col min="2" max="5" width="8.21875" customWidth="1"/>
    <col min="6" max="6" width="1.77734375" customWidth="1"/>
    <col min="7" max="10" width="8.2187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113</v>
      </c>
      <c r="B2" s="202" t="s">
        <v>104</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114</v>
      </c>
      <c r="B7" s="78">
        <f>SUM($B8:$B11)</f>
        <v>4772</v>
      </c>
      <c r="C7" s="79">
        <f>SUM($C8:$C11)</f>
        <v>3927</v>
      </c>
      <c r="D7" s="78">
        <f>SUM($D8:$D11)</f>
        <v>55772</v>
      </c>
      <c r="E7" s="79">
        <f>SUM($E8:$E11)</f>
        <v>58434</v>
      </c>
      <c r="F7" s="80"/>
      <c r="G7" s="78">
        <f>B7-C7</f>
        <v>845</v>
      </c>
      <c r="H7" s="79">
        <f>D7-E7</f>
        <v>-2662</v>
      </c>
      <c r="I7" s="54">
        <f>IF(C7=0, "-", IF(G7/C7&lt;10, G7/C7, "&gt;999%"))</f>
        <v>0.21517697988286225</v>
      </c>
      <c r="J7" s="55">
        <f>IF(E7=0, "-", IF(H7/E7&lt;10, H7/E7, "&gt;999%"))</f>
        <v>-4.5555669644385122E-2</v>
      </c>
    </row>
    <row r="8" spans="1:10" x14ac:dyDescent="0.25">
      <c r="A8" s="158" t="s">
        <v>163</v>
      </c>
      <c r="B8" s="65">
        <v>3055</v>
      </c>
      <c r="C8" s="66">
        <v>2163</v>
      </c>
      <c r="D8" s="65">
        <v>33001</v>
      </c>
      <c r="E8" s="66">
        <v>31978</v>
      </c>
      <c r="F8" s="67"/>
      <c r="G8" s="65">
        <f>B8-C8</f>
        <v>892</v>
      </c>
      <c r="H8" s="66">
        <f>D8-E8</f>
        <v>1023</v>
      </c>
      <c r="I8" s="8">
        <f>IF(C8=0, "-", IF(G8/C8&lt;10, G8/C8, "&gt;999%"))</f>
        <v>0.41239019879796579</v>
      </c>
      <c r="J8" s="9">
        <f>IF(E8=0, "-", IF(H8/E8&lt;10, H8/E8, "&gt;999%"))</f>
        <v>3.1990743636249923E-2</v>
      </c>
    </row>
    <row r="9" spans="1:10" x14ac:dyDescent="0.25">
      <c r="A9" s="158" t="s">
        <v>164</v>
      </c>
      <c r="B9" s="65">
        <v>1233</v>
      </c>
      <c r="C9" s="66">
        <v>1303</v>
      </c>
      <c r="D9" s="65">
        <v>16058</v>
      </c>
      <c r="E9" s="66">
        <v>19948</v>
      </c>
      <c r="F9" s="67"/>
      <c r="G9" s="65">
        <f>B9-C9</f>
        <v>-70</v>
      </c>
      <c r="H9" s="66">
        <f>D9-E9</f>
        <v>-3890</v>
      </c>
      <c r="I9" s="8">
        <f>IF(C9=0, "-", IF(G9/C9&lt;10, G9/C9, "&gt;999%"))</f>
        <v>-5.372217958557176E-2</v>
      </c>
      <c r="J9" s="9">
        <f>IF(E9=0, "-", IF(H9/E9&lt;10, H9/E9, "&gt;999%"))</f>
        <v>-0.19500701824744335</v>
      </c>
    </row>
    <row r="10" spans="1:10" x14ac:dyDescent="0.25">
      <c r="A10" s="158" t="s">
        <v>165</v>
      </c>
      <c r="B10" s="65">
        <v>80</v>
      </c>
      <c r="C10" s="66">
        <v>92</v>
      </c>
      <c r="D10" s="65">
        <v>1386</v>
      </c>
      <c r="E10" s="66">
        <v>1469</v>
      </c>
      <c r="F10" s="67"/>
      <c r="G10" s="65">
        <f>B10-C10</f>
        <v>-12</v>
      </c>
      <c r="H10" s="66">
        <f>D10-E10</f>
        <v>-83</v>
      </c>
      <c r="I10" s="8">
        <f>IF(C10=0, "-", IF(G10/C10&lt;10, G10/C10, "&gt;999%"))</f>
        <v>-0.13043478260869565</v>
      </c>
      <c r="J10" s="9">
        <f>IF(E10=0, "-", IF(H10/E10&lt;10, H10/E10, "&gt;999%"))</f>
        <v>-5.6501021102791017E-2</v>
      </c>
    </row>
    <row r="11" spans="1:10" x14ac:dyDescent="0.25">
      <c r="A11" s="158" t="s">
        <v>166</v>
      </c>
      <c r="B11" s="65">
        <v>404</v>
      </c>
      <c r="C11" s="66">
        <v>369</v>
      </c>
      <c r="D11" s="65">
        <v>5327</v>
      </c>
      <c r="E11" s="66">
        <v>5039</v>
      </c>
      <c r="F11" s="67"/>
      <c r="G11" s="65">
        <f>B11-C11</f>
        <v>35</v>
      </c>
      <c r="H11" s="66">
        <f>D11-E11</f>
        <v>288</v>
      </c>
      <c r="I11" s="8">
        <f>IF(C11=0, "-", IF(G11/C11&lt;10, G11/C11, "&gt;999%"))</f>
        <v>9.4850948509485097E-2</v>
      </c>
      <c r="J11" s="9">
        <f>IF(E11=0, "-", IF(H11/E11&lt;10, H11/E11, "&gt;999%"))</f>
        <v>5.7154197261361381E-2</v>
      </c>
    </row>
    <row r="12" spans="1:10" x14ac:dyDescent="0.25">
      <c r="A12" s="7"/>
      <c r="B12" s="65"/>
      <c r="C12" s="66"/>
      <c r="D12" s="65"/>
      <c r="E12" s="66"/>
      <c r="F12" s="67"/>
      <c r="G12" s="65"/>
      <c r="H12" s="66"/>
      <c r="I12" s="8"/>
      <c r="J12" s="9"/>
    </row>
    <row r="13" spans="1:10" s="160" customFormat="1" x14ac:dyDescent="0.25">
      <c r="A13" s="159" t="s">
        <v>123</v>
      </c>
      <c r="B13" s="78">
        <f>SUM($B14:$B17)</f>
        <v>13221</v>
      </c>
      <c r="C13" s="79">
        <f>SUM($C14:$C17)</f>
        <v>11424</v>
      </c>
      <c r="D13" s="78">
        <f>SUM($D14:$D17)</f>
        <v>158235</v>
      </c>
      <c r="E13" s="79">
        <f>SUM($E14:$E17)</f>
        <v>141238</v>
      </c>
      <c r="F13" s="80"/>
      <c r="G13" s="78">
        <f>B13-C13</f>
        <v>1797</v>
      </c>
      <c r="H13" s="79">
        <f>D13-E13</f>
        <v>16997</v>
      </c>
      <c r="I13" s="54">
        <f>IF(C13=0, "-", IF(G13/C13&lt;10, G13/C13, "&gt;999%"))</f>
        <v>0.15730042016806722</v>
      </c>
      <c r="J13" s="55">
        <f>IF(E13=0, "-", IF(H13/E13&lt;10, H13/E13, "&gt;999%"))</f>
        <v>0.12034296719013297</v>
      </c>
    </row>
    <row r="14" spans="1:10" x14ac:dyDescent="0.25">
      <c r="A14" s="158" t="s">
        <v>163</v>
      </c>
      <c r="B14" s="65">
        <v>7889</v>
      </c>
      <c r="C14" s="66">
        <v>6982</v>
      </c>
      <c r="D14" s="65">
        <v>97868</v>
      </c>
      <c r="E14" s="66">
        <v>83592</v>
      </c>
      <c r="F14" s="67"/>
      <c r="G14" s="65">
        <f>B14-C14</f>
        <v>907</v>
      </c>
      <c r="H14" s="66">
        <f>D14-E14</f>
        <v>14276</v>
      </c>
      <c r="I14" s="8">
        <f>IF(C14=0, "-", IF(G14/C14&lt;10, G14/C14, "&gt;999%"))</f>
        <v>0.12990547121168719</v>
      </c>
      <c r="J14" s="9">
        <f>IF(E14=0, "-", IF(H14/E14&lt;10, H14/E14, "&gt;999%"))</f>
        <v>0.17078189300411523</v>
      </c>
    </row>
    <row r="15" spans="1:10" x14ac:dyDescent="0.25">
      <c r="A15" s="158" t="s">
        <v>164</v>
      </c>
      <c r="B15" s="65">
        <v>3960</v>
      </c>
      <c r="C15" s="66">
        <v>3585</v>
      </c>
      <c r="D15" s="65">
        <v>46220</v>
      </c>
      <c r="E15" s="66">
        <v>45733</v>
      </c>
      <c r="F15" s="67"/>
      <c r="G15" s="65">
        <f>B15-C15</f>
        <v>375</v>
      </c>
      <c r="H15" s="66">
        <f>D15-E15</f>
        <v>487</v>
      </c>
      <c r="I15" s="8">
        <f>IF(C15=0, "-", IF(G15/C15&lt;10, G15/C15, "&gt;999%"))</f>
        <v>0.10460251046025104</v>
      </c>
      <c r="J15" s="9">
        <f>IF(E15=0, "-", IF(H15/E15&lt;10, H15/E15, "&gt;999%"))</f>
        <v>1.06487656615573E-2</v>
      </c>
    </row>
    <row r="16" spans="1:10" x14ac:dyDescent="0.25">
      <c r="A16" s="158" t="s">
        <v>165</v>
      </c>
      <c r="B16" s="65">
        <v>312</v>
      </c>
      <c r="C16" s="66">
        <v>280</v>
      </c>
      <c r="D16" s="65">
        <v>3603</v>
      </c>
      <c r="E16" s="66">
        <v>3087</v>
      </c>
      <c r="F16" s="67"/>
      <c r="G16" s="65">
        <f>B16-C16</f>
        <v>32</v>
      </c>
      <c r="H16" s="66">
        <f>D16-E16</f>
        <v>516</v>
      </c>
      <c r="I16" s="8">
        <f>IF(C16=0, "-", IF(G16/C16&lt;10, G16/C16, "&gt;999%"))</f>
        <v>0.11428571428571428</v>
      </c>
      <c r="J16" s="9">
        <f>IF(E16=0, "-", IF(H16/E16&lt;10, H16/E16, "&gt;999%"))</f>
        <v>0.16715257531584063</v>
      </c>
    </row>
    <row r="17" spans="1:10" x14ac:dyDescent="0.25">
      <c r="A17" s="158" t="s">
        <v>166</v>
      </c>
      <c r="B17" s="65">
        <v>1060</v>
      </c>
      <c r="C17" s="66">
        <v>577</v>
      </c>
      <c r="D17" s="65">
        <v>10544</v>
      </c>
      <c r="E17" s="66">
        <v>8826</v>
      </c>
      <c r="F17" s="67"/>
      <c r="G17" s="65">
        <f>B17-C17</f>
        <v>483</v>
      </c>
      <c r="H17" s="66">
        <f>D17-E17</f>
        <v>1718</v>
      </c>
      <c r="I17" s="8">
        <f>IF(C17=0, "-", IF(G17/C17&lt;10, G17/C17, "&gt;999%"))</f>
        <v>0.83708838821490472</v>
      </c>
      <c r="J17" s="9">
        <f>IF(E17=0, "-", IF(H17/E17&lt;10, H17/E17, "&gt;999%"))</f>
        <v>0.19465216406072966</v>
      </c>
    </row>
    <row r="18" spans="1:10" x14ac:dyDescent="0.25">
      <c r="A18" s="22"/>
      <c r="B18" s="74"/>
      <c r="C18" s="75"/>
      <c r="D18" s="74"/>
      <c r="E18" s="75"/>
      <c r="F18" s="76"/>
      <c r="G18" s="74"/>
      <c r="H18" s="75"/>
      <c r="I18" s="23"/>
      <c r="J18" s="24"/>
    </row>
    <row r="19" spans="1:10" s="160" customFormat="1" x14ac:dyDescent="0.25">
      <c r="A19" s="159" t="s">
        <v>129</v>
      </c>
      <c r="B19" s="78">
        <f>SUM($B20:$B23)</f>
        <v>4847</v>
      </c>
      <c r="C19" s="79">
        <f>SUM($C20:$C23)</f>
        <v>4973</v>
      </c>
      <c r="D19" s="78">
        <f>SUM($D20:$D23)</f>
        <v>60319</v>
      </c>
      <c r="E19" s="79">
        <f>SUM($E20:$E23)</f>
        <v>61395</v>
      </c>
      <c r="F19" s="80"/>
      <c r="G19" s="78">
        <f>B19-C19</f>
        <v>-126</v>
      </c>
      <c r="H19" s="79">
        <f>D19-E19</f>
        <v>-1076</v>
      </c>
      <c r="I19" s="54">
        <f>IF(C19=0, "-", IF(G19/C19&lt;10, G19/C19, "&gt;999%"))</f>
        <v>-2.5336818821636839E-2</v>
      </c>
      <c r="J19" s="55">
        <f>IF(E19=0, "-", IF(H19/E19&lt;10, H19/E19, "&gt;999%"))</f>
        <v>-1.7525857154491408E-2</v>
      </c>
    </row>
    <row r="20" spans="1:10" x14ac:dyDescent="0.25">
      <c r="A20" s="158" t="s">
        <v>163</v>
      </c>
      <c r="B20" s="65">
        <v>1514</v>
      </c>
      <c r="C20" s="66">
        <v>1429</v>
      </c>
      <c r="D20" s="65">
        <v>18832</v>
      </c>
      <c r="E20" s="66">
        <v>17533</v>
      </c>
      <c r="F20" s="67"/>
      <c r="G20" s="65">
        <f>B20-C20</f>
        <v>85</v>
      </c>
      <c r="H20" s="66">
        <f>D20-E20</f>
        <v>1299</v>
      </c>
      <c r="I20" s="8">
        <f>IF(C20=0, "-", IF(G20/C20&lt;10, G20/C20, "&gt;999%"))</f>
        <v>5.9482155353393983E-2</v>
      </c>
      <c r="J20" s="9">
        <f>IF(E20=0, "-", IF(H20/E20&lt;10, H20/E20, "&gt;999%"))</f>
        <v>7.4088861004962078E-2</v>
      </c>
    </row>
    <row r="21" spans="1:10" x14ac:dyDescent="0.25">
      <c r="A21" s="158" t="s">
        <v>164</v>
      </c>
      <c r="B21" s="65">
        <v>3034</v>
      </c>
      <c r="C21" s="66">
        <v>3069</v>
      </c>
      <c r="D21" s="65">
        <v>36908</v>
      </c>
      <c r="E21" s="66">
        <v>38418</v>
      </c>
      <c r="F21" s="67"/>
      <c r="G21" s="65">
        <f>B21-C21</f>
        <v>-35</v>
      </c>
      <c r="H21" s="66">
        <f>D21-E21</f>
        <v>-1510</v>
      </c>
      <c r="I21" s="8">
        <f>IF(C21=0, "-", IF(G21/C21&lt;10, G21/C21, "&gt;999%"))</f>
        <v>-1.1404366243075921E-2</v>
      </c>
      <c r="J21" s="9">
        <f>IF(E21=0, "-", IF(H21/E21&lt;10, H21/E21, "&gt;999%"))</f>
        <v>-3.9304492685720234E-2</v>
      </c>
    </row>
    <row r="22" spans="1:10" x14ac:dyDescent="0.25">
      <c r="A22" s="158" t="s">
        <v>165</v>
      </c>
      <c r="B22" s="65">
        <v>166</v>
      </c>
      <c r="C22" s="66">
        <v>273</v>
      </c>
      <c r="D22" s="65">
        <v>2345</v>
      </c>
      <c r="E22" s="66">
        <v>3194</v>
      </c>
      <c r="F22" s="67"/>
      <c r="G22" s="65">
        <f>B22-C22</f>
        <v>-107</v>
      </c>
      <c r="H22" s="66">
        <f>D22-E22</f>
        <v>-849</v>
      </c>
      <c r="I22" s="8">
        <f>IF(C22=0, "-", IF(G22/C22&lt;10, G22/C22, "&gt;999%"))</f>
        <v>-0.39194139194139194</v>
      </c>
      <c r="J22" s="9">
        <f>IF(E22=0, "-", IF(H22/E22&lt;10, H22/E22, "&gt;999%"))</f>
        <v>-0.26581089542892922</v>
      </c>
    </row>
    <row r="23" spans="1:10" x14ac:dyDescent="0.25">
      <c r="A23" s="158" t="s">
        <v>166</v>
      </c>
      <c r="B23" s="65">
        <v>133</v>
      </c>
      <c r="C23" s="66">
        <v>202</v>
      </c>
      <c r="D23" s="65">
        <v>2234</v>
      </c>
      <c r="E23" s="66">
        <v>2250</v>
      </c>
      <c r="F23" s="67"/>
      <c r="G23" s="65">
        <f>B23-C23</f>
        <v>-69</v>
      </c>
      <c r="H23" s="66">
        <f>D23-E23</f>
        <v>-16</v>
      </c>
      <c r="I23" s="8">
        <f>IF(C23=0, "-", IF(G23/C23&lt;10, G23/C23, "&gt;999%"))</f>
        <v>-0.34158415841584161</v>
      </c>
      <c r="J23" s="9">
        <f>IF(E23=0, "-", IF(H23/E23&lt;10, H23/E23, "&gt;999%"))</f>
        <v>-7.1111111111111115E-3</v>
      </c>
    </row>
    <row r="24" spans="1:10" x14ac:dyDescent="0.25">
      <c r="A24" s="7"/>
      <c r="B24" s="65"/>
      <c r="C24" s="66"/>
      <c r="D24" s="65"/>
      <c r="E24" s="66"/>
      <c r="F24" s="67"/>
      <c r="G24" s="65"/>
      <c r="H24" s="66"/>
      <c r="I24" s="8"/>
      <c r="J24" s="9"/>
    </row>
    <row r="25" spans="1:10" s="43" customFormat="1" x14ac:dyDescent="0.25">
      <c r="A25" s="53" t="s">
        <v>29</v>
      </c>
      <c r="B25" s="78">
        <f>SUM($B26:$B29)</f>
        <v>22840</v>
      </c>
      <c r="C25" s="79">
        <f>SUM($C26:$C29)</f>
        <v>20324</v>
      </c>
      <c r="D25" s="78">
        <f>SUM($D26:$D29)</f>
        <v>274326</v>
      </c>
      <c r="E25" s="79">
        <f>SUM($E26:$E29)</f>
        <v>261067</v>
      </c>
      <c r="F25" s="80"/>
      <c r="G25" s="78">
        <f>B25-C25</f>
        <v>2516</v>
      </c>
      <c r="H25" s="79">
        <f>D25-E25</f>
        <v>13259</v>
      </c>
      <c r="I25" s="54">
        <f>IF(C25=0, "-", IF(G25/C25&lt;10, G25/C25, "&gt;999%"))</f>
        <v>0.12379452863609526</v>
      </c>
      <c r="J25" s="55">
        <f>IF(E25=0, "-", IF(H25/E25&lt;10, H25/E25, "&gt;999%"))</f>
        <v>5.0787728820570963E-2</v>
      </c>
    </row>
    <row r="26" spans="1:10" x14ac:dyDescent="0.25">
      <c r="A26" s="158" t="s">
        <v>163</v>
      </c>
      <c r="B26" s="65">
        <v>12458</v>
      </c>
      <c r="C26" s="66">
        <v>10574</v>
      </c>
      <c r="D26" s="65">
        <v>149701</v>
      </c>
      <c r="E26" s="66">
        <v>133103</v>
      </c>
      <c r="F26" s="67"/>
      <c r="G26" s="65">
        <f>B26-C26</f>
        <v>1884</v>
      </c>
      <c r="H26" s="66">
        <f>D26-E26</f>
        <v>16598</v>
      </c>
      <c r="I26" s="8">
        <f>IF(C26=0, "-", IF(G26/C26&lt;10, G26/C26, "&gt;999%"))</f>
        <v>0.1781728768677889</v>
      </c>
      <c r="J26" s="9">
        <f>IF(E26=0, "-", IF(H26/E26&lt;10, H26/E26, "&gt;999%"))</f>
        <v>0.1247004199755077</v>
      </c>
    </row>
    <row r="27" spans="1:10" x14ac:dyDescent="0.25">
      <c r="A27" s="158" t="s">
        <v>164</v>
      </c>
      <c r="B27" s="65">
        <v>8227</v>
      </c>
      <c r="C27" s="66">
        <v>7957</v>
      </c>
      <c r="D27" s="65">
        <v>99186</v>
      </c>
      <c r="E27" s="66">
        <v>104099</v>
      </c>
      <c r="F27" s="67"/>
      <c r="G27" s="65">
        <f>B27-C27</f>
        <v>270</v>
      </c>
      <c r="H27" s="66">
        <f>D27-E27</f>
        <v>-4913</v>
      </c>
      <c r="I27" s="8">
        <f>IF(C27=0, "-", IF(G27/C27&lt;10, G27/C27, "&gt;999%"))</f>
        <v>3.3932386577855973E-2</v>
      </c>
      <c r="J27" s="9">
        <f>IF(E27=0, "-", IF(H27/E27&lt;10, H27/E27, "&gt;999%"))</f>
        <v>-4.7195458169626989E-2</v>
      </c>
    </row>
    <row r="28" spans="1:10" x14ac:dyDescent="0.25">
      <c r="A28" s="158" t="s">
        <v>165</v>
      </c>
      <c r="B28" s="65">
        <v>558</v>
      </c>
      <c r="C28" s="66">
        <v>645</v>
      </c>
      <c r="D28" s="65">
        <v>7334</v>
      </c>
      <c r="E28" s="66">
        <v>7750</v>
      </c>
      <c r="F28" s="67"/>
      <c r="G28" s="65">
        <f>B28-C28</f>
        <v>-87</v>
      </c>
      <c r="H28" s="66">
        <f>D28-E28</f>
        <v>-416</v>
      </c>
      <c r="I28" s="8">
        <f>IF(C28=0, "-", IF(G28/C28&lt;10, G28/C28, "&gt;999%"))</f>
        <v>-0.13488372093023257</v>
      </c>
      <c r="J28" s="9">
        <f>IF(E28=0, "-", IF(H28/E28&lt;10, H28/E28, "&gt;999%"))</f>
        <v>-5.3677419354838711E-2</v>
      </c>
    </row>
    <row r="29" spans="1:10" x14ac:dyDescent="0.25">
      <c r="A29" s="158" t="s">
        <v>166</v>
      </c>
      <c r="B29" s="65">
        <v>1597</v>
      </c>
      <c r="C29" s="66">
        <v>1148</v>
      </c>
      <c r="D29" s="65">
        <v>18105</v>
      </c>
      <c r="E29" s="66">
        <v>16115</v>
      </c>
      <c r="F29" s="67"/>
      <c r="G29" s="65">
        <f>B29-C29</f>
        <v>449</v>
      </c>
      <c r="H29" s="66">
        <f>D29-E29</f>
        <v>1990</v>
      </c>
      <c r="I29" s="8">
        <f>IF(C29=0, "-", IF(G29/C29&lt;10, G29/C29, "&gt;999%"))</f>
        <v>0.39111498257839722</v>
      </c>
      <c r="J29" s="9">
        <f>IF(E29=0, "-", IF(H29/E29&lt;10, H29/E29, "&gt;999%"))</f>
        <v>0.12348743406763885</v>
      </c>
    </row>
    <row r="30" spans="1:10" x14ac:dyDescent="0.25">
      <c r="A30" s="7"/>
      <c r="B30" s="65"/>
      <c r="C30" s="66"/>
      <c r="D30" s="65"/>
      <c r="E30" s="66"/>
      <c r="F30" s="67"/>
      <c r="G30" s="65"/>
      <c r="H30" s="66"/>
      <c r="I30" s="8"/>
      <c r="J30" s="9"/>
    </row>
    <row r="31" spans="1:10" s="43" customFormat="1" x14ac:dyDescent="0.25">
      <c r="A31" s="22" t="s">
        <v>130</v>
      </c>
      <c r="B31" s="78">
        <v>1165</v>
      </c>
      <c r="C31" s="79">
        <v>925</v>
      </c>
      <c r="D31" s="78">
        <v>12988</v>
      </c>
      <c r="E31" s="79">
        <v>11666</v>
      </c>
      <c r="F31" s="80"/>
      <c r="G31" s="78">
        <f>B31-C31</f>
        <v>240</v>
      </c>
      <c r="H31" s="79">
        <f>D31-E31</f>
        <v>1322</v>
      </c>
      <c r="I31" s="54">
        <f>IF(C31=0, "-", IF(G31/C31&lt;10, G31/C31, "&gt;999%"))</f>
        <v>0.25945945945945947</v>
      </c>
      <c r="J31" s="55">
        <f>IF(E31=0, "-", IF(H31/E31&lt;10, H31/E31, "&gt;999%"))</f>
        <v>0.11332076118635351</v>
      </c>
    </row>
    <row r="32" spans="1:10" x14ac:dyDescent="0.25">
      <c r="A32" s="1"/>
      <c r="B32" s="68"/>
      <c r="C32" s="69"/>
      <c r="D32" s="68"/>
      <c r="E32" s="69"/>
      <c r="F32" s="70"/>
      <c r="G32" s="68"/>
      <c r="H32" s="69"/>
      <c r="I32" s="5"/>
      <c r="J32" s="6"/>
    </row>
    <row r="33" spans="1:10" s="43" customFormat="1" x14ac:dyDescent="0.25">
      <c r="A33" s="27" t="s">
        <v>5</v>
      </c>
      <c r="B33" s="71">
        <f>SUM(B26:B32)</f>
        <v>24005</v>
      </c>
      <c r="C33" s="77">
        <f>SUM(C26:C32)</f>
        <v>21249</v>
      </c>
      <c r="D33" s="71">
        <f>SUM(D26:D32)</f>
        <v>287314</v>
      </c>
      <c r="E33" s="77">
        <f>SUM(E26:E32)</f>
        <v>272733</v>
      </c>
      <c r="F33" s="73"/>
      <c r="G33" s="71">
        <f>B33-C33</f>
        <v>2756</v>
      </c>
      <c r="H33" s="72">
        <f>D33-E33</f>
        <v>14581</v>
      </c>
      <c r="I33" s="37">
        <f>IF(C33=0, 0, G33/C33)</f>
        <v>0.12970022118687938</v>
      </c>
      <c r="J33" s="38">
        <f>IF(E33=0, 0, H33/E33)</f>
        <v>5.3462543953243652E-2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41"/>
  <sheetViews>
    <sheetView tabSelected="1" zoomScaleNormal="100" workbookViewId="0">
      <selection activeCell="M1" sqref="M1"/>
    </sheetView>
  </sheetViews>
  <sheetFormatPr defaultRowHeight="13.2" x14ac:dyDescent="0.25"/>
  <cols>
    <col min="1" max="1" width="32.77734375" customWidth="1"/>
    <col min="2" max="5" width="10.21875" customWidth="1"/>
    <col min="6" max="6" width="1.77734375" customWidth="1"/>
    <col min="7" max="10" width="10.218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113</v>
      </c>
      <c r="B2" s="202" t="s">
        <v>104</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114</v>
      </c>
      <c r="B7" s="65"/>
      <c r="C7" s="66"/>
      <c r="D7" s="65"/>
      <c r="E7" s="66"/>
      <c r="F7" s="67"/>
      <c r="G7" s="65"/>
      <c r="H7" s="66"/>
      <c r="I7" s="20"/>
      <c r="J7" s="21"/>
    </row>
    <row r="8" spans="1:10" x14ac:dyDescent="0.25">
      <c r="A8" s="158" t="s">
        <v>167</v>
      </c>
      <c r="B8" s="65">
        <v>259</v>
      </c>
      <c r="C8" s="66">
        <v>218</v>
      </c>
      <c r="D8" s="65">
        <v>3193</v>
      </c>
      <c r="E8" s="66">
        <v>1973</v>
      </c>
      <c r="F8" s="67"/>
      <c r="G8" s="65">
        <f t="shared" ref="G8:G13" si="0">B8-C8</f>
        <v>41</v>
      </c>
      <c r="H8" s="66">
        <f t="shared" ref="H8:H13" si="1">D8-E8</f>
        <v>1220</v>
      </c>
      <c r="I8" s="20">
        <f t="shared" ref="I8:I13" si="2">IF(C8=0, "-", IF(G8/C8&lt;10, G8/C8, "&gt;999%"))</f>
        <v>0.18807339449541285</v>
      </c>
      <c r="J8" s="21">
        <f t="shared" ref="J8:J13" si="3">IF(E8=0, "-", IF(H8/E8&lt;10, H8/E8, "&gt;999%"))</f>
        <v>0.61834769386720734</v>
      </c>
    </row>
    <row r="9" spans="1:10" x14ac:dyDescent="0.25">
      <c r="A9" s="158" t="s">
        <v>168</v>
      </c>
      <c r="B9" s="65">
        <v>1070</v>
      </c>
      <c r="C9" s="66">
        <v>53</v>
      </c>
      <c r="D9" s="65">
        <v>4132</v>
      </c>
      <c r="E9" s="66">
        <v>527</v>
      </c>
      <c r="F9" s="67"/>
      <c r="G9" s="65">
        <f t="shared" si="0"/>
        <v>1017</v>
      </c>
      <c r="H9" s="66">
        <f t="shared" si="1"/>
        <v>3605</v>
      </c>
      <c r="I9" s="20" t="str">
        <f t="shared" si="2"/>
        <v>&gt;999%</v>
      </c>
      <c r="J9" s="21">
        <f t="shared" si="3"/>
        <v>6.8406072106261862</v>
      </c>
    </row>
    <row r="10" spans="1:10" x14ac:dyDescent="0.25">
      <c r="A10" s="158" t="s">
        <v>169</v>
      </c>
      <c r="B10" s="65">
        <v>385</v>
      </c>
      <c r="C10" s="66">
        <v>372</v>
      </c>
      <c r="D10" s="65">
        <v>5836</v>
      </c>
      <c r="E10" s="66">
        <v>6206</v>
      </c>
      <c r="F10" s="67"/>
      <c r="G10" s="65">
        <f t="shared" si="0"/>
        <v>13</v>
      </c>
      <c r="H10" s="66">
        <f t="shared" si="1"/>
        <v>-370</v>
      </c>
      <c r="I10" s="20">
        <f t="shared" si="2"/>
        <v>3.4946236559139782E-2</v>
      </c>
      <c r="J10" s="21">
        <f t="shared" si="3"/>
        <v>-5.9619722848855944E-2</v>
      </c>
    </row>
    <row r="11" spans="1:10" x14ac:dyDescent="0.25">
      <c r="A11" s="158" t="s">
        <v>170</v>
      </c>
      <c r="B11" s="65">
        <v>2</v>
      </c>
      <c r="C11" s="66">
        <v>1</v>
      </c>
      <c r="D11" s="65">
        <v>10</v>
      </c>
      <c r="E11" s="66">
        <v>12</v>
      </c>
      <c r="F11" s="67"/>
      <c r="G11" s="65">
        <f t="shared" si="0"/>
        <v>1</v>
      </c>
      <c r="H11" s="66">
        <f t="shared" si="1"/>
        <v>-2</v>
      </c>
      <c r="I11" s="20">
        <f t="shared" si="2"/>
        <v>1</v>
      </c>
      <c r="J11" s="21">
        <f t="shared" si="3"/>
        <v>-0.16666666666666666</v>
      </c>
    </row>
    <row r="12" spans="1:10" x14ac:dyDescent="0.25">
      <c r="A12" s="158" t="s">
        <v>171</v>
      </c>
      <c r="B12" s="65">
        <v>3049</v>
      </c>
      <c r="C12" s="66">
        <v>3273</v>
      </c>
      <c r="D12" s="65">
        <v>42479</v>
      </c>
      <c r="E12" s="66">
        <v>49579</v>
      </c>
      <c r="F12" s="67"/>
      <c r="G12" s="65">
        <f t="shared" si="0"/>
        <v>-224</v>
      </c>
      <c r="H12" s="66">
        <f t="shared" si="1"/>
        <v>-7100</v>
      </c>
      <c r="I12" s="20">
        <f t="shared" si="2"/>
        <v>-6.8438741216009777E-2</v>
      </c>
      <c r="J12" s="21">
        <f t="shared" si="3"/>
        <v>-0.1432057927751669</v>
      </c>
    </row>
    <row r="13" spans="1:10" x14ac:dyDescent="0.25">
      <c r="A13" s="158" t="s">
        <v>172</v>
      </c>
      <c r="B13" s="65">
        <v>7</v>
      </c>
      <c r="C13" s="66">
        <v>10</v>
      </c>
      <c r="D13" s="65">
        <v>122</v>
      </c>
      <c r="E13" s="66">
        <v>137</v>
      </c>
      <c r="F13" s="67"/>
      <c r="G13" s="65">
        <f t="shared" si="0"/>
        <v>-3</v>
      </c>
      <c r="H13" s="66">
        <f t="shared" si="1"/>
        <v>-15</v>
      </c>
      <c r="I13" s="20">
        <f t="shared" si="2"/>
        <v>-0.3</v>
      </c>
      <c r="J13" s="21">
        <f t="shared" si="3"/>
        <v>-0.10948905109489052</v>
      </c>
    </row>
    <row r="14" spans="1:10" x14ac:dyDescent="0.25">
      <c r="A14" s="7"/>
      <c r="B14" s="65"/>
      <c r="C14" s="66"/>
      <c r="D14" s="65"/>
      <c r="E14" s="66"/>
      <c r="F14" s="67"/>
      <c r="G14" s="65"/>
      <c r="H14" s="66"/>
      <c r="I14" s="20"/>
      <c r="J14" s="21"/>
    </row>
    <row r="15" spans="1:10" s="139" customFormat="1" x14ac:dyDescent="0.25">
      <c r="A15" s="159" t="s">
        <v>123</v>
      </c>
      <c r="B15" s="65"/>
      <c r="C15" s="66"/>
      <c r="D15" s="65"/>
      <c r="E15" s="66"/>
      <c r="F15" s="67"/>
      <c r="G15" s="65"/>
      <c r="H15" s="66"/>
      <c r="I15" s="20"/>
      <c r="J15" s="21"/>
    </row>
    <row r="16" spans="1:10" x14ac:dyDescent="0.25">
      <c r="A16" s="158" t="s">
        <v>167</v>
      </c>
      <c r="B16" s="65">
        <v>2481</v>
      </c>
      <c r="C16" s="66">
        <v>2050</v>
      </c>
      <c r="D16" s="65">
        <v>30624</v>
      </c>
      <c r="E16" s="66">
        <v>26393</v>
      </c>
      <c r="F16" s="67"/>
      <c r="G16" s="65">
        <f>B16-C16</f>
        <v>431</v>
      </c>
      <c r="H16" s="66">
        <f>D16-E16</f>
        <v>4231</v>
      </c>
      <c r="I16" s="20">
        <f>IF(C16=0, "-", IF(G16/C16&lt;10, G16/C16, "&gt;999%"))</f>
        <v>0.21024390243902438</v>
      </c>
      <c r="J16" s="21">
        <f>IF(E16=0, "-", IF(H16/E16&lt;10, H16/E16, "&gt;999%"))</f>
        <v>0.16030765733338384</v>
      </c>
    </row>
    <row r="17" spans="1:10" x14ac:dyDescent="0.25">
      <c r="A17" s="158" t="s">
        <v>168</v>
      </c>
      <c r="B17" s="65">
        <v>885</v>
      </c>
      <c r="C17" s="66">
        <v>117</v>
      </c>
      <c r="D17" s="65">
        <v>5352</v>
      </c>
      <c r="E17" s="66">
        <v>1028</v>
      </c>
      <c r="F17" s="67"/>
      <c r="G17" s="65">
        <f>B17-C17</f>
        <v>768</v>
      </c>
      <c r="H17" s="66">
        <f>D17-E17</f>
        <v>4324</v>
      </c>
      <c r="I17" s="20">
        <f>IF(C17=0, "-", IF(G17/C17&lt;10, G17/C17, "&gt;999%"))</f>
        <v>6.5641025641025639</v>
      </c>
      <c r="J17" s="21">
        <f>IF(E17=0, "-", IF(H17/E17&lt;10, H17/E17, "&gt;999%"))</f>
        <v>4.2062256809338523</v>
      </c>
    </row>
    <row r="18" spans="1:10" x14ac:dyDescent="0.25">
      <c r="A18" s="158" t="s">
        <v>169</v>
      </c>
      <c r="B18" s="65">
        <v>1428</v>
      </c>
      <c r="C18" s="66">
        <v>978</v>
      </c>
      <c r="D18" s="65">
        <v>13935</v>
      </c>
      <c r="E18" s="66">
        <v>9976</v>
      </c>
      <c r="F18" s="67"/>
      <c r="G18" s="65">
        <f>B18-C18</f>
        <v>450</v>
      </c>
      <c r="H18" s="66">
        <f>D18-E18</f>
        <v>3959</v>
      </c>
      <c r="I18" s="20">
        <f>IF(C18=0, "-", IF(G18/C18&lt;10, G18/C18, "&gt;999%"))</f>
        <v>0.46012269938650308</v>
      </c>
      <c r="J18" s="21">
        <f>IF(E18=0, "-", IF(H18/E18&lt;10, H18/E18, "&gt;999%"))</f>
        <v>0.39685244587008822</v>
      </c>
    </row>
    <row r="19" spans="1:10" x14ac:dyDescent="0.25">
      <c r="A19" s="158" t="s">
        <v>171</v>
      </c>
      <c r="B19" s="65">
        <v>8327</v>
      </c>
      <c r="C19" s="66">
        <v>8193</v>
      </c>
      <c r="D19" s="65">
        <v>106862</v>
      </c>
      <c r="E19" s="66">
        <v>103067</v>
      </c>
      <c r="F19" s="67"/>
      <c r="G19" s="65">
        <f>B19-C19</f>
        <v>134</v>
      </c>
      <c r="H19" s="66">
        <f>D19-E19</f>
        <v>3795</v>
      </c>
      <c r="I19" s="20">
        <f>IF(C19=0, "-", IF(G19/C19&lt;10, G19/C19, "&gt;999%"))</f>
        <v>1.6355425363114854E-2</v>
      </c>
      <c r="J19" s="21">
        <f>IF(E19=0, "-", IF(H19/E19&lt;10, H19/E19, "&gt;999%"))</f>
        <v>3.6820708859285706E-2</v>
      </c>
    </row>
    <row r="20" spans="1:10" x14ac:dyDescent="0.25">
      <c r="A20" s="158" t="s">
        <v>172</v>
      </c>
      <c r="B20" s="65">
        <v>100</v>
      </c>
      <c r="C20" s="66">
        <v>86</v>
      </c>
      <c r="D20" s="65">
        <v>1462</v>
      </c>
      <c r="E20" s="66">
        <v>774</v>
      </c>
      <c r="F20" s="67"/>
      <c r="G20" s="65">
        <f>B20-C20</f>
        <v>14</v>
      </c>
      <c r="H20" s="66">
        <f>D20-E20</f>
        <v>688</v>
      </c>
      <c r="I20" s="20">
        <f>IF(C20=0, "-", IF(G20/C20&lt;10, G20/C20, "&gt;999%"))</f>
        <v>0.16279069767441862</v>
      </c>
      <c r="J20" s="21">
        <f>IF(E20=0, "-", IF(H20/E20&lt;10, H20/E20, "&gt;999%"))</f>
        <v>0.88888888888888884</v>
      </c>
    </row>
    <row r="21" spans="1:10" x14ac:dyDescent="0.25">
      <c r="A21" s="7"/>
      <c r="B21" s="65"/>
      <c r="C21" s="66"/>
      <c r="D21" s="65"/>
      <c r="E21" s="66"/>
      <c r="F21" s="67"/>
      <c r="G21" s="65"/>
      <c r="H21" s="66"/>
      <c r="I21" s="20"/>
      <c r="J21" s="21"/>
    </row>
    <row r="22" spans="1:10" s="139" customFormat="1" x14ac:dyDescent="0.25">
      <c r="A22" s="159" t="s">
        <v>129</v>
      </c>
      <c r="B22" s="65"/>
      <c r="C22" s="66"/>
      <c r="D22" s="65"/>
      <c r="E22" s="66"/>
      <c r="F22" s="67"/>
      <c r="G22" s="65"/>
      <c r="H22" s="66"/>
      <c r="I22" s="20"/>
      <c r="J22" s="21"/>
    </row>
    <row r="23" spans="1:10" x14ac:dyDescent="0.25">
      <c r="A23" s="158" t="s">
        <v>167</v>
      </c>
      <c r="B23" s="65">
        <v>4303</v>
      </c>
      <c r="C23" s="66">
        <v>4547</v>
      </c>
      <c r="D23" s="65">
        <v>54122</v>
      </c>
      <c r="E23" s="66">
        <v>56875</v>
      </c>
      <c r="F23" s="67"/>
      <c r="G23" s="65">
        <f>B23-C23</f>
        <v>-244</v>
      </c>
      <c r="H23" s="66">
        <f>D23-E23</f>
        <v>-2753</v>
      </c>
      <c r="I23" s="20">
        <f>IF(C23=0, "-", IF(G23/C23&lt;10, G23/C23, "&gt;999%"))</f>
        <v>-5.366175500329888E-2</v>
      </c>
      <c r="J23" s="21">
        <f>IF(E23=0, "-", IF(H23/E23&lt;10, H23/E23, "&gt;999%"))</f>
        <v>-4.8404395604395606E-2</v>
      </c>
    </row>
    <row r="24" spans="1:10" x14ac:dyDescent="0.25">
      <c r="A24" s="158" t="s">
        <v>168</v>
      </c>
      <c r="B24" s="65">
        <v>0</v>
      </c>
      <c r="C24" s="66">
        <v>1</v>
      </c>
      <c r="D24" s="65">
        <v>12</v>
      </c>
      <c r="E24" s="66">
        <v>17</v>
      </c>
      <c r="F24" s="67"/>
      <c r="G24" s="65">
        <f>B24-C24</f>
        <v>-1</v>
      </c>
      <c r="H24" s="66">
        <f>D24-E24</f>
        <v>-5</v>
      </c>
      <c r="I24" s="20">
        <f>IF(C24=0, "-", IF(G24/C24&lt;10, G24/C24, "&gt;999%"))</f>
        <v>-1</v>
      </c>
      <c r="J24" s="21">
        <f>IF(E24=0, "-", IF(H24/E24&lt;10, H24/E24, "&gt;999%"))</f>
        <v>-0.29411764705882354</v>
      </c>
    </row>
    <row r="25" spans="1:10" x14ac:dyDescent="0.25">
      <c r="A25" s="158" t="s">
        <v>171</v>
      </c>
      <c r="B25" s="65">
        <v>544</v>
      </c>
      <c r="C25" s="66">
        <v>425</v>
      </c>
      <c r="D25" s="65">
        <v>6185</v>
      </c>
      <c r="E25" s="66">
        <v>4503</v>
      </c>
      <c r="F25" s="67"/>
      <c r="G25" s="65">
        <f>B25-C25</f>
        <v>119</v>
      </c>
      <c r="H25" s="66">
        <f>D25-E25</f>
        <v>1682</v>
      </c>
      <c r="I25" s="20">
        <f>IF(C25=0, "-", IF(G25/C25&lt;10, G25/C25, "&gt;999%"))</f>
        <v>0.28000000000000003</v>
      </c>
      <c r="J25" s="21">
        <f>IF(E25=0, "-", IF(H25/E25&lt;10, H25/E25, "&gt;999%"))</f>
        <v>0.37352875860537421</v>
      </c>
    </row>
    <row r="26" spans="1:10" x14ac:dyDescent="0.25">
      <c r="A26" s="7"/>
      <c r="B26" s="65"/>
      <c r="C26" s="66"/>
      <c r="D26" s="65"/>
      <c r="E26" s="66"/>
      <c r="F26" s="67"/>
      <c r="G26" s="65"/>
      <c r="H26" s="66"/>
      <c r="I26" s="20"/>
      <c r="J26" s="21"/>
    </row>
    <row r="27" spans="1:10" x14ac:dyDescent="0.25">
      <c r="A27" s="7" t="s">
        <v>130</v>
      </c>
      <c r="B27" s="65">
        <v>1165</v>
      </c>
      <c r="C27" s="66">
        <v>925</v>
      </c>
      <c r="D27" s="65">
        <v>12988</v>
      </c>
      <c r="E27" s="66">
        <v>11666</v>
      </c>
      <c r="F27" s="67"/>
      <c r="G27" s="65">
        <f>B27-C27</f>
        <v>240</v>
      </c>
      <c r="H27" s="66">
        <f>D27-E27</f>
        <v>1322</v>
      </c>
      <c r="I27" s="20">
        <f>IF(C27=0, "-", IF(G27/C27&lt;10, G27/C27, "&gt;999%"))</f>
        <v>0.25945945945945947</v>
      </c>
      <c r="J27" s="21">
        <f>IF(E27=0, "-", IF(H27/E27&lt;10, H27/E27, "&gt;999%"))</f>
        <v>0.11332076118635351</v>
      </c>
    </row>
    <row r="28" spans="1:10" x14ac:dyDescent="0.25">
      <c r="A28" s="1"/>
      <c r="B28" s="68"/>
      <c r="C28" s="69"/>
      <c r="D28" s="68"/>
      <c r="E28" s="69"/>
      <c r="F28" s="70"/>
      <c r="G28" s="68"/>
      <c r="H28" s="69"/>
      <c r="I28" s="5"/>
      <c r="J28" s="6"/>
    </row>
    <row r="29" spans="1:10" s="43" customFormat="1" x14ac:dyDescent="0.25">
      <c r="A29" s="27" t="s">
        <v>5</v>
      </c>
      <c r="B29" s="71">
        <f>SUM(B6:B28)</f>
        <v>24005</v>
      </c>
      <c r="C29" s="77">
        <f>SUM(C6:C28)</f>
        <v>21249</v>
      </c>
      <c r="D29" s="71">
        <f>SUM(D6:D28)</f>
        <v>287314</v>
      </c>
      <c r="E29" s="77">
        <f>SUM(E6:E28)</f>
        <v>272733</v>
      </c>
      <c r="F29" s="73"/>
      <c r="G29" s="71">
        <f>B29-C29</f>
        <v>2756</v>
      </c>
      <c r="H29" s="72">
        <f>D29-E29</f>
        <v>14581</v>
      </c>
      <c r="I29" s="37">
        <f>IF(C29=0, 0, G29/C29)</f>
        <v>0.12970022118687938</v>
      </c>
      <c r="J29" s="38">
        <f>IF(E29=0, 0, H29/E29)</f>
        <v>5.3462543953243652E-2</v>
      </c>
    </row>
    <row r="30" spans="1:10" s="43" customFormat="1" x14ac:dyDescent="0.25">
      <c r="A30" s="22"/>
      <c r="B30" s="78"/>
      <c r="C30" s="98"/>
      <c r="D30" s="78"/>
      <c r="E30" s="98"/>
      <c r="F30" s="80"/>
      <c r="G30" s="78"/>
      <c r="H30" s="79"/>
      <c r="I30" s="54"/>
      <c r="J30" s="55"/>
    </row>
    <row r="31" spans="1:10" s="139" customFormat="1" x14ac:dyDescent="0.25">
      <c r="A31" s="161" t="s">
        <v>173</v>
      </c>
      <c r="B31" s="74"/>
      <c r="C31" s="75"/>
      <c r="D31" s="74"/>
      <c r="E31" s="75"/>
      <c r="F31" s="76"/>
      <c r="G31" s="74"/>
      <c r="H31" s="75"/>
      <c r="I31" s="23"/>
      <c r="J31" s="24"/>
    </row>
    <row r="32" spans="1:10" x14ac:dyDescent="0.25">
      <c r="A32" s="7" t="s">
        <v>167</v>
      </c>
      <c r="B32" s="65">
        <v>7043</v>
      </c>
      <c r="C32" s="66">
        <v>6815</v>
      </c>
      <c r="D32" s="65">
        <v>87939</v>
      </c>
      <c r="E32" s="66">
        <v>85241</v>
      </c>
      <c r="F32" s="67"/>
      <c r="G32" s="65">
        <f t="shared" ref="G32:G37" si="4">B32-C32</f>
        <v>228</v>
      </c>
      <c r="H32" s="66">
        <f t="shared" ref="H32:H37" si="5">D32-E32</f>
        <v>2698</v>
      </c>
      <c r="I32" s="20">
        <f t="shared" ref="I32:I37" si="6">IF(C32=0, "-", IF(G32/C32&lt;10, G32/C32, "&gt;999%"))</f>
        <v>3.3455612619222301E-2</v>
      </c>
      <c r="J32" s="21">
        <f t="shared" ref="J32:J37" si="7">IF(E32=0, "-", IF(H32/E32&lt;10, H32/E32, "&gt;999%"))</f>
        <v>3.1651435342147559E-2</v>
      </c>
    </row>
    <row r="33" spans="1:10" x14ac:dyDescent="0.25">
      <c r="A33" s="7" t="s">
        <v>168</v>
      </c>
      <c r="B33" s="65">
        <v>1955</v>
      </c>
      <c r="C33" s="66">
        <v>171</v>
      </c>
      <c r="D33" s="65">
        <v>9496</v>
      </c>
      <c r="E33" s="66">
        <v>1572</v>
      </c>
      <c r="F33" s="67"/>
      <c r="G33" s="65">
        <f t="shared" si="4"/>
        <v>1784</v>
      </c>
      <c r="H33" s="66">
        <f t="shared" si="5"/>
        <v>7924</v>
      </c>
      <c r="I33" s="20" t="str">
        <f t="shared" si="6"/>
        <v>&gt;999%</v>
      </c>
      <c r="J33" s="21">
        <f t="shared" si="7"/>
        <v>5.0407124681933846</v>
      </c>
    </row>
    <row r="34" spans="1:10" x14ac:dyDescent="0.25">
      <c r="A34" s="7" t="s">
        <v>169</v>
      </c>
      <c r="B34" s="65">
        <v>1813</v>
      </c>
      <c r="C34" s="66">
        <v>1350</v>
      </c>
      <c r="D34" s="65">
        <v>19771</v>
      </c>
      <c r="E34" s="66">
        <v>16182</v>
      </c>
      <c r="F34" s="67"/>
      <c r="G34" s="65">
        <f t="shared" si="4"/>
        <v>463</v>
      </c>
      <c r="H34" s="66">
        <f t="shared" si="5"/>
        <v>3589</v>
      </c>
      <c r="I34" s="20">
        <f t="shared" si="6"/>
        <v>0.34296296296296297</v>
      </c>
      <c r="J34" s="21">
        <f t="shared" si="7"/>
        <v>0.22178964281300209</v>
      </c>
    </row>
    <row r="35" spans="1:10" x14ac:dyDescent="0.25">
      <c r="A35" s="7" t="s">
        <v>170</v>
      </c>
      <c r="B35" s="65">
        <v>2</v>
      </c>
      <c r="C35" s="66">
        <v>1</v>
      </c>
      <c r="D35" s="65">
        <v>10</v>
      </c>
      <c r="E35" s="66">
        <v>12</v>
      </c>
      <c r="F35" s="67"/>
      <c r="G35" s="65">
        <f t="shared" si="4"/>
        <v>1</v>
      </c>
      <c r="H35" s="66">
        <f t="shared" si="5"/>
        <v>-2</v>
      </c>
      <c r="I35" s="20">
        <f t="shared" si="6"/>
        <v>1</v>
      </c>
      <c r="J35" s="21">
        <f t="shared" si="7"/>
        <v>-0.16666666666666666</v>
      </c>
    </row>
    <row r="36" spans="1:10" x14ac:dyDescent="0.25">
      <c r="A36" s="7" t="s">
        <v>171</v>
      </c>
      <c r="B36" s="65">
        <v>11920</v>
      </c>
      <c r="C36" s="66">
        <v>11891</v>
      </c>
      <c r="D36" s="65">
        <v>155526</v>
      </c>
      <c r="E36" s="66">
        <v>157149</v>
      </c>
      <c r="F36" s="67"/>
      <c r="G36" s="65">
        <f t="shared" si="4"/>
        <v>29</v>
      </c>
      <c r="H36" s="66">
        <f t="shared" si="5"/>
        <v>-1623</v>
      </c>
      <c r="I36" s="20">
        <f t="shared" si="6"/>
        <v>2.438819275081995E-3</v>
      </c>
      <c r="J36" s="21">
        <f t="shared" si="7"/>
        <v>-1.0327778095947159E-2</v>
      </c>
    </row>
    <row r="37" spans="1:10" x14ac:dyDescent="0.25">
      <c r="A37" s="7" t="s">
        <v>172</v>
      </c>
      <c r="B37" s="65">
        <v>107</v>
      </c>
      <c r="C37" s="66">
        <v>96</v>
      </c>
      <c r="D37" s="65">
        <v>1584</v>
      </c>
      <c r="E37" s="66">
        <v>911</v>
      </c>
      <c r="F37" s="67"/>
      <c r="G37" s="65">
        <f t="shared" si="4"/>
        <v>11</v>
      </c>
      <c r="H37" s="66">
        <f t="shared" si="5"/>
        <v>673</v>
      </c>
      <c r="I37" s="20">
        <f t="shared" si="6"/>
        <v>0.11458333333333333</v>
      </c>
      <c r="J37" s="21">
        <f t="shared" si="7"/>
        <v>0.7387486278814489</v>
      </c>
    </row>
    <row r="38" spans="1:10" x14ac:dyDescent="0.25">
      <c r="A38" s="7"/>
      <c r="B38" s="65"/>
      <c r="C38" s="66"/>
      <c r="D38" s="65"/>
      <c r="E38" s="66"/>
      <c r="F38" s="67"/>
      <c r="G38" s="65"/>
      <c r="H38" s="66"/>
      <c r="I38" s="20"/>
      <c r="J38" s="21"/>
    </row>
    <row r="39" spans="1:10" x14ac:dyDescent="0.25">
      <c r="A39" s="7" t="s">
        <v>130</v>
      </c>
      <c r="B39" s="65">
        <v>1165</v>
      </c>
      <c r="C39" s="66">
        <v>925</v>
      </c>
      <c r="D39" s="65">
        <v>12988</v>
      </c>
      <c r="E39" s="66">
        <v>11666</v>
      </c>
      <c r="F39" s="67"/>
      <c r="G39" s="65">
        <f>B39-C39</f>
        <v>240</v>
      </c>
      <c r="H39" s="66">
        <f>D39-E39</f>
        <v>1322</v>
      </c>
      <c r="I39" s="20">
        <f>IF(C39=0, "-", IF(G39/C39&lt;10, G39/C39, "&gt;999%"))</f>
        <v>0.25945945945945947</v>
      </c>
      <c r="J39" s="21">
        <f>IF(E39=0, "-", IF(H39/E39&lt;10, H39/E39, "&gt;999%"))</f>
        <v>0.11332076118635351</v>
      </c>
    </row>
    <row r="40" spans="1:10" x14ac:dyDescent="0.25">
      <c r="A40" s="7"/>
      <c r="B40" s="65"/>
      <c r="C40" s="66"/>
      <c r="D40" s="65"/>
      <c r="E40" s="66"/>
      <c r="F40" s="67"/>
      <c r="G40" s="65"/>
      <c r="H40" s="66"/>
      <c r="I40" s="20"/>
      <c r="J40" s="21"/>
    </row>
    <row r="41" spans="1:10" s="43" customFormat="1" x14ac:dyDescent="0.25">
      <c r="A41" s="27" t="s">
        <v>5</v>
      </c>
      <c r="B41" s="71">
        <f>SUM(B30:B40)</f>
        <v>24005</v>
      </c>
      <c r="C41" s="77">
        <f>SUM(C30:C40)</f>
        <v>21249</v>
      </c>
      <c r="D41" s="71">
        <f>SUM(D30:D40)</f>
        <v>287314</v>
      </c>
      <c r="E41" s="77">
        <f>SUM(E30:E40)</f>
        <v>272733</v>
      </c>
      <c r="F41" s="73"/>
      <c r="G41" s="71">
        <f>B41-C41</f>
        <v>2756</v>
      </c>
      <c r="H41" s="72">
        <f>D41-E41</f>
        <v>14581</v>
      </c>
      <c r="I41" s="37">
        <f>IF(C41=0, 0, G41/C41)</f>
        <v>0.12970022118687938</v>
      </c>
      <c r="J41" s="38">
        <f>IF(E41=0, 0, H41/E41)</f>
        <v>5.3462543953243652E-2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6"/>
  <sheetViews>
    <sheetView tabSelected="1" workbookViewId="0">
      <selection activeCell="M1" sqref="M1"/>
    </sheetView>
  </sheetViews>
  <sheetFormatPr defaultRowHeight="13.2" x14ac:dyDescent="0.25"/>
  <cols>
    <col min="1" max="1" width="25.77734375" customWidth="1"/>
    <col min="2" max="5" width="8.5546875" customWidth="1"/>
    <col min="6" max="6" width="1.77734375" customWidth="1"/>
    <col min="7" max="10" width="8.2187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113</v>
      </c>
      <c r="B2" s="202" t="s">
        <v>104</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202</v>
      </c>
      <c r="B15" s="65">
        <v>160</v>
      </c>
      <c r="C15" s="66">
        <v>52</v>
      </c>
      <c r="D15" s="65">
        <v>981</v>
      </c>
      <c r="E15" s="66">
        <v>1618</v>
      </c>
      <c r="F15" s="67"/>
      <c r="G15" s="65">
        <f t="shared" ref="G15:G43" si="0">B15-C15</f>
        <v>108</v>
      </c>
      <c r="H15" s="66">
        <f t="shared" ref="H15:H43" si="1">D15-E15</f>
        <v>-637</v>
      </c>
      <c r="I15" s="20">
        <f t="shared" ref="I15:I43" si="2">IF(C15=0, "-", IF(G15/C15&lt;10, G15/C15, "&gt;999%"))</f>
        <v>2.0769230769230771</v>
      </c>
      <c r="J15" s="21">
        <f t="shared" ref="J15:J43" si="3">IF(E15=0, "-", IF(H15/E15&lt;10, H15/E15, "&gt;999%"))</f>
        <v>-0.39369592088998762</v>
      </c>
    </row>
    <row r="16" spans="1:10" x14ac:dyDescent="0.25">
      <c r="A16" s="7" t="s">
        <v>201</v>
      </c>
      <c r="B16" s="65">
        <v>40</v>
      </c>
      <c r="C16" s="66">
        <v>100</v>
      </c>
      <c r="D16" s="65">
        <v>770</v>
      </c>
      <c r="E16" s="66">
        <v>860</v>
      </c>
      <c r="F16" s="67"/>
      <c r="G16" s="65">
        <f t="shared" si="0"/>
        <v>-60</v>
      </c>
      <c r="H16" s="66">
        <f t="shared" si="1"/>
        <v>-90</v>
      </c>
      <c r="I16" s="20">
        <f t="shared" si="2"/>
        <v>-0.6</v>
      </c>
      <c r="J16" s="21">
        <f t="shared" si="3"/>
        <v>-0.10465116279069768</v>
      </c>
    </row>
    <row r="17" spans="1:10" x14ac:dyDescent="0.25">
      <c r="A17" s="7" t="s">
        <v>200</v>
      </c>
      <c r="B17" s="65">
        <v>1</v>
      </c>
      <c r="C17" s="66">
        <v>18</v>
      </c>
      <c r="D17" s="65">
        <v>446</v>
      </c>
      <c r="E17" s="66">
        <v>457</v>
      </c>
      <c r="F17" s="67"/>
      <c r="G17" s="65">
        <f t="shared" si="0"/>
        <v>-17</v>
      </c>
      <c r="H17" s="66">
        <f t="shared" si="1"/>
        <v>-11</v>
      </c>
      <c r="I17" s="20">
        <f t="shared" si="2"/>
        <v>-0.94444444444444442</v>
      </c>
      <c r="J17" s="21">
        <f t="shared" si="3"/>
        <v>-2.4070021881838075E-2</v>
      </c>
    </row>
    <row r="18" spans="1:10" x14ac:dyDescent="0.25">
      <c r="A18" s="7" t="s">
        <v>199</v>
      </c>
      <c r="B18" s="65">
        <v>0</v>
      </c>
      <c r="C18" s="66">
        <v>0</v>
      </c>
      <c r="D18" s="65">
        <v>0</v>
      </c>
      <c r="E18" s="66">
        <v>13</v>
      </c>
      <c r="F18" s="67"/>
      <c r="G18" s="65">
        <f t="shared" si="0"/>
        <v>0</v>
      </c>
      <c r="H18" s="66">
        <f t="shared" si="1"/>
        <v>-13</v>
      </c>
      <c r="I18" s="20" t="str">
        <f t="shared" si="2"/>
        <v>-</v>
      </c>
      <c r="J18" s="21">
        <f t="shared" si="3"/>
        <v>-1</v>
      </c>
    </row>
    <row r="19" spans="1:10" x14ac:dyDescent="0.25">
      <c r="A19" s="7" t="s">
        <v>198</v>
      </c>
      <c r="B19" s="65">
        <v>4608</v>
      </c>
      <c r="C19" s="66">
        <v>1318</v>
      </c>
      <c r="D19" s="65">
        <v>32766</v>
      </c>
      <c r="E19" s="66">
        <v>17307</v>
      </c>
      <c r="F19" s="67"/>
      <c r="G19" s="65">
        <f t="shared" si="0"/>
        <v>3290</v>
      </c>
      <c r="H19" s="66">
        <f t="shared" si="1"/>
        <v>15459</v>
      </c>
      <c r="I19" s="20">
        <f t="shared" si="2"/>
        <v>2.4962063732928681</v>
      </c>
      <c r="J19" s="21">
        <f t="shared" si="3"/>
        <v>0.89322239556248917</v>
      </c>
    </row>
    <row r="20" spans="1:10" x14ac:dyDescent="0.25">
      <c r="A20" s="7" t="s">
        <v>197</v>
      </c>
      <c r="B20" s="65">
        <v>272</v>
      </c>
      <c r="C20" s="66">
        <v>238</v>
      </c>
      <c r="D20" s="65">
        <v>2642</v>
      </c>
      <c r="E20" s="66">
        <v>3329</v>
      </c>
      <c r="F20" s="67"/>
      <c r="G20" s="65">
        <f t="shared" si="0"/>
        <v>34</v>
      </c>
      <c r="H20" s="66">
        <f t="shared" si="1"/>
        <v>-687</v>
      </c>
      <c r="I20" s="20">
        <f t="shared" si="2"/>
        <v>0.14285714285714285</v>
      </c>
      <c r="J20" s="21">
        <f t="shared" si="3"/>
        <v>-0.20636827876239111</v>
      </c>
    </row>
    <row r="21" spans="1:10" x14ac:dyDescent="0.25">
      <c r="A21" s="7" t="s">
        <v>196</v>
      </c>
      <c r="B21" s="65">
        <v>125</v>
      </c>
      <c r="C21" s="66">
        <v>160</v>
      </c>
      <c r="D21" s="65">
        <v>2303</v>
      </c>
      <c r="E21" s="66">
        <v>5403</v>
      </c>
      <c r="F21" s="67"/>
      <c r="G21" s="65">
        <f t="shared" si="0"/>
        <v>-35</v>
      </c>
      <c r="H21" s="66">
        <f t="shared" si="1"/>
        <v>-3100</v>
      </c>
      <c r="I21" s="20">
        <f t="shared" si="2"/>
        <v>-0.21875</v>
      </c>
      <c r="J21" s="21">
        <f t="shared" si="3"/>
        <v>-0.57375532111789751</v>
      </c>
    </row>
    <row r="22" spans="1:10" x14ac:dyDescent="0.25">
      <c r="A22" s="7" t="s">
        <v>195</v>
      </c>
      <c r="B22" s="65">
        <v>2</v>
      </c>
      <c r="C22" s="66">
        <v>67</v>
      </c>
      <c r="D22" s="65">
        <v>356</v>
      </c>
      <c r="E22" s="66">
        <v>1079</v>
      </c>
      <c r="F22" s="67"/>
      <c r="G22" s="65">
        <f t="shared" si="0"/>
        <v>-65</v>
      </c>
      <c r="H22" s="66">
        <f t="shared" si="1"/>
        <v>-723</v>
      </c>
      <c r="I22" s="20">
        <f t="shared" si="2"/>
        <v>-0.97014925373134331</v>
      </c>
      <c r="J22" s="21">
        <f t="shared" si="3"/>
        <v>-0.67006487488415201</v>
      </c>
    </row>
    <row r="23" spans="1:10" x14ac:dyDescent="0.25">
      <c r="A23" s="7" t="s">
        <v>194</v>
      </c>
      <c r="B23" s="65">
        <v>139</v>
      </c>
      <c r="C23" s="66">
        <v>196</v>
      </c>
      <c r="D23" s="65">
        <v>2209</v>
      </c>
      <c r="E23" s="66">
        <v>2462</v>
      </c>
      <c r="F23" s="67"/>
      <c r="G23" s="65">
        <f t="shared" si="0"/>
        <v>-57</v>
      </c>
      <c r="H23" s="66">
        <f t="shared" si="1"/>
        <v>-253</v>
      </c>
      <c r="I23" s="20">
        <f t="shared" si="2"/>
        <v>-0.29081632653061223</v>
      </c>
      <c r="J23" s="21">
        <f t="shared" si="3"/>
        <v>-0.10276198212835093</v>
      </c>
    </row>
    <row r="24" spans="1:10" x14ac:dyDescent="0.25">
      <c r="A24" s="7" t="s">
        <v>193</v>
      </c>
      <c r="B24" s="65">
        <v>1070</v>
      </c>
      <c r="C24" s="66">
        <v>957</v>
      </c>
      <c r="D24" s="65">
        <v>14633</v>
      </c>
      <c r="E24" s="66">
        <v>14854</v>
      </c>
      <c r="F24" s="67"/>
      <c r="G24" s="65">
        <f t="shared" si="0"/>
        <v>113</v>
      </c>
      <c r="H24" s="66">
        <f t="shared" si="1"/>
        <v>-221</v>
      </c>
      <c r="I24" s="20">
        <f t="shared" si="2"/>
        <v>0.1180773249738767</v>
      </c>
      <c r="J24" s="21">
        <f t="shared" si="3"/>
        <v>-1.4878147300390467E-2</v>
      </c>
    </row>
    <row r="25" spans="1:10" x14ac:dyDescent="0.25">
      <c r="A25" s="7" t="s">
        <v>192</v>
      </c>
      <c r="B25" s="65">
        <v>235</v>
      </c>
      <c r="C25" s="66">
        <v>256</v>
      </c>
      <c r="D25" s="65">
        <v>3080</v>
      </c>
      <c r="E25" s="66">
        <v>3257</v>
      </c>
      <c r="F25" s="67"/>
      <c r="G25" s="65">
        <f t="shared" si="0"/>
        <v>-21</v>
      </c>
      <c r="H25" s="66">
        <f t="shared" si="1"/>
        <v>-177</v>
      </c>
      <c r="I25" s="20">
        <f t="shared" si="2"/>
        <v>-8.203125E-2</v>
      </c>
      <c r="J25" s="21">
        <f t="shared" si="3"/>
        <v>-5.4344488793368131E-2</v>
      </c>
    </row>
    <row r="26" spans="1:10" x14ac:dyDescent="0.25">
      <c r="A26" s="7" t="s">
        <v>191</v>
      </c>
      <c r="B26" s="65">
        <v>29</v>
      </c>
      <c r="C26" s="66">
        <v>92</v>
      </c>
      <c r="D26" s="65">
        <v>1951</v>
      </c>
      <c r="E26" s="66">
        <v>1127</v>
      </c>
      <c r="F26" s="67"/>
      <c r="G26" s="65">
        <f t="shared" si="0"/>
        <v>-63</v>
      </c>
      <c r="H26" s="66">
        <f t="shared" si="1"/>
        <v>824</v>
      </c>
      <c r="I26" s="20">
        <f t="shared" si="2"/>
        <v>-0.68478260869565222</v>
      </c>
      <c r="J26" s="21">
        <f t="shared" si="3"/>
        <v>0.73114463176574973</v>
      </c>
    </row>
    <row r="27" spans="1:10" x14ac:dyDescent="0.25">
      <c r="A27" s="7" t="s">
        <v>190</v>
      </c>
      <c r="B27" s="65">
        <v>4</v>
      </c>
      <c r="C27" s="66">
        <v>0</v>
      </c>
      <c r="D27" s="65">
        <v>89</v>
      </c>
      <c r="E27" s="66">
        <v>0</v>
      </c>
      <c r="F27" s="67"/>
      <c r="G27" s="65">
        <f t="shared" si="0"/>
        <v>4</v>
      </c>
      <c r="H27" s="66">
        <f t="shared" si="1"/>
        <v>89</v>
      </c>
      <c r="I27" s="20" t="str">
        <f t="shared" si="2"/>
        <v>-</v>
      </c>
      <c r="J27" s="21" t="str">
        <f t="shared" si="3"/>
        <v>-</v>
      </c>
    </row>
    <row r="28" spans="1:10" x14ac:dyDescent="0.25">
      <c r="A28" s="7" t="s">
        <v>189</v>
      </c>
      <c r="B28" s="65">
        <v>57</v>
      </c>
      <c r="C28" s="66">
        <v>97</v>
      </c>
      <c r="D28" s="65">
        <v>828</v>
      </c>
      <c r="E28" s="66">
        <v>951</v>
      </c>
      <c r="F28" s="67"/>
      <c r="G28" s="65">
        <f t="shared" si="0"/>
        <v>-40</v>
      </c>
      <c r="H28" s="66">
        <f t="shared" si="1"/>
        <v>-123</v>
      </c>
      <c r="I28" s="20">
        <f t="shared" si="2"/>
        <v>-0.41237113402061853</v>
      </c>
      <c r="J28" s="21">
        <f t="shared" si="3"/>
        <v>-0.12933753943217666</v>
      </c>
    </row>
    <row r="29" spans="1:10" x14ac:dyDescent="0.25">
      <c r="A29" s="7" t="s">
        <v>188</v>
      </c>
      <c r="B29" s="65">
        <v>5962</v>
      </c>
      <c r="C29" s="66">
        <v>6612</v>
      </c>
      <c r="D29" s="65">
        <v>79719</v>
      </c>
      <c r="E29" s="66">
        <v>81564</v>
      </c>
      <c r="F29" s="67"/>
      <c r="G29" s="65">
        <f t="shared" si="0"/>
        <v>-650</v>
      </c>
      <c r="H29" s="66">
        <f t="shared" si="1"/>
        <v>-1845</v>
      </c>
      <c r="I29" s="20">
        <f t="shared" si="2"/>
        <v>-9.8306110102843319E-2</v>
      </c>
      <c r="J29" s="21">
        <f t="shared" si="3"/>
        <v>-2.2620273650139768E-2</v>
      </c>
    </row>
    <row r="30" spans="1:10" x14ac:dyDescent="0.25">
      <c r="A30" s="7" t="s">
        <v>187</v>
      </c>
      <c r="B30" s="65">
        <v>3128</v>
      </c>
      <c r="C30" s="66">
        <v>3060</v>
      </c>
      <c r="D30" s="65">
        <v>44807</v>
      </c>
      <c r="E30" s="66">
        <v>40050</v>
      </c>
      <c r="F30" s="67"/>
      <c r="G30" s="65">
        <f t="shared" si="0"/>
        <v>68</v>
      </c>
      <c r="H30" s="66">
        <f t="shared" si="1"/>
        <v>4757</v>
      </c>
      <c r="I30" s="20">
        <f t="shared" si="2"/>
        <v>2.2222222222222223E-2</v>
      </c>
      <c r="J30" s="21">
        <f t="shared" si="3"/>
        <v>0.11877652933832709</v>
      </c>
    </row>
    <row r="31" spans="1:10" x14ac:dyDescent="0.25">
      <c r="A31" s="7" t="s">
        <v>186</v>
      </c>
      <c r="B31" s="65">
        <v>536</v>
      </c>
      <c r="C31" s="66">
        <v>365</v>
      </c>
      <c r="D31" s="65">
        <v>5225</v>
      </c>
      <c r="E31" s="66">
        <v>5639</v>
      </c>
      <c r="F31" s="67"/>
      <c r="G31" s="65">
        <f t="shared" si="0"/>
        <v>171</v>
      </c>
      <c r="H31" s="66">
        <f t="shared" si="1"/>
        <v>-414</v>
      </c>
      <c r="I31" s="20">
        <f t="shared" si="2"/>
        <v>0.46849315068493153</v>
      </c>
      <c r="J31" s="21">
        <f t="shared" si="3"/>
        <v>-7.3417272566057817E-2</v>
      </c>
    </row>
    <row r="32" spans="1:10" x14ac:dyDescent="0.25">
      <c r="A32" s="7" t="s">
        <v>184</v>
      </c>
      <c r="B32" s="65">
        <v>46</v>
      </c>
      <c r="C32" s="66">
        <v>33</v>
      </c>
      <c r="D32" s="65">
        <v>537</v>
      </c>
      <c r="E32" s="66">
        <v>699</v>
      </c>
      <c r="F32" s="67"/>
      <c r="G32" s="65">
        <f t="shared" si="0"/>
        <v>13</v>
      </c>
      <c r="H32" s="66">
        <f t="shared" si="1"/>
        <v>-162</v>
      </c>
      <c r="I32" s="20">
        <f t="shared" si="2"/>
        <v>0.39393939393939392</v>
      </c>
      <c r="J32" s="21">
        <f t="shared" si="3"/>
        <v>-0.23175965665236051</v>
      </c>
    </row>
    <row r="33" spans="1:10" x14ac:dyDescent="0.25">
      <c r="A33" s="7" t="s">
        <v>183</v>
      </c>
      <c r="B33" s="65">
        <v>66</v>
      </c>
      <c r="C33" s="66">
        <v>46</v>
      </c>
      <c r="D33" s="65">
        <v>984</v>
      </c>
      <c r="E33" s="66">
        <v>1336</v>
      </c>
      <c r="F33" s="67"/>
      <c r="G33" s="65">
        <f t="shared" si="0"/>
        <v>20</v>
      </c>
      <c r="H33" s="66">
        <f t="shared" si="1"/>
        <v>-352</v>
      </c>
      <c r="I33" s="20">
        <f t="shared" si="2"/>
        <v>0.43478260869565216</v>
      </c>
      <c r="J33" s="21">
        <f t="shared" si="3"/>
        <v>-0.26347305389221559</v>
      </c>
    </row>
    <row r="34" spans="1:10" x14ac:dyDescent="0.25">
      <c r="A34" s="7" t="s">
        <v>182</v>
      </c>
      <c r="B34" s="65">
        <v>43</v>
      </c>
      <c r="C34" s="66">
        <v>57</v>
      </c>
      <c r="D34" s="65">
        <v>960</v>
      </c>
      <c r="E34" s="66">
        <v>1404</v>
      </c>
      <c r="F34" s="67"/>
      <c r="G34" s="65">
        <f t="shared" si="0"/>
        <v>-14</v>
      </c>
      <c r="H34" s="66">
        <f t="shared" si="1"/>
        <v>-444</v>
      </c>
      <c r="I34" s="20">
        <f t="shared" si="2"/>
        <v>-0.24561403508771928</v>
      </c>
      <c r="J34" s="21">
        <f t="shared" si="3"/>
        <v>-0.31623931623931623</v>
      </c>
    </row>
    <row r="35" spans="1:10" x14ac:dyDescent="0.25">
      <c r="A35" s="7" t="s">
        <v>181</v>
      </c>
      <c r="B35" s="65">
        <v>202</v>
      </c>
      <c r="C35" s="66">
        <v>90</v>
      </c>
      <c r="D35" s="65">
        <v>1881</v>
      </c>
      <c r="E35" s="66">
        <v>1809</v>
      </c>
      <c r="F35" s="67"/>
      <c r="G35" s="65">
        <f t="shared" si="0"/>
        <v>112</v>
      </c>
      <c r="H35" s="66">
        <f t="shared" si="1"/>
        <v>72</v>
      </c>
      <c r="I35" s="20">
        <f t="shared" si="2"/>
        <v>1.2444444444444445</v>
      </c>
      <c r="J35" s="21">
        <f t="shared" si="3"/>
        <v>3.9800995024875621E-2</v>
      </c>
    </row>
    <row r="36" spans="1:10" x14ac:dyDescent="0.25">
      <c r="A36" s="7" t="s">
        <v>180</v>
      </c>
      <c r="B36" s="65">
        <v>198</v>
      </c>
      <c r="C36" s="66">
        <v>254</v>
      </c>
      <c r="D36" s="65">
        <v>3594</v>
      </c>
      <c r="E36" s="66">
        <v>3591</v>
      </c>
      <c r="F36" s="67"/>
      <c r="G36" s="65">
        <f t="shared" si="0"/>
        <v>-56</v>
      </c>
      <c r="H36" s="66">
        <f t="shared" si="1"/>
        <v>3</v>
      </c>
      <c r="I36" s="20">
        <f t="shared" si="2"/>
        <v>-0.22047244094488189</v>
      </c>
      <c r="J36" s="21">
        <f t="shared" si="3"/>
        <v>8.3542188805346695E-4</v>
      </c>
    </row>
    <row r="37" spans="1:10" x14ac:dyDescent="0.25">
      <c r="A37" s="7" t="s">
        <v>179</v>
      </c>
      <c r="B37" s="65">
        <v>210</v>
      </c>
      <c r="C37" s="66">
        <v>347</v>
      </c>
      <c r="D37" s="65">
        <v>3979</v>
      </c>
      <c r="E37" s="66">
        <v>3471</v>
      </c>
      <c r="F37" s="67"/>
      <c r="G37" s="65">
        <f t="shared" si="0"/>
        <v>-137</v>
      </c>
      <c r="H37" s="66">
        <f t="shared" si="1"/>
        <v>508</v>
      </c>
      <c r="I37" s="20">
        <f t="shared" si="2"/>
        <v>-0.39481268011527376</v>
      </c>
      <c r="J37" s="21">
        <f t="shared" si="3"/>
        <v>0.14635551714203399</v>
      </c>
    </row>
    <row r="38" spans="1:10" x14ac:dyDescent="0.25">
      <c r="A38" s="7" t="s">
        <v>178</v>
      </c>
      <c r="B38" s="65">
        <v>16</v>
      </c>
      <c r="C38" s="66">
        <v>28</v>
      </c>
      <c r="D38" s="65">
        <v>401</v>
      </c>
      <c r="E38" s="66">
        <v>1225</v>
      </c>
      <c r="F38" s="67"/>
      <c r="G38" s="65">
        <f t="shared" si="0"/>
        <v>-12</v>
      </c>
      <c r="H38" s="66">
        <f t="shared" si="1"/>
        <v>-824</v>
      </c>
      <c r="I38" s="20">
        <f t="shared" si="2"/>
        <v>-0.42857142857142855</v>
      </c>
      <c r="J38" s="21">
        <f t="shared" si="3"/>
        <v>-0.67265306122448976</v>
      </c>
    </row>
    <row r="39" spans="1:10" x14ac:dyDescent="0.25">
      <c r="A39" s="7" t="s">
        <v>177</v>
      </c>
      <c r="B39" s="65">
        <v>4881</v>
      </c>
      <c r="C39" s="66">
        <v>4922</v>
      </c>
      <c r="D39" s="65">
        <v>58646</v>
      </c>
      <c r="E39" s="66">
        <v>57155</v>
      </c>
      <c r="F39" s="67"/>
      <c r="G39" s="65">
        <f t="shared" si="0"/>
        <v>-41</v>
      </c>
      <c r="H39" s="66">
        <f t="shared" si="1"/>
        <v>1491</v>
      </c>
      <c r="I39" s="20">
        <f t="shared" si="2"/>
        <v>-8.3299471759447387E-3</v>
      </c>
      <c r="J39" s="21">
        <f t="shared" si="3"/>
        <v>2.6086956521739129E-2</v>
      </c>
    </row>
    <row r="40" spans="1:10" x14ac:dyDescent="0.25">
      <c r="A40" s="7" t="s">
        <v>176</v>
      </c>
      <c r="B40" s="65">
        <v>114</v>
      </c>
      <c r="C40" s="66">
        <v>61</v>
      </c>
      <c r="D40" s="65">
        <v>1021</v>
      </c>
      <c r="E40" s="66">
        <v>1625</v>
      </c>
      <c r="F40" s="67"/>
      <c r="G40" s="65">
        <f t="shared" si="0"/>
        <v>53</v>
      </c>
      <c r="H40" s="66">
        <f t="shared" si="1"/>
        <v>-604</v>
      </c>
      <c r="I40" s="20">
        <f t="shared" si="2"/>
        <v>0.86885245901639341</v>
      </c>
      <c r="J40" s="21">
        <f t="shared" si="3"/>
        <v>-0.37169230769230771</v>
      </c>
    </row>
    <row r="41" spans="1:10" x14ac:dyDescent="0.25">
      <c r="A41" s="7" t="s">
        <v>174</v>
      </c>
      <c r="B41" s="65">
        <v>969</v>
      </c>
      <c r="C41" s="66">
        <v>1023</v>
      </c>
      <c r="D41" s="65">
        <v>12700</v>
      </c>
      <c r="E41" s="66">
        <v>12009</v>
      </c>
      <c r="F41" s="67"/>
      <c r="G41" s="65">
        <f t="shared" si="0"/>
        <v>-54</v>
      </c>
      <c r="H41" s="66">
        <f t="shared" si="1"/>
        <v>691</v>
      </c>
      <c r="I41" s="20">
        <f t="shared" si="2"/>
        <v>-5.2785923753665691E-2</v>
      </c>
      <c r="J41" s="21">
        <f t="shared" si="3"/>
        <v>5.7540178199683573E-2</v>
      </c>
    </row>
    <row r="42" spans="1:10" x14ac:dyDescent="0.25">
      <c r="A42" s="7" t="s">
        <v>175</v>
      </c>
      <c r="B42" s="65">
        <v>5</v>
      </c>
      <c r="C42" s="66">
        <v>0</v>
      </c>
      <c r="D42" s="65">
        <v>20</v>
      </c>
      <c r="E42" s="66">
        <v>0</v>
      </c>
      <c r="F42" s="67"/>
      <c r="G42" s="65">
        <f t="shared" si="0"/>
        <v>5</v>
      </c>
      <c r="H42" s="66">
        <f t="shared" si="1"/>
        <v>20</v>
      </c>
      <c r="I42" s="20" t="str">
        <f t="shared" si="2"/>
        <v>-</v>
      </c>
      <c r="J42" s="21" t="str">
        <f t="shared" si="3"/>
        <v>-</v>
      </c>
    </row>
    <row r="43" spans="1:10" x14ac:dyDescent="0.25">
      <c r="A43" s="7" t="s">
        <v>185</v>
      </c>
      <c r="B43" s="65">
        <v>887</v>
      </c>
      <c r="C43" s="66">
        <v>800</v>
      </c>
      <c r="D43" s="65">
        <v>9786</v>
      </c>
      <c r="E43" s="66">
        <v>8439</v>
      </c>
      <c r="F43" s="67"/>
      <c r="G43" s="65">
        <f t="shared" si="0"/>
        <v>87</v>
      </c>
      <c r="H43" s="66">
        <f t="shared" si="1"/>
        <v>1347</v>
      </c>
      <c r="I43" s="20">
        <f t="shared" si="2"/>
        <v>0.10875</v>
      </c>
      <c r="J43" s="21">
        <f t="shared" si="3"/>
        <v>0.15961606825453253</v>
      </c>
    </row>
    <row r="44" spans="1:10" x14ac:dyDescent="0.25">
      <c r="A44" s="7"/>
      <c r="B44" s="65"/>
      <c r="C44" s="66"/>
      <c r="D44" s="65"/>
      <c r="E44" s="66"/>
      <c r="F44" s="67"/>
      <c r="G44" s="65"/>
      <c r="H44" s="66"/>
      <c r="I44" s="20"/>
      <c r="J44" s="21"/>
    </row>
    <row r="45" spans="1:10" s="43" customFormat="1" x14ac:dyDescent="0.25">
      <c r="A45" s="27" t="s">
        <v>28</v>
      </c>
      <c r="B45" s="71">
        <f>SUM(B15:B44)</f>
        <v>24005</v>
      </c>
      <c r="C45" s="72">
        <f>SUM(C15:C44)</f>
        <v>21249</v>
      </c>
      <c r="D45" s="71">
        <f>SUM(D15:D44)</f>
        <v>287314</v>
      </c>
      <c r="E45" s="72">
        <f>SUM(E15:E44)</f>
        <v>272733</v>
      </c>
      <c r="F45" s="73"/>
      <c r="G45" s="71">
        <f>B45-C45</f>
        <v>2756</v>
      </c>
      <c r="H45" s="72">
        <f>D45-E45</f>
        <v>14581</v>
      </c>
      <c r="I45" s="37">
        <f>IF(C45=0, "-", G45/C45)</f>
        <v>0.12970022118687938</v>
      </c>
      <c r="J45" s="38">
        <f>IF(E45=0, "-", H45/E45)</f>
        <v>5.3462543953243652E-2</v>
      </c>
    </row>
    <row r="46" spans="1:10" s="43" customFormat="1" x14ac:dyDescent="0.25">
      <c r="A46" s="27" t="s">
        <v>0</v>
      </c>
      <c r="B46" s="71">
        <f>B11+B45</f>
        <v>24005</v>
      </c>
      <c r="C46" s="77">
        <f>C11+C45</f>
        <v>21249</v>
      </c>
      <c r="D46" s="71">
        <f>D11+D45</f>
        <v>287314</v>
      </c>
      <c r="E46" s="77">
        <f>E11+E45</f>
        <v>272733</v>
      </c>
      <c r="F46" s="73"/>
      <c r="G46" s="71">
        <f>B46-C46</f>
        <v>2756</v>
      </c>
      <c r="H46" s="72">
        <f>D46-E46</f>
        <v>14581</v>
      </c>
      <c r="I46" s="37">
        <f>IF(C46=0, "-", G46/C46)</f>
        <v>0.12970022118687938</v>
      </c>
      <c r="J46" s="38">
        <f>IF(E46=0, "-", H46/E46)</f>
        <v>5.3462543953243652E-2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1"/>
  <sheetViews>
    <sheetView tabSelected="1" zoomScaleNormal="100" workbookViewId="0">
      <selection activeCell="M1" sqref="M1"/>
    </sheetView>
  </sheetViews>
  <sheetFormatPr defaultRowHeight="13.2" x14ac:dyDescent="0.25"/>
  <cols>
    <col min="1" max="1" width="29.8867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113</v>
      </c>
      <c r="B2" s="202" t="s">
        <v>104</v>
      </c>
      <c r="C2" s="198"/>
      <c r="D2" s="198"/>
      <c r="E2" s="203"/>
      <c r="F2" s="203"/>
      <c r="G2" s="203"/>
      <c r="H2" s="203"/>
      <c r="I2" s="203"/>
      <c r="J2" s="203"/>
      <c r="K2" s="203"/>
    </row>
    <row r="4" spans="1:11" ht="15.6" x14ac:dyDescent="0.3">
      <c r="A4" s="164" t="s">
        <v>115</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115</v>
      </c>
      <c r="B6" s="61" t="s">
        <v>12</v>
      </c>
      <c r="C6" s="62" t="s">
        <v>13</v>
      </c>
      <c r="D6" s="61" t="s">
        <v>12</v>
      </c>
      <c r="E6" s="63" t="s">
        <v>13</v>
      </c>
      <c r="F6" s="62" t="s">
        <v>12</v>
      </c>
      <c r="G6" s="62" t="s">
        <v>13</v>
      </c>
      <c r="H6" s="61" t="s">
        <v>12</v>
      </c>
      <c r="I6" s="63" t="s">
        <v>13</v>
      </c>
      <c r="J6" s="61"/>
      <c r="K6" s="63"/>
    </row>
    <row r="7" spans="1:11" x14ac:dyDescent="0.25">
      <c r="A7" s="7" t="s">
        <v>203</v>
      </c>
      <c r="B7" s="65">
        <v>0</v>
      </c>
      <c r="C7" s="34">
        <f>IF(B11=0, "-", B7/B11)</f>
        <v>0</v>
      </c>
      <c r="D7" s="65">
        <v>29</v>
      </c>
      <c r="E7" s="9">
        <f>IF(D11=0, "-", D7/D11)</f>
        <v>0.10740740740740741</v>
      </c>
      <c r="F7" s="81">
        <v>113</v>
      </c>
      <c r="G7" s="34">
        <f>IF(F11=0, "-", F7/F11)</f>
        <v>6.0234541577825158E-2</v>
      </c>
      <c r="H7" s="65">
        <v>234</v>
      </c>
      <c r="I7" s="9">
        <f>IF(H11=0, "-", H7/H11)</f>
        <v>0.10090556274256145</v>
      </c>
      <c r="J7" s="8">
        <f>IF(D7=0, "-", IF((B7-D7)/D7&lt;10, (B7-D7)/D7, "&gt;999%"))</f>
        <v>-1</v>
      </c>
      <c r="K7" s="9">
        <f>IF(H7=0, "-", IF((F7-H7)/H7&lt;10, (F7-H7)/H7, "&gt;999%"))</f>
        <v>-0.51709401709401714</v>
      </c>
    </row>
    <row r="8" spans="1:11" x14ac:dyDescent="0.25">
      <c r="A8" s="7" t="s">
        <v>204</v>
      </c>
      <c r="B8" s="65">
        <v>226</v>
      </c>
      <c r="C8" s="34">
        <f>IF(B11=0, "-", B8/B11)</f>
        <v>0.99559471365638763</v>
      </c>
      <c r="D8" s="65">
        <v>101</v>
      </c>
      <c r="E8" s="9">
        <f>IF(D11=0, "-", D8/D11)</f>
        <v>0.37407407407407406</v>
      </c>
      <c r="F8" s="81">
        <v>1544</v>
      </c>
      <c r="G8" s="34">
        <f>IF(F11=0, "-", F8/F11)</f>
        <v>0.82302771855010659</v>
      </c>
      <c r="H8" s="65">
        <v>1660</v>
      </c>
      <c r="I8" s="9">
        <f>IF(H11=0, "-", H8/H11)</f>
        <v>0.71582578697714527</v>
      </c>
      <c r="J8" s="8">
        <f>IF(D8=0, "-", IF((B8-D8)/D8&lt;10, (B8-D8)/D8, "&gt;999%"))</f>
        <v>1.2376237623762376</v>
      </c>
      <c r="K8" s="9">
        <f>IF(H8=0, "-", IF((F8-H8)/H8&lt;10, (F8-H8)/H8, "&gt;999%"))</f>
        <v>-6.9879518072289162E-2</v>
      </c>
    </row>
    <row r="9" spans="1:11" x14ac:dyDescent="0.25">
      <c r="A9" s="7" t="s">
        <v>205</v>
      </c>
      <c r="B9" s="65">
        <v>1</v>
      </c>
      <c r="C9" s="34">
        <f>IF(B11=0, "-", B9/B11)</f>
        <v>4.4052863436123352E-3</v>
      </c>
      <c r="D9" s="65">
        <v>140</v>
      </c>
      <c r="E9" s="9">
        <f>IF(D11=0, "-", D9/D11)</f>
        <v>0.51851851851851849</v>
      </c>
      <c r="F9" s="81">
        <v>219</v>
      </c>
      <c r="G9" s="34">
        <f>IF(F11=0, "-", F9/F11)</f>
        <v>0.11673773987206823</v>
      </c>
      <c r="H9" s="65">
        <v>425</v>
      </c>
      <c r="I9" s="9">
        <f>IF(H11=0, "-", H9/H11)</f>
        <v>0.18326865028029324</v>
      </c>
      <c r="J9" s="8">
        <f>IF(D9=0, "-", IF((B9-D9)/D9&lt;10, (B9-D9)/D9, "&gt;999%"))</f>
        <v>-0.99285714285714288</v>
      </c>
      <c r="K9" s="9">
        <f>IF(H9=0, "-", IF((F9-H9)/H9&lt;10, (F9-H9)/H9, "&gt;999%"))</f>
        <v>-0.48470588235294115</v>
      </c>
    </row>
    <row r="10" spans="1:11" x14ac:dyDescent="0.25">
      <c r="A10" s="2"/>
      <c r="B10" s="68"/>
      <c r="C10" s="33"/>
      <c r="D10" s="68"/>
      <c r="E10" s="6"/>
      <c r="F10" s="82"/>
      <c r="G10" s="33"/>
      <c r="H10" s="68"/>
      <c r="I10" s="6"/>
      <c r="J10" s="5"/>
      <c r="K10" s="6"/>
    </row>
    <row r="11" spans="1:11" s="43" customFormat="1" x14ac:dyDescent="0.25">
      <c r="A11" s="162" t="s">
        <v>622</v>
      </c>
      <c r="B11" s="71">
        <f>SUM(B7:B10)</f>
        <v>227</v>
      </c>
      <c r="C11" s="40">
        <f>B11/24005</f>
        <v>9.4563632576546552E-3</v>
      </c>
      <c r="D11" s="71">
        <f>SUM(D7:D10)</f>
        <v>270</v>
      </c>
      <c r="E11" s="41">
        <f>D11/21249</f>
        <v>1.2706480304955527E-2</v>
      </c>
      <c r="F11" s="77">
        <f>SUM(F7:F10)</f>
        <v>1876</v>
      </c>
      <c r="G11" s="42">
        <f>F11/287314</f>
        <v>6.5294416561671202E-3</v>
      </c>
      <c r="H11" s="71">
        <f>SUM(H7:H10)</f>
        <v>2319</v>
      </c>
      <c r="I11" s="41">
        <f>H11/272733</f>
        <v>8.5028214407497447E-3</v>
      </c>
      <c r="J11" s="37">
        <f>IF(D11=0, "-", IF((B11-D11)/D11&lt;10, (B11-D11)/D11, "&gt;999%"))</f>
        <v>-0.15925925925925927</v>
      </c>
      <c r="K11" s="38">
        <f>IF(H11=0, "-", IF((F11-H11)/H11&lt;10, (F11-H11)/H11, "&gt;999%"))</f>
        <v>-0.19103061664510565</v>
      </c>
    </row>
    <row r="12" spans="1:11" x14ac:dyDescent="0.25">
      <c r="B12" s="83"/>
      <c r="D12" s="83"/>
      <c r="F12" s="83"/>
      <c r="H12" s="83"/>
    </row>
    <row r="13" spans="1:11" s="43" customFormat="1" x14ac:dyDescent="0.25">
      <c r="A13" s="162" t="s">
        <v>622</v>
      </c>
      <c r="B13" s="71">
        <v>227</v>
      </c>
      <c r="C13" s="40">
        <f>B13/24005</f>
        <v>9.4563632576546552E-3</v>
      </c>
      <c r="D13" s="71">
        <v>270</v>
      </c>
      <c r="E13" s="41">
        <f>D13/21249</f>
        <v>1.2706480304955527E-2</v>
      </c>
      <c r="F13" s="77">
        <v>1876</v>
      </c>
      <c r="G13" s="42">
        <f>F13/287314</f>
        <v>6.5294416561671202E-3</v>
      </c>
      <c r="H13" s="71">
        <v>2319</v>
      </c>
      <c r="I13" s="41">
        <f>H13/272733</f>
        <v>8.5028214407497447E-3</v>
      </c>
      <c r="J13" s="37">
        <f>IF(D13=0, "-", IF((B13-D13)/D13&lt;10, (B13-D13)/D13, "&gt;999%"))</f>
        <v>-0.15925925925925927</v>
      </c>
      <c r="K13" s="38">
        <f>IF(H13=0, "-", IF((F13-H13)/H13&lt;10, (F13-H13)/H13, "&gt;999%"))</f>
        <v>-0.19103061664510565</v>
      </c>
    </row>
    <row r="14" spans="1:11" x14ac:dyDescent="0.25">
      <c r="B14" s="83"/>
      <c r="D14" s="83"/>
      <c r="F14" s="83"/>
      <c r="H14" s="83"/>
    </row>
    <row r="15" spans="1:11" ht="15.6" x14ac:dyDescent="0.3">
      <c r="A15" s="164" t="s">
        <v>116</v>
      </c>
      <c r="B15" s="196" t="s">
        <v>1</v>
      </c>
      <c r="C15" s="200"/>
      <c r="D15" s="200"/>
      <c r="E15" s="197"/>
      <c r="F15" s="196" t="s">
        <v>14</v>
      </c>
      <c r="G15" s="200"/>
      <c r="H15" s="200"/>
      <c r="I15" s="197"/>
      <c r="J15" s="196" t="s">
        <v>15</v>
      </c>
      <c r="K15" s="197"/>
    </row>
    <row r="16" spans="1:11" x14ac:dyDescent="0.25">
      <c r="A16" s="22"/>
      <c r="B16" s="196">
        <f>VALUE(RIGHT($B$2, 4))</f>
        <v>2022</v>
      </c>
      <c r="C16" s="197"/>
      <c r="D16" s="196">
        <f>B16-1</f>
        <v>2021</v>
      </c>
      <c r="E16" s="204"/>
      <c r="F16" s="196">
        <f>B16</f>
        <v>2022</v>
      </c>
      <c r="G16" s="204"/>
      <c r="H16" s="196">
        <f>D16</f>
        <v>2021</v>
      </c>
      <c r="I16" s="204"/>
      <c r="J16" s="140" t="s">
        <v>4</v>
      </c>
      <c r="K16" s="141" t="s">
        <v>2</v>
      </c>
    </row>
    <row r="17" spans="1:11" x14ac:dyDescent="0.25">
      <c r="A17" s="163" t="s">
        <v>140</v>
      </c>
      <c r="B17" s="61" t="s">
        <v>12</v>
      </c>
      <c r="C17" s="62" t="s">
        <v>13</v>
      </c>
      <c r="D17" s="61" t="s">
        <v>12</v>
      </c>
      <c r="E17" s="63" t="s">
        <v>13</v>
      </c>
      <c r="F17" s="62" t="s">
        <v>12</v>
      </c>
      <c r="G17" s="62" t="s">
        <v>13</v>
      </c>
      <c r="H17" s="61" t="s">
        <v>12</v>
      </c>
      <c r="I17" s="63" t="s">
        <v>13</v>
      </c>
      <c r="J17" s="61"/>
      <c r="K17" s="63"/>
    </row>
    <row r="18" spans="1:11" x14ac:dyDescent="0.25">
      <c r="A18" s="7" t="s">
        <v>206</v>
      </c>
      <c r="B18" s="65">
        <v>3</v>
      </c>
      <c r="C18" s="34">
        <f>IF(B32=0, "-", B18/B32)</f>
        <v>4.7393364928909956E-3</v>
      </c>
      <c r="D18" s="65">
        <v>1</v>
      </c>
      <c r="E18" s="9">
        <f>IF(D32=0, "-", D18/D32)</f>
        <v>1.4471780028943559E-3</v>
      </c>
      <c r="F18" s="81">
        <v>30</v>
      </c>
      <c r="G18" s="34">
        <f>IF(F32=0, "-", F18/F32)</f>
        <v>2.9282576866764276E-3</v>
      </c>
      <c r="H18" s="65">
        <v>86</v>
      </c>
      <c r="I18" s="9">
        <f>IF(H32=0, "-", H18/H32)</f>
        <v>8.4695686428993503E-3</v>
      </c>
      <c r="J18" s="8">
        <f t="shared" ref="J18:J30" si="0">IF(D18=0, "-", IF((B18-D18)/D18&lt;10, (B18-D18)/D18, "&gt;999%"))</f>
        <v>2</v>
      </c>
      <c r="K18" s="9">
        <f t="shared" ref="K18:K30" si="1">IF(H18=0, "-", IF((F18-H18)/H18&lt;10, (F18-H18)/H18, "&gt;999%"))</f>
        <v>-0.65116279069767447</v>
      </c>
    </row>
    <row r="19" spans="1:11" x14ac:dyDescent="0.25">
      <c r="A19" s="7" t="s">
        <v>207</v>
      </c>
      <c r="B19" s="65">
        <v>0</v>
      </c>
      <c r="C19" s="34">
        <f>IF(B32=0, "-", B19/B32)</f>
        <v>0</v>
      </c>
      <c r="D19" s="65">
        <v>0</v>
      </c>
      <c r="E19" s="9">
        <f>IF(D32=0, "-", D19/D32)</f>
        <v>0</v>
      </c>
      <c r="F19" s="81">
        <v>0</v>
      </c>
      <c r="G19" s="34">
        <f>IF(F32=0, "-", F19/F32)</f>
        <v>0</v>
      </c>
      <c r="H19" s="65">
        <v>2</v>
      </c>
      <c r="I19" s="9">
        <f>IF(H32=0, "-", H19/H32)</f>
        <v>1.9696671262556627E-4</v>
      </c>
      <c r="J19" s="8" t="str">
        <f t="shared" si="0"/>
        <v>-</v>
      </c>
      <c r="K19" s="9">
        <f t="shared" si="1"/>
        <v>-1</v>
      </c>
    </row>
    <row r="20" spans="1:11" x14ac:dyDescent="0.25">
      <c r="A20" s="7" t="s">
        <v>208</v>
      </c>
      <c r="B20" s="65">
        <v>0</v>
      </c>
      <c r="C20" s="34">
        <f>IF(B32=0, "-", B20/B32)</f>
        <v>0</v>
      </c>
      <c r="D20" s="65">
        <v>0</v>
      </c>
      <c r="E20" s="9">
        <f>IF(D32=0, "-", D20/D32)</f>
        <v>0</v>
      </c>
      <c r="F20" s="81">
        <v>0</v>
      </c>
      <c r="G20" s="34">
        <f>IF(F32=0, "-", F20/F32)</f>
        <v>0</v>
      </c>
      <c r="H20" s="65">
        <v>133</v>
      </c>
      <c r="I20" s="9">
        <f>IF(H32=0, "-", H20/H32)</f>
        <v>1.3098286389600158E-2</v>
      </c>
      <c r="J20" s="8" t="str">
        <f t="shared" si="0"/>
        <v>-</v>
      </c>
      <c r="K20" s="9">
        <f t="shared" si="1"/>
        <v>-1</v>
      </c>
    </row>
    <row r="21" spans="1:11" x14ac:dyDescent="0.25">
      <c r="A21" s="7" t="s">
        <v>209</v>
      </c>
      <c r="B21" s="65">
        <v>2</v>
      </c>
      <c r="C21" s="34">
        <f>IF(B32=0, "-", B21/B32)</f>
        <v>3.1595576619273301E-3</v>
      </c>
      <c r="D21" s="65">
        <v>49</v>
      </c>
      <c r="E21" s="9">
        <f>IF(D32=0, "-", D21/D32)</f>
        <v>7.0911722141823438E-2</v>
      </c>
      <c r="F21" s="81">
        <v>136</v>
      </c>
      <c r="G21" s="34">
        <f>IF(F32=0, "-", F21/F32)</f>
        <v>1.3274768179599805E-2</v>
      </c>
      <c r="H21" s="65">
        <v>58</v>
      </c>
      <c r="I21" s="9">
        <f>IF(H32=0, "-", H21/H32)</f>
        <v>5.7120346661414219E-3</v>
      </c>
      <c r="J21" s="8">
        <f t="shared" si="0"/>
        <v>-0.95918367346938771</v>
      </c>
      <c r="K21" s="9">
        <f t="shared" si="1"/>
        <v>1.3448275862068966</v>
      </c>
    </row>
    <row r="22" spans="1:11" x14ac:dyDescent="0.25">
      <c r="A22" s="7" t="s">
        <v>210</v>
      </c>
      <c r="B22" s="65">
        <v>118</v>
      </c>
      <c r="C22" s="34">
        <f>IF(B32=0, "-", B22/B32)</f>
        <v>0.18641390205371247</v>
      </c>
      <c r="D22" s="65">
        <v>82</v>
      </c>
      <c r="E22" s="9">
        <f>IF(D32=0, "-", D22/D32)</f>
        <v>0.11866859623733719</v>
      </c>
      <c r="F22" s="81">
        <v>1326</v>
      </c>
      <c r="G22" s="34">
        <f>IF(F32=0, "-", F22/F32)</f>
        <v>0.12942898975109809</v>
      </c>
      <c r="H22" s="65">
        <v>1577</v>
      </c>
      <c r="I22" s="9">
        <f>IF(H32=0, "-", H22/H32)</f>
        <v>0.15530825290525901</v>
      </c>
      <c r="J22" s="8">
        <f t="shared" si="0"/>
        <v>0.43902439024390244</v>
      </c>
      <c r="K22" s="9">
        <f t="shared" si="1"/>
        <v>-0.15916296766011415</v>
      </c>
    </row>
    <row r="23" spans="1:11" x14ac:dyDescent="0.25">
      <c r="A23" s="7" t="s">
        <v>211</v>
      </c>
      <c r="B23" s="65">
        <v>93</v>
      </c>
      <c r="C23" s="34">
        <f>IF(B32=0, "-", B23/B32)</f>
        <v>0.14691943127962084</v>
      </c>
      <c r="D23" s="65">
        <v>30</v>
      </c>
      <c r="E23" s="9">
        <f>IF(D32=0, "-", D23/D32)</f>
        <v>4.3415340086830678E-2</v>
      </c>
      <c r="F23" s="81">
        <v>1219</v>
      </c>
      <c r="G23" s="34">
        <f>IF(F32=0, "-", F23/F32)</f>
        <v>0.11898487066861883</v>
      </c>
      <c r="H23" s="65">
        <v>971</v>
      </c>
      <c r="I23" s="9">
        <f>IF(H32=0, "-", H23/H32)</f>
        <v>9.5627338979712428E-2</v>
      </c>
      <c r="J23" s="8">
        <f t="shared" si="0"/>
        <v>2.1</v>
      </c>
      <c r="K23" s="9">
        <f t="shared" si="1"/>
        <v>0.25540679711637487</v>
      </c>
    </row>
    <row r="24" spans="1:11" x14ac:dyDescent="0.25">
      <c r="A24" s="7" t="s">
        <v>212</v>
      </c>
      <c r="B24" s="65">
        <v>259</v>
      </c>
      <c r="C24" s="34">
        <f>IF(B32=0, "-", B24/B32)</f>
        <v>0.40916271721958924</v>
      </c>
      <c r="D24" s="65">
        <v>193</v>
      </c>
      <c r="E24" s="9">
        <f>IF(D32=0, "-", D24/D32)</f>
        <v>0.27930535455861072</v>
      </c>
      <c r="F24" s="81">
        <v>3608</v>
      </c>
      <c r="G24" s="34">
        <f>IF(F32=0, "-", F24/F32)</f>
        <v>0.35217179111761837</v>
      </c>
      <c r="H24" s="65">
        <v>3028</v>
      </c>
      <c r="I24" s="9">
        <f>IF(H32=0, "-", H24/H32)</f>
        <v>0.29820760291510734</v>
      </c>
      <c r="J24" s="8">
        <f t="shared" si="0"/>
        <v>0.34196891191709844</v>
      </c>
      <c r="K24" s="9">
        <f t="shared" si="1"/>
        <v>0.19154557463672392</v>
      </c>
    </row>
    <row r="25" spans="1:11" x14ac:dyDescent="0.25">
      <c r="A25" s="7" t="s">
        <v>213</v>
      </c>
      <c r="B25" s="65">
        <v>17</v>
      </c>
      <c r="C25" s="34">
        <f>IF(B32=0, "-", B25/B32)</f>
        <v>2.6856240126382307E-2</v>
      </c>
      <c r="D25" s="65">
        <v>8</v>
      </c>
      <c r="E25" s="9">
        <f>IF(D32=0, "-", D25/D32)</f>
        <v>1.1577424023154847E-2</v>
      </c>
      <c r="F25" s="81">
        <v>93</v>
      </c>
      <c r="G25" s="34">
        <f>IF(F32=0, "-", F25/F32)</f>
        <v>9.0775988286969245E-3</v>
      </c>
      <c r="H25" s="65">
        <v>248</v>
      </c>
      <c r="I25" s="9">
        <f>IF(H32=0, "-", H25/H32)</f>
        <v>2.4423872365570219E-2</v>
      </c>
      <c r="J25" s="8">
        <f t="shared" si="0"/>
        <v>1.125</v>
      </c>
      <c r="K25" s="9">
        <f t="shared" si="1"/>
        <v>-0.625</v>
      </c>
    </row>
    <row r="26" spans="1:11" x14ac:dyDescent="0.25">
      <c r="A26" s="7" t="s">
        <v>214</v>
      </c>
      <c r="B26" s="65">
        <v>29</v>
      </c>
      <c r="C26" s="34">
        <f>IF(B32=0, "-", B26/B32)</f>
        <v>4.5813586097946286E-2</v>
      </c>
      <c r="D26" s="65">
        <v>92</v>
      </c>
      <c r="E26" s="9">
        <f>IF(D32=0, "-", D26/D32)</f>
        <v>0.13314037626628075</v>
      </c>
      <c r="F26" s="81">
        <v>1951</v>
      </c>
      <c r="G26" s="34">
        <f>IF(F32=0, "-", F26/F32)</f>
        <v>0.19043435822352367</v>
      </c>
      <c r="H26" s="65">
        <v>995</v>
      </c>
      <c r="I26" s="9">
        <f>IF(H32=0, "-", H26/H32)</f>
        <v>9.7990939531219221E-2</v>
      </c>
      <c r="J26" s="8">
        <f t="shared" si="0"/>
        <v>-0.68478260869565222</v>
      </c>
      <c r="K26" s="9">
        <f t="shared" si="1"/>
        <v>0.96080402010050248</v>
      </c>
    </row>
    <row r="27" spans="1:11" x14ac:dyDescent="0.25">
      <c r="A27" s="7" t="s">
        <v>215</v>
      </c>
      <c r="B27" s="65">
        <v>76</v>
      </c>
      <c r="C27" s="34">
        <f>IF(B32=0, "-", B27/B32)</f>
        <v>0.12006319115323855</v>
      </c>
      <c r="D27" s="65">
        <v>60</v>
      </c>
      <c r="E27" s="9">
        <f>IF(D32=0, "-", D27/D32)</f>
        <v>8.6830680173661356E-2</v>
      </c>
      <c r="F27" s="81">
        <v>832</v>
      </c>
      <c r="G27" s="34">
        <f>IF(F32=0, "-", F27/F32)</f>
        <v>8.1210346510492928E-2</v>
      </c>
      <c r="H27" s="65">
        <v>858</v>
      </c>
      <c r="I27" s="9">
        <f>IF(H32=0, "-", H27/H32)</f>
        <v>8.4498719716367937E-2</v>
      </c>
      <c r="J27" s="8">
        <f t="shared" si="0"/>
        <v>0.26666666666666666</v>
      </c>
      <c r="K27" s="9">
        <f t="shared" si="1"/>
        <v>-3.0303030303030304E-2</v>
      </c>
    </row>
    <row r="28" spans="1:11" x14ac:dyDescent="0.25">
      <c r="A28" s="7" t="s">
        <v>216</v>
      </c>
      <c r="B28" s="65">
        <v>0</v>
      </c>
      <c r="C28" s="34">
        <f>IF(B32=0, "-", B28/B32)</f>
        <v>0</v>
      </c>
      <c r="D28" s="65">
        <v>0</v>
      </c>
      <c r="E28" s="9">
        <f>IF(D32=0, "-", D28/D32)</f>
        <v>0</v>
      </c>
      <c r="F28" s="81">
        <v>0</v>
      </c>
      <c r="G28" s="34">
        <f>IF(F32=0, "-", F28/F32)</f>
        <v>0</v>
      </c>
      <c r="H28" s="65">
        <v>1</v>
      </c>
      <c r="I28" s="9">
        <f>IF(H32=0, "-", H28/H32)</f>
        <v>9.8483356312783137E-5</v>
      </c>
      <c r="J28" s="8" t="str">
        <f t="shared" si="0"/>
        <v>-</v>
      </c>
      <c r="K28" s="9">
        <f t="shared" si="1"/>
        <v>-1</v>
      </c>
    </row>
    <row r="29" spans="1:11" x14ac:dyDescent="0.25">
      <c r="A29" s="7" t="s">
        <v>217</v>
      </c>
      <c r="B29" s="65">
        <v>32</v>
      </c>
      <c r="C29" s="34">
        <f>IF(B32=0, "-", B29/B32)</f>
        <v>5.0552922590837282E-2</v>
      </c>
      <c r="D29" s="65">
        <v>43</v>
      </c>
      <c r="E29" s="9">
        <f>IF(D32=0, "-", D29/D32)</f>
        <v>6.2228654124457307E-2</v>
      </c>
      <c r="F29" s="81">
        <v>586</v>
      </c>
      <c r="G29" s="34">
        <f>IF(F32=0, "-", F29/F32)</f>
        <v>5.7198633479746221E-2</v>
      </c>
      <c r="H29" s="65">
        <v>953</v>
      </c>
      <c r="I29" s="9">
        <f>IF(H32=0, "-", H29/H32)</f>
        <v>9.3854638566082338E-2</v>
      </c>
      <c r="J29" s="8">
        <f t="shared" si="0"/>
        <v>-0.2558139534883721</v>
      </c>
      <c r="K29" s="9">
        <f t="shared" si="1"/>
        <v>-0.38509968520461701</v>
      </c>
    </row>
    <row r="30" spans="1:11" x14ac:dyDescent="0.25">
      <c r="A30" s="7" t="s">
        <v>218</v>
      </c>
      <c r="B30" s="65">
        <v>4</v>
      </c>
      <c r="C30" s="34">
        <f>IF(B32=0, "-", B30/B32)</f>
        <v>6.3191153238546603E-3</v>
      </c>
      <c r="D30" s="65">
        <v>133</v>
      </c>
      <c r="E30" s="9">
        <f>IF(D32=0, "-", D30/D32)</f>
        <v>0.19247467438494936</v>
      </c>
      <c r="F30" s="81">
        <v>464</v>
      </c>
      <c r="G30" s="34">
        <f>IF(F32=0, "-", F30/F32)</f>
        <v>4.5290385553928746E-2</v>
      </c>
      <c r="H30" s="65">
        <v>1244</v>
      </c>
      <c r="I30" s="9">
        <f>IF(H32=0, "-", H30/H32)</f>
        <v>0.12251329525310223</v>
      </c>
      <c r="J30" s="8">
        <f t="shared" si="0"/>
        <v>-0.96992481203007519</v>
      </c>
      <c r="K30" s="9">
        <f t="shared" si="1"/>
        <v>-0.62700964630225076</v>
      </c>
    </row>
    <row r="31" spans="1:11" x14ac:dyDescent="0.25">
      <c r="A31" s="2"/>
      <c r="B31" s="68"/>
      <c r="C31" s="33"/>
      <c r="D31" s="68"/>
      <c r="E31" s="6"/>
      <c r="F31" s="82"/>
      <c r="G31" s="33"/>
      <c r="H31" s="68"/>
      <c r="I31" s="6"/>
      <c r="J31" s="5"/>
      <c r="K31" s="6"/>
    </row>
    <row r="32" spans="1:11" s="43" customFormat="1" x14ac:dyDescent="0.25">
      <c r="A32" s="162" t="s">
        <v>621</v>
      </c>
      <c r="B32" s="71">
        <f>SUM(B18:B31)</f>
        <v>633</v>
      </c>
      <c r="C32" s="40">
        <f>B32/24005</f>
        <v>2.6369506352843158E-2</v>
      </c>
      <c r="D32" s="71">
        <f>SUM(D18:D31)</f>
        <v>691</v>
      </c>
      <c r="E32" s="41">
        <f>D32/21249</f>
        <v>3.2519177373052849E-2</v>
      </c>
      <c r="F32" s="77">
        <f>SUM(F18:F31)</f>
        <v>10245</v>
      </c>
      <c r="G32" s="42">
        <f>F32/287314</f>
        <v>3.565785168839667E-2</v>
      </c>
      <c r="H32" s="71">
        <f>SUM(H18:H31)</f>
        <v>10154</v>
      </c>
      <c r="I32" s="41">
        <f>H32/272733</f>
        <v>3.7230551491752008E-2</v>
      </c>
      <c r="J32" s="37">
        <f>IF(D32=0, "-", IF((B32-D32)/D32&lt;10, (B32-D32)/D32, "&gt;999%"))</f>
        <v>-8.3936324167872653E-2</v>
      </c>
      <c r="K32" s="38">
        <f>IF(H32=0, "-", IF((F32-H32)/H32&lt;10, (F32-H32)/H32, "&gt;999%"))</f>
        <v>8.9619854244632653E-3</v>
      </c>
    </row>
    <row r="33" spans="1:11" x14ac:dyDescent="0.25">
      <c r="B33" s="83"/>
      <c r="D33" s="83"/>
      <c r="F33" s="83"/>
      <c r="H33" s="83"/>
    </row>
    <row r="34" spans="1:11" x14ac:dyDescent="0.25">
      <c r="A34" s="163" t="s">
        <v>141</v>
      </c>
      <c r="B34" s="61" t="s">
        <v>12</v>
      </c>
      <c r="C34" s="62" t="s">
        <v>13</v>
      </c>
      <c r="D34" s="61" t="s">
        <v>12</v>
      </c>
      <c r="E34" s="63" t="s">
        <v>13</v>
      </c>
      <c r="F34" s="62" t="s">
        <v>12</v>
      </c>
      <c r="G34" s="62" t="s">
        <v>13</v>
      </c>
      <c r="H34" s="61" t="s">
        <v>12</v>
      </c>
      <c r="I34" s="63" t="s">
        <v>13</v>
      </c>
      <c r="J34" s="61"/>
      <c r="K34" s="63"/>
    </row>
    <row r="35" spans="1:11" x14ac:dyDescent="0.25">
      <c r="A35" s="7" t="s">
        <v>219</v>
      </c>
      <c r="B35" s="65">
        <v>0</v>
      </c>
      <c r="C35" s="34">
        <f>IF(B39=0, "-", B35/B39)</f>
        <v>0</v>
      </c>
      <c r="D35" s="65">
        <v>4</v>
      </c>
      <c r="E35" s="9">
        <f>IF(D39=0, "-", D35/D39)</f>
        <v>9.0909090909090912E-2</v>
      </c>
      <c r="F35" s="81">
        <v>77</v>
      </c>
      <c r="G35" s="34">
        <f>IF(F39=0, "-", F35/F39)</f>
        <v>0.1397459165154265</v>
      </c>
      <c r="H35" s="65">
        <v>110</v>
      </c>
      <c r="I35" s="9">
        <f>IF(H39=0, "-", H35/H39)</f>
        <v>0.16793893129770993</v>
      </c>
      <c r="J35" s="8">
        <f>IF(D35=0, "-", IF((B35-D35)/D35&lt;10, (B35-D35)/D35, "&gt;999%"))</f>
        <v>-1</v>
      </c>
      <c r="K35" s="9">
        <f>IF(H35=0, "-", IF((F35-H35)/H35&lt;10, (F35-H35)/H35, "&gt;999%"))</f>
        <v>-0.3</v>
      </c>
    </row>
    <row r="36" spans="1:11" x14ac:dyDescent="0.25">
      <c r="A36" s="7" t="s">
        <v>220</v>
      </c>
      <c r="B36" s="65">
        <v>0</v>
      </c>
      <c r="C36" s="34">
        <f>IF(B39=0, "-", B36/B39)</f>
        <v>0</v>
      </c>
      <c r="D36" s="65">
        <v>6</v>
      </c>
      <c r="E36" s="9">
        <f>IF(D39=0, "-", D36/D39)</f>
        <v>0.13636363636363635</v>
      </c>
      <c r="F36" s="81">
        <v>33</v>
      </c>
      <c r="G36" s="34">
        <f>IF(F39=0, "-", F36/F39)</f>
        <v>5.9891107078039928E-2</v>
      </c>
      <c r="H36" s="65">
        <v>32</v>
      </c>
      <c r="I36" s="9">
        <f>IF(H39=0, "-", H36/H39)</f>
        <v>4.8854961832061068E-2</v>
      </c>
      <c r="J36" s="8">
        <f>IF(D36=0, "-", IF((B36-D36)/D36&lt;10, (B36-D36)/D36, "&gt;999%"))</f>
        <v>-1</v>
      </c>
      <c r="K36" s="9">
        <f>IF(H36=0, "-", IF((F36-H36)/H36&lt;10, (F36-H36)/H36, "&gt;999%"))</f>
        <v>3.125E-2</v>
      </c>
    </row>
    <row r="37" spans="1:11" x14ac:dyDescent="0.25">
      <c r="A37" s="7" t="s">
        <v>221</v>
      </c>
      <c r="B37" s="65">
        <v>17</v>
      </c>
      <c r="C37" s="34">
        <f>IF(B39=0, "-", B37/B39)</f>
        <v>1</v>
      </c>
      <c r="D37" s="65">
        <v>34</v>
      </c>
      <c r="E37" s="9">
        <f>IF(D39=0, "-", D37/D39)</f>
        <v>0.77272727272727271</v>
      </c>
      <c r="F37" s="81">
        <v>441</v>
      </c>
      <c r="G37" s="34">
        <f>IF(F39=0, "-", F37/F39)</f>
        <v>0.80036297640653353</v>
      </c>
      <c r="H37" s="65">
        <v>513</v>
      </c>
      <c r="I37" s="9">
        <f>IF(H39=0, "-", H37/H39)</f>
        <v>0.78320610687022896</v>
      </c>
      <c r="J37" s="8">
        <f>IF(D37=0, "-", IF((B37-D37)/D37&lt;10, (B37-D37)/D37, "&gt;999%"))</f>
        <v>-0.5</v>
      </c>
      <c r="K37" s="9">
        <f>IF(H37=0, "-", IF((F37-H37)/H37&lt;10, (F37-H37)/H37, "&gt;999%"))</f>
        <v>-0.14035087719298245</v>
      </c>
    </row>
    <row r="38" spans="1:11" x14ac:dyDescent="0.25">
      <c r="A38" s="2"/>
      <c r="B38" s="68"/>
      <c r="C38" s="33"/>
      <c r="D38" s="68"/>
      <c r="E38" s="6"/>
      <c r="F38" s="82"/>
      <c r="G38" s="33"/>
      <c r="H38" s="68"/>
      <c r="I38" s="6"/>
      <c r="J38" s="5"/>
      <c r="K38" s="6"/>
    </row>
    <row r="39" spans="1:11" s="43" customFormat="1" x14ac:dyDescent="0.25">
      <c r="A39" s="162" t="s">
        <v>620</v>
      </c>
      <c r="B39" s="71">
        <f>SUM(B35:B38)</f>
        <v>17</v>
      </c>
      <c r="C39" s="40">
        <f>B39/24005</f>
        <v>7.0818579462611953E-4</v>
      </c>
      <c r="D39" s="71">
        <f>SUM(D35:D38)</f>
        <v>44</v>
      </c>
      <c r="E39" s="41">
        <f>D39/21249</f>
        <v>2.0706856793260859E-3</v>
      </c>
      <c r="F39" s="77">
        <f>SUM(F35:F38)</f>
        <v>551</v>
      </c>
      <c r="G39" s="42">
        <f>F39/287314</f>
        <v>1.9177624480533494E-3</v>
      </c>
      <c r="H39" s="71">
        <f>SUM(H35:H38)</f>
        <v>655</v>
      </c>
      <c r="I39" s="41">
        <f>H39/272733</f>
        <v>2.4016162327257793E-3</v>
      </c>
      <c r="J39" s="37">
        <f>IF(D39=0, "-", IF((B39-D39)/D39&lt;10, (B39-D39)/D39, "&gt;999%"))</f>
        <v>-0.61363636363636365</v>
      </c>
      <c r="K39" s="38">
        <f>IF(H39=0, "-", IF((F39-H39)/H39&lt;10, (F39-H39)/H39, "&gt;999%"))</f>
        <v>-0.15877862595419848</v>
      </c>
    </row>
    <row r="40" spans="1:11" x14ac:dyDescent="0.25">
      <c r="B40" s="83"/>
      <c r="D40" s="83"/>
      <c r="F40" s="83"/>
      <c r="H40" s="83"/>
    </row>
    <row r="41" spans="1:11" s="43" customFormat="1" x14ac:dyDescent="0.25">
      <c r="A41" s="162" t="s">
        <v>619</v>
      </c>
      <c r="B41" s="71">
        <v>650</v>
      </c>
      <c r="C41" s="40">
        <f>B41/24005</f>
        <v>2.7077692147469277E-2</v>
      </c>
      <c r="D41" s="71">
        <v>735</v>
      </c>
      <c r="E41" s="41">
        <f>D41/21249</f>
        <v>3.4589863052378933E-2</v>
      </c>
      <c r="F41" s="77">
        <v>10796</v>
      </c>
      <c r="G41" s="42">
        <f>F41/287314</f>
        <v>3.7575614136450018E-2</v>
      </c>
      <c r="H41" s="71">
        <v>10809</v>
      </c>
      <c r="I41" s="41">
        <f>H41/272733</f>
        <v>3.9632167724477786E-2</v>
      </c>
      <c r="J41" s="37">
        <f>IF(D41=0, "-", IF((B41-D41)/D41&lt;10, (B41-D41)/D41, "&gt;999%"))</f>
        <v>-0.11564625850340136</v>
      </c>
      <c r="K41" s="38">
        <f>IF(H41=0, "-", IF((F41-H41)/H41&lt;10, (F41-H41)/H41, "&gt;999%"))</f>
        <v>-1.2027014524932926E-3</v>
      </c>
    </row>
    <row r="42" spans="1:11" x14ac:dyDescent="0.25">
      <c r="B42" s="83"/>
      <c r="D42" s="83"/>
      <c r="F42" s="83"/>
      <c r="H42" s="83"/>
    </row>
    <row r="43" spans="1:11" ht="15.6" x14ac:dyDescent="0.3">
      <c r="A43" s="164" t="s">
        <v>117</v>
      </c>
      <c r="B43" s="196" t="s">
        <v>1</v>
      </c>
      <c r="C43" s="200"/>
      <c r="D43" s="200"/>
      <c r="E43" s="197"/>
      <c r="F43" s="196" t="s">
        <v>14</v>
      </c>
      <c r="G43" s="200"/>
      <c r="H43" s="200"/>
      <c r="I43" s="197"/>
      <c r="J43" s="196" t="s">
        <v>15</v>
      </c>
      <c r="K43" s="197"/>
    </row>
    <row r="44" spans="1:11" x14ac:dyDescent="0.25">
      <c r="A44" s="22"/>
      <c r="B44" s="196">
        <f>VALUE(RIGHT($B$2, 4))</f>
        <v>2022</v>
      </c>
      <c r="C44" s="197"/>
      <c r="D44" s="196">
        <f>B44-1</f>
        <v>2021</v>
      </c>
      <c r="E44" s="204"/>
      <c r="F44" s="196">
        <f>B44</f>
        <v>2022</v>
      </c>
      <c r="G44" s="204"/>
      <c r="H44" s="196">
        <f>D44</f>
        <v>2021</v>
      </c>
      <c r="I44" s="204"/>
      <c r="J44" s="140" t="s">
        <v>4</v>
      </c>
      <c r="K44" s="141" t="s">
        <v>2</v>
      </c>
    </row>
    <row r="45" spans="1:11" x14ac:dyDescent="0.25">
      <c r="A45" s="163" t="s">
        <v>142</v>
      </c>
      <c r="B45" s="61" t="s">
        <v>12</v>
      </c>
      <c r="C45" s="62" t="s">
        <v>13</v>
      </c>
      <c r="D45" s="61" t="s">
        <v>12</v>
      </c>
      <c r="E45" s="63" t="s">
        <v>13</v>
      </c>
      <c r="F45" s="62" t="s">
        <v>12</v>
      </c>
      <c r="G45" s="62" t="s">
        <v>13</v>
      </c>
      <c r="H45" s="61" t="s">
        <v>12</v>
      </c>
      <c r="I45" s="63" t="s">
        <v>13</v>
      </c>
      <c r="J45" s="61"/>
      <c r="K45" s="63"/>
    </row>
    <row r="46" spans="1:11" x14ac:dyDescent="0.25">
      <c r="A46" s="7" t="s">
        <v>222</v>
      </c>
      <c r="B46" s="65">
        <v>0</v>
      </c>
      <c r="C46" s="34">
        <f>IF(B64=0, "-", B46/B64)</f>
        <v>0</v>
      </c>
      <c r="D46" s="65">
        <v>1</v>
      </c>
      <c r="E46" s="9">
        <f>IF(D64=0, "-", D46/D64)</f>
        <v>6.6666666666666664E-4</v>
      </c>
      <c r="F46" s="81">
        <v>0</v>
      </c>
      <c r="G46" s="34">
        <f>IF(F64=0, "-", F46/F64)</f>
        <v>0</v>
      </c>
      <c r="H46" s="65">
        <v>35</v>
      </c>
      <c r="I46" s="9">
        <f>IF(H64=0, "-", H46/H64)</f>
        <v>1.4313757565843285E-3</v>
      </c>
      <c r="J46" s="8">
        <f t="shared" ref="J46:J62" si="2">IF(D46=0, "-", IF((B46-D46)/D46&lt;10, (B46-D46)/D46, "&gt;999%"))</f>
        <v>-1</v>
      </c>
      <c r="K46" s="9">
        <f t="shared" ref="K46:K62" si="3">IF(H46=0, "-", IF((F46-H46)/H46&lt;10, (F46-H46)/H46, "&gt;999%"))</f>
        <v>-1</v>
      </c>
    </row>
    <row r="47" spans="1:11" x14ac:dyDescent="0.25">
      <c r="A47" s="7" t="s">
        <v>223</v>
      </c>
      <c r="B47" s="65">
        <v>5</v>
      </c>
      <c r="C47" s="34">
        <f>IF(B64=0, "-", B47/B64)</f>
        <v>3.2133676092544988E-3</v>
      </c>
      <c r="D47" s="65">
        <v>14</v>
      </c>
      <c r="E47" s="9">
        <f>IF(D64=0, "-", D47/D64)</f>
        <v>9.3333333333333341E-3</v>
      </c>
      <c r="F47" s="81">
        <v>58</v>
      </c>
      <c r="G47" s="34">
        <f>IF(F64=0, "-", F47/F64)</f>
        <v>2.8591146603568962E-3</v>
      </c>
      <c r="H47" s="65">
        <v>239</v>
      </c>
      <c r="I47" s="9">
        <f>IF(H64=0, "-", H47/H64)</f>
        <v>9.7742515949615569E-3</v>
      </c>
      <c r="J47" s="8">
        <f t="shared" si="2"/>
        <v>-0.6428571428571429</v>
      </c>
      <c r="K47" s="9">
        <f t="shared" si="3"/>
        <v>-0.75732217573221761</v>
      </c>
    </row>
    <row r="48" spans="1:11" x14ac:dyDescent="0.25">
      <c r="A48" s="7" t="s">
        <v>224</v>
      </c>
      <c r="B48" s="65">
        <v>39</v>
      </c>
      <c r="C48" s="34">
        <f>IF(B64=0, "-", B48/B64)</f>
        <v>2.5064267352185091E-2</v>
      </c>
      <c r="D48" s="65">
        <v>67</v>
      </c>
      <c r="E48" s="9">
        <f>IF(D64=0, "-", D48/D64)</f>
        <v>4.4666666666666667E-2</v>
      </c>
      <c r="F48" s="81">
        <v>371</v>
      </c>
      <c r="G48" s="34">
        <f>IF(F64=0, "-", F48/F64)</f>
        <v>1.828847481021394E-2</v>
      </c>
      <c r="H48" s="65">
        <v>1044</v>
      </c>
      <c r="I48" s="9">
        <f>IF(H64=0, "-", H48/H64)</f>
        <v>4.2695893996401113E-2</v>
      </c>
      <c r="J48" s="8">
        <f t="shared" si="2"/>
        <v>-0.41791044776119401</v>
      </c>
      <c r="K48" s="9">
        <f t="shared" si="3"/>
        <v>-0.6446360153256705</v>
      </c>
    </row>
    <row r="49" spans="1:11" x14ac:dyDescent="0.25">
      <c r="A49" s="7" t="s">
        <v>225</v>
      </c>
      <c r="B49" s="65">
        <v>0</v>
      </c>
      <c r="C49" s="34">
        <f>IF(B64=0, "-", B49/B64)</f>
        <v>0</v>
      </c>
      <c r="D49" s="65">
        <v>0</v>
      </c>
      <c r="E49" s="9">
        <f>IF(D64=0, "-", D49/D64)</f>
        <v>0</v>
      </c>
      <c r="F49" s="81">
        <v>0</v>
      </c>
      <c r="G49" s="34">
        <f>IF(F64=0, "-", F49/F64)</f>
        <v>0</v>
      </c>
      <c r="H49" s="65">
        <v>2</v>
      </c>
      <c r="I49" s="9">
        <f>IF(H64=0, "-", H49/H64)</f>
        <v>8.1792900376247347E-5</v>
      </c>
      <c r="J49" s="8" t="str">
        <f t="shared" si="2"/>
        <v>-</v>
      </c>
      <c r="K49" s="9">
        <f t="shared" si="3"/>
        <v>-1</v>
      </c>
    </row>
    <row r="50" spans="1:11" x14ac:dyDescent="0.25">
      <c r="A50" s="7" t="s">
        <v>226</v>
      </c>
      <c r="B50" s="65">
        <v>350</v>
      </c>
      <c r="C50" s="34">
        <f>IF(B64=0, "-", B50/B64)</f>
        <v>0.22493573264781491</v>
      </c>
      <c r="D50" s="65">
        <v>611</v>
      </c>
      <c r="E50" s="9">
        <f>IF(D64=0, "-", D50/D64)</f>
        <v>0.40733333333333333</v>
      </c>
      <c r="F50" s="81">
        <v>5807</v>
      </c>
      <c r="G50" s="34">
        <f>IF(F64=0, "-", F50/F64)</f>
        <v>0.28625653159814651</v>
      </c>
      <c r="H50" s="65">
        <v>6569</v>
      </c>
      <c r="I50" s="9">
        <f>IF(H64=0, "-", H50/H64)</f>
        <v>0.2686487812857844</v>
      </c>
      <c r="J50" s="8">
        <f t="shared" si="2"/>
        <v>-0.42716857610474634</v>
      </c>
      <c r="K50" s="9">
        <f t="shared" si="3"/>
        <v>-0.11599939107931193</v>
      </c>
    </row>
    <row r="51" spans="1:11" x14ac:dyDescent="0.25">
      <c r="A51" s="7" t="s">
        <v>227</v>
      </c>
      <c r="B51" s="65">
        <v>0</v>
      </c>
      <c r="C51" s="34">
        <f>IF(B64=0, "-", B51/B64)</f>
        <v>0</v>
      </c>
      <c r="D51" s="65">
        <v>21</v>
      </c>
      <c r="E51" s="9">
        <f>IF(D64=0, "-", D51/D64)</f>
        <v>1.4E-2</v>
      </c>
      <c r="F51" s="81">
        <v>143</v>
      </c>
      <c r="G51" s="34">
        <f>IF(F64=0, "-", F51/F64)</f>
        <v>7.0491964901902788E-3</v>
      </c>
      <c r="H51" s="65">
        <v>154</v>
      </c>
      <c r="I51" s="9">
        <f>IF(H64=0, "-", H51/H64)</f>
        <v>6.2980533289710454E-3</v>
      </c>
      <c r="J51" s="8">
        <f t="shared" si="2"/>
        <v>-1</v>
      </c>
      <c r="K51" s="9">
        <f t="shared" si="3"/>
        <v>-7.1428571428571425E-2</v>
      </c>
    </row>
    <row r="52" spans="1:11" x14ac:dyDescent="0.25">
      <c r="A52" s="7" t="s">
        <v>228</v>
      </c>
      <c r="B52" s="65">
        <v>125</v>
      </c>
      <c r="C52" s="34">
        <f>IF(B64=0, "-", B52/B64)</f>
        <v>8.0334190231362471E-2</v>
      </c>
      <c r="D52" s="65">
        <v>240</v>
      </c>
      <c r="E52" s="9">
        <f>IF(D64=0, "-", D52/D64)</f>
        <v>0.16</v>
      </c>
      <c r="F52" s="81">
        <v>3525</v>
      </c>
      <c r="G52" s="34">
        <f>IF(F64=0, "-", F52/F64)</f>
        <v>0.17376515823720792</v>
      </c>
      <c r="H52" s="65">
        <v>5186</v>
      </c>
      <c r="I52" s="9">
        <f>IF(H64=0, "-", H52/H64)</f>
        <v>0.21208899067560935</v>
      </c>
      <c r="J52" s="8">
        <f t="shared" si="2"/>
        <v>-0.47916666666666669</v>
      </c>
      <c r="K52" s="9">
        <f t="shared" si="3"/>
        <v>-0.3202853837254146</v>
      </c>
    </row>
    <row r="53" spans="1:11" x14ac:dyDescent="0.25">
      <c r="A53" s="7" t="s">
        <v>229</v>
      </c>
      <c r="B53" s="65">
        <v>317</v>
      </c>
      <c r="C53" s="34">
        <f>IF(B64=0, "-", B53/B64)</f>
        <v>0.20372750642673521</v>
      </c>
      <c r="D53" s="65">
        <v>190</v>
      </c>
      <c r="E53" s="9">
        <f>IF(D64=0, "-", D53/D64)</f>
        <v>0.12666666666666668</v>
      </c>
      <c r="F53" s="81">
        <v>2685</v>
      </c>
      <c r="G53" s="34">
        <f>IF(F64=0, "-", F53/F64)</f>
        <v>0.13235729074238392</v>
      </c>
      <c r="H53" s="65">
        <v>3467</v>
      </c>
      <c r="I53" s="9">
        <f>IF(H64=0, "-", H53/H64)</f>
        <v>0.14178799280222476</v>
      </c>
      <c r="J53" s="8">
        <f t="shared" si="2"/>
        <v>0.66842105263157892</v>
      </c>
      <c r="K53" s="9">
        <f t="shared" si="3"/>
        <v>-0.22555523507355063</v>
      </c>
    </row>
    <row r="54" spans="1:11" x14ac:dyDescent="0.25">
      <c r="A54" s="7" t="s">
        <v>230</v>
      </c>
      <c r="B54" s="65">
        <v>9</v>
      </c>
      <c r="C54" s="34">
        <f>IF(B64=0, "-", B54/B64)</f>
        <v>5.7840616966580976E-3</v>
      </c>
      <c r="D54" s="65">
        <v>0</v>
      </c>
      <c r="E54" s="9">
        <f>IF(D64=0, "-", D54/D64)</f>
        <v>0</v>
      </c>
      <c r="F54" s="81">
        <v>21</v>
      </c>
      <c r="G54" s="34">
        <f>IF(F64=0, "-", F54/F64)</f>
        <v>1.0351966873706005E-3</v>
      </c>
      <c r="H54" s="65">
        <v>8</v>
      </c>
      <c r="I54" s="9">
        <f>IF(H64=0, "-", H54/H64)</f>
        <v>3.2717160150498939E-4</v>
      </c>
      <c r="J54" s="8" t="str">
        <f t="shared" si="2"/>
        <v>-</v>
      </c>
      <c r="K54" s="9">
        <f t="shared" si="3"/>
        <v>1.625</v>
      </c>
    </row>
    <row r="55" spans="1:11" x14ac:dyDescent="0.25">
      <c r="A55" s="7" t="s">
        <v>231</v>
      </c>
      <c r="B55" s="65">
        <v>0</v>
      </c>
      <c r="C55" s="34">
        <f>IF(B64=0, "-", B55/B64)</f>
        <v>0</v>
      </c>
      <c r="D55" s="65">
        <v>4</v>
      </c>
      <c r="E55" s="9">
        <f>IF(D64=0, "-", D55/D64)</f>
        <v>2.6666666666666666E-3</v>
      </c>
      <c r="F55" s="81">
        <v>28</v>
      </c>
      <c r="G55" s="34">
        <f>IF(F64=0, "-", F55/F64)</f>
        <v>1.3802622498274672E-3</v>
      </c>
      <c r="H55" s="65">
        <v>28</v>
      </c>
      <c r="I55" s="9">
        <f>IF(H64=0, "-", H55/H64)</f>
        <v>1.1451006052674627E-3</v>
      </c>
      <c r="J55" s="8">
        <f t="shared" si="2"/>
        <v>-1</v>
      </c>
      <c r="K55" s="9">
        <f t="shared" si="3"/>
        <v>0</v>
      </c>
    </row>
    <row r="56" spans="1:11" x14ac:dyDescent="0.25">
      <c r="A56" s="7" t="s">
        <v>232</v>
      </c>
      <c r="B56" s="65">
        <v>15</v>
      </c>
      <c r="C56" s="34">
        <f>IF(B64=0, "-", B56/B64)</f>
        <v>9.640102827763496E-3</v>
      </c>
      <c r="D56" s="65">
        <v>8</v>
      </c>
      <c r="E56" s="9">
        <f>IF(D64=0, "-", D56/D64)</f>
        <v>5.3333333333333332E-3</v>
      </c>
      <c r="F56" s="81">
        <v>175</v>
      </c>
      <c r="G56" s="34">
        <f>IF(F64=0, "-", F56/F64)</f>
        <v>8.62663906142167E-3</v>
      </c>
      <c r="H56" s="65">
        <v>256</v>
      </c>
      <c r="I56" s="9">
        <f>IF(H64=0, "-", H56/H64)</f>
        <v>1.046949124815966E-2</v>
      </c>
      <c r="J56" s="8">
        <f t="shared" si="2"/>
        <v>0.875</v>
      </c>
      <c r="K56" s="9">
        <f t="shared" si="3"/>
        <v>-0.31640625</v>
      </c>
    </row>
    <row r="57" spans="1:11" x14ac:dyDescent="0.25">
      <c r="A57" s="7" t="s">
        <v>233</v>
      </c>
      <c r="B57" s="65">
        <v>60</v>
      </c>
      <c r="C57" s="34">
        <f>IF(B64=0, "-", B57/B64)</f>
        <v>3.8560411311053984E-2</v>
      </c>
      <c r="D57" s="65">
        <v>35</v>
      </c>
      <c r="E57" s="9">
        <f>IF(D64=0, "-", D57/D64)</f>
        <v>2.3333333333333334E-2</v>
      </c>
      <c r="F57" s="81">
        <v>816</v>
      </c>
      <c r="G57" s="34">
        <f>IF(F64=0, "-", F57/F64)</f>
        <v>4.0224785566400474E-2</v>
      </c>
      <c r="H57" s="65">
        <v>908</v>
      </c>
      <c r="I57" s="9">
        <f>IF(H64=0, "-", H57/H64)</f>
        <v>3.7133976770816292E-2</v>
      </c>
      <c r="J57" s="8">
        <f t="shared" si="2"/>
        <v>0.7142857142857143</v>
      </c>
      <c r="K57" s="9">
        <f t="shared" si="3"/>
        <v>-0.1013215859030837</v>
      </c>
    </row>
    <row r="58" spans="1:11" x14ac:dyDescent="0.25">
      <c r="A58" s="7" t="s">
        <v>234</v>
      </c>
      <c r="B58" s="65">
        <v>79</v>
      </c>
      <c r="C58" s="34">
        <f>IF(B64=0, "-", B58/B64)</f>
        <v>5.0771208226221082E-2</v>
      </c>
      <c r="D58" s="65">
        <v>11</v>
      </c>
      <c r="E58" s="9">
        <f>IF(D64=0, "-", D58/D64)</f>
        <v>7.3333333333333332E-3</v>
      </c>
      <c r="F58" s="81">
        <v>502</v>
      </c>
      <c r="G58" s="34">
        <f>IF(F64=0, "-", F58/F64)</f>
        <v>2.4746130336192447E-2</v>
      </c>
      <c r="H58" s="65">
        <v>237</v>
      </c>
      <c r="I58" s="9">
        <f>IF(H64=0, "-", H58/H64)</f>
        <v>9.6924586945853104E-3</v>
      </c>
      <c r="J58" s="8">
        <f t="shared" si="2"/>
        <v>6.1818181818181817</v>
      </c>
      <c r="K58" s="9">
        <f t="shared" si="3"/>
        <v>1.1181434599156117</v>
      </c>
    </row>
    <row r="59" spans="1:11" x14ac:dyDescent="0.25">
      <c r="A59" s="7" t="s">
        <v>235</v>
      </c>
      <c r="B59" s="65">
        <v>446</v>
      </c>
      <c r="C59" s="34">
        <f>IF(B64=0, "-", B59/B64)</f>
        <v>0.28663239074550129</v>
      </c>
      <c r="D59" s="65">
        <v>228</v>
      </c>
      <c r="E59" s="9">
        <f>IF(D64=0, "-", D59/D64)</f>
        <v>0.152</v>
      </c>
      <c r="F59" s="81">
        <v>5215</v>
      </c>
      <c r="G59" s="34">
        <f>IF(F64=0, "-", F59/F64)</f>
        <v>0.25707384403036576</v>
      </c>
      <c r="H59" s="65">
        <v>5801</v>
      </c>
      <c r="I59" s="9">
        <f>IF(H64=0, "-", H59/H64)</f>
        <v>0.23724030754130543</v>
      </c>
      <c r="J59" s="8">
        <f t="shared" si="2"/>
        <v>0.95614035087719296</v>
      </c>
      <c r="K59" s="9">
        <f t="shared" si="3"/>
        <v>-0.10101706602309947</v>
      </c>
    </row>
    <row r="60" spans="1:11" x14ac:dyDescent="0.25">
      <c r="A60" s="7" t="s">
        <v>236</v>
      </c>
      <c r="B60" s="65">
        <v>0</v>
      </c>
      <c r="C60" s="34">
        <f>IF(B64=0, "-", B60/B64)</f>
        <v>0</v>
      </c>
      <c r="D60" s="65">
        <v>1</v>
      </c>
      <c r="E60" s="9">
        <f>IF(D64=0, "-", D60/D64)</f>
        <v>6.6666666666666664E-4</v>
      </c>
      <c r="F60" s="81">
        <v>8</v>
      </c>
      <c r="G60" s="34">
        <f>IF(F64=0, "-", F60/F64)</f>
        <v>3.9436064280784776E-4</v>
      </c>
      <c r="H60" s="65">
        <v>26</v>
      </c>
      <c r="I60" s="9">
        <f>IF(H64=0, "-", H60/H64)</f>
        <v>1.0633077048912154E-3</v>
      </c>
      <c r="J60" s="8">
        <f t="shared" si="2"/>
        <v>-1</v>
      </c>
      <c r="K60" s="9">
        <f t="shared" si="3"/>
        <v>-0.69230769230769229</v>
      </c>
    </row>
    <row r="61" spans="1:11" x14ac:dyDescent="0.25">
      <c r="A61" s="7" t="s">
        <v>237</v>
      </c>
      <c r="B61" s="65">
        <v>0</v>
      </c>
      <c r="C61" s="34">
        <f>IF(B64=0, "-", B61/B64)</f>
        <v>0</v>
      </c>
      <c r="D61" s="65">
        <v>2</v>
      </c>
      <c r="E61" s="9">
        <f>IF(D64=0, "-", D61/D64)</f>
        <v>1.3333333333333333E-3</v>
      </c>
      <c r="F61" s="81">
        <v>1</v>
      </c>
      <c r="G61" s="34">
        <f>IF(F64=0, "-", F61/F64)</f>
        <v>4.929508035098097E-5</v>
      </c>
      <c r="H61" s="65">
        <v>19</v>
      </c>
      <c r="I61" s="9">
        <f>IF(H64=0, "-", H61/H64)</f>
        <v>7.7703255357434975E-4</v>
      </c>
      <c r="J61" s="8">
        <f t="shared" si="2"/>
        <v>-1</v>
      </c>
      <c r="K61" s="9">
        <f t="shared" si="3"/>
        <v>-0.94736842105263153</v>
      </c>
    </row>
    <row r="62" spans="1:11" x14ac:dyDescent="0.25">
      <c r="A62" s="7" t="s">
        <v>238</v>
      </c>
      <c r="B62" s="65">
        <v>111</v>
      </c>
      <c r="C62" s="34">
        <f>IF(B64=0, "-", B62/B64)</f>
        <v>7.1336760925449869E-2</v>
      </c>
      <c r="D62" s="65">
        <v>67</v>
      </c>
      <c r="E62" s="9">
        <f>IF(D64=0, "-", D62/D64)</f>
        <v>4.4666666666666667E-2</v>
      </c>
      <c r="F62" s="81">
        <v>931</v>
      </c>
      <c r="G62" s="34">
        <f>IF(F64=0, "-", F62/F64)</f>
        <v>4.5893719806763288E-2</v>
      </c>
      <c r="H62" s="65">
        <v>473</v>
      </c>
      <c r="I62" s="9">
        <f>IF(H64=0, "-", H62/H64)</f>
        <v>1.9344020938982496E-2</v>
      </c>
      <c r="J62" s="8">
        <f t="shared" si="2"/>
        <v>0.65671641791044777</v>
      </c>
      <c r="K62" s="9">
        <f t="shared" si="3"/>
        <v>0.96828752642706128</v>
      </c>
    </row>
    <row r="63" spans="1:11" x14ac:dyDescent="0.25">
      <c r="A63" s="2"/>
      <c r="B63" s="68"/>
      <c r="C63" s="33"/>
      <c r="D63" s="68"/>
      <c r="E63" s="6"/>
      <c r="F63" s="82"/>
      <c r="G63" s="33"/>
      <c r="H63" s="68"/>
      <c r="I63" s="6"/>
      <c r="J63" s="5"/>
      <c r="K63" s="6"/>
    </row>
    <row r="64" spans="1:11" s="43" customFormat="1" x14ac:dyDescent="0.25">
      <c r="A64" s="162" t="s">
        <v>618</v>
      </c>
      <c r="B64" s="71">
        <f>SUM(B46:B63)</f>
        <v>1556</v>
      </c>
      <c r="C64" s="40">
        <f>B64/24005</f>
        <v>6.4819829202249532E-2</v>
      </c>
      <c r="D64" s="71">
        <f>SUM(D46:D63)</f>
        <v>1500</v>
      </c>
      <c r="E64" s="41">
        <f>D64/21249</f>
        <v>7.0591557249752926E-2</v>
      </c>
      <c r="F64" s="77">
        <f>SUM(F46:F63)</f>
        <v>20286</v>
      </c>
      <c r="G64" s="42">
        <f>F64/287314</f>
        <v>7.0605678804374308E-2</v>
      </c>
      <c r="H64" s="71">
        <f>SUM(H46:H63)</f>
        <v>24452</v>
      </c>
      <c r="I64" s="41">
        <f>H64/272733</f>
        <v>8.9655450568871392E-2</v>
      </c>
      <c r="J64" s="37">
        <f>IF(D64=0, "-", IF((B64-D64)/D64&lt;10, (B64-D64)/D64, "&gt;999%"))</f>
        <v>3.7333333333333336E-2</v>
      </c>
      <c r="K64" s="38">
        <f>IF(H64=0, "-", IF((F64-H64)/H64&lt;10, (F64-H64)/H64, "&gt;999%"))</f>
        <v>-0.17037461148372321</v>
      </c>
    </row>
    <row r="65" spans="1:11" x14ac:dyDescent="0.25">
      <c r="B65" s="83"/>
      <c r="D65" s="83"/>
      <c r="F65" s="83"/>
      <c r="H65" s="83"/>
    </row>
    <row r="66" spans="1:11" x14ac:dyDescent="0.25">
      <c r="A66" s="163" t="s">
        <v>143</v>
      </c>
      <c r="B66" s="61" t="s">
        <v>12</v>
      </c>
      <c r="C66" s="62" t="s">
        <v>13</v>
      </c>
      <c r="D66" s="61" t="s">
        <v>12</v>
      </c>
      <c r="E66" s="63" t="s">
        <v>13</v>
      </c>
      <c r="F66" s="62" t="s">
        <v>12</v>
      </c>
      <c r="G66" s="62" t="s">
        <v>13</v>
      </c>
      <c r="H66" s="61" t="s">
        <v>12</v>
      </c>
      <c r="I66" s="63" t="s">
        <v>13</v>
      </c>
      <c r="J66" s="61"/>
      <c r="K66" s="63"/>
    </row>
    <row r="67" spans="1:11" x14ac:dyDescent="0.25">
      <c r="A67" s="7" t="s">
        <v>239</v>
      </c>
      <c r="B67" s="65">
        <v>102</v>
      </c>
      <c r="C67" s="34">
        <f>IF(B78=0, "-", B67/B78)</f>
        <v>0.45739910313901344</v>
      </c>
      <c r="D67" s="65">
        <v>0</v>
      </c>
      <c r="E67" s="9">
        <f>IF(D78=0, "-", D67/D78)</f>
        <v>0</v>
      </c>
      <c r="F67" s="81">
        <v>628</v>
      </c>
      <c r="G67" s="34">
        <f>IF(F78=0, "-", F67/F78)</f>
        <v>0.19816976964342065</v>
      </c>
      <c r="H67" s="65">
        <v>39</v>
      </c>
      <c r="I67" s="9">
        <f>IF(H78=0, "-", H67/H78)</f>
        <v>1.0320190526594337E-2</v>
      </c>
      <c r="J67" s="8" t="str">
        <f t="shared" ref="J67:J76" si="4">IF(D67=0, "-", IF((B67-D67)/D67&lt;10, (B67-D67)/D67, "&gt;999%"))</f>
        <v>-</v>
      </c>
      <c r="K67" s="9" t="str">
        <f t="shared" ref="K67:K76" si="5">IF(H67=0, "-", IF((F67-H67)/H67&lt;10, (F67-H67)/H67, "&gt;999%"))</f>
        <v>&gt;999%</v>
      </c>
    </row>
    <row r="68" spans="1:11" x14ac:dyDescent="0.25">
      <c r="A68" s="7" t="s">
        <v>240</v>
      </c>
      <c r="B68" s="65">
        <v>6</v>
      </c>
      <c r="C68" s="34">
        <f>IF(B78=0, "-", B68/B78)</f>
        <v>2.6905829596412557E-2</v>
      </c>
      <c r="D68" s="65">
        <v>51</v>
      </c>
      <c r="E68" s="9">
        <f>IF(D78=0, "-", D68/D78)</f>
        <v>0.30357142857142855</v>
      </c>
      <c r="F68" s="81">
        <v>462</v>
      </c>
      <c r="G68" s="34">
        <f>IF(F78=0, "-", F68/F78)</f>
        <v>0.14578731461028716</v>
      </c>
      <c r="H68" s="65">
        <v>946</v>
      </c>
      <c r="I68" s="9">
        <f>IF(H78=0, "-", H68/H78)</f>
        <v>0.25033077533739084</v>
      </c>
      <c r="J68" s="8">
        <f t="shared" si="4"/>
        <v>-0.88235294117647056</v>
      </c>
      <c r="K68" s="9">
        <f t="shared" si="5"/>
        <v>-0.51162790697674421</v>
      </c>
    </row>
    <row r="69" spans="1:11" x14ac:dyDescent="0.25">
      <c r="A69" s="7" t="s">
        <v>241</v>
      </c>
      <c r="B69" s="65">
        <v>11</v>
      </c>
      <c r="C69" s="34">
        <f>IF(B78=0, "-", B69/B78)</f>
        <v>4.9327354260089683E-2</v>
      </c>
      <c r="D69" s="65">
        <v>44</v>
      </c>
      <c r="E69" s="9">
        <f>IF(D78=0, "-", D69/D78)</f>
        <v>0.26190476190476192</v>
      </c>
      <c r="F69" s="81">
        <v>477</v>
      </c>
      <c r="G69" s="34">
        <f>IF(F78=0, "-", F69/F78)</f>
        <v>0.15052066898075103</v>
      </c>
      <c r="H69" s="65">
        <v>670</v>
      </c>
      <c r="I69" s="9">
        <f>IF(H78=0, "-", H69/H78)</f>
        <v>0.17729558084149247</v>
      </c>
      <c r="J69" s="8">
        <f t="shared" si="4"/>
        <v>-0.75</v>
      </c>
      <c r="K69" s="9">
        <f t="shared" si="5"/>
        <v>-0.28805970149253729</v>
      </c>
    </row>
    <row r="70" spans="1:11" x14ac:dyDescent="0.25">
      <c r="A70" s="7" t="s">
        <v>242</v>
      </c>
      <c r="B70" s="65">
        <v>0</v>
      </c>
      <c r="C70" s="34">
        <f>IF(B78=0, "-", B70/B78)</f>
        <v>0</v>
      </c>
      <c r="D70" s="65">
        <v>0</v>
      </c>
      <c r="E70" s="9">
        <f>IF(D78=0, "-", D70/D78)</f>
        <v>0</v>
      </c>
      <c r="F70" s="81">
        <v>1</v>
      </c>
      <c r="G70" s="34">
        <f>IF(F78=0, "-", F70/F78)</f>
        <v>3.155569580309246E-4</v>
      </c>
      <c r="H70" s="65">
        <v>23</v>
      </c>
      <c r="I70" s="9">
        <f>IF(H78=0, "-", H70/H78)</f>
        <v>6.0862662079915319E-3</v>
      </c>
      <c r="J70" s="8" t="str">
        <f t="shared" si="4"/>
        <v>-</v>
      </c>
      <c r="K70" s="9">
        <f t="shared" si="5"/>
        <v>-0.95652173913043481</v>
      </c>
    </row>
    <row r="71" spans="1:11" x14ac:dyDescent="0.25">
      <c r="A71" s="7" t="s">
        <v>243</v>
      </c>
      <c r="B71" s="65">
        <v>10</v>
      </c>
      <c r="C71" s="34">
        <f>IF(B78=0, "-", B71/B78)</f>
        <v>4.4843049327354258E-2</v>
      </c>
      <c r="D71" s="65">
        <v>0</v>
      </c>
      <c r="E71" s="9">
        <f>IF(D78=0, "-", D71/D78)</f>
        <v>0</v>
      </c>
      <c r="F71" s="81">
        <v>74</v>
      </c>
      <c r="G71" s="34">
        <f>IF(F78=0, "-", F71/F78)</f>
        <v>2.335121489428842E-2</v>
      </c>
      <c r="H71" s="65">
        <v>0</v>
      </c>
      <c r="I71" s="9">
        <f>IF(H78=0, "-", H71/H78)</f>
        <v>0</v>
      </c>
      <c r="J71" s="8" t="str">
        <f t="shared" si="4"/>
        <v>-</v>
      </c>
      <c r="K71" s="9" t="str">
        <f t="shared" si="5"/>
        <v>-</v>
      </c>
    </row>
    <row r="72" spans="1:11" x14ac:dyDescent="0.25">
      <c r="A72" s="7" t="s">
        <v>244</v>
      </c>
      <c r="B72" s="65">
        <v>0</v>
      </c>
      <c r="C72" s="34">
        <f>IF(B78=0, "-", B72/B78)</f>
        <v>0</v>
      </c>
      <c r="D72" s="65">
        <v>0</v>
      </c>
      <c r="E72" s="9">
        <f>IF(D78=0, "-", D72/D78)</f>
        <v>0</v>
      </c>
      <c r="F72" s="81">
        <v>0</v>
      </c>
      <c r="G72" s="34">
        <f>IF(F78=0, "-", F72/F78)</f>
        <v>0</v>
      </c>
      <c r="H72" s="65">
        <v>28</v>
      </c>
      <c r="I72" s="9">
        <f>IF(H78=0, "-", H72/H78)</f>
        <v>7.4093675575549085E-3</v>
      </c>
      <c r="J72" s="8" t="str">
        <f t="shared" si="4"/>
        <v>-</v>
      </c>
      <c r="K72" s="9">
        <f t="shared" si="5"/>
        <v>-1</v>
      </c>
    </row>
    <row r="73" spans="1:11" x14ac:dyDescent="0.25">
      <c r="A73" s="7" t="s">
        <v>245</v>
      </c>
      <c r="B73" s="65">
        <v>84</v>
      </c>
      <c r="C73" s="34">
        <f>IF(B78=0, "-", B73/B78)</f>
        <v>0.37668161434977576</v>
      </c>
      <c r="D73" s="65">
        <v>59</v>
      </c>
      <c r="E73" s="9">
        <f>IF(D78=0, "-", D73/D78)</f>
        <v>0.35119047619047616</v>
      </c>
      <c r="F73" s="81">
        <v>1268</v>
      </c>
      <c r="G73" s="34">
        <f>IF(F78=0, "-", F73/F78)</f>
        <v>0.40012622278321236</v>
      </c>
      <c r="H73" s="65">
        <v>1657</v>
      </c>
      <c r="I73" s="9">
        <f>IF(H78=0, "-", H73/H78)</f>
        <v>0.43847578724530301</v>
      </c>
      <c r="J73" s="8">
        <f t="shared" si="4"/>
        <v>0.42372881355932202</v>
      </c>
      <c r="K73" s="9">
        <f t="shared" si="5"/>
        <v>-0.2347616173808087</v>
      </c>
    </row>
    <row r="74" spans="1:11" x14ac:dyDescent="0.25">
      <c r="A74" s="7" t="s">
        <v>246</v>
      </c>
      <c r="B74" s="65">
        <v>5</v>
      </c>
      <c r="C74" s="34">
        <f>IF(B78=0, "-", B74/B78)</f>
        <v>2.2421524663677129E-2</v>
      </c>
      <c r="D74" s="65">
        <v>5</v>
      </c>
      <c r="E74" s="9">
        <f>IF(D78=0, "-", D74/D78)</f>
        <v>2.976190476190476E-2</v>
      </c>
      <c r="F74" s="81">
        <v>105</v>
      </c>
      <c r="G74" s="34">
        <f>IF(F78=0, "-", F74/F78)</f>
        <v>3.3133480593247083E-2</v>
      </c>
      <c r="H74" s="65">
        <v>175</v>
      </c>
      <c r="I74" s="9">
        <f>IF(H78=0, "-", H74/H78)</f>
        <v>4.6308547234718181E-2</v>
      </c>
      <c r="J74" s="8">
        <f t="shared" si="4"/>
        <v>0</v>
      </c>
      <c r="K74" s="9">
        <f t="shared" si="5"/>
        <v>-0.4</v>
      </c>
    </row>
    <row r="75" spans="1:11" x14ac:dyDescent="0.25">
      <c r="A75" s="7" t="s">
        <v>247</v>
      </c>
      <c r="B75" s="65">
        <v>0</v>
      </c>
      <c r="C75" s="34">
        <f>IF(B78=0, "-", B75/B78)</f>
        <v>0</v>
      </c>
      <c r="D75" s="65">
        <v>3</v>
      </c>
      <c r="E75" s="9">
        <f>IF(D78=0, "-", D75/D78)</f>
        <v>1.7857142857142856E-2</v>
      </c>
      <c r="F75" s="81">
        <v>65</v>
      </c>
      <c r="G75" s="34">
        <f>IF(F78=0, "-", F75/F78)</f>
        <v>2.0511202272010098E-2</v>
      </c>
      <c r="H75" s="65">
        <v>85</v>
      </c>
      <c r="I75" s="9">
        <f>IF(H78=0, "-", H75/H78)</f>
        <v>2.2492722942577401E-2</v>
      </c>
      <c r="J75" s="8">
        <f t="shared" si="4"/>
        <v>-1</v>
      </c>
      <c r="K75" s="9">
        <f t="shared" si="5"/>
        <v>-0.23529411764705882</v>
      </c>
    </row>
    <row r="76" spans="1:11" x14ac:dyDescent="0.25">
      <c r="A76" s="7" t="s">
        <v>248</v>
      </c>
      <c r="B76" s="65">
        <v>5</v>
      </c>
      <c r="C76" s="34">
        <f>IF(B78=0, "-", B76/B78)</f>
        <v>2.2421524663677129E-2</v>
      </c>
      <c r="D76" s="65">
        <v>6</v>
      </c>
      <c r="E76" s="9">
        <f>IF(D78=0, "-", D76/D78)</f>
        <v>3.5714285714285712E-2</v>
      </c>
      <c r="F76" s="81">
        <v>89</v>
      </c>
      <c r="G76" s="34">
        <f>IF(F78=0, "-", F76/F78)</f>
        <v>2.8084569264752286E-2</v>
      </c>
      <c r="H76" s="65">
        <v>156</v>
      </c>
      <c r="I76" s="9">
        <f>IF(H78=0, "-", H76/H78)</f>
        <v>4.128076210637735E-2</v>
      </c>
      <c r="J76" s="8">
        <f t="shared" si="4"/>
        <v>-0.16666666666666666</v>
      </c>
      <c r="K76" s="9">
        <f t="shared" si="5"/>
        <v>-0.42948717948717946</v>
      </c>
    </row>
    <row r="77" spans="1:11" x14ac:dyDescent="0.25">
      <c r="A77" s="2"/>
      <c r="B77" s="68"/>
      <c r="C77" s="33"/>
      <c r="D77" s="68"/>
      <c r="E77" s="6"/>
      <c r="F77" s="82"/>
      <c r="G77" s="33"/>
      <c r="H77" s="68"/>
      <c r="I77" s="6"/>
      <c r="J77" s="5"/>
      <c r="K77" s="6"/>
    </row>
    <row r="78" spans="1:11" s="43" customFormat="1" x14ac:dyDescent="0.25">
      <c r="A78" s="162" t="s">
        <v>617</v>
      </c>
      <c r="B78" s="71">
        <f>SUM(B67:B77)</f>
        <v>223</v>
      </c>
      <c r="C78" s="40">
        <f>B78/24005</f>
        <v>9.2897313059779208E-3</v>
      </c>
      <c r="D78" s="71">
        <f>SUM(D67:D77)</f>
        <v>168</v>
      </c>
      <c r="E78" s="41">
        <f>D78/21249</f>
        <v>7.9062544119723275E-3</v>
      </c>
      <c r="F78" s="77">
        <f>SUM(F67:F77)</f>
        <v>3169</v>
      </c>
      <c r="G78" s="42">
        <f>F78/287314</f>
        <v>1.1029744460764181E-2</v>
      </c>
      <c r="H78" s="71">
        <f>SUM(H67:H77)</f>
        <v>3779</v>
      </c>
      <c r="I78" s="41">
        <f>H78/272733</f>
        <v>1.3856042356443847E-2</v>
      </c>
      <c r="J78" s="37">
        <f>IF(D78=0, "-", IF((B78-D78)/D78&lt;10, (B78-D78)/D78, "&gt;999%"))</f>
        <v>0.32738095238095238</v>
      </c>
      <c r="K78" s="38">
        <f>IF(H78=0, "-", IF((F78-H78)/H78&lt;10, (F78-H78)/H78, "&gt;999%"))</f>
        <v>-0.16141836464673193</v>
      </c>
    </row>
    <row r="79" spans="1:11" x14ac:dyDescent="0.25">
      <c r="B79" s="83"/>
      <c r="D79" s="83"/>
      <c r="F79" s="83"/>
      <c r="H79" s="83"/>
    </row>
    <row r="80" spans="1:11" s="43" customFormat="1" x14ac:dyDescent="0.25">
      <c r="A80" s="162" t="s">
        <v>616</v>
      </c>
      <c r="B80" s="71">
        <v>1779</v>
      </c>
      <c r="C80" s="40">
        <f>B80/24005</f>
        <v>7.4109560508227451E-2</v>
      </c>
      <c r="D80" s="71">
        <v>1668</v>
      </c>
      <c r="E80" s="41">
        <f>D80/21249</f>
        <v>7.8497811661725259E-2</v>
      </c>
      <c r="F80" s="77">
        <v>23455</v>
      </c>
      <c r="G80" s="42">
        <f>F80/287314</f>
        <v>8.1635423265138493E-2</v>
      </c>
      <c r="H80" s="71">
        <v>28231</v>
      </c>
      <c r="I80" s="41">
        <f>H80/272733</f>
        <v>0.10351149292531524</v>
      </c>
      <c r="J80" s="37">
        <f>IF(D80=0, "-", IF((B80-D80)/D80&lt;10, (B80-D80)/D80, "&gt;999%"))</f>
        <v>6.654676258992806E-2</v>
      </c>
      <c r="K80" s="38">
        <f>IF(H80=0, "-", IF((F80-H80)/H80&lt;10, (F80-H80)/H80, "&gt;999%"))</f>
        <v>-0.16917572880875634</v>
      </c>
    </row>
    <row r="81" spans="1:11" x14ac:dyDescent="0.25">
      <c r="B81" s="83"/>
      <c r="D81" s="83"/>
      <c r="F81" s="83"/>
      <c r="H81" s="83"/>
    </row>
    <row r="82" spans="1:11" ht="15.6" x14ac:dyDescent="0.3">
      <c r="A82" s="164" t="s">
        <v>118</v>
      </c>
      <c r="B82" s="196" t="s">
        <v>1</v>
      </c>
      <c r="C82" s="200"/>
      <c r="D82" s="200"/>
      <c r="E82" s="197"/>
      <c r="F82" s="196" t="s">
        <v>14</v>
      </c>
      <c r="G82" s="200"/>
      <c r="H82" s="200"/>
      <c r="I82" s="197"/>
      <c r="J82" s="196" t="s">
        <v>15</v>
      </c>
      <c r="K82" s="197"/>
    </row>
    <row r="83" spans="1:11" x14ac:dyDescent="0.25">
      <c r="A83" s="22"/>
      <c r="B83" s="196">
        <f>VALUE(RIGHT($B$2, 4))</f>
        <v>2022</v>
      </c>
      <c r="C83" s="197"/>
      <c r="D83" s="196">
        <f>B83-1</f>
        <v>2021</v>
      </c>
      <c r="E83" s="204"/>
      <c r="F83" s="196">
        <f>B83</f>
        <v>2022</v>
      </c>
      <c r="G83" s="204"/>
      <c r="H83" s="196">
        <f>D83</f>
        <v>2021</v>
      </c>
      <c r="I83" s="204"/>
      <c r="J83" s="140" t="s">
        <v>4</v>
      </c>
      <c r="K83" s="141" t="s">
        <v>2</v>
      </c>
    </row>
    <row r="84" spans="1:11" x14ac:dyDescent="0.25">
      <c r="A84" s="163" t="s">
        <v>144</v>
      </c>
      <c r="B84" s="61" t="s">
        <v>12</v>
      </c>
      <c r="C84" s="62" t="s">
        <v>13</v>
      </c>
      <c r="D84" s="61" t="s">
        <v>12</v>
      </c>
      <c r="E84" s="63" t="s">
        <v>13</v>
      </c>
      <c r="F84" s="62" t="s">
        <v>12</v>
      </c>
      <c r="G84" s="62" t="s">
        <v>13</v>
      </c>
      <c r="H84" s="61" t="s">
        <v>12</v>
      </c>
      <c r="I84" s="63" t="s">
        <v>13</v>
      </c>
      <c r="J84" s="61"/>
      <c r="K84" s="63"/>
    </row>
    <row r="85" spans="1:11" x14ac:dyDescent="0.25">
      <c r="A85" s="7" t="s">
        <v>249</v>
      </c>
      <c r="B85" s="65">
        <v>0</v>
      </c>
      <c r="C85" s="34">
        <f>IF(B95=0, "-", B85/B95)</f>
        <v>0</v>
      </c>
      <c r="D85" s="65">
        <v>0</v>
      </c>
      <c r="E85" s="9">
        <f>IF(D95=0, "-", D85/D95)</f>
        <v>0</v>
      </c>
      <c r="F85" s="81">
        <v>0</v>
      </c>
      <c r="G85" s="34">
        <f>IF(F95=0, "-", F85/F95)</f>
        <v>0</v>
      </c>
      <c r="H85" s="65">
        <v>1</v>
      </c>
      <c r="I85" s="9">
        <f>IF(H95=0, "-", H85/H95)</f>
        <v>2.1607605877268799E-4</v>
      </c>
      <c r="J85" s="8" t="str">
        <f t="shared" ref="J85:J93" si="6">IF(D85=0, "-", IF((B85-D85)/D85&lt;10, (B85-D85)/D85, "&gt;999%"))</f>
        <v>-</v>
      </c>
      <c r="K85" s="9">
        <f t="shared" ref="K85:K93" si="7">IF(H85=0, "-", IF((F85-H85)/H85&lt;10, (F85-H85)/H85, "&gt;999%"))</f>
        <v>-1</v>
      </c>
    </row>
    <row r="86" spans="1:11" x14ac:dyDescent="0.25">
      <c r="A86" s="7" t="s">
        <v>250</v>
      </c>
      <c r="B86" s="65">
        <v>0</v>
      </c>
      <c r="C86" s="34">
        <f>IF(B95=0, "-", B86/B95)</f>
        <v>0</v>
      </c>
      <c r="D86" s="65">
        <v>3</v>
      </c>
      <c r="E86" s="9">
        <f>IF(D95=0, "-", D86/D95)</f>
        <v>8.9820359281437123E-3</v>
      </c>
      <c r="F86" s="81">
        <v>34</v>
      </c>
      <c r="G86" s="34">
        <f>IF(F95=0, "-", F86/F95)</f>
        <v>9.5078299776286349E-3</v>
      </c>
      <c r="H86" s="65">
        <v>23</v>
      </c>
      <c r="I86" s="9">
        <f>IF(H95=0, "-", H86/H95)</f>
        <v>4.9697493517718233E-3</v>
      </c>
      <c r="J86" s="8">
        <f t="shared" si="6"/>
        <v>-1</v>
      </c>
      <c r="K86" s="9">
        <f t="shared" si="7"/>
        <v>0.47826086956521741</v>
      </c>
    </row>
    <row r="87" spans="1:11" x14ac:dyDescent="0.25">
      <c r="A87" s="7" t="s">
        <v>251</v>
      </c>
      <c r="B87" s="65">
        <v>14</v>
      </c>
      <c r="C87" s="34">
        <f>IF(B95=0, "-", B87/B95)</f>
        <v>7.2916666666666671E-2</v>
      </c>
      <c r="D87" s="65">
        <v>40</v>
      </c>
      <c r="E87" s="9">
        <f>IF(D95=0, "-", D87/D95)</f>
        <v>0.11976047904191617</v>
      </c>
      <c r="F87" s="81">
        <v>169</v>
      </c>
      <c r="G87" s="34">
        <f>IF(F95=0, "-", F87/F95)</f>
        <v>4.7259507829977628E-2</v>
      </c>
      <c r="H87" s="65">
        <v>177</v>
      </c>
      <c r="I87" s="9">
        <f>IF(H95=0, "-", H87/H95)</f>
        <v>3.8245462402765773E-2</v>
      </c>
      <c r="J87" s="8">
        <f t="shared" si="6"/>
        <v>-0.65</v>
      </c>
      <c r="K87" s="9">
        <f t="shared" si="7"/>
        <v>-4.519774011299435E-2</v>
      </c>
    </row>
    <row r="88" spans="1:11" x14ac:dyDescent="0.25">
      <c r="A88" s="7" t="s">
        <v>252</v>
      </c>
      <c r="B88" s="65">
        <v>49</v>
      </c>
      <c r="C88" s="34">
        <f>IF(B95=0, "-", B88/B95)</f>
        <v>0.25520833333333331</v>
      </c>
      <c r="D88" s="65">
        <v>25</v>
      </c>
      <c r="E88" s="9">
        <f>IF(D95=0, "-", D88/D95)</f>
        <v>7.4850299401197598E-2</v>
      </c>
      <c r="F88" s="81">
        <v>547</v>
      </c>
      <c r="G88" s="34">
        <f>IF(F95=0, "-", F88/F95)</f>
        <v>0.15296420581655482</v>
      </c>
      <c r="H88" s="65">
        <v>443</v>
      </c>
      <c r="I88" s="9">
        <f>IF(H95=0, "-", H88/H95)</f>
        <v>9.5721694036300778E-2</v>
      </c>
      <c r="J88" s="8">
        <f t="shared" si="6"/>
        <v>0.96</v>
      </c>
      <c r="K88" s="9">
        <f t="shared" si="7"/>
        <v>0.23476297968397292</v>
      </c>
    </row>
    <row r="89" spans="1:11" x14ac:dyDescent="0.25">
      <c r="A89" s="7" t="s">
        <v>253</v>
      </c>
      <c r="B89" s="65">
        <v>4</v>
      </c>
      <c r="C89" s="34">
        <f>IF(B95=0, "-", B89/B95)</f>
        <v>2.0833333333333332E-2</v>
      </c>
      <c r="D89" s="65">
        <v>7</v>
      </c>
      <c r="E89" s="9">
        <f>IF(D95=0, "-", D89/D95)</f>
        <v>2.0958083832335328E-2</v>
      </c>
      <c r="F89" s="81">
        <v>53</v>
      </c>
      <c r="G89" s="34">
        <f>IF(F95=0, "-", F89/F95)</f>
        <v>1.4821029082774049E-2</v>
      </c>
      <c r="H89" s="65">
        <v>29</v>
      </c>
      <c r="I89" s="9">
        <f>IF(H95=0, "-", H89/H95)</f>
        <v>6.2662057044079516E-3</v>
      </c>
      <c r="J89" s="8">
        <f t="shared" si="6"/>
        <v>-0.42857142857142855</v>
      </c>
      <c r="K89" s="9">
        <f t="shared" si="7"/>
        <v>0.82758620689655171</v>
      </c>
    </row>
    <row r="90" spans="1:11" x14ac:dyDescent="0.25">
      <c r="A90" s="7" t="s">
        <v>254</v>
      </c>
      <c r="B90" s="65">
        <v>39</v>
      </c>
      <c r="C90" s="34">
        <f>IF(B95=0, "-", B90/B95)</f>
        <v>0.203125</v>
      </c>
      <c r="D90" s="65">
        <v>16</v>
      </c>
      <c r="E90" s="9">
        <f>IF(D95=0, "-", D90/D95)</f>
        <v>4.790419161676647E-2</v>
      </c>
      <c r="F90" s="81">
        <v>334</v>
      </c>
      <c r="G90" s="34">
        <f>IF(F95=0, "-", F90/F95)</f>
        <v>9.340044742729306E-2</v>
      </c>
      <c r="H90" s="65">
        <v>396</v>
      </c>
      <c r="I90" s="9">
        <f>IF(H95=0, "-", H90/H95)</f>
        <v>8.5566119273984442E-2</v>
      </c>
      <c r="J90" s="8">
        <f t="shared" si="6"/>
        <v>1.4375</v>
      </c>
      <c r="K90" s="9">
        <f t="shared" si="7"/>
        <v>-0.15656565656565657</v>
      </c>
    </row>
    <row r="91" spans="1:11" x14ac:dyDescent="0.25">
      <c r="A91" s="7" t="s">
        <v>255</v>
      </c>
      <c r="B91" s="65">
        <v>0</v>
      </c>
      <c r="C91" s="34">
        <f>IF(B95=0, "-", B91/B95)</f>
        <v>0</v>
      </c>
      <c r="D91" s="65">
        <v>0</v>
      </c>
      <c r="E91" s="9">
        <f>IF(D95=0, "-", D91/D95)</f>
        <v>0</v>
      </c>
      <c r="F91" s="81">
        <v>0</v>
      </c>
      <c r="G91" s="34">
        <f>IF(F95=0, "-", F91/F95)</f>
        <v>0</v>
      </c>
      <c r="H91" s="65">
        <v>38</v>
      </c>
      <c r="I91" s="9">
        <f>IF(H95=0, "-", H91/H95)</f>
        <v>8.210890233362144E-3</v>
      </c>
      <c r="J91" s="8" t="str">
        <f t="shared" si="6"/>
        <v>-</v>
      </c>
      <c r="K91" s="9">
        <f t="shared" si="7"/>
        <v>-1</v>
      </c>
    </row>
    <row r="92" spans="1:11" x14ac:dyDescent="0.25">
      <c r="A92" s="7" t="s">
        <v>256</v>
      </c>
      <c r="B92" s="65">
        <v>68</v>
      </c>
      <c r="C92" s="34">
        <f>IF(B95=0, "-", B92/B95)</f>
        <v>0.35416666666666669</v>
      </c>
      <c r="D92" s="65">
        <v>199</v>
      </c>
      <c r="E92" s="9">
        <f>IF(D95=0, "-", D92/D95)</f>
        <v>0.59580838323353291</v>
      </c>
      <c r="F92" s="81">
        <v>2249</v>
      </c>
      <c r="G92" s="34">
        <f>IF(F95=0, "-", F92/F95)</f>
        <v>0.62891498881431762</v>
      </c>
      <c r="H92" s="65">
        <v>3119</v>
      </c>
      <c r="I92" s="9">
        <f>IF(H95=0, "-", H92/H95)</f>
        <v>0.67394122731201378</v>
      </c>
      <c r="J92" s="8">
        <f t="shared" si="6"/>
        <v>-0.65829145728643212</v>
      </c>
      <c r="K92" s="9">
        <f t="shared" si="7"/>
        <v>-0.27893555626803462</v>
      </c>
    </row>
    <row r="93" spans="1:11" x14ac:dyDescent="0.25">
      <c r="A93" s="7" t="s">
        <v>257</v>
      </c>
      <c r="B93" s="65">
        <v>18</v>
      </c>
      <c r="C93" s="34">
        <f>IF(B95=0, "-", B93/B95)</f>
        <v>9.375E-2</v>
      </c>
      <c r="D93" s="65">
        <v>44</v>
      </c>
      <c r="E93" s="9">
        <f>IF(D95=0, "-", D93/D95)</f>
        <v>0.1317365269461078</v>
      </c>
      <c r="F93" s="81">
        <v>190</v>
      </c>
      <c r="G93" s="34">
        <f>IF(F95=0, "-", F93/F95)</f>
        <v>5.3131991051454136E-2</v>
      </c>
      <c r="H93" s="65">
        <v>402</v>
      </c>
      <c r="I93" s="9">
        <f>IF(H95=0, "-", H93/H95)</f>
        <v>8.6862575626620572E-2</v>
      </c>
      <c r="J93" s="8">
        <f t="shared" si="6"/>
        <v>-0.59090909090909094</v>
      </c>
      <c r="K93" s="9">
        <f t="shared" si="7"/>
        <v>-0.52736318407960203</v>
      </c>
    </row>
    <row r="94" spans="1:11" x14ac:dyDescent="0.25">
      <c r="A94" s="2"/>
      <c r="B94" s="68"/>
      <c r="C94" s="33"/>
      <c r="D94" s="68"/>
      <c r="E94" s="6"/>
      <c r="F94" s="82"/>
      <c r="G94" s="33"/>
      <c r="H94" s="68"/>
      <c r="I94" s="6"/>
      <c r="J94" s="5"/>
      <c r="K94" s="6"/>
    </row>
    <row r="95" spans="1:11" s="43" customFormat="1" x14ac:dyDescent="0.25">
      <c r="A95" s="162" t="s">
        <v>615</v>
      </c>
      <c r="B95" s="71">
        <f>SUM(B85:B94)</f>
        <v>192</v>
      </c>
      <c r="C95" s="40">
        <f>B95/24005</f>
        <v>7.9983336804832321E-3</v>
      </c>
      <c r="D95" s="71">
        <f>SUM(D85:D94)</f>
        <v>334</v>
      </c>
      <c r="E95" s="41">
        <f>D95/21249</f>
        <v>1.5718386747611654E-2</v>
      </c>
      <c r="F95" s="77">
        <f>SUM(F85:F94)</f>
        <v>3576</v>
      </c>
      <c r="G95" s="42">
        <f>F95/287314</f>
        <v>1.2446313092992337E-2</v>
      </c>
      <c r="H95" s="71">
        <f>SUM(H85:H94)</f>
        <v>4628</v>
      </c>
      <c r="I95" s="41">
        <f>H95/272733</f>
        <v>1.6968976984816652E-2</v>
      </c>
      <c r="J95" s="37">
        <f>IF(D95=0, "-", IF((B95-D95)/D95&lt;10, (B95-D95)/D95, "&gt;999%"))</f>
        <v>-0.42514970059880242</v>
      </c>
      <c r="K95" s="38">
        <f>IF(H95=0, "-", IF((F95-H95)/H95&lt;10, (F95-H95)/H95, "&gt;999%"))</f>
        <v>-0.22731201382886776</v>
      </c>
    </row>
    <row r="96" spans="1:11" x14ac:dyDescent="0.25">
      <c r="B96" s="83"/>
      <c r="D96" s="83"/>
      <c r="F96" s="83"/>
      <c r="H96" s="83"/>
    </row>
    <row r="97" spans="1:11" x14ac:dyDescent="0.25">
      <c r="A97" s="163" t="s">
        <v>145</v>
      </c>
      <c r="B97" s="61" t="s">
        <v>12</v>
      </c>
      <c r="C97" s="62" t="s">
        <v>13</v>
      </c>
      <c r="D97" s="61" t="s">
        <v>12</v>
      </c>
      <c r="E97" s="63" t="s">
        <v>13</v>
      </c>
      <c r="F97" s="62" t="s">
        <v>12</v>
      </c>
      <c r="G97" s="62" t="s">
        <v>13</v>
      </c>
      <c r="H97" s="61" t="s">
        <v>12</v>
      </c>
      <c r="I97" s="63" t="s">
        <v>13</v>
      </c>
      <c r="J97" s="61"/>
      <c r="K97" s="63"/>
    </row>
    <row r="98" spans="1:11" x14ac:dyDescent="0.25">
      <c r="A98" s="7" t="s">
        <v>258</v>
      </c>
      <c r="B98" s="65">
        <v>9</v>
      </c>
      <c r="C98" s="34">
        <f>IF(B117=0, "-", B98/B117)</f>
        <v>6.5028901734104048E-3</v>
      </c>
      <c r="D98" s="65">
        <v>11</v>
      </c>
      <c r="E98" s="9">
        <f>IF(D117=0, "-", D98/D117)</f>
        <v>3.5256410256410256E-2</v>
      </c>
      <c r="F98" s="81">
        <v>109</v>
      </c>
      <c r="G98" s="34">
        <f>IF(F117=0, "-", F98/F117)</f>
        <v>1.3268411442483263E-2</v>
      </c>
      <c r="H98" s="65">
        <v>151</v>
      </c>
      <c r="I98" s="9">
        <f>IF(H117=0, "-", H98/H117)</f>
        <v>3.4977993977299053E-2</v>
      </c>
      <c r="J98" s="8">
        <f t="shared" ref="J98:J115" si="8">IF(D98=0, "-", IF((B98-D98)/D98&lt;10, (B98-D98)/D98, "&gt;999%"))</f>
        <v>-0.18181818181818182</v>
      </c>
      <c r="K98" s="9">
        <f t="shared" ref="K98:K115" si="9">IF(H98=0, "-", IF((F98-H98)/H98&lt;10, (F98-H98)/H98, "&gt;999%"))</f>
        <v>-0.27814569536423839</v>
      </c>
    </row>
    <row r="99" spans="1:11" x14ac:dyDescent="0.25">
      <c r="A99" s="7" t="s">
        <v>259</v>
      </c>
      <c r="B99" s="65">
        <v>6</v>
      </c>
      <c r="C99" s="34">
        <f>IF(B117=0, "-", B99/B117)</f>
        <v>4.335260115606936E-3</v>
      </c>
      <c r="D99" s="65">
        <v>6</v>
      </c>
      <c r="E99" s="9">
        <f>IF(D117=0, "-", D99/D117)</f>
        <v>1.9230769230769232E-2</v>
      </c>
      <c r="F99" s="81">
        <v>146</v>
      </c>
      <c r="G99" s="34">
        <f>IF(F117=0, "-", F99/F117)</f>
        <v>1.7772367620206939E-2</v>
      </c>
      <c r="H99" s="65">
        <v>180</v>
      </c>
      <c r="I99" s="9">
        <f>IF(H117=0, "-", H99/H117)</f>
        <v>4.1695621959694229E-2</v>
      </c>
      <c r="J99" s="8">
        <f t="shared" si="8"/>
        <v>0</v>
      </c>
      <c r="K99" s="9">
        <f t="shared" si="9"/>
        <v>-0.18888888888888888</v>
      </c>
    </row>
    <row r="100" spans="1:11" x14ac:dyDescent="0.25">
      <c r="A100" s="7" t="s">
        <v>260</v>
      </c>
      <c r="B100" s="65">
        <v>6</v>
      </c>
      <c r="C100" s="34">
        <f>IF(B117=0, "-", B100/B117)</f>
        <v>4.335260115606936E-3</v>
      </c>
      <c r="D100" s="65">
        <v>5</v>
      </c>
      <c r="E100" s="9">
        <f>IF(D117=0, "-", D100/D117)</f>
        <v>1.6025641025641024E-2</v>
      </c>
      <c r="F100" s="81">
        <v>98</v>
      </c>
      <c r="G100" s="34">
        <f>IF(F117=0, "-", F100/F117)</f>
        <v>1.1929397443700548E-2</v>
      </c>
      <c r="H100" s="65">
        <v>119</v>
      </c>
      <c r="I100" s="9">
        <f>IF(H117=0, "-", H100/H117)</f>
        <v>2.7565438962242297E-2</v>
      </c>
      <c r="J100" s="8">
        <f t="shared" si="8"/>
        <v>0.2</v>
      </c>
      <c r="K100" s="9">
        <f t="shared" si="9"/>
        <v>-0.17647058823529413</v>
      </c>
    </row>
    <row r="101" spans="1:11" x14ac:dyDescent="0.25">
      <c r="A101" s="7" t="s">
        <v>261</v>
      </c>
      <c r="B101" s="65">
        <v>122</v>
      </c>
      <c r="C101" s="34">
        <f>IF(B117=0, "-", B101/B117)</f>
        <v>8.8150289017341038E-2</v>
      </c>
      <c r="D101" s="65">
        <v>118</v>
      </c>
      <c r="E101" s="9">
        <f>IF(D117=0, "-", D101/D117)</f>
        <v>0.37820512820512819</v>
      </c>
      <c r="F101" s="81">
        <v>1280</v>
      </c>
      <c r="G101" s="34">
        <f>IF(F117=0, "-", F101/F117)</f>
        <v>0.15581253804017042</v>
      </c>
      <c r="H101" s="65">
        <v>1521</v>
      </c>
      <c r="I101" s="9">
        <f>IF(H117=0, "-", H101/H117)</f>
        <v>0.35232800555941624</v>
      </c>
      <c r="J101" s="8">
        <f t="shared" si="8"/>
        <v>3.3898305084745763E-2</v>
      </c>
      <c r="K101" s="9">
        <f t="shared" si="9"/>
        <v>-0.15844838921762</v>
      </c>
    </row>
    <row r="102" spans="1:11" x14ac:dyDescent="0.25">
      <c r="A102" s="7" t="s">
        <v>262</v>
      </c>
      <c r="B102" s="65">
        <v>6</v>
      </c>
      <c r="C102" s="34">
        <f>IF(B117=0, "-", B102/B117)</f>
        <v>4.335260115606936E-3</v>
      </c>
      <c r="D102" s="65">
        <v>24</v>
      </c>
      <c r="E102" s="9">
        <f>IF(D117=0, "-", D102/D117)</f>
        <v>7.6923076923076927E-2</v>
      </c>
      <c r="F102" s="81">
        <v>312</v>
      </c>
      <c r="G102" s="34">
        <f>IF(F117=0, "-", F102/F117)</f>
        <v>3.7979306147291537E-2</v>
      </c>
      <c r="H102" s="65">
        <v>75</v>
      </c>
      <c r="I102" s="9">
        <f>IF(H117=0, "-", H102/H117)</f>
        <v>1.7373175816539264E-2</v>
      </c>
      <c r="J102" s="8">
        <f t="shared" si="8"/>
        <v>-0.75</v>
      </c>
      <c r="K102" s="9">
        <f t="shared" si="9"/>
        <v>3.16</v>
      </c>
    </row>
    <row r="103" spans="1:11" x14ac:dyDescent="0.25">
      <c r="A103" s="7" t="s">
        <v>263</v>
      </c>
      <c r="B103" s="65">
        <v>0</v>
      </c>
      <c r="C103" s="34">
        <f>IF(B117=0, "-", B103/B117)</f>
        <v>0</v>
      </c>
      <c r="D103" s="65">
        <v>0</v>
      </c>
      <c r="E103" s="9">
        <f>IF(D117=0, "-", D103/D117)</f>
        <v>0</v>
      </c>
      <c r="F103" s="81">
        <v>62</v>
      </c>
      <c r="G103" s="34">
        <f>IF(F117=0, "-", F103/F117)</f>
        <v>7.5471698113207548E-3</v>
      </c>
      <c r="H103" s="65">
        <v>0</v>
      </c>
      <c r="I103" s="9">
        <f>IF(H117=0, "-", H103/H117)</f>
        <v>0</v>
      </c>
      <c r="J103" s="8" t="str">
        <f t="shared" si="8"/>
        <v>-</v>
      </c>
      <c r="K103" s="9" t="str">
        <f t="shared" si="9"/>
        <v>-</v>
      </c>
    </row>
    <row r="104" spans="1:11" x14ac:dyDescent="0.25">
      <c r="A104" s="7" t="s">
        <v>264</v>
      </c>
      <c r="B104" s="65">
        <v>0</v>
      </c>
      <c r="C104" s="34">
        <f>IF(B117=0, "-", B104/B117)</f>
        <v>0</v>
      </c>
      <c r="D104" s="65">
        <v>1</v>
      </c>
      <c r="E104" s="9">
        <f>IF(D117=0, "-", D104/D117)</f>
        <v>3.205128205128205E-3</v>
      </c>
      <c r="F104" s="81">
        <v>12</v>
      </c>
      <c r="G104" s="34">
        <f>IF(F117=0, "-", F104/F117)</f>
        <v>1.4607425441265976E-3</v>
      </c>
      <c r="H104" s="65">
        <v>8</v>
      </c>
      <c r="I104" s="9">
        <f>IF(H117=0, "-", H104/H117)</f>
        <v>1.8531387537641881E-3</v>
      </c>
      <c r="J104" s="8">
        <f t="shared" si="8"/>
        <v>-1</v>
      </c>
      <c r="K104" s="9">
        <f t="shared" si="9"/>
        <v>0.5</v>
      </c>
    </row>
    <row r="105" spans="1:11" x14ac:dyDescent="0.25">
      <c r="A105" s="7" t="s">
        <v>265</v>
      </c>
      <c r="B105" s="65">
        <v>0</v>
      </c>
      <c r="C105" s="34">
        <f>IF(B117=0, "-", B105/B117)</f>
        <v>0</v>
      </c>
      <c r="D105" s="65">
        <v>1</v>
      </c>
      <c r="E105" s="9">
        <f>IF(D117=0, "-", D105/D117)</f>
        <v>3.205128205128205E-3</v>
      </c>
      <c r="F105" s="81">
        <v>13</v>
      </c>
      <c r="G105" s="34">
        <f>IF(F117=0, "-", F105/F117)</f>
        <v>1.5824710894704807E-3</v>
      </c>
      <c r="H105" s="65">
        <v>36</v>
      </c>
      <c r="I105" s="9">
        <f>IF(H117=0, "-", H105/H117)</f>
        <v>8.3391243919388458E-3</v>
      </c>
      <c r="J105" s="8">
        <f t="shared" si="8"/>
        <v>-1</v>
      </c>
      <c r="K105" s="9">
        <f t="shared" si="9"/>
        <v>-0.63888888888888884</v>
      </c>
    </row>
    <row r="106" spans="1:11" x14ac:dyDescent="0.25">
      <c r="A106" s="7" t="s">
        <v>266</v>
      </c>
      <c r="B106" s="65">
        <v>8</v>
      </c>
      <c r="C106" s="34">
        <f>IF(B117=0, "-", B106/B117)</f>
        <v>5.7803468208092483E-3</v>
      </c>
      <c r="D106" s="65">
        <v>29</v>
      </c>
      <c r="E106" s="9">
        <f>IF(D117=0, "-", D106/D117)</f>
        <v>9.2948717948717952E-2</v>
      </c>
      <c r="F106" s="81">
        <v>211</v>
      </c>
      <c r="G106" s="34">
        <f>IF(F117=0, "-", F106/F117)</f>
        <v>2.5684723067559343E-2</v>
      </c>
      <c r="H106" s="65">
        <v>218</v>
      </c>
      <c r="I106" s="9">
        <f>IF(H117=0, "-", H106/H117)</f>
        <v>5.0498031040074123E-2</v>
      </c>
      <c r="J106" s="8">
        <f t="shared" si="8"/>
        <v>-0.72413793103448276</v>
      </c>
      <c r="K106" s="9">
        <f t="shared" si="9"/>
        <v>-3.2110091743119268E-2</v>
      </c>
    </row>
    <row r="107" spans="1:11" x14ac:dyDescent="0.25">
      <c r="A107" s="7" t="s">
        <v>267</v>
      </c>
      <c r="B107" s="65">
        <v>0</v>
      </c>
      <c r="C107" s="34">
        <f>IF(B117=0, "-", B107/B117)</f>
        <v>0</v>
      </c>
      <c r="D107" s="65">
        <v>7</v>
      </c>
      <c r="E107" s="9">
        <f>IF(D117=0, "-", D107/D117)</f>
        <v>2.2435897435897436E-2</v>
      </c>
      <c r="F107" s="81">
        <v>7</v>
      </c>
      <c r="G107" s="34">
        <f>IF(F117=0, "-", F107/F117)</f>
        <v>8.5209981740718202E-4</v>
      </c>
      <c r="H107" s="65">
        <v>312</v>
      </c>
      <c r="I107" s="9">
        <f>IF(H117=0, "-", H107/H117)</f>
        <v>7.2272411396803335E-2</v>
      </c>
      <c r="J107" s="8">
        <f t="shared" si="8"/>
        <v>-1</v>
      </c>
      <c r="K107" s="9">
        <f t="shared" si="9"/>
        <v>-0.97756410256410253</v>
      </c>
    </row>
    <row r="108" spans="1:11" x14ac:dyDescent="0.25">
      <c r="A108" s="7" t="s">
        <v>268</v>
      </c>
      <c r="B108" s="65">
        <v>125</v>
      </c>
      <c r="C108" s="34">
        <f>IF(B117=0, "-", B108/B117)</f>
        <v>9.0317919075144512E-2</v>
      </c>
      <c r="D108" s="65">
        <v>28</v>
      </c>
      <c r="E108" s="9">
        <f>IF(D117=0, "-", D108/D117)</f>
        <v>8.9743589743589744E-2</v>
      </c>
      <c r="F108" s="81">
        <v>1476</v>
      </c>
      <c r="G108" s="34">
        <f>IF(F117=0, "-", F108/F117)</f>
        <v>0.17967133292757151</v>
      </c>
      <c r="H108" s="65">
        <v>1114</v>
      </c>
      <c r="I108" s="9">
        <f>IF(H117=0, "-", H108/H117)</f>
        <v>0.25804957146166319</v>
      </c>
      <c r="J108" s="8">
        <f t="shared" si="8"/>
        <v>3.4642857142857144</v>
      </c>
      <c r="K108" s="9">
        <f t="shared" si="9"/>
        <v>0.32495511669658889</v>
      </c>
    </row>
    <row r="109" spans="1:11" x14ac:dyDescent="0.25">
      <c r="A109" s="7" t="s">
        <v>269</v>
      </c>
      <c r="B109" s="65">
        <v>28</v>
      </c>
      <c r="C109" s="34">
        <f>IF(B117=0, "-", B109/B117)</f>
        <v>2.023121387283237E-2</v>
      </c>
      <c r="D109" s="65">
        <v>46</v>
      </c>
      <c r="E109" s="9">
        <f>IF(D117=0, "-", D109/D117)</f>
        <v>0.14743589743589744</v>
      </c>
      <c r="F109" s="81">
        <v>609</v>
      </c>
      <c r="G109" s="34">
        <f>IF(F117=0, "-", F109/F117)</f>
        <v>7.4132684114424835E-2</v>
      </c>
      <c r="H109" s="65">
        <v>471</v>
      </c>
      <c r="I109" s="9">
        <f>IF(H117=0, "-", H109/H117)</f>
        <v>0.10910354412786658</v>
      </c>
      <c r="J109" s="8">
        <f t="shared" si="8"/>
        <v>-0.39130434782608697</v>
      </c>
      <c r="K109" s="9">
        <f t="shared" si="9"/>
        <v>0.2929936305732484</v>
      </c>
    </row>
    <row r="110" spans="1:11" x14ac:dyDescent="0.25">
      <c r="A110" s="7" t="s">
        <v>270</v>
      </c>
      <c r="B110" s="65">
        <v>38</v>
      </c>
      <c r="C110" s="34">
        <f>IF(B117=0, "-", B110/B117)</f>
        <v>2.7456647398843931E-2</v>
      </c>
      <c r="D110" s="65">
        <v>0</v>
      </c>
      <c r="E110" s="9">
        <f>IF(D117=0, "-", D110/D117)</f>
        <v>0</v>
      </c>
      <c r="F110" s="81">
        <v>311</v>
      </c>
      <c r="G110" s="34">
        <f>IF(F117=0, "-", F110/F117)</f>
        <v>3.7857577601947655E-2</v>
      </c>
      <c r="H110" s="65">
        <v>0</v>
      </c>
      <c r="I110" s="9">
        <f>IF(H117=0, "-", H110/H117)</f>
        <v>0</v>
      </c>
      <c r="J110" s="8" t="str">
        <f t="shared" si="8"/>
        <v>-</v>
      </c>
      <c r="K110" s="9" t="str">
        <f t="shared" si="9"/>
        <v>-</v>
      </c>
    </row>
    <row r="111" spans="1:11" x14ac:dyDescent="0.25">
      <c r="A111" s="7" t="s">
        <v>271</v>
      </c>
      <c r="B111" s="65">
        <v>1007</v>
      </c>
      <c r="C111" s="34">
        <f>IF(B117=0, "-", B111/B117)</f>
        <v>0.72760115606936415</v>
      </c>
      <c r="D111" s="65">
        <v>0</v>
      </c>
      <c r="E111" s="9">
        <f>IF(D117=0, "-", D111/D117)</f>
        <v>0</v>
      </c>
      <c r="F111" s="81">
        <v>3262</v>
      </c>
      <c r="G111" s="34">
        <f>IF(F117=0, "-", F111/F117)</f>
        <v>0.39707851491174678</v>
      </c>
      <c r="H111" s="65">
        <v>0</v>
      </c>
      <c r="I111" s="9">
        <f>IF(H117=0, "-", H111/H117)</f>
        <v>0</v>
      </c>
      <c r="J111" s="8" t="str">
        <f t="shared" si="8"/>
        <v>-</v>
      </c>
      <c r="K111" s="9" t="str">
        <f t="shared" si="9"/>
        <v>-</v>
      </c>
    </row>
    <row r="112" spans="1:11" x14ac:dyDescent="0.25">
      <c r="A112" s="7" t="s">
        <v>272</v>
      </c>
      <c r="B112" s="65">
        <v>27</v>
      </c>
      <c r="C112" s="34">
        <f>IF(B117=0, "-", B112/B117)</f>
        <v>1.9508670520231215E-2</v>
      </c>
      <c r="D112" s="65">
        <v>17</v>
      </c>
      <c r="E112" s="9">
        <f>IF(D117=0, "-", D112/D117)</f>
        <v>5.4487179487179488E-2</v>
      </c>
      <c r="F112" s="81">
        <v>191</v>
      </c>
      <c r="G112" s="34">
        <f>IF(F117=0, "-", F112/F117)</f>
        <v>2.3250152160681679E-2</v>
      </c>
      <c r="H112" s="65">
        <v>17</v>
      </c>
      <c r="I112" s="9">
        <f>IF(H117=0, "-", H112/H117)</f>
        <v>3.9379198517488995E-3</v>
      </c>
      <c r="J112" s="8">
        <f t="shared" si="8"/>
        <v>0.58823529411764708</v>
      </c>
      <c r="K112" s="9" t="str">
        <f t="shared" si="9"/>
        <v>&gt;999%</v>
      </c>
    </row>
    <row r="113" spans="1:11" x14ac:dyDescent="0.25">
      <c r="A113" s="7" t="s">
        <v>273</v>
      </c>
      <c r="B113" s="65">
        <v>1</v>
      </c>
      <c r="C113" s="34">
        <f>IF(B117=0, "-", B113/B117)</f>
        <v>7.2254335260115603E-4</v>
      </c>
      <c r="D113" s="65">
        <v>9</v>
      </c>
      <c r="E113" s="9">
        <f>IF(D117=0, "-", D113/D117)</f>
        <v>2.8846153846153848E-2</v>
      </c>
      <c r="F113" s="81">
        <v>65</v>
      </c>
      <c r="G113" s="34">
        <f>IF(F117=0, "-", F113/F117)</f>
        <v>7.9123554473524045E-3</v>
      </c>
      <c r="H113" s="65">
        <v>48</v>
      </c>
      <c r="I113" s="9">
        <f>IF(H117=0, "-", H113/H117)</f>
        <v>1.1118832522585128E-2</v>
      </c>
      <c r="J113" s="8">
        <f t="shared" si="8"/>
        <v>-0.88888888888888884</v>
      </c>
      <c r="K113" s="9">
        <f t="shared" si="9"/>
        <v>0.35416666666666669</v>
      </c>
    </row>
    <row r="114" spans="1:11" x14ac:dyDescent="0.25">
      <c r="A114" s="7" t="s">
        <v>274</v>
      </c>
      <c r="B114" s="65">
        <v>0</v>
      </c>
      <c r="C114" s="34">
        <f>IF(B117=0, "-", B114/B117)</f>
        <v>0</v>
      </c>
      <c r="D114" s="65">
        <v>0</v>
      </c>
      <c r="E114" s="9">
        <f>IF(D117=0, "-", D114/D117)</f>
        <v>0</v>
      </c>
      <c r="F114" s="81">
        <v>0</v>
      </c>
      <c r="G114" s="34">
        <f>IF(F117=0, "-", F114/F117)</f>
        <v>0</v>
      </c>
      <c r="H114" s="65">
        <v>8</v>
      </c>
      <c r="I114" s="9">
        <f>IF(H117=0, "-", H114/H117)</f>
        <v>1.8531387537641881E-3</v>
      </c>
      <c r="J114" s="8" t="str">
        <f t="shared" si="8"/>
        <v>-</v>
      </c>
      <c r="K114" s="9">
        <f t="shared" si="9"/>
        <v>-1</v>
      </c>
    </row>
    <row r="115" spans="1:11" x14ac:dyDescent="0.25">
      <c r="A115" s="7" t="s">
        <v>275</v>
      </c>
      <c r="B115" s="65">
        <v>1</v>
      </c>
      <c r="C115" s="34">
        <f>IF(B117=0, "-", B115/B117)</f>
        <v>7.2254335260115603E-4</v>
      </c>
      <c r="D115" s="65">
        <v>10</v>
      </c>
      <c r="E115" s="9">
        <f>IF(D117=0, "-", D115/D117)</f>
        <v>3.2051282051282048E-2</v>
      </c>
      <c r="F115" s="81">
        <v>51</v>
      </c>
      <c r="G115" s="34">
        <f>IF(F117=0, "-", F115/F117)</f>
        <v>6.2081558125380402E-3</v>
      </c>
      <c r="H115" s="65">
        <v>39</v>
      </c>
      <c r="I115" s="9">
        <f>IF(H117=0, "-", H115/H117)</f>
        <v>9.0340514246004169E-3</v>
      </c>
      <c r="J115" s="8">
        <f t="shared" si="8"/>
        <v>-0.9</v>
      </c>
      <c r="K115" s="9">
        <f t="shared" si="9"/>
        <v>0.30769230769230771</v>
      </c>
    </row>
    <row r="116" spans="1:11" x14ac:dyDescent="0.25">
      <c r="A116" s="2"/>
      <c r="B116" s="68"/>
      <c r="C116" s="33"/>
      <c r="D116" s="68"/>
      <c r="E116" s="6"/>
      <c r="F116" s="82"/>
      <c r="G116" s="33"/>
      <c r="H116" s="68"/>
      <c r="I116" s="6"/>
      <c r="J116" s="5"/>
      <c r="K116" s="6"/>
    </row>
    <row r="117" spans="1:11" s="43" customFormat="1" x14ac:dyDescent="0.25">
      <c r="A117" s="162" t="s">
        <v>614</v>
      </c>
      <c r="B117" s="71">
        <f>SUM(B98:B116)</f>
        <v>1384</v>
      </c>
      <c r="C117" s="40">
        <f>B117/24005</f>
        <v>5.7654655280149972E-2</v>
      </c>
      <c r="D117" s="71">
        <f>SUM(D98:D116)</f>
        <v>312</v>
      </c>
      <c r="E117" s="41">
        <f>D117/21249</f>
        <v>1.468304390794861E-2</v>
      </c>
      <c r="F117" s="77">
        <f>SUM(F98:F116)</f>
        <v>8215</v>
      </c>
      <c r="G117" s="42">
        <f>F117/287314</f>
        <v>2.8592411090305379E-2</v>
      </c>
      <c r="H117" s="71">
        <f>SUM(H98:H116)</f>
        <v>4317</v>
      </c>
      <c r="I117" s="41">
        <f>H117/272733</f>
        <v>1.5828667597980444E-2</v>
      </c>
      <c r="J117" s="37">
        <f>IF(D117=0, "-", IF((B117-D117)/D117&lt;10, (B117-D117)/D117, "&gt;999%"))</f>
        <v>3.4358974358974357</v>
      </c>
      <c r="K117" s="38">
        <f>IF(H117=0, "-", IF((F117-H117)/H117&lt;10, (F117-H117)/H117, "&gt;999%"))</f>
        <v>0.90294185777160063</v>
      </c>
    </row>
    <row r="118" spans="1:11" x14ac:dyDescent="0.25">
      <c r="B118" s="83"/>
      <c r="D118" s="83"/>
      <c r="F118" s="83"/>
      <c r="H118" s="83"/>
    </row>
    <row r="119" spans="1:11" s="43" customFormat="1" x14ac:dyDescent="0.25">
      <c r="A119" s="162" t="s">
        <v>613</v>
      </c>
      <c r="B119" s="71">
        <v>1576</v>
      </c>
      <c r="C119" s="40">
        <f>B119/24005</f>
        <v>6.5652988960633207E-2</v>
      </c>
      <c r="D119" s="71">
        <v>646</v>
      </c>
      <c r="E119" s="41">
        <f>D119/21249</f>
        <v>3.0401430655560262E-2</v>
      </c>
      <c r="F119" s="77">
        <v>11791</v>
      </c>
      <c r="G119" s="42">
        <f>F119/287314</f>
        <v>4.1038724183297716E-2</v>
      </c>
      <c r="H119" s="71">
        <v>8945</v>
      </c>
      <c r="I119" s="41">
        <f>H119/272733</f>
        <v>3.2797644582797096E-2</v>
      </c>
      <c r="J119" s="37">
        <f>IF(D119=0, "-", IF((B119-D119)/D119&lt;10, (B119-D119)/D119, "&gt;999%"))</f>
        <v>1.4396284829721362</v>
      </c>
      <c r="K119" s="38">
        <f>IF(H119=0, "-", IF((F119-H119)/H119&lt;10, (F119-H119)/H119, "&gt;999%"))</f>
        <v>0.31816657350475125</v>
      </c>
    </row>
    <row r="120" spans="1:11" x14ac:dyDescent="0.25">
      <c r="B120" s="83"/>
      <c r="D120" s="83"/>
      <c r="F120" s="83"/>
      <c r="H120" s="83"/>
    </row>
    <row r="121" spans="1:11" ht="15.6" x14ac:dyDescent="0.3">
      <c r="A121" s="164" t="s">
        <v>119</v>
      </c>
      <c r="B121" s="196" t="s">
        <v>1</v>
      </c>
      <c r="C121" s="200"/>
      <c r="D121" s="200"/>
      <c r="E121" s="197"/>
      <c r="F121" s="196" t="s">
        <v>14</v>
      </c>
      <c r="G121" s="200"/>
      <c r="H121" s="200"/>
      <c r="I121" s="197"/>
      <c r="J121" s="196" t="s">
        <v>15</v>
      </c>
      <c r="K121" s="197"/>
    </row>
    <row r="122" spans="1:11" x14ac:dyDescent="0.25">
      <c r="A122" s="22"/>
      <c r="B122" s="196">
        <f>VALUE(RIGHT($B$2, 4))</f>
        <v>2022</v>
      </c>
      <c r="C122" s="197"/>
      <c r="D122" s="196">
        <f>B122-1</f>
        <v>2021</v>
      </c>
      <c r="E122" s="204"/>
      <c r="F122" s="196">
        <f>B122</f>
        <v>2022</v>
      </c>
      <c r="G122" s="204"/>
      <c r="H122" s="196">
        <f>D122</f>
        <v>2021</v>
      </c>
      <c r="I122" s="204"/>
      <c r="J122" s="140" t="s">
        <v>4</v>
      </c>
      <c r="K122" s="141" t="s">
        <v>2</v>
      </c>
    </row>
    <row r="123" spans="1:11" x14ac:dyDescent="0.25">
      <c r="A123" s="163" t="s">
        <v>146</v>
      </c>
      <c r="B123" s="61" t="s">
        <v>12</v>
      </c>
      <c r="C123" s="62" t="s">
        <v>13</v>
      </c>
      <c r="D123" s="61" t="s">
        <v>12</v>
      </c>
      <c r="E123" s="63" t="s">
        <v>13</v>
      </c>
      <c r="F123" s="62" t="s">
        <v>12</v>
      </c>
      <c r="G123" s="62" t="s">
        <v>13</v>
      </c>
      <c r="H123" s="61" t="s">
        <v>12</v>
      </c>
      <c r="I123" s="63" t="s">
        <v>13</v>
      </c>
      <c r="J123" s="61"/>
      <c r="K123" s="63"/>
    </row>
    <row r="124" spans="1:11" x14ac:dyDescent="0.25">
      <c r="A124" s="7" t="s">
        <v>276</v>
      </c>
      <c r="B124" s="65">
        <v>4</v>
      </c>
      <c r="C124" s="34">
        <f>IF(B128=0, "-", B124/B128)</f>
        <v>8.6956521739130432E-2</v>
      </c>
      <c r="D124" s="65">
        <v>0</v>
      </c>
      <c r="E124" s="9">
        <f>IF(D128=0, "-", D124/D128)</f>
        <v>0</v>
      </c>
      <c r="F124" s="81">
        <v>17</v>
      </c>
      <c r="G124" s="34">
        <f>IF(F128=0, "-", F124/F128)</f>
        <v>2.0238095238095239E-2</v>
      </c>
      <c r="H124" s="65">
        <v>0</v>
      </c>
      <c r="I124" s="9">
        <f>IF(H128=0, "-", H124/H128)</f>
        <v>0</v>
      </c>
      <c r="J124" s="8" t="str">
        <f>IF(D124=0, "-", IF((B124-D124)/D124&lt;10, (B124-D124)/D124, "&gt;999%"))</f>
        <v>-</v>
      </c>
      <c r="K124" s="9" t="str">
        <f>IF(H124=0, "-", IF((F124-H124)/H124&lt;10, (F124-H124)/H124, "&gt;999%"))</f>
        <v>-</v>
      </c>
    </row>
    <row r="125" spans="1:11" x14ac:dyDescent="0.25">
      <c r="A125" s="7" t="s">
        <v>277</v>
      </c>
      <c r="B125" s="65">
        <v>28</v>
      </c>
      <c r="C125" s="34">
        <f>IF(B128=0, "-", B125/B128)</f>
        <v>0.60869565217391308</v>
      </c>
      <c r="D125" s="65">
        <v>8</v>
      </c>
      <c r="E125" s="9">
        <f>IF(D128=0, "-", D125/D128)</f>
        <v>0.22857142857142856</v>
      </c>
      <c r="F125" s="81">
        <v>556</v>
      </c>
      <c r="G125" s="34">
        <f>IF(F128=0, "-", F125/F128)</f>
        <v>0.66190476190476188</v>
      </c>
      <c r="H125" s="65">
        <v>363</v>
      </c>
      <c r="I125" s="9">
        <f>IF(H128=0, "-", H125/H128)</f>
        <v>0.66727941176470584</v>
      </c>
      <c r="J125" s="8">
        <f>IF(D125=0, "-", IF((B125-D125)/D125&lt;10, (B125-D125)/D125, "&gt;999%"))</f>
        <v>2.5</v>
      </c>
      <c r="K125" s="9">
        <f>IF(H125=0, "-", IF((F125-H125)/H125&lt;10, (F125-H125)/H125, "&gt;999%"))</f>
        <v>0.5316804407713499</v>
      </c>
    </row>
    <row r="126" spans="1:11" x14ac:dyDescent="0.25">
      <c r="A126" s="7" t="s">
        <v>278</v>
      </c>
      <c r="B126" s="65">
        <v>14</v>
      </c>
      <c r="C126" s="34">
        <f>IF(B128=0, "-", B126/B128)</f>
        <v>0.30434782608695654</v>
      </c>
      <c r="D126" s="65">
        <v>27</v>
      </c>
      <c r="E126" s="9">
        <f>IF(D128=0, "-", D126/D128)</f>
        <v>0.77142857142857146</v>
      </c>
      <c r="F126" s="81">
        <v>267</v>
      </c>
      <c r="G126" s="34">
        <f>IF(F128=0, "-", F126/F128)</f>
        <v>0.31785714285714284</v>
      </c>
      <c r="H126" s="65">
        <v>181</v>
      </c>
      <c r="I126" s="9">
        <f>IF(H128=0, "-", H126/H128)</f>
        <v>0.3327205882352941</v>
      </c>
      <c r="J126" s="8">
        <f>IF(D126=0, "-", IF((B126-D126)/D126&lt;10, (B126-D126)/D126, "&gt;999%"))</f>
        <v>-0.48148148148148145</v>
      </c>
      <c r="K126" s="9">
        <f>IF(H126=0, "-", IF((F126-H126)/H126&lt;10, (F126-H126)/H126, "&gt;999%"))</f>
        <v>0.47513812154696133</v>
      </c>
    </row>
    <row r="127" spans="1:11" x14ac:dyDescent="0.25">
      <c r="A127" s="2"/>
      <c r="B127" s="68"/>
      <c r="C127" s="33"/>
      <c r="D127" s="68"/>
      <c r="E127" s="6"/>
      <c r="F127" s="82"/>
      <c r="G127" s="33"/>
      <c r="H127" s="68"/>
      <c r="I127" s="6"/>
      <c r="J127" s="5"/>
      <c r="K127" s="6"/>
    </row>
    <row r="128" spans="1:11" s="43" customFormat="1" x14ac:dyDescent="0.25">
      <c r="A128" s="162" t="s">
        <v>612</v>
      </c>
      <c r="B128" s="71">
        <f>SUM(B124:B127)</f>
        <v>46</v>
      </c>
      <c r="C128" s="40">
        <f>B128/24005</f>
        <v>1.9162674442824411E-3</v>
      </c>
      <c r="D128" s="71">
        <f>SUM(D124:D127)</f>
        <v>35</v>
      </c>
      <c r="E128" s="41">
        <f>D128/21249</f>
        <v>1.6471363358275684E-3</v>
      </c>
      <c r="F128" s="77">
        <f>SUM(F124:F127)</f>
        <v>840</v>
      </c>
      <c r="G128" s="42">
        <f>F128/287314</f>
        <v>2.9236305923136361E-3</v>
      </c>
      <c r="H128" s="71">
        <f>SUM(H124:H127)</f>
        <v>544</v>
      </c>
      <c r="I128" s="41">
        <f>H128/272733</f>
        <v>1.9946247795462964E-3</v>
      </c>
      <c r="J128" s="37">
        <f>IF(D128=0, "-", IF((B128-D128)/D128&lt;10, (B128-D128)/D128, "&gt;999%"))</f>
        <v>0.31428571428571428</v>
      </c>
      <c r="K128" s="38">
        <f>IF(H128=0, "-", IF((F128-H128)/H128&lt;10, (F128-H128)/H128, "&gt;999%"))</f>
        <v>0.54411764705882348</v>
      </c>
    </row>
    <row r="129" spans="1:11" x14ac:dyDescent="0.25">
      <c r="B129" s="83"/>
      <c r="D129" s="83"/>
      <c r="F129" s="83"/>
      <c r="H129" s="83"/>
    </row>
    <row r="130" spans="1:11" x14ac:dyDescent="0.25">
      <c r="A130" s="163" t="s">
        <v>147</v>
      </c>
      <c r="B130" s="61" t="s">
        <v>12</v>
      </c>
      <c r="C130" s="62" t="s">
        <v>13</v>
      </c>
      <c r="D130" s="61" t="s">
        <v>12</v>
      </c>
      <c r="E130" s="63" t="s">
        <v>13</v>
      </c>
      <c r="F130" s="62" t="s">
        <v>12</v>
      </c>
      <c r="G130" s="62" t="s">
        <v>13</v>
      </c>
      <c r="H130" s="61" t="s">
        <v>12</v>
      </c>
      <c r="I130" s="63" t="s">
        <v>13</v>
      </c>
      <c r="J130" s="61"/>
      <c r="K130" s="63"/>
    </row>
    <row r="131" spans="1:11" x14ac:dyDescent="0.25">
      <c r="A131" s="7" t="s">
        <v>279</v>
      </c>
      <c r="B131" s="65">
        <v>6</v>
      </c>
      <c r="C131" s="34">
        <f>IF(B143=0, "-", B131/B143)</f>
        <v>0.16216216216216217</v>
      </c>
      <c r="D131" s="65">
        <v>1</v>
      </c>
      <c r="E131" s="9">
        <f>IF(D143=0, "-", D131/D143)</f>
        <v>1.6129032258064516E-2</v>
      </c>
      <c r="F131" s="81">
        <v>76</v>
      </c>
      <c r="G131" s="34">
        <f>IF(F143=0, "-", F131/F143)</f>
        <v>0.1062937062937063</v>
      </c>
      <c r="H131" s="65">
        <v>49</v>
      </c>
      <c r="I131" s="9">
        <f>IF(H143=0, "-", H131/H143)</f>
        <v>4.8804780876494022E-2</v>
      </c>
      <c r="J131" s="8">
        <f t="shared" ref="J131:J141" si="10">IF(D131=0, "-", IF((B131-D131)/D131&lt;10, (B131-D131)/D131, "&gt;999%"))</f>
        <v>5</v>
      </c>
      <c r="K131" s="9">
        <f t="shared" ref="K131:K141" si="11">IF(H131=0, "-", IF((F131-H131)/H131&lt;10, (F131-H131)/H131, "&gt;999%"))</f>
        <v>0.55102040816326525</v>
      </c>
    </row>
    <row r="132" spans="1:11" x14ac:dyDescent="0.25">
      <c r="A132" s="7" t="s">
        <v>280</v>
      </c>
      <c r="B132" s="65">
        <v>0</v>
      </c>
      <c r="C132" s="34">
        <f>IF(B143=0, "-", B132/B143)</f>
        <v>0</v>
      </c>
      <c r="D132" s="65">
        <v>1</v>
      </c>
      <c r="E132" s="9">
        <f>IF(D143=0, "-", D132/D143)</f>
        <v>1.6129032258064516E-2</v>
      </c>
      <c r="F132" s="81">
        <v>15</v>
      </c>
      <c r="G132" s="34">
        <f>IF(F143=0, "-", F132/F143)</f>
        <v>2.097902097902098E-2</v>
      </c>
      <c r="H132" s="65">
        <v>15</v>
      </c>
      <c r="I132" s="9">
        <f>IF(H143=0, "-", H132/H143)</f>
        <v>1.4940239043824702E-2</v>
      </c>
      <c r="J132" s="8">
        <f t="shared" si="10"/>
        <v>-1</v>
      </c>
      <c r="K132" s="9">
        <f t="shared" si="11"/>
        <v>0</v>
      </c>
    </row>
    <row r="133" spans="1:11" x14ac:dyDescent="0.25">
      <c r="A133" s="7" t="s">
        <v>281</v>
      </c>
      <c r="B133" s="65">
        <v>5</v>
      </c>
      <c r="C133" s="34">
        <f>IF(B143=0, "-", B133/B143)</f>
        <v>0.13513513513513514</v>
      </c>
      <c r="D133" s="65">
        <v>0</v>
      </c>
      <c r="E133" s="9">
        <f>IF(D143=0, "-", D133/D143)</f>
        <v>0</v>
      </c>
      <c r="F133" s="81">
        <v>5</v>
      </c>
      <c r="G133" s="34">
        <f>IF(F143=0, "-", F133/F143)</f>
        <v>6.993006993006993E-3</v>
      </c>
      <c r="H133" s="65">
        <v>0</v>
      </c>
      <c r="I133" s="9">
        <f>IF(H143=0, "-", H133/H143)</f>
        <v>0</v>
      </c>
      <c r="J133" s="8" t="str">
        <f t="shared" si="10"/>
        <v>-</v>
      </c>
      <c r="K133" s="9" t="str">
        <f t="shared" si="11"/>
        <v>-</v>
      </c>
    </row>
    <row r="134" spans="1:11" x14ac:dyDescent="0.25">
      <c r="A134" s="7" t="s">
        <v>282</v>
      </c>
      <c r="B134" s="65">
        <v>12</v>
      </c>
      <c r="C134" s="34">
        <f>IF(B143=0, "-", B134/B143)</f>
        <v>0.32432432432432434</v>
      </c>
      <c r="D134" s="65">
        <v>17</v>
      </c>
      <c r="E134" s="9">
        <f>IF(D143=0, "-", D134/D143)</f>
        <v>0.27419354838709675</v>
      </c>
      <c r="F134" s="81">
        <v>276</v>
      </c>
      <c r="G134" s="34">
        <f>IF(F143=0, "-", F134/F143)</f>
        <v>0.38601398601398601</v>
      </c>
      <c r="H134" s="65">
        <v>341</v>
      </c>
      <c r="I134" s="9">
        <f>IF(H143=0, "-", H134/H143)</f>
        <v>0.33964143426294818</v>
      </c>
      <c r="J134" s="8">
        <f t="shared" si="10"/>
        <v>-0.29411764705882354</v>
      </c>
      <c r="K134" s="9">
        <f t="shared" si="11"/>
        <v>-0.1906158357771261</v>
      </c>
    </row>
    <row r="135" spans="1:11" x14ac:dyDescent="0.25">
      <c r="A135" s="7" t="s">
        <v>283</v>
      </c>
      <c r="B135" s="65">
        <v>0</v>
      </c>
      <c r="C135" s="34">
        <f>IF(B143=0, "-", B135/B143)</f>
        <v>0</v>
      </c>
      <c r="D135" s="65">
        <v>0</v>
      </c>
      <c r="E135" s="9">
        <f>IF(D143=0, "-", D135/D143)</f>
        <v>0</v>
      </c>
      <c r="F135" s="81">
        <v>12</v>
      </c>
      <c r="G135" s="34">
        <f>IF(F143=0, "-", F135/F143)</f>
        <v>1.6783216783216783E-2</v>
      </c>
      <c r="H135" s="65">
        <v>12</v>
      </c>
      <c r="I135" s="9">
        <f>IF(H143=0, "-", H135/H143)</f>
        <v>1.1952191235059761E-2</v>
      </c>
      <c r="J135" s="8" t="str">
        <f t="shared" si="10"/>
        <v>-</v>
      </c>
      <c r="K135" s="9">
        <f t="shared" si="11"/>
        <v>0</v>
      </c>
    </row>
    <row r="136" spans="1:11" x14ac:dyDescent="0.25">
      <c r="A136" s="7" t="s">
        <v>284</v>
      </c>
      <c r="B136" s="65">
        <v>0</v>
      </c>
      <c r="C136" s="34">
        <f>IF(B143=0, "-", B136/B143)</f>
        <v>0</v>
      </c>
      <c r="D136" s="65">
        <v>0</v>
      </c>
      <c r="E136" s="9">
        <f>IF(D143=0, "-", D136/D143)</f>
        <v>0</v>
      </c>
      <c r="F136" s="81">
        <v>3</v>
      </c>
      <c r="G136" s="34">
        <f>IF(F143=0, "-", F136/F143)</f>
        <v>4.1958041958041958E-3</v>
      </c>
      <c r="H136" s="65">
        <v>12</v>
      </c>
      <c r="I136" s="9">
        <f>IF(H143=0, "-", H136/H143)</f>
        <v>1.1952191235059761E-2</v>
      </c>
      <c r="J136" s="8" t="str">
        <f t="shared" si="10"/>
        <v>-</v>
      </c>
      <c r="K136" s="9">
        <f t="shared" si="11"/>
        <v>-0.75</v>
      </c>
    </row>
    <row r="137" spans="1:11" x14ac:dyDescent="0.25">
      <c r="A137" s="7" t="s">
        <v>285</v>
      </c>
      <c r="B137" s="65">
        <v>1</v>
      </c>
      <c r="C137" s="34">
        <f>IF(B143=0, "-", B137/B143)</f>
        <v>2.7027027027027029E-2</v>
      </c>
      <c r="D137" s="65">
        <v>9</v>
      </c>
      <c r="E137" s="9">
        <f>IF(D143=0, "-", D137/D143)</f>
        <v>0.14516129032258066</v>
      </c>
      <c r="F137" s="81">
        <v>36</v>
      </c>
      <c r="G137" s="34">
        <f>IF(F143=0, "-", F137/F143)</f>
        <v>5.0349650349650353E-2</v>
      </c>
      <c r="H137" s="65">
        <v>54</v>
      </c>
      <c r="I137" s="9">
        <f>IF(H143=0, "-", H137/H143)</f>
        <v>5.3784860557768925E-2</v>
      </c>
      <c r="J137" s="8">
        <f t="shared" si="10"/>
        <v>-0.88888888888888884</v>
      </c>
      <c r="K137" s="9">
        <f t="shared" si="11"/>
        <v>-0.33333333333333331</v>
      </c>
    </row>
    <row r="138" spans="1:11" x14ac:dyDescent="0.25">
      <c r="A138" s="7" t="s">
        <v>286</v>
      </c>
      <c r="B138" s="65">
        <v>0</v>
      </c>
      <c r="C138" s="34">
        <f>IF(B143=0, "-", B138/B143)</f>
        <v>0</v>
      </c>
      <c r="D138" s="65">
        <v>0</v>
      </c>
      <c r="E138" s="9">
        <f>IF(D143=0, "-", D138/D143)</f>
        <v>0</v>
      </c>
      <c r="F138" s="81">
        <v>15</v>
      </c>
      <c r="G138" s="34">
        <f>IF(F143=0, "-", F138/F143)</f>
        <v>2.097902097902098E-2</v>
      </c>
      <c r="H138" s="65">
        <v>11</v>
      </c>
      <c r="I138" s="9">
        <f>IF(H143=0, "-", H138/H143)</f>
        <v>1.0956175298804782E-2</v>
      </c>
      <c r="J138" s="8" t="str">
        <f t="shared" si="10"/>
        <v>-</v>
      </c>
      <c r="K138" s="9">
        <f t="shared" si="11"/>
        <v>0.36363636363636365</v>
      </c>
    </row>
    <row r="139" spans="1:11" x14ac:dyDescent="0.25">
      <c r="A139" s="7" t="s">
        <v>287</v>
      </c>
      <c r="B139" s="65">
        <v>7</v>
      </c>
      <c r="C139" s="34">
        <f>IF(B143=0, "-", B139/B143)</f>
        <v>0.1891891891891892</v>
      </c>
      <c r="D139" s="65">
        <v>20</v>
      </c>
      <c r="E139" s="9">
        <f>IF(D143=0, "-", D139/D143)</f>
        <v>0.32258064516129031</v>
      </c>
      <c r="F139" s="81">
        <v>123</v>
      </c>
      <c r="G139" s="34">
        <f>IF(F143=0, "-", F139/F143)</f>
        <v>0.17202797202797201</v>
      </c>
      <c r="H139" s="65">
        <v>337</v>
      </c>
      <c r="I139" s="9">
        <f>IF(H143=0, "-", H139/H143)</f>
        <v>0.33565737051792827</v>
      </c>
      <c r="J139" s="8">
        <f t="shared" si="10"/>
        <v>-0.65</v>
      </c>
      <c r="K139" s="9">
        <f t="shared" si="11"/>
        <v>-0.63501483679525228</v>
      </c>
    </row>
    <row r="140" spans="1:11" x14ac:dyDescent="0.25">
      <c r="A140" s="7" t="s">
        <v>288</v>
      </c>
      <c r="B140" s="65">
        <v>4</v>
      </c>
      <c r="C140" s="34">
        <f>IF(B143=0, "-", B140/B143)</f>
        <v>0.10810810810810811</v>
      </c>
      <c r="D140" s="65">
        <v>13</v>
      </c>
      <c r="E140" s="9">
        <f>IF(D143=0, "-", D140/D143)</f>
        <v>0.20967741935483872</v>
      </c>
      <c r="F140" s="81">
        <v>144</v>
      </c>
      <c r="G140" s="34">
        <f>IF(F143=0, "-", F140/F143)</f>
        <v>0.20139860139860141</v>
      </c>
      <c r="H140" s="65">
        <v>161</v>
      </c>
      <c r="I140" s="9">
        <f>IF(H143=0, "-", H140/H143)</f>
        <v>0.16035856573705179</v>
      </c>
      <c r="J140" s="8">
        <f t="shared" si="10"/>
        <v>-0.69230769230769229</v>
      </c>
      <c r="K140" s="9">
        <f t="shared" si="11"/>
        <v>-0.10559006211180125</v>
      </c>
    </row>
    <row r="141" spans="1:11" x14ac:dyDescent="0.25">
      <c r="A141" s="7" t="s">
        <v>289</v>
      </c>
      <c r="B141" s="65">
        <v>2</v>
      </c>
      <c r="C141" s="34">
        <f>IF(B143=0, "-", B141/B143)</f>
        <v>5.4054054054054057E-2</v>
      </c>
      <c r="D141" s="65">
        <v>1</v>
      </c>
      <c r="E141" s="9">
        <f>IF(D143=0, "-", D141/D143)</f>
        <v>1.6129032258064516E-2</v>
      </c>
      <c r="F141" s="81">
        <v>10</v>
      </c>
      <c r="G141" s="34">
        <f>IF(F143=0, "-", F141/F143)</f>
        <v>1.3986013986013986E-2</v>
      </c>
      <c r="H141" s="65">
        <v>12</v>
      </c>
      <c r="I141" s="9">
        <f>IF(H143=0, "-", H141/H143)</f>
        <v>1.1952191235059761E-2</v>
      </c>
      <c r="J141" s="8">
        <f t="shared" si="10"/>
        <v>1</v>
      </c>
      <c r="K141" s="9">
        <f t="shared" si="11"/>
        <v>-0.16666666666666666</v>
      </c>
    </row>
    <row r="142" spans="1:11" x14ac:dyDescent="0.25">
      <c r="A142" s="2"/>
      <c r="B142" s="68"/>
      <c r="C142" s="33"/>
      <c r="D142" s="68"/>
      <c r="E142" s="6"/>
      <c r="F142" s="82"/>
      <c r="G142" s="33"/>
      <c r="H142" s="68"/>
      <c r="I142" s="6"/>
      <c r="J142" s="5"/>
      <c r="K142" s="6"/>
    </row>
    <row r="143" spans="1:11" s="43" customFormat="1" x14ac:dyDescent="0.25">
      <c r="A143" s="162" t="s">
        <v>611</v>
      </c>
      <c r="B143" s="71">
        <f>SUM(B131:B142)</f>
        <v>37</v>
      </c>
      <c r="C143" s="40">
        <f>B143/24005</f>
        <v>1.5413455530097896E-3</v>
      </c>
      <c r="D143" s="71">
        <f>SUM(D131:D142)</f>
        <v>62</v>
      </c>
      <c r="E143" s="41">
        <f>D143/21249</f>
        <v>2.9177843663231212E-3</v>
      </c>
      <c r="F143" s="77">
        <f>SUM(F131:F142)</f>
        <v>715</v>
      </c>
      <c r="G143" s="42">
        <f>F143/287314</f>
        <v>2.4885665160764877E-3</v>
      </c>
      <c r="H143" s="71">
        <f>SUM(H131:H142)</f>
        <v>1004</v>
      </c>
      <c r="I143" s="41">
        <f>H143/272733</f>
        <v>3.6812560269567671E-3</v>
      </c>
      <c r="J143" s="37">
        <f>IF(D143=0, "-", IF((B143-D143)/D143&lt;10, (B143-D143)/D143, "&gt;999%"))</f>
        <v>-0.40322580645161288</v>
      </c>
      <c r="K143" s="38">
        <f>IF(H143=0, "-", IF((F143-H143)/H143&lt;10, (F143-H143)/H143, "&gt;999%"))</f>
        <v>-0.28784860557768926</v>
      </c>
    </row>
    <row r="144" spans="1:11" x14ac:dyDescent="0.25">
      <c r="B144" s="83"/>
      <c r="D144" s="83"/>
      <c r="F144" s="83"/>
      <c r="H144" s="83"/>
    </row>
    <row r="145" spans="1:11" s="43" customFormat="1" x14ac:dyDescent="0.25">
      <c r="A145" s="162" t="s">
        <v>610</v>
      </c>
      <c r="B145" s="71">
        <v>83</v>
      </c>
      <c r="C145" s="40">
        <f>B145/24005</f>
        <v>3.4576129972922307E-3</v>
      </c>
      <c r="D145" s="71">
        <v>97</v>
      </c>
      <c r="E145" s="41">
        <f>D145/21249</f>
        <v>4.5649207021506892E-3</v>
      </c>
      <c r="F145" s="77">
        <v>1555</v>
      </c>
      <c r="G145" s="42">
        <f>F145/287314</f>
        <v>5.4121971083901238E-3</v>
      </c>
      <c r="H145" s="71">
        <v>1548</v>
      </c>
      <c r="I145" s="41">
        <f>H145/272733</f>
        <v>5.6758808065030635E-3</v>
      </c>
      <c r="J145" s="37">
        <f>IF(D145=0, "-", IF((B145-D145)/D145&lt;10, (B145-D145)/D145, "&gt;999%"))</f>
        <v>-0.14432989690721648</v>
      </c>
      <c r="K145" s="38">
        <f>IF(H145=0, "-", IF((F145-H145)/H145&lt;10, (F145-H145)/H145, "&gt;999%"))</f>
        <v>4.5219638242894053E-3</v>
      </c>
    </row>
    <row r="146" spans="1:11" x14ac:dyDescent="0.25">
      <c r="B146" s="83"/>
      <c r="D146" s="83"/>
      <c r="F146" s="83"/>
      <c r="H146" s="83"/>
    </row>
    <row r="147" spans="1:11" ht="15.6" x14ac:dyDescent="0.3">
      <c r="A147" s="164" t="s">
        <v>120</v>
      </c>
      <c r="B147" s="196" t="s">
        <v>1</v>
      </c>
      <c r="C147" s="200"/>
      <c r="D147" s="200"/>
      <c r="E147" s="197"/>
      <c r="F147" s="196" t="s">
        <v>14</v>
      </c>
      <c r="G147" s="200"/>
      <c r="H147" s="200"/>
      <c r="I147" s="197"/>
      <c r="J147" s="196" t="s">
        <v>15</v>
      </c>
      <c r="K147" s="197"/>
    </row>
    <row r="148" spans="1:11" x14ac:dyDescent="0.25">
      <c r="A148" s="22"/>
      <c r="B148" s="196">
        <f>VALUE(RIGHT($B$2, 4))</f>
        <v>2022</v>
      </c>
      <c r="C148" s="197"/>
      <c r="D148" s="196">
        <f>B148-1</f>
        <v>2021</v>
      </c>
      <c r="E148" s="204"/>
      <c r="F148" s="196">
        <f>B148</f>
        <v>2022</v>
      </c>
      <c r="G148" s="204"/>
      <c r="H148" s="196">
        <f>D148</f>
        <v>2021</v>
      </c>
      <c r="I148" s="204"/>
      <c r="J148" s="140" t="s">
        <v>4</v>
      </c>
      <c r="K148" s="141" t="s">
        <v>2</v>
      </c>
    </row>
    <row r="149" spans="1:11" x14ac:dyDescent="0.25">
      <c r="A149" s="163" t="s">
        <v>148</v>
      </c>
      <c r="B149" s="61" t="s">
        <v>12</v>
      </c>
      <c r="C149" s="62" t="s">
        <v>13</v>
      </c>
      <c r="D149" s="61" t="s">
        <v>12</v>
      </c>
      <c r="E149" s="63" t="s">
        <v>13</v>
      </c>
      <c r="F149" s="62" t="s">
        <v>12</v>
      </c>
      <c r="G149" s="62" t="s">
        <v>13</v>
      </c>
      <c r="H149" s="61" t="s">
        <v>12</v>
      </c>
      <c r="I149" s="63" t="s">
        <v>13</v>
      </c>
      <c r="J149" s="61"/>
      <c r="K149" s="63"/>
    </row>
    <row r="150" spans="1:11" x14ac:dyDescent="0.25">
      <c r="A150" s="7" t="s">
        <v>290</v>
      </c>
      <c r="B150" s="65">
        <v>0</v>
      </c>
      <c r="C150" s="34" t="str">
        <f>IF(B152=0, "-", B150/B152)</f>
        <v>-</v>
      </c>
      <c r="D150" s="65">
        <v>1</v>
      </c>
      <c r="E150" s="9">
        <f>IF(D152=0, "-", D150/D152)</f>
        <v>1</v>
      </c>
      <c r="F150" s="81">
        <v>10</v>
      </c>
      <c r="G150" s="34">
        <f>IF(F152=0, "-", F150/F152)</f>
        <v>1</v>
      </c>
      <c r="H150" s="65">
        <v>28</v>
      </c>
      <c r="I150" s="9">
        <f>IF(H152=0, "-", H150/H152)</f>
        <v>1</v>
      </c>
      <c r="J150" s="8">
        <f>IF(D150=0, "-", IF((B150-D150)/D150&lt;10, (B150-D150)/D150, "&gt;999%"))</f>
        <v>-1</v>
      </c>
      <c r="K150" s="9">
        <f>IF(H150=0, "-", IF((F150-H150)/H150&lt;10, (F150-H150)/H150, "&gt;999%"))</f>
        <v>-0.6428571428571429</v>
      </c>
    </row>
    <row r="151" spans="1:11" x14ac:dyDescent="0.25">
      <c r="A151" s="2"/>
      <c r="B151" s="68"/>
      <c r="C151" s="33"/>
      <c r="D151" s="68"/>
      <c r="E151" s="6"/>
      <c r="F151" s="82"/>
      <c r="G151" s="33"/>
      <c r="H151" s="68"/>
      <c r="I151" s="6"/>
      <c r="J151" s="5"/>
      <c r="K151" s="6"/>
    </row>
    <row r="152" spans="1:11" s="43" customFormat="1" x14ac:dyDescent="0.25">
      <c r="A152" s="162" t="s">
        <v>609</v>
      </c>
      <c r="B152" s="71">
        <f>SUM(B150:B151)</f>
        <v>0</v>
      </c>
      <c r="C152" s="40">
        <f>B152/24005</f>
        <v>0</v>
      </c>
      <c r="D152" s="71">
        <f>SUM(D150:D151)</f>
        <v>1</v>
      </c>
      <c r="E152" s="41">
        <f>D152/21249</f>
        <v>4.706103816650195E-5</v>
      </c>
      <c r="F152" s="77">
        <f>SUM(F150:F151)</f>
        <v>10</v>
      </c>
      <c r="G152" s="42">
        <f>F152/287314</f>
        <v>3.4805126098971857E-5</v>
      </c>
      <c r="H152" s="71">
        <f>SUM(H150:H151)</f>
        <v>28</v>
      </c>
      <c r="I152" s="41">
        <f>H152/272733</f>
        <v>1.0266451071194172E-4</v>
      </c>
      <c r="J152" s="37">
        <f>IF(D152=0, "-", IF((B152-D152)/D152&lt;10, (B152-D152)/D152, "&gt;999%"))</f>
        <v>-1</v>
      </c>
      <c r="K152" s="38">
        <f>IF(H152=0, "-", IF((F152-H152)/H152&lt;10, (F152-H152)/H152, "&gt;999%"))</f>
        <v>-0.6428571428571429</v>
      </c>
    </row>
    <row r="153" spans="1:11" x14ac:dyDescent="0.25">
      <c r="B153" s="83"/>
      <c r="D153" s="83"/>
      <c r="F153" s="83"/>
      <c r="H153" s="83"/>
    </row>
    <row r="154" spans="1:11" x14ac:dyDescent="0.25">
      <c r="A154" s="163" t="s">
        <v>149</v>
      </c>
      <c r="B154" s="61" t="s">
        <v>12</v>
      </c>
      <c r="C154" s="62" t="s">
        <v>13</v>
      </c>
      <c r="D154" s="61" t="s">
        <v>12</v>
      </c>
      <c r="E154" s="63" t="s">
        <v>13</v>
      </c>
      <c r="F154" s="62" t="s">
        <v>12</v>
      </c>
      <c r="G154" s="62" t="s">
        <v>13</v>
      </c>
      <c r="H154" s="61" t="s">
        <v>12</v>
      </c>
      <c r="I154" s="63" t="s">
        <v>13</v>
      </c>
      <c r="J154" s="61"/>
      <c r="K154" s="63"/>
    </row>
    <row r="155" spans="1:11" x14ac:dyDescent="0.25">
      <c r="A155" s="7" t="s">
        <v>291</v>
      </c>
      <c r="B155" s="65">
        <v>0</v>
      </c>
      <c r="C155" s="34">
        <f>IF(B169=0, "-", B155/B169)</f>
        <v>0</v>
      </c>
      <c r="D155" s="65">
        <v>0</v>
      </c>
      <c r="E155" s="9">
        <f>IF(D169=0, "-", D155/D169)</f>
        <v>0</v>
      </c>
      <c r="F155" s="81">
        <v>5</v>
      </c>
      <c r="G155" s="34">
        <f>IF(F169=0, "-", F155/F169)</f>
        <v>2.6178010471204188E-2</v>
      </c>
      <c r="H155" s="65">
        <v>5</v>
      </c>
      <c r="I155" s="9">
        <f>IF(H169=0, "-", H155/H169)</f>
        <v>2.1186440677966101E-2</v>
      </c>
      <c r="J155" s="8" t="str">
        <f t="shared" ref="J155:J167" si="12">IF(D155=0, "-", IF((B155-D155)/D155&lt;10, (B155-D155)/D155, "&gt;999%"))</f>
        <v>-</v>
      </c>
      <c r="K155" s="9">
        <f t="shared" ref="K155:K167" si="13">IF(H155=0, "-", IF((F155-H155)/H155&lt;10, (F155-H155)/H155, "&gt;999%"))</f>
        <v>0</v>
      </c>
    </row>
    <row r="156" spans="1:11" x14ac:dyDescent="0.25">
      <c r="A156" s="7" t="s">
        <v>292</v>
      </c>
      <c r="B156" s="65">
        <v>1</v>
      </c>
      <c r="C156" s="34">
        <f>IF(B169=0, "-", B156/B169)</f>
        <v>4.5454545454545456E-2</v>
      </c>
      <c r="D156" s="65">
        <v>0</v>
      </c>
      <c r="E156" s="9">
        <f>IF(D169=0, "-", D156/D169)</f>
        <v>0</v>
      </c>
      <c r="F156" s="81">
        <v>5</v>
      </c>
      <c r="G156" s="34">
        <f>IF(F169=0, "-", F156/F169)</f>
        <v>2.6178010471204188E-2</v>
      </c>
      <c r="H156" s="65">
        <v>7</v>
      </c>
      <c r="I156" s="9">
        <f>IF(H169=0, "-", H156/H169)</f>
        <v>2.9661016949152543E-2</v>
      </c>
      <c r="J156" s="8" t="str">
        <f t="shared" si="12"/>
        <v>-</v>
      </c>
      <c r="K156" s="9">
        <f t="shared" si="13"/>
        <v>-0.2857142857142857</v>
      </c>
    </row>
    <row r="157" spans="1:11" x14ac:dyDescent="0.25">
      <c r="A157" s="7" t="s">
        <v>293</v>
      </c>
      <c r="B157" s="65">
        <v>0</v>
      </c>
      <c r="C157" s="34">
        <f>IF(B169=0, "-", B157/B169)</f>
        <v>0</v>
      </c>
      <c r="D157" s="65">
        <v>0</v>
      </c>
      <c r="E157" s="9">
        <f>IF(D169=0, "-", D157/D169)</f>
        <v>0</v>
      </c>
      <c r="F157" s="81">
        <v>0</v>
      </c>
      <c r="G157" s="34">
        <f>IF(F169=0, "-", F157/F169)</f>
        <v>0</v>
      </c>
      <c r="H157" s="65">
        <v>17</v>
      </c>
      <c r="I157" s="9">
        <f>IF(H169=0, "-", H157/H169)</f>
        <v>7.2033898305084748E-2</v>
      </c>
      <c r="J157" s="8" t="str">
        <f t="shared" si="12"/>
        <v>-</v>
      </c>
      <c r="K157" s="9">
        <f t="shared" si="13"/>
        <v>-1</v>
      </c>
    </row>
    <row r="158" spans="1:11" x14ac:dyDescent="0.25">
      <c r="A158" s="7" t="s">
        <v>294</v>
      </c>
      <c r="B158" s="65">
        <v>4</v>
      </c>
      <c r="C158" s="34">
        <f>IF(B169=0, "-", B158/B169)</f>
        <v>0.18181818181818182</v>
      </c>
      <c r="D158" s="65">
        <v>0</v>
      </c>
      <c r="E158" s="9">
        <f>IF(D169=0, "-", D158/D169)</f>
        <v>0</v>
      </c>
      <c r="F158" s="81">
        <v>22</v>
      </c>
      <c r="G158" s="34">
        <f>IF(F169=0, "-", F158/F169)</f>
        <v>0.11518324607329843</v>
      </c>
      <c r="H158" s="65">
        <v>35</v>
      </c>
      <c r="I158" s="9">
        <f>IF(H169=0, "-", H158/H169)</f>
        <v>0.14830508474576271</v>
      </c>
      <c r="J158" s="8" t="str">
        <f t="shared" si="12"/>
        <v>-</v>
      </c>
      <c r="K158" s="9">
        <f t="shared" si="13"/>
        <v>-0.37142857142857144</v>
      </c>
    </row>
    <row r="159" spans="1:11" x14ac:dyDescent="0.25">
      <c r="A159" s="7" t="s">
        <v>295</v>
      </c>
      <c r="B159" s="65">
        <v>3</v>
      </c>
      <c r="C159" s="34">
        <f>IF(B169=0, "-", B159/B169)</f>
        <v>0.13636363636363635</v>
      </c>
      <c r="D159" s="65">
        <v>0</v>
      </c>
      <c r="E159" s="9">
        <f>IF(D169=0, "-", D159/D169)</f>
        <v>0</v>
      </c>
      <c r="F159" s="81">
        <v>26</v>
      </c>
      <c r="G159" s="34">
        <f>IF(F169=0, "-", F159/F169)</f>
        <v>0.13612565445026178</v>
      </c>
      <c r="H159" s="65">
        <v>16</v>
      </c>
      <c r="I159" s="9">
        <f>IF(H169=0, "-", H159/H169)</f>
        <v>6.7796610169491525E-2</v>
      </c>
      <c r="J159" s="8" t="str">
        <f t="shared" si="12"/>
        <v>-</v>
      </c>
      <c r="K159" s="9">
        <f t="shared" si="13"/>
        <v>0.625</v>
      </c>
    </row>
    <row r="160" spans="1:11" x14ac:dyDescent="0.25">
      <c r="A160" s="7" t="s">
        <v>296</v>
      </c>
      <c r="B160" s="65">
        <v>3</v>
      </c>
      <c r="C160" s="34">
        <f>IF(B169=0, "-", B160/B169)</f>
        <v>0.13636363636363635</v>
      </c>
      <c r="D160" s="65">
        <v>0</v>
      </c>
      <c r="E160" s="9">
        <f>IF(D169=0, "-", D160/D169)</f>
        <v>0</v>
      </c>
      <c r="F160" s="81">
        <v>5</v>
      </c>
      <c r="G160" s="34">
        <f>IF(F169=0, "-", F160/F169)</f>
        <v>2.6178010471204188E-2</v>
      </c>
      <c r="H160" s="65">
        <v>0</v>
      </c>
      <c r="I160" s="9">
        <f>IF(H169=0, "-", H160/H169)</f>
        <v>0</v>
      </c>
      <c r="J160" s="8" t="str">
        <f t="shared" si="12"/>
        <v>-</v>
      </c>
      <c r="K160" s="9" t="str">
        <f t="shared" si="13"/>
        <v>-</v>
      </c>
    </row>
    <row r="161" spans="1:11" x14ac:dyDescent="0.25">
      <c r="A161" s="7" t="s">
        <v>297</v>
      </c>
      <c r="B161" s="65">
        <v>0</v>
      </c>
      <c r="C161" s="34">
        <f>IF(B169=0, "-", B161/B169)</f>
        <v>0</v>
      </c>
      <c r="D161" s="65">
        <v>1</v>
      </c>
      <c r="E161" s="9">
        <f>IF(D169=0, "-", D161/D169)</f>
        <v>4.1666666666666664E-2</v>
      </c>
      <c r="F161" s="81">
        <v>4</v>
      </c>
      <c r="G161" s="34">
        <f>IF(F169=0, "-", F161/F169)</f>
        <v>2.0942408376963352E-2</v>
      </c>
      <c r="H161" s="65">
        <v>14</v>
      </c>
      <c r="I161" s="9">
        <f>IF(H169=0, "-", H161/H169)</f>
        <v>5.9322033898305086E-2</v>
      </c>
      <c r="J161" s="8">
        <f t="shared" si="12"/>
        <v>-1</v>
      </c>
      <c r="K161" s="9">
        <f t="shared" si="13"/>
        <v>-0.7142857142857143</v>
      </c>
    </row>
    <row r="162" spans="1:11" x14ac:dyDescent="0.25">
      <c r="A162" s="7" t="s">
        <v>298</v>
      </c>
      <c r="B162" s="65">
        <v>0</v>
      </c>
      <c r="C162" s="34">
        <f>IF(B169=0, "-", B162/B169)</f>
        <v>0</v>
      </c>
      <c r="D162" s="65">
        <v>0</v>
      </c>
      <c r="E162" s="9">
        <f>IF(D169=0, "-", D162/D169)</f>
        <v>0</v>
      </c>
      <c r="F162" s="81">
        <v>2</v>
      </c>
      <c r="G162" s="34">
        <f>IF(F169=0, "-", F162/F169)</f>
        <v>1.0471204188481676E-2</v>
      </c>
      <c r="H162" s="65">
        <v>5</v>
      </c>
      <c r="I162" s="9">
        <f>IF(H169=0, "-", H162/H169)</f>
        <v>2.1186440677966101E-2</v>
      </c>
      <c r="J162" s="8" t="str">
        <f t="shared" si="12"/>
        <v>-</v>
      </c>
      <c r="K162" s="9">
        <f t="shared" si="13"/>
        <v>-0.6</v>
      </c>
    </row>
    <row r="163" spans="1:11" x14ac:dyDescent="0.25">
      <c r="A163" s="7" t="s">
        <v>299</v>
      </c>
      <c r="B163" s="65">
        <v>0</v>
      </c>
      <c r="C163" s="34">
        <f>IF(B169=0, "-", B163/B169)</f>
        <v>0</v>
      </c>
      <c r="D163" s="65">
        <v>2</v>
      </c>
      <c r="E163" s="9">
        <f>IF(D169=0, "-", D163/D169)</f>
        <v>8.3333333333333329E-2</v>
      </c>
      <c r="F163" s="81">
        <v>0</v>
      </c>
      <c r="G163" s="34">
        <f>IF(F169=0, "-", F163/F169)</f>
        <v>0</v>
      </c>
      <c r="H163" s="65">
        <v>10</v>
      </c>
      <c r="I163" s="9">
        <f>IF(H169=0, "-", H163/H169)</f>
        <v>4.2372881355932202E-2</v>
      </c>
      <c r="J163" s="8">
        <f t="shared" si="12"/>
        <v>-1</v>
      </c>
      <c r="K163" s="9">
        <f t="shared" si="13"/>
        <v>-1</v>
      </c>
    </row>
    <row r="164" spans="1:11" x14ac:dyDescent="0.25">
      <c r="A164" s="7" t="s">
        <v>300</v>
      </c>
      <c r="B164" s="65">
        <v>1</v>
      </c>
      <c r="C164" s="34">
        <f>IF(B169=0, "-", B164/B169)</f>
        <v>4.5454545454545456E-2</v>
      </c>
      <c r="D164" s="65">
        <v>0</v>
      </c>
      <c r="E164" s="9">
        <f>IF(D169=0, "-", D164/D169)</f>
        <v>0</v>
      </c>
      <c r="F164" s="81">
        <v>29</v>
      </c>
      <c r="G164" s="34">
        <f>IF(F169=0, "-", F164/F169)</f>
        <v>0.15183246073298429</v>
      </c>
      <c r="H164" s="65">
        <v>0</v>
      </c>
      <c r="I164" s="9">
        <f>IF(H169=0, "-", H164/H169)</f>
        <v>0</v>
      </c>
      <c r="J164" s="8" t="str">
        <f t="shared" si="12"/>
        <v>-</v>
      </c>
      <c r="K164" s="9" t="str">
        <f t="shared" si="13"/>
        <v>-</v>
      </c>
    </row>
    <row r="165" spans="1:11" x14ac:dyDescent="0.25">
      <c r="A165" s="7" t="s">
        <v>301</v>
      </c>
      <c r="B165" s="65">
        <v>3</v>
      </c>
      <c r="C165" s="34">
        <f>IF(B169=0, "-", B165/B169)</f>
        <v>0.13636363636363635</v>
      </c>
      <c r="D165" s="65">
        <v>21</v>
      </c>
      <c r="E165" s="9">
        <f>IF(D169=0, "-", D165/D169)</f>
        <v>0.875</v>
      </c>
      <c r="F165" s="81">
        <v>66</v>
      </c>
      <c r="G165" s="34">
        <f>IF(F169=0, "-", F165/F169)</f>
        <v>0.34554973821989526</v>
      </c>
      <c r="H165" s="65">
        <v>103</v>
      </c>
      <c r="I165" s="9">
        <f>IF(H169=0, "-", H165/H169)</f>
        <v>0.4364406779661017</v>
      </c>
      <c r="J165" s="8">
        <f t="shared" si="12"/>
        <v>-0.8571428571428571</v>
      </c>
      <c r="K165" s="9">
        <f t="shared" si="13"/>
        <v>-0.35922330097087379</v>
      </c>
    </row>
    <row r="166" spans="1:11" x14ac:dyDescent="0.25">
      <c r="A166" s="7" t="s">
        <v>302</v>
      </c>
      <c r="B166" s="65">
        <v>6</v>
      </c>
      <c r="C166" s="34">
        <f>IF(B169=0, "-", B166/B169)</f>
        <v>0.27272727272727271</v>
      </c>
      <c r="D166" s="65">
        <v>0</v>
      </c>
      <c r="E166" s="9">
        <f>IF(D169=0, "-", D166/D169)</f>
        <v>0</v>
      </c>
      <c r="F166" s="81">
        <v>20</v>
      </c>
      <c r="G166" s="34">
        <f>IF(F169=0, "-", F166/F169)</f>
        <v>0.10471204188481675</v>
      </c>
      <c r="H166" s="65">
        <v>20</v>
      </c>
      <c r="I166" s="9">
        <f>IF(H169=0, "-", H166/H169)</f>
        <v>8.4745762711864403E-2</v>
      </c>
      <c r="J166" s="8" t="str">
        <f t="shared" si="12"/>
        <v>-</v>
      </c>
      <c r="K166" s="9">
        <f t="shared" si="13"/>
        <v>0</v>
      </c>
    </row>
    <row r="167" spans="1:11" x14ac:dyDescent="0.25">
      <c r="A167" s="7" t="s">
        <v>303</v>
      </c>
      <c r="B167" s="65">
        <v>1</v>
      </c>
      <c r="C167" s="34">
        <f>IF(B169=0, "-", B167/B169)</f>
        <v>4.5454545454545456E-2</v>
      </c>
      <c r="D167" s="65">
        <v>0</v>
      </c>
      <c r="E167" s="9">
        <f>IF(D169=0, "-", D167/D169)</f>
        <v>0</v>
      </c>
      <c r="F167" s="81">
        <v>7</v>
      </c>
      <c r="G167" s="34">
        <f>IF(F169=0, "-", F167/F169)</f>
        <v>3.6649214659685861E-2</v>
      </c>
      <c r="H167" s="65">
        <v>4</v>
      </c>
      <c r="I167" s="9">
        <f>IF(H169=0, "-", H167/H169)</f>
        <v>1.6949152542372881E-2</v>
      </c>
      <c r="J167" s="8" t="str">
        <f t="shared" si="12"/>
        <v>-</v>
      </c>
      <c r="K167" s="9">
        <f t="shared" si="13"/>
        <v>0.75</v>
      </c>
    </row>
    <row r="168" spans="1:11" x14ac:dyDescent="0.25">
      <c r="A168" s="2"/>
      <c r="B168" s="68"/>
      <c r="C168" s="33"/>
      <c r="D168" s="68"/>
      <c r="E168" s="6"/>
      <c r="F168" s="82"/>
      <c r="G168" s="33"/>
      <c r="H168" s="68"/>
      <c r="I168" s="6"/>
      <c r="J168" s="5"/>
      <c r="K168" s="6"/>
    </row>
    <row r="169" spans="1:11" s="43" customFormat="1" x14ac:dyDescent="0.25">
      <c r="A169" s="162" t="s">
        <v>608</v>
      </c>
      <c r="B169" s="71">
        <f>SUM(B155:B168)</f>
        <v>22</v>
      </c>
      <c r="C169" s="40">
        <f>B169/24005</f>
        <v>9.1647573422203705E-4</v>
      </c>
      <c r="D169" s="71">
        <f>SUM(D155:D168)</f>
        <v>24</v>
      </c>
      <c r="E169" s="41">
        <f>D169/21249</f>
        <v>1.129464915996047E-3</v>
      </c>
      <c r="F169" s="77">
        <f>SUM(F155:F168)</f>
        <v>191</v>
      </c>
      <c r="G169" s="42">
        <f>F169/287314</f>
        <v>6.6477790849036244E-4</v>
      </c>
      <c r="H169" s="71">
        <f>SUM(H155:H168)</f>
        <v>236</v>
      </c>
      <c r="I169" s="41">
        <f>H169/272733</f>
        <v>8.653151617149373E-4</v>
      </c>
      <c r="J169" s="37">
        <f>IF(D169=0, "-", IF((B169-D169)/D169&lt;10, (B169-D169)/D169, "&gt;999%"))</f>
        <v>-8.3333333333333329E-2</v>
      </c>
      <c r="K169" s="38">
        <f>IF(H169=0, "-", IF((F169-H169)/H169&lt;10, (F169-H169)/H169, "&gt;999%"))</f>
        <v>-0.19067796610169491</v>
      </c>
    </row>
    <row r="170" spans="1:11" x14ac:dyDescent="0.25">
      <c r="B170" s="83"/>
      <c r="D170" s="83"/>
      <c r="F170" s="83"/>
      <c r="H170" s="83"/>
    </row>
    <row r="171" spans="1:11" s="43" customFormat="1" x14ac:dyDescent="0.25">
      <c r="A171" s="162" t="s">
        <v>607</v>
      </c>
      <c r="B171" s="71">
        <v>22</v>
      </c>
      <c r="C171" s="40">
        <f>B171/24005</f>
        <v>9.1647573422203705E-4</v>
      </c>
      <c r="D171" s="71">
        <v>25</v>
      </c>
      <c r="E171" s="41">
        <f>D171/21249</f>
        <v>1.1765259541625488E-3</v>
      </c>
      <c r="F171" s="77">
        <v>201</v>
      </c>
      <c r="G171" s="42">
        <f>F171/287314</f>
        <v>6.9958303458933437E-4</v>
      </c>
      <c r="H171" s="71">
        <v>264</v>
      </c>
      <c r="I171" s="41">
        <f>H171/272733</f>
        <v>9.6797967242687904E-4</v>
      </c>
      <c r="J171" s="37">
        <f>IF(D171=0, "-", IF((B171-D171)/D171&lt;10, (B171-D171)/D171, "&gt;999%"))</f>
        <v>-0.12</v>
      </c>
      <c r="K171" s="38">
        <f>IF(H171=0, "-", IF((F171-H171)/H171&lt;10, (F171-H171)/H171, "&gt;999%"))</f>
        <v>-0.23863636363636365</v>
      </c>
    </row>
    <row r="172" spans="1:11" x14ac:dyDescent="0.25">
      <c r="B172" s="83"/>
      <c r="D172" s="83"/>
      <c r="F172" s="83"/>
      <c r="H172" s="83"/>
    </row>
    <row r="173" spans="1:11" ht="15.6" x14ac:dyDescent="0.3">
      <c r="A173" s="164" t="s">
        <v>121</v>
      </c>
      <c r="B173" s="196" t="s">
        <v>1</v>
      </c>
      <c r="C173" s="200"/>
      <c r="D173" s="200"/>
      <c r="E173" s="197"/>
      <c r="F173" s="196" t="s">
        <v>14</v>
      </c>
      <c r="G173" s="200"/>
      <c r="H173" s="200"/>
      <c r="I173" s="197"/>
      <c r="J173" s="196" t="s">
        <v>15</v>
      </c>
      <c r="K173" s="197"/>
    </row>
    <row r="174" spans="1:11" x14ac:dyDescent="0.25">
      <c r="A174" s="22"/>
      <c r="B174" s="196">
        <f>VALUE(RIGHT($B$2, 4))</f>
        <v>2022</v>
      </c>
      <c r="C174" s="197"/>
      <c r="D174" s="196">
        <f>B174-1</f>
        <v>2021</v>
      </c>
      <c r="E174" s="204"/>
      <c r="F174" s="196">
        <f>B174</f>
        <v>2022</v>
      </c>
      <c r="G174" s="204"/>
      <c r="H174" s="196">
        <f>D174</f>
        <v>2021</v>
      </c>
      <c r="I174" s="204"/>
      <c r="J174" s="140" t="s">
        <v>4</v>
      </c>
      <c r="K174" s="141" t="s">
        <v>2</v>
      </c>
    </row>
    <row r="175" spans="1:11" x14ac:dyDescent="0.25">
      <c r="A175" s="163" t="s">
        <v>150</v>
      </c>
      <c r="B175" s="61" t="s">
        <v>12</v>
      </c>
      <c r="C175" s="62" t="s">
        <v>13</v>
      </c>
      <c r="D175" s="61" t="s">
        <v>12</v>
      </c>
      <c r="E175" s="63" t="s">
        <v>13</v>
      </c>
      <c r="F175" s="62" t="s">
        <v>12</v>
      </c>
      <c r="G175" s="62" t="s">
        <v>13</v>
      </c>
      <c r="H175" s="61" t="s">
        <v>12</v>
      </c>
      <c r="I175" s="63" t="s">
        <v>13</v>
      </c>
      <c r="J175" s="61"/>
      <c r="K175" s="63"/>
    </row>
    <row r="176" spans="1:11" x14ac:dyDescent="0.25">
      <c r="A176" s="7" t="s">
        <v>304</v>
      </c>
      <c r="B176" s="65">
        <v>0</v>
      </c>
      <c r="C176" s="34">
        <f>IF(B186=0, "-", B176/B186)</f>
        <v>0</v>
      </c>
      <c r="D176" s="65">
        <v>38</v>
      </c>
      <c r="E176" s="9">
        <f>IF(D186=0, "-", D176/D186)</f>
        <v>0.1366906474820144</v>
      </c>
      <c r="F176" s="81">
        <v>124</v>
      </c>
      <c r="G176" s="34">
        <f>IF(F186=0, "-", F176/F186)</f>
        <v>4.1680672268907565E-2</v>
      </c>
      <c r="H176" s="65">
        <v>355</v>
      </c>
      <c r="I176" s="9">
        <f>IF(H186=0, "-", H176/H186)</f>
        <v>0.14149063371861301</v>
      </c>
      <c r="J176" s="8">
        <f t="shared" ref="J176:J184" si="14">IF(D176=0, "-", IF((B176-D176)/D176&lt;10, (B176-D176)/D176, "&gt;999%"))</f>
        <v>-1</v>
      </c>
      <c r="K176" s="9">
        <f t="shared" ref="K176:K184" si="15">IF(H176=0, "-", IF((F176-H176)/H176&lt;10, (F176-H176)/H176, "&gt;999%"))</f>
        <v>-0.6507042253521127</v>
      </c>
    </row>
    <row r="177" spans="1:11" x14ac:dyDescent="0.25">
      <c r="A177" s="7" t="s">
        <v>305</v>
      </c>
      <c r="B177" s="65">
        <v>0</v>
      </c>
      <c r="C177" s="34">
        <f>IF(B186=0, "-", B177/B186)</f>
        <v>0</v>
      </c>
      <c r="D177" s="65">
        <v>0</v>
      </c>
      <c r="E177" s="9">
        <f>IF(D186=0, "-", D177/D186)</f>
        <v>0</v>
      </c>
      <c r="F177" s="81">
        <v>0</v>
      </c>
      <c r="G177" s="34">
        <f>IF(F186=0, "-", F177/F186)</f>
        <v>0</v>
      </c>
      <c r="H177" s="65">
        <v>53</v>
      </c>
      <c r="I177" s="9">
        <f>IF(H186=0, "-", H177/H186)</f>
        <v>2.1123953766440814E-2</v>
      </c>
      <c r="J177" s="8" t="str">
        <f t="shared" si="14"/>
        <v>-</v>
      </c>
      <c r="K177" s="9">
        <f t="shared" si="15"/>
        <v>-1</v>
      </c>
    </row>
    <row r="178" spans="1:11" x14ac:dyDescent="0.25">
      <c r="A178" s="7" t="s">
        <v>306</v>
      </c>
      <c r="B178" s="65">
        <v>24</v>
      </c>
      <c r="C178" s="34">
        <f>IF(B186=0, "-", B178/B186)</f>
        <v>0.10300429184549356</v>
      </c>
      <c r="D178" s="65">
        <v>37</v>
      </c>
      <c r="E178" s="9">
        <f>IF(D186=0, "-", D178/D186)</f>
        <v>0.13309352517985612</v>
      </c>
      <c r="F178" s="81">
        <v>398</v>
      </c>
      <c r="G178" s="34">
        <f>IF(F186=0, "-", F178/F186)</f>
        <v>0.13378151260504201</v>
      </c>
      <c r="H178" s="65">
        <v>121</v>
      </c>
      <c r="I178" s="9">
        <f>IF(H186=0, "-", H178/H186)</f>
        <v>4.8226385013949782E-2</v>
      </c>
      <c r="J178" s="8">
        <f t="shared" si="14"/>
        <v>-0.35135135135135137</v>
      </c>
      <c r="K178" s="9">
        <f t="shared" si="15"/>
        <v>2.2892561983471076</v>
      </c>
    </row>
    <row r="179" spans="1:11" x14ac:dyDescent="0.25">
      <c r="A179" s="7" t="s">
        <v>307</v>
      </c>
      <c r="B179" s="65">
        <v>201</v>
      </c>
      <c r="C179" s="34">
        <f>IF(B186=0, "-", B179/B186)</f>
        <v>0.86266094420600858</v>
      </c>
      <c r="D179" s="65">
        <v>155</v>
      </c>
      <c r="E179" s="9">
        <f>IF(D186=0, "-", D179/D186)</f>
        <v>0.55755395683453235</v>
      </c>
      <c r="F179" s="81">
        <v>2271</v>
      </c>
      <c r="G179" s="34">
        <f>IF(F186=0, "-", F179/F186)</f>
        <v>0.76336134453781512</v>
      </c>
      <c r="H179" s="65">
        <v>1514</v>
      </c>
      <c r="I179" s="9">
        <f>IF(H186=0, "-", H179/H186)</f>
        <v>0.60342766042247908</v>
      </c>
      <c r="J179" s="8">
        <f t="shared" si="14"/>
        <v>0.29677419354838708</v>
      </c>
      <c r="K179" s="9">
        <f t="shared" si="15"/>
        <v>0.5</v>
      </c>
    </row>
    <row r="180" spans="1:11" x14ac:dyDescent="0.25">
      <c r="A180" s="7" t="s">
        <v>308</v>
      </c>
      <c r="B180" s="65">
        <v>0</v>
      </c>
      <c r="C180" s="34">
        <f>IF(B186=0, "-", B180/B186)</f>
        <v>0</v>
      </c>
      <c r="D180" s="65">
        <v>32</v>
      </c>
      <c r="E180" s="9">
        <f>IF(D186=0, "-", D180/D186)</f>
        <v>0.11510791366906475</v>
      </c>
      <c r="F180" s="81">
        <v>61</v>
      </c>
      <c r="G180" s="34">
        <f>IF(F186=0, "-", F180/F186)</f>
        <v>2.0504201680672268E-2</v>
      </c>
      <c r="H180" s="65">
        <v>204</v>
      </c>
      <c r="I180" s="9">
        <f>IF(H186=0, "-", H180/H186)</f>
        <v>8.1307293742526904E-2</v>
      </c>
      <c r="J180" s="8">
        <f t="shared" si="14"/>
        <v>-1</v>
      </c>
      <c r="K180" s="9">
        <f t="shared" si="15"/>
        <v>-0.7009803921568627</v>
      </c>
    </row>
    <row r="181" spans="1:11" x14ac:dyDescent="0.25">
      <c r="A181" s="7" t="s">
        <v>309</v>
      </c>
      <c r="B181" s="65">
        <v>0</v>
      </c>
      <c r="C181" s="34">
        <f>IF(B186=0, "-", B181/B186)</f>
        <v>0</v>
      </c>
      <c r="D181" s="65">
        <v>0</v>
      </c>
      <c r="E181" s="9">
        <f>IF(D186=0, "-", D181/D186)</f>
        <v>0</v>
      </c>
      <c r="F181" s="81">
        <v>0</v>
      </c>
      <c r="G181" s="34">
        <f>IF(F186=0, "-", F181/F186)</f>
        <v>0</v>
      </c>
      <c r="H181" s="65">
        <v>2</v>
      </c>
      <c r="I181" s="9">
        <f>IF(H186=0, "-", H181/H186)</f>
        <v>7.9713033080908732E-4</v>
      </c>
      <c r="J181" s="8" t="str">
        <f t="shared" si="14"/>
        <v>-</v>
      </c>
      <c r="K181" s="9">
        <f t="shared" si="15"/>
        <v>-1</v>
      </c>
    </row>
    <row r="182" spans="1:11" x14ac:dyDescent="0.25">
      <c r="A182" s="7" t="s">
        <v>310</v>
      </c>
      <c r="B182" s="65">
        <v>2</v>
      </c>
      <c r="C182" s="34">
        <f>IF(B186=0, "-", B182/B186)</f>
        <v>8.5836909871244635E-3</v>
      </c>
      <c r="D182" s="65">
        <v>3</v>
      </c>
      <c r="E182" s="9">
        <f>IF(D186=0, "-", D182/D186)</f>
        <v>1.0791366906474821E-2</v>
      </c>
      <c r="F182" s="81">
        <v>18</v>
      </c>
      <c r="G182" s="34">
        <f>IF(F186=0, "-", F182/F186)</f>
        <v>6.0504201680672267E-3</v>
      </c>
      <c r="H182" s="65">
        <v>48</v>
      </c>
      <c r="I182" s="9">
        <f>IF(H186=0, "-", H182/H186)</f>
        <v>1.9131127939418093E-2</v>
      </c>
      <c r="J182" s="8">
        <f t="shared" si="14"/>
        <v>-0.33333333333333331</v>
      </c>
      <c r="K182" s="9">
        <f t="shared" si="15"/>
        <v>-0.625</v>
      </c>
    </row>
    <row r="183" spans="1:11" x14ac:dyDescent="0.25">
      <c r="A183" s="7" t="s">
        <v>311</v>
      </c>
      <c r="B183" s="65">
        <v>0</v>
      </c>
      <c r="C183" s="34">
        <f>IF(B186=0, "-", B183/B186)</f>
        <v>0</v>
      </c>
      <c r="D183" s="65">
        <v>1</v>
      </c>
      <c r="E183" s="9">
        <f>IF(D186=0, "-", D183/D186)</f>
        <v>3.5971223021582736E-3</v>
      </c>
      <c r="F183" s="81">
        <v>5</v>
      </c>
      <c r="G183" s="34">
        <f>IF(F186=0, "-", F183/F186)</f>
        <v>1.6806722689075631E-3</v>
      </c>
      <c r="H183" s="65">
        <v>16</v>
      </c>
      <c r="I183" s="9">
        <f>IF(H186=0, "-", H183/H186)</f>
        <v>6.3770426464726986E-3</v>
      </c>
      <c r="J183" s="8">
        <f t="shared" si="14"/>
        <v>-1</v>
      </c>
      <c r="K183" s="9">
        <f t="shared" si="15"/>
        <v>-0.6875</v>
      </c>
    </row>
    <row r="184" spans="1:11" x14ac:dyDescent="0.25">
      <c r="A184" s="7" t="s">
        <v>312</v>
      </c>
      <c r="B184" s="65">
        <v>6</v>
      </c>
      <c r="C184" s="34">
        <f>IF(B186=0, "-", B184/B186)</f>
        <v>2.575107296137339E-2</v>
      </c>
      <c r="D184" s="65">
        <v>12</v>
      </c>
      <c r="E184" s="9">
        <f>IF(D186=0, "-", D184/D186)</f>
        <v>4.3165467625899283E-2</v>
      </c>
      <c r="F184" s="81">
        <v>98</v>
      </c>
      <c r="G184" s="34">
        <f>IF(F186=0, "-", F184/F186)</f>
        <v>3.2941176470588238E-2</v>
      </c>
      <c r="H184" s="65">
        <v>196</v>
      </c>
      <c r="I184" s="9">
        <f>IF(H186=0, "-", H184/H186)</f>
        <v>7.811877241929055E-2</v>
      </c>
      <c r="J184" s="8">
        <f t="shared" si="14"/>
        <v>-0.5</v>
      </c>
      <c r="K184" s="9">
        <f t="shared" si="15"/>
        <v>-0.5</v>
      </c>
    </row>
    <row r="185" spans="1:11" x14ac:dyDescent="0.25">
      <c r="A185" s="2"/>
      <c r="B185" s="68"/>
      <c r="C185" s="33"/>
      <c r="D185" s="68"/>
      <c r="E185" s="6"/>
      <c r="F185" s="82"/>
      <c r="G185" s="33"/>
      <c r="H185" s="68"/>
      <c r="I185" s="6"/>
      <c r="J185" s="5"/>
      <c r="K185" s="6"/>
    </row>
    <row r="186" spans="1:11" s="43" customFormat="1" x14ac:dyDescent="0.25">
      <c r="A186" s="162" t="s">
        <v>606</v>
      </c>
      <c r="B186" s="71">
        <f>SUM(B176:B185)</f>
        <v>233</v>
      </c>
      <c r="C186" s="40">
        <f>B186/24005</f>
        <v>9.7063111851697567E-3</v>
      </c>
      <c r="D186" s="71">
        <f>SUM(D176:D185)</f>
        <v>278</v>
      </c>
      <c r="E186" s="41">
        <f>D186/21249</f>
        <v>1.3082968610287543E-2</v>
      </c>
      <c r="F186" s="77">
        <f>SUM(F176:F185)</f>
        <v>2975</v>
      </c>
      <c r="G186" s="42">
        <f>F186/287314</f>
        <v>1.0354525014444128E-2</v>
      </c>
      <c r="H186" s="71">
        <f>SUM(H176:H185)</f>
        <v>2509</v>
      </c>
      <c r="I186" s="41">
        <f>H186/272733</f>
        <v>9.1994734777236346E-3</v>
      </c>
      <c r="J186" s="37">
        <f>IF(D186=0, "-", IF((B186-D186)/D186&lt;10, (B186-D186)/D186, "&gt;999%"))</f>
        <v>-0.16187050359712229</v>
      </c>
      <c r="K186" s="38">
        <f>IF(H186=0, "-", IF((F186-H186)/H186&lt;10, (F186-H186)/H186, "&gt;999%"))</f>
        <v>0.18573136707851734</v>
      </c>
    </row>
    <row r="187" spans="1:11" x14ac:dyDescent="0.25">
      <c r="B187" s="83"/>
      <c r="D187" s="83"/>
      <c r="F187" s="83"/>
      <c r="H187" s="83"/>
    </row>
    <row r="188" spans="1:11" x14ac:dyDescent="0.25">
      <c r="A188" s="163" t="s">
        <v>151</v>
      </c>
      <c r="B188" s="61" t="s">
        <v>12</v>
      </c>
      <c r="C188" s="62" t="s">
        <v>13</v>
      </c>
      <c r="D188" s="61" t="s">
        <v>12</v>
      </c>
      <c r="E188" s="63" t="s">
        <v>13</v>
      </c>
      <c r="F188" s="62" t="s">
        <v>12</v>
      </c>
      <c r="G188" s="62" t="s">
        <v>13</v>
      </c>
      <c r="H188" s="61" t="s">
        <v>12</v>
      </c>
      <c r="I188" s="63" t="s">
        <v>13</v>
      </c>
      <c r="J188" s="61"/>
      <c r="K188" s="63"/>
    </row>
    <row r="189" spans="1:11" x14ac:dyDescent="0.25">
      <c r="A189" s="7" t="s">
        <v>313</v>
      </c>
      <c r="B189" s="65">
        <v>2</v>
      </c>
      <c r="C189" s="34">
        <f>IF(B197=0, "-", B189/B197)</f>
        <v>5.4054054054054057E-2</v>
      </c>
      <c r="D189" s="65">
        <v>0</v>
      </c>
      <c r="E189" s="9">
        <f>IF(D197=0, "-", D189/D197)</f>
        <v>0</v>
      </c>
      <c r="F189" s="81">
        <v>3</v>
      </c>
      <c r="G189" s="34">
        <f>IF(F197=0, "-", F189/F197)</f>
        <v>6.8649885583524023E-3</v>
      </c>
      <c r="H189" s="65">
        <v>0</v>
      </c>
      <c r="I189" s="9">
        <f>IF(H197=0, "-", H189/H197)</f>
        <v>0</v>
      </c>
      <c r="J189" s="8" t="str">
        <f t="shared" ref="J189:J195" si="16">IF(D189=0, "-", IF((B189-D189)/D189&lt;10, (B189-D189)/D189, "&gt;999%"))</f>
        <v>-</v>
      </c>
      <c r="K189" s="9" t="str">
        <f t="shared" ref="K189:K195" si="17">IF(H189=0, "-", IF((F189-H189)/H189&lt;10, (F189-H189)/H189, "&gt;999%"))</f>
        <v>-</v>
      </c>
    </row>
    <row r="190" spans="1:11" x14ac:dyDescent="0.25">
      <c r="A190" s="7" t="s">
        <v>314</v>
      </c>
      <c r="B190" s="65">
        <v>0</v>
      </c>
      <c r="C190" s="34">
        <f>IF(B197=0, "-", B190/B197)</f>
        <v>0</v>
      </c>
      <c r="D190" s="65">
        <v>1</v>
      </c>
      <c r="E190" s="9">
        <f>IF(D197=0, "-", D190/D197)</f>
        <v>3.125E-2</v>
      </c>
      <c r="F190" s="81">
        <v>16</v>
      </c>
      <c r="G190" s="34">
        <f>IF(F197=0, "-", F190/F197)</f>
        <v>3.6613272311212815E-2</v>
      </c>
      <c r="H190" s="65">
        <v>21</v>
      </c>
      <c r="I190" s="9">
        <f>IF(H197=0, "-", H190/H197)</f>
        <v>6.3063063063063057E-2</v>
      </c>
      <c r="J190" s="8">
        <f t="shared" si="16"/>
        <v>-1</v>
      </c>
      <c r="K190" s="9">
        <f t="shared" si="17"/>
        <v>-0.23809523809523808</v>
      </c>
    </row>
    <row r="191" spans="1:11" x14ac:dyDescent="0.25">
      <c r="A191" s="7" t="s">
        <v>315</v>
      </c>
      <c r="B191" s="65">
        <v>0</v>
      </c>
      <c r="C191" s="34">
        <f>IF(B197=0, "-", B191/B197)</f>
        <v>0</v>
      </c>
      <c r="D191" s="65">
        <v>11</v>
      </c>
      <c r="E191" s="9">
        <f>IF(D197=0, "-", D191/D197)</f>
        <v>0.34375</v>
      </c>
      <c r="F191" s="81">
        <v>38</v>
      </c>
      <c r="G191" s="34">
        <f>IF(F197=0, "-", F191/F197)</f>
        <v>8.6956521739130432E-2</v>
      </c>
      <c r="H191" s="65">
        <v>92</v>
      </c>
      <c r="I191" s="9">
        <f>IF(H197=0, "-", H191/H197)</f>
        <v>0.27627627627627627</v>
      </c>
      <c r="J191" s="8">
        <f t="shared" si="16"/>
        <v>-1</v>
      </c>
      <c r="K191" s="9">
        <f t="shared" si="17"/>
        <v>-0.58695652173913049</v>
      </c>
    </row>
    <row r="192" spans="1:11" x14ac:dyDescent="0.25">
      <c r="A192" s="7" t="s">
        <v>316</v>
      </c>
      <c r="B192" s="65">
        <v>18</v>
      </c>
      <c r="C192" s="34">
        <f>IF(B197=0, "-", B192/B197)</f>
        <v>0.48648648648648651</v>
      </c>
      <c r="D192" s="65">
        <v>15</v>
      </c>
      <c r="E192" s="9">
        <f>IF(D197=0, "-", D192/D197)</f>
        <v>0.46875</v>
      </c>
      <c r="F192" s="81">
        <v>279</v>
      </c>
      <c r="G192" s="34">
        <f>IF(F197=0, "-", F192/F197)</f>
        <v>0.63844393592677351</v>
      </c>
      <c r="H192" s="65">
        <v>122</v>
      </c>
      <c r="I192" s="9">
        <f>IF(H197=0, "-", H192/H197)</f>
        <v>0.36636636636636638</v>
      </c>
      <c r="J192" s="8">
        <f t="shared" si="16"/>
        <v>0.2</v>
      </c>
      <c r="K192" s="9">
        <f t="shared" si="17"/>
        <v>1.2868852459016393</v>
      </c>
    </row>
    <row r="193" spans="1:11" x14ac:dyDescent="0.25">
      <c r="A193" s="7" t="s">
        <v>317</v>
      </c>
      <c r="B193" s="65">
        <v>10</v>
      </c>
      <c r="C193" s="34">
        <f>IF(B197=0, "-", B193/B197)</f>
        <v>0.27027027027027029</v>
      </c>
      <c r="D193" s="65">
        <v>0</v>
      </c>
      <c r="E193" s="9">
        <f>IF(D197=0, "-", D193/D197)</f>
        <v>0</v>
      </c>
      <c r="F193" s="81">
        <v>37</v>
      </c>
      <c r="G193" s="34">
        <f>IF(F197=0, "-", F193/F197)</f>
        <v>8.4668192219679639E-2</v>
      </c>
      <c r="H193" s="65">
        <v>0</v>
      </c>
      <c r="I193" s="9">
        <f>IF(H197=0, "-", H193/H197)</f>
        <v>0</v>
      </c>
      <c r="J193" s="8" t="str">
        <f t="shared" si="16"/>
        <v>-</v>
      </c>
      <c r="K193" s="9" t="str">
        <f t="shared" si="17"/>
        <v>-</v>
      </c>
    </row>
    <row r="194" spans="1:11" x14ac:dyDescent="0.25">
      <c r="A194" s="7" t="s">
        <v>318</v>
      </c>
      <c r="B194" s="65">
        <v>6</v>
      </c>
      <c r="C194" s="34">
        <f>IF(B197=0, "-", B194/B197)</f>
        <v>0.16216216216216217</v>
      </c>
      <c r="D194" s="65">
        <v>4</v>
      </c>
      <c r="E194" s="9">
        <f>IF(D197=0, "-", D194/D197)</f>
        <v>0.125</v>
      </c>
      <c r="F194" s="81">
        <v>41</v>
      </c>
      <c r="G194" s="34">
        <f>IF(F197=0, "-", F194/F197)</f>
        <v>9.3821510297482841E-2</v>
      </c>
      <c r="H194" s="65">
        <v>57</v>
      </c>
      <c r="I194" s="9">
        <f>IF(H197=0, "-", H194/H197)</f>
        <v>0.17117117117117117</v>
      </c>
      <c r="J194" s="8">
        <f t="shared" si="16"/>
        <v>0.5</v>
      </c>
      <c r="K194" s="9">
        <f t="shared" si="17"/>
        <v>-0.2807017543859649</v>
      </c>
    </row>
    <row r="195" spans="1:11" x14ac:dyDescent="0.25">
      <c r="A195" s="7" t="s">
        <v>319</v>
      </c>
      <c r="B195" s="65">
        <v>1</v>
      </c>
      <c r="C195" s="34">
        <f>IF(B197=0, "-", B195/B197)</f>
        <v>2.7027027027027029E-2</v>
      </c>
      <c r="D195" s="65">
        <v>1</v>
      </c>
      <c r="E195" s="9">
        <f>IF(D197=0, "-", D195/D197)</f>
        <v>3.125E-2</v>
      </c>
      <c r="F195" s="81">
        <v>23</v>
      </c>
      <c r="G195" s="34">
        <f>IF(F197=0, "-", F195/F197)</f>
        <v>5.2631578947368418E-2</v>
      </c>
      <c r="H195" s="65">
        <v>41</v>
      </c>
      <c r="I195" s="9">
        <f>IF(H197=0, "-", H195/H197)</f>
        <v>0.12312312312312312</v>
      </c>
      <c r="J195" s="8">
        <f t="shared" si="16"/>
        <v>0</v>
      </c>
      <c r="K195" s="9">
        <f t="shared" si="17"/>
        <v>-0.43902439024390244</v>
      </c>
    </row>
    <row r="196" spans="1:11" x14ac:dyDescent="0.25">
      <c r="A196" s="2"/>
      <c r="B196" s="68"/>
      <c r="C196" s="33"/>
      <c r="D196" s="68"/>
      <c r="E196" s="6"/>
      <c r="F196" s="82"/>
      <c r="G196" s="33"/>
      <c r="H196" s="68"/>
      <c r="I196" s="6"/>
      <c r="J196" s="5"/>
      <c r="K196" s="6"/>
    </row>
    <row r="197" spans="1:11" s="43" customFormat="1" x14ac:dyDescent="0.25">
      <c r="A197" s="162" t="s">
        <v>605</v>
      </c>
      <c r="B197" s="71">
        <f>SUM(B189:B196)</f>
        <v>37</v>
      </c>
      <c r="C197" s="40">
        <f>B197/24005</f>
        <v>1.5413455530097896E-3</v>
      </c>
      <c r="D197" s="71">
        <f>SUM(D189:D196)</f>
        <v>32</v>
      </c>
      <c r="E197" s="41">
        <f>D197/21249</f>
        <v>1.5059532213280624E-3</v>
      </c>
      <c r="F197" s="77">
        <f>SUM(F189:F196)</f>
        <v>437</v>
      </c>
      <c r="G197" s="42">
        <f>F197/287314</f>
        <v>1.5209840105250701E-3</v>
      </c>
      <c r="H197" s="71">
        <f>SUM(H189:H196)</f>
        <v>333</v>
      </c>
      <c r="I197" s="41">
        <f>H197/272733</f>
        <v>1.2209743595384497E-3</v>
      </c>
      <c r="J197" s="37">
        <f>IF(D197=0, "-", IF((B197-D197)/D197&lt;10, (B197-D197)/D197, "&gt;999%"))</f>
        <v>0.15625</v>
      </c>
      <c r="K197" s="38">
        <f>IF(H197=0, "-", IF((F197-H197)/H197&lt;10, (F197-H197)/H197, "&gt;999%"))</f>
        <v>0.31231231231231232</v>
      </c>
    </row>
    <row r="198" spans="1:11" x14ac:dyDescent="0.25">
      <c r="B198" s="83"/>
      <c r="D198" s="83"/>
      <c r="F198" s="83"/>
      <c r="H198" s="83"/>
    </row>
    <row r="199" spans="1:11" s="43" customFormat="1" x14ac:dyDescent="0.25">
      <c r="A199" s="162" t="s">
        <v>604</v>
      </c>
      <c r="B199" s="71">
        <v>270</v>
      </c>
      <c r="C199" s="40">
        <f>B199/24005</f>
        <v>1.1247656738179545E-2</v>
      </c>
      <c r="D199" s="71">
        <v>310</v>
      </c>
      <c r="E199" s="41">
        <f>D199/21249</f>
        <v>1.4588921831615606E-2</v>
      </c>
      <c r="F199" s="77">
        <v>3412</v>
      </c>
      <c r="G199" s="42">
        <f>F199/287314</f>
        <v>1.1875509024969198E-2</v>
      </c>
      <c r="H199" s="71">
        <v>2842</v>
      </c>
      <c r="I199" s="41">
        <f>H199/272733</f>
        <v>1.0420447837262084E-2</v>
      </c>
      <c r="J199" s="37">
        <f>IF(D199=0, "-", IF((B199-D199)/D199&lt;10, (B199-D199)/D199, "&gt;999%"))</f>
        <v>-0.12903225806451613</v>
      </c>
      <c r="K199" s="38">
        <f>IF(H199=0, "-", IF((F199-H199)/H199&lt;10, (F199-H199)/H199, "&gt;999%"))</f>
        <v>0.20056298381421533</v>
      </c>
    </row>
    <row r="200" spans="1:11" x14ac:dyDescent="0.25">
      <c r="B200" s="83"/>
      <c r="D200" s="83"/>
      <c r="F200" s="83"/>
      <c r="H200" s="83"/>
    </row>
    <row r="201" spans="1:11" ht="15.6" x14ac:dyDescent="0.3">
      <c r="A201" s="164" t="s">
        <v>122</v>
      </c>
      <c r="B201" s="196" t="s">
        <v>1</v>
      </c>
      <c r="C201" s="200"/>
      <c r="D201" s="200"/>
      <c r="E201" s="197"/>
      <c r="F201" s="196" t="s">
        <v>14</v>
      </c>
      <c r="G201" s="200"/>
      <c r="H201" s="200"/>
      <c r="I201" s="197"/>
      <c r="J201" s="196" t="s">
        <v>15</v>
      </c>
      <c r="K201" s="197"/>
    </row>
    <row r="202" spans="1:11" x14ac:dyDescent="0.25">
      <c r="A202" s="22"/>
      <c r="B202" s="196">
        <f>VALUE(RIGHT($B$2, 4))</f>
        <v>2022</v>
      </c>
      <c r="C202" s="197"/>
      <c r="D202" s="196">
        <f>B202-1</f>
        <v>2021</v>
      </c>
      <c r="E202" s="204"/>
      <c r="F202" s="196">
        <f>B202</f>
        <v>2022</v>
      </c>
      <c r="G202" s="204"/>
      <c r="H202" s="196">
        <f>D202</f>
        <v>2021</v>
      </c>
      <c r="I202" s="204"/>
      <c r="J202" s="140" t="s">
        <v>4</v>
      </c>
      <c r="K202" s="141" t="s">
        <v>2</v>
      </c>
    </row>
    <row r="203" spans="1:11" x14ac:dyDescent="0.25">
      <c r="A203" s="163" t="s">
        <v>152</v>
      </c>
      <c r="B203" s="61" t="s">
        <v>12</v>
      </c>
      <c r="C203" s="62" t="s">
        <v>13</v>
      </c>
      <c r="D203" s="61" t="s">
        <v>12</v>
      </c>
      <c r="E203" s="63" t="s">
        <v>13</v>
      </c>
      <c r="F203" s="62" t="s">
        <v>12</v>
      </c>
      <c r="G203" s="62" t="s">
        <v>13</v>
      </c>
      <c r="H203" s="61" t="s">
        <v>12</v>
      </c>
      <c r="I203" s="63" t="s">
        <v>13</v>
      </c>
      <c r="J203" s="61"/>
      <c r="K203" s="63"/>
    </row>
    <row r="204" spans="1:11" x14ac:dyDescent="0.25">
      <c r="A204" s="7" t="s">
        <v>320</v>
      </c>
      <c r="B204" s="65">
        <v>8</v>
      </c>
      <c r="C204" s="34">
        <f>IF(B214=0, "-", B204/B214)</f>
        <v>9.7560975609756101E-2</v>
      </c>
      <c r="D204" s="65">
        <v>4</v>
      </c>
      <c r="E204" s="9">
        <f>IF(D214=0, "-", D204/D214)</f>
        <v>7.2727272727272724E-2</v>
      </c>
      <c r="F204" s="81">
        <v>220</v>
      </c>
      <c r="G204" s="34">
        <f>IF(F214=0, "-", F204/F214)</f>
        <v>0.15918958031837915</v>
      </c>
      <c r="H204" s="65">
        <v>142</v>
      </c>
      <c r="I204" s="9">
        <f>IF(H214=0, "-", H204/H214)</f>
        <v>7.7936333699231614E-2</v>
      </c>
      <c r="J204" s="8">
        <f t="shared" ref="J204:J212" si="18">IF(D204=0, "-", IF((B204-D204)/D204&lt;10, (B204-D204)/D204, "&gt;999%"))</f>
        <v>1</v>
      </c>
      <c r="K204" s="9">
        <f t="shared" ref="K204:K212" si="19">IF(H204=0, "-", IF((F204-H204)/H204&lt;10, (F204-H204)/H204, "&gt;999%"))</f>
        <v>0.54929577464788737</v>
      </c>
    </row>
    <row r="205" spans="1:11" x14ac:dyDescent="0.25">
      <c r="A205" s="7" t="s">
        <v>321</v>
      </c>
      <c r="B205" s="65">
        <v>21</v>
      </c>
      <c r="C205" s="34">
        <f>IF(B214=0, "-", B205/B214)</f>
        <v>0.25609756097560976</v>
      </c>
      <c r="D205" s="65">
        <v>32</v>
      </c>
      <c r="E205" s="9">
        <f>IF(D214=0, "-", D205/D214)</f>
        <v>0.58181818181818179</v>
      </c>
      <c r="F205" s="81">
        <v>666</v>
      </c>
      <c r="G205" s="34">
        <f>IF(F214=0, "-", F205/F214)</f>
        <v>0.48191027496382055</v>
      </c>
      <c r="H205" s="65">
        <v>1214</v>
      </c>
      <c r="I205" s="9">
        <f>IF(H214=0, "-", H205/H214)</f>
        <v>0.66630076838638863</v>
      </c>
      <c r="J205" s="8">
        <f t="shared" si="18"/>
        <v>-0.34375</v>
      </c>
      <c r="K205" s="9">
        <f t="shared" si="19"/>
        <v>-0.4514003294892916</v>
      </c>
    </row>
    <row r="206" spans="1:11" x14ac:dyDescent="0.25">
      <c r="A206" s="7" t="s">
        <v>322</v>
      </c>
      <c r="B206" s="65">
        <v>0</v>
      </c>
      <c r="C206" s="34">
        <f>IF(B214=0, "-", B206/B214)</f>
        <v>0</v>
      </c>
      <c r="D206" s="65">
        <v>0</v>
      </c>
      <c r="E206" s="9">
        <f>IF(D214=0, "-", D206/D214)</f>
        <v>0</v>
      </c>
      <c r="F206" s="81">
        <v>0</v>
      </c>
      <c r="G206" s="34">
        <f>IF(F214=0, "-", F206/F214)</f>
        <v>0</v>
      </c>
      <c r="H206" s="65">
        <v>53</v>
      </c>
      <c r="I206" s="9">
        <f>IF(H214=0, "-", H206/H214)</f>
        <v>2.9088913282107574E-2</v>
      </c>
      <c r="J206" s="8" t="str">
        <f t="shared" si="18"/>
        <v>-</v>
      </c>
      <c r="K206" s="9">
        <f t="shared" si="19"/>
        <v>-1</v>
      </c>
    </row>
    <row r="207" spans="1:11" x14ac:dyDescent="0.25">
      <c r="A207" s="7" t="s">
        <v>323</v>
      </c>
      <c r="B207" s="65">
        <v>6</v>
      </c>
      <c r="C207" s="34">
        <f>IF(B214=0, "-", B207/B214)</f>
        <v>7.3170731707317069E-2</v>
      </c>
      <c r="D207" s="65">
        <v>13</v>
      </c>
      <c r="E207" s="9">
        <f>IF(D214=0, "-", D207/D214)</f>
        <v>0.23636363636363636</v>
      </c>
      <c r="F207" s="81">
        <v>102</v>
      </c>
      <c r="G207" s="34">
        <f>IF(F214=0, "-", F207/F214)</f>
        <v>7.3806078147612156E-2</v>
      </c>
      <c r="H207" s="65">
        <v>202</v>
      </c>
      <c r="I207" s="9">
        <f>IF(H214=0, "-", H207/H214)</f>
        <v>0.11086717892425905</v>
      </c>
      <c r="J207" s="8">
        <f t="shared" si="18"/>
        <v>-0.53846153846153844</v>
      </c>
      <c r="K207" s="9">
        <f t="shared" si="19"/>
        <v>-0.49504950495049505</v>
      </c>
    </row>
    <row r="208" spans="1:11" x14ac:dyDescent="0.25">
      <c r="A208" s="7" t="s">
        <v>324</v>
      </c>
      <c r="B208" s="65">
        <v>1</v>
      </c>
      <c r="C208" s="34">
        <f>IF(B214=0, "-", B208/B214)</f>
        <v>1.2195121951219513E-2</v>
      </c>
      <c r="D208" s="65">
        <v>3</v>
      </c>
      <c r="E208" s="9">
        <f>IF(D214=0, "-", D208/D214)</f>
        <v>5.4545454545454543E-2</v>
      </c>
      <c r="F208" s="81">
        <v>42</v>
      </c>
      <c r="G208" s="34">
        <f>IF(F214=0, "-", F208/F214)</f>
        <v>3.0390738060781478E-2</v>
      </c>
      <c r="H208" s="65">
        <v>54</v>
      </c>
      <c r="I208" s="9">
        <f>IF(H214=0, "-", H208/H214)</f>
        <v>2.9637760702524697E-2</v>
      </c>
      <c r="J208" s="8">
        <f t="shared" si="18"/>
        <v>-0.66666666666666663</v>
      </c>
      <c r="K208" s="9">
        <f t="shared" si="19"/>
        <v>-0.22222222222222221</v>
      </c>
    </row>
    <row r="209" spans="1:11" x14ac:dyDescent="0.25">
      <c r="A209" s="7" t="s">
        <v>325</v>
      </c>
      <c r="B209" s="65">
        <v>0</v>
      </c>
      <c r="C209" s="34">
        <f>IF(B214=0, "-", B209/B214)</f>
        <v>0</v>
      </c>
      <c r="D209" s="65">
        <v>3</v>
      </c>
      <c r="E209" s="9">
        <f>IF(D214=0, "-", D209/D214)</f>
        <v>5.4545454545454543E-2</v>
      </c>
      <c r="F209" s="81">
        <v>7</v>
      </c>
      <c r="G209" s="34">
        <f>IF(F214=0, "-", F209/F214)</f>
        <v>5.065123010130246E-3</v>
      </c>
      <c r="H209" s="65">
        <v>81</v>
      </c>
      <c r="I209" s="9">
        <f>IF(H214=0, "-", H209/H214)</f>
        <v>4.4456641053787049E-2</v>
      </c>
      <c r="J209" s="8">
        <f t="shared" si="18"/>
        <v>-1</v>
      </c>
      <c r="K209" s="9">
        <f t="shared" si="19"/>
        <v>-0.9135802469135802</v>
      </c>
    </row>
    <row r="210" spans="1:11" x14ac:dyDescent="0.25">
      <c r="A210" s="7" t="s">
        <v>326</v>
      </c>
      <c r="B210" s="65">
        <v>14</v>
      </c>
      <c r="C210" s="34">
        <f>IF(B214=0, "-", B210/B214)</f>
        <v>0.17073170731707318</v>
      </c>
      <c r="D210" s="65">
        <v>0</v>
      </c>
      <c r="E210" s="9">
        <f>IF(D214=0, "-", D210/D214)</f>
        <v>0</v>
      </c>
      <c r="F210" s="81">
        <v>42</v>
      </c>
      <c r="G210" s="34">
        <f>IF(F214=0, "-", F210/F214)</f>
        <v>3.0390738060781478E-2</v>
      </c>
      <c r="H210" s="65">
        <v>0</v>
      </c>
      <c r="I210" s="9">
        <f>IF(H214=0, "-", H210/H214)</f>
        <v>0</v>
      </c>
      <c r="J210" s="8" t="str">
        <f t="shared" si="18"/>
        <v>-</v>
      </c>
      <c r="K210" s="9" t="str">
        <f t="shared" si="19"/>
        <v>-</v>
      </c>
    </row>
    <row r="211" spans="1:11" x14ac:dyDescent="0.25">
      <c r="A211" s="7" t="s">
        <v>327</v>
      </c>
      <c r="B211" s="65">
        <v>20</v>
      </c>
      <c r="C211" s="34">
        <f>IF(B214=0, "-", B211/B214)</f>
        <v>0.24390243902439024</v>
      </c>
      <c r="D211" s="65">
        <v>0</v>
      </c>
      <c r="E211" s="9">
        <f>IF(D214=0, "-", D211/D214)</f>
        <v>0</v>
      </c>
      <c r="F211" s="81">
        <v>248</v>
      </c>
      <c r="G211" s="34">
        <f>IF(F214=0, "-", F211/F214)</f>
        <v>0.17945007235890015</v>
      </c>
      <c r="H211" s="65">
        <v>27</v>
      </c>
      <c r="I211" s="9">
        <f>IF(H214=0, "-", H211/H214)</f>
        <v>1.4818880351262349E-2</v>
      </c>
      <c r="J211" s="8" t="str">
        <f t="shared" si="18"/>
        <v>-</v>
      </c>
      <c r="K211" s="9">
        <f t="shared" si="19"/>
        <v>8.1851851851851851</v>
      </c>
    </row>
    <row r="212" spans="1:11" x14ac:dyDescent="0.25">
      <c r="A212" s="7" t="s">
        <v>328</v>
      </c>
      <c r="B212" s="65">
        <v>12</v>
      </c>
      <c r="C212" s="34">
        <f>IF(B214=0, "-", B212/B214)</f>
        <v>0.14634146341463414</v>
      </c>
      <c r="D212" s="65">
        <v>0</v>
      </c>
      <c r="E212" s="9">
        <f>IF(D214=0, "-", D212/D214)</f>
        <v>0</v>
      </c>
      <c r="F212" s="81">
        <v>55</v>
      </c>
      <c r="G212" s="34">
        <f>IF(F214=0, "-", F212/F214)</f>
        <v>3.9797395079594788E-2</v>
      </c>
      <c r="H212" s="65">
        <v>49</v>
      </c>
      <c r="I212" s="9">
        <f>IF(H214=0, "-", H212/H214)</f>
        <v>2.6893523600439079E-2</v>
      </c>
      <c r="J212" s="8" t="str">
        <f t="shared" si="18"/>
        <v>-</v>
      </c>
      <c r="K212" s="9">
        <f t="shared" si="19"/>
        <v>0.12244897959183673</v>
      </c>
    </row>
    <row r="213" spans="1:11" x14ac:dyDescent="0.25">
      <c r="A213" s="2"/>
      <c r="B213" s="68"/>
      <c r="C213" s="33"/>
      <c r="D213" s="68"/>
      <c r="E213" s="6"/>
      <c r="F213" s="82"/>
      <c r="G213" s="33"/>
      <c r="H213" s="68"/>
      <c r="I213" s="6"/>
      <c r="J213" s="5"/>
      <c r="K213" s="6"/>
    </row>
    <row r="214" spans="1:11" s="43" customFormat="1" x14ac:dyDescent="0.25">
      <c r="A214" s="162" t="s">
        <v>603</v>
      </c>
      <c r="B214" s="71">
        <f>SUM(B204:B213)</f>
        <v>82</v>
      </c>
      <c r="C214" s="40">
        <f>B214/24005</f>
        <v>3.4159550093730471E-3</v>
      </c>
      <c r="D214" s="71">
        <f>SUM(D204:D213)</f>
        <v>55</v>
      </c>
      <c r="E214" s="41">
        <f>D214/21249</f>
        <v>2.5883570991576074E-3</v>
      </c>
      <c r="F214" s="77">
        <f>SUM(F204:F213)</f>
        <v>1382</v>
      </c>
      <c r="G214" s="42">
        <f>F214/287314</f>
        <v>4.8100684268779104E-3</v>
      </c>
      <c r="H214" s="71">
        <f>SUM(H204:H213)</f>
        <v>1822</v>
      </c>
      <c r="I214" s="41">
        <f>H214/272733</f>
        <v>6.6805263756127787E-3</v>
      </c>
      <c r="J214" s="37">
        <f>IF(D214=0, "-", IF((B214-D214)/D214&lt;10, (B214-D214)/D214, "&gt;999%"))</f>
        <v>0.49090909090909091</v>
      </c>
      <c r="K214" s="38">
        <f>IF(H214=0, "-", IF((F214-H214)/H214&lt;10, (F214-H214)/H214, "&gt;999%"))</f>
        <v>-0.24149286498353459</v>
      </c>
    </row>
    <row r="215" spans="1:11" x14ac:dyDescent="0.25">
      <c r="B215" s="83"/>
      <c r="D215" s="83"/>
      <c r="F215" s="83"/>
      <c r="H215" s="83"/>
    </row>
    <row r="216" spans="1:11" x14ac:dyDescent="0.25">
      <c r="A216" s="163" t="s">
        <v>153</v>
      </c>
      <c r="B216" s="61" t="s">
        <v>12</v>
      </c>
      <c r="C216" s="62" t="s">
        <v>13</v>
      </c>
      <c r="D216" s="61" t="s">
        <v>12</v>
      </c>
      <c r="E216" s="63" t="s">
        <v>13</v>
      </c>
      <c r="F216" s="62" t="s">
        <v>12</v>
      </c>
      <c r="G216" s="62" t="s">
        <v>13</v>
      </c>
      <c r="H216" s="61" t="s">
        <v>12</v>
      </c>
      <c r="I216" s="63" t="s">
        <v>13</v>
      </c>
      <c r="J216" s="61"/>
      <c r="K216" s="63"/>
    </row>
    <row r="217" spans="1:11" x14ac:dyDescent="0.25">
      <c r="A217" s="7" t="s">
        <v>329</v>
      </c>
      <c r="B217" s="65">
        <v>0</v>
      </c>
      <c r="C217" s="34">
        <f>IF(B237=0, "-", B217/B237)</f>
        <v>0</v>
      </c>
      <c r="D217" s="65">
        <v>2</v>
      </c>
      <c r="E217" s="9">
        <f>IF(D237=0, "-", D217/D237)</f>
        <v>2.197802197802198E-2</v>
      </c>
      <c r="F217" s="81">
        <v>1</v>
      </c>
      <c r="G217" s="34">
        <f>IF(F237=0, "-", F217/F237)</f>
        <v>1.0615711252653928E-3</v>
      </c>
      <c r="H217" s="65">
        <v>8</v>
      </c>
      <c r="I217" s="9">
        <f>IF(H237=0, "-", H217/H237)</f>
        <v>6.1538461538461538E-3</v>
      </c>
      <c r="J217" s="8">
        <f t="shared" ref="J217:J235" si="20">IF(D217=0, "-", IF((B217-D217)/D217&lt;10, (B217-D217)/D217, "&gt;999%"))</f>
        <v>-1</v>
      </c>
      <c r="K217" s="9">
        <f t="shared" ref="K217:K235" si="21">IF(H217=0, "-", IF((F217-H217)/H217&lt;10, (F217-H217)/H217, "&gt;999%"))</f>
        <v>-0.875</v>
      </c>
    </row>
    <row r="218" spans="1:11" x14ac:dyDescent="0.25">
      <c r="A218" s="7" t="s">
        <v>330</v>
      </c>
      <c r="B218" s="65">
        <v>0</v>
      </c>
      <c r="C218" s="34">
        <f>IF(B237=0, "-", B218/B237)</f>
        <v>0</v>
      </c>
      <c r="D218" s="65">
        <v>0</v>
      </c>
      <c r="E218" s="9">
        <f>IF(D237=0, "-", D218/D237)</f>
        <v>0</v>
      </c>
      <c r="F218" s="81">
        <v>2</v>
      </c>
      <c r="G218" s="34">
        <f>IF(F237=0, "-", F218/F237)</f>
        <v>2.1231422505307855E-3</v>
      </c>
      <c r="H218" s="65">
        <v>9</v>
      </c>
      <c r="I218" s="9">
        <f>IF(H237=0, "-", H218/H237)</f>
        <v>6.9230769230769233E-3</v>
      </c>
      <c r="J218" s="8" t="str">
        <f t="shared" si="20"/>
        <v>-</v>
      </c>
      <c r="K218" s="9">
        <f t="shared" si="21"/>
        <v>-0.77777777777777779</v>
      </c>
    </row>
    <row r="219" spans="1:11" x14ac:dyDescent="0.25">
      <c r="A219" s="7" t="s">
        <v>331</v>
      </c>
      <c r="B219" s="65">
        <v>0</v>
      </c>
      <c r="C219" s="34">
        <f>IF(B237=0, "-", B219/B237)</f>
        <v>0</v>
      </c>
      <c r="D219" s="65">
        <v>0</v>
      </c>
      <c r="E219" s="9">
        <f>IF(D237=0, "-", D219/D237)</f>
        <v>0</v>
      </c>
      <c r="F219" s="81">
        <v>34</v>
      </c>
      <c r="G219" s="34">
        <f>IF(F237=0, "-", F219/F237)</f>
        <v>3.6093418259023353E-2</v>
      </c>
      <c r="H219" s="65">
        <v>23</v>
      </c>
      <c r="I219" s="9">
        <f>IF(H237=0, "-", H219/H237)</f>
        <v>1.7692307692307691E-2</v>
      </c>
      <c r="J219" s="8" t="str">
        <f t="shared" si="20"/>
        <v>-</v>
      </c>
      <c r="K219" s="9">
        <f t="shared" si="21"/>
        <v>0.47826086956521741</v>
      </c>
    </row>
    <row r="220" spans="1:11" x14ac:dyDescent="0.25">
      <c r="A220" s="7" t="s">
        <v>332</v>
      </c>
      <c r="B220" s="65">
        <v>0</v>
      </c>
      <c r="C220" s="34">
        <f>IF(B237=0, "-", B220/B237)</f>
        <v>0</v>
      </c>
      <c r="D220" s="65">
        <v>2</v>
      </c>
      <c r="E220" s="9">
        <f>IF(D237=0, "-", D220/D237)</f>
        <v>2.197802197802198E-2</v>
      </c>
      <c r="F220" s="81">
        <v>6</v>
      </c>
      <c r="G220" s="34">
        <f>IF(F237=0, "-", F220/F237)</f>
        <v>6.369426751592357E-3</v>
      </c>
      <c r="H220" s="65">
        <v>7</v>
      </c>
      <c r="I220" s="9">
        <f>IF(H237=0, "-", H220/H237)</f>
        <v>5.3846153846153844E-3</v>
      </c>
      <c r="J220" s="8">
        <f t="shared" si="20"/>
        <v>-1</v>
      </c>
      <c r="K220" s="9">
        <f t="shared" si="21"/>
        <v>-0.14285714285714285</v>
      </c>
    </row>
    <row r="221" spans="1:11" x14ac:dyDescent="0.25">
      <c r="A221" s="7" t="s">
        <v>333</v>
      </c>
      <c r="B221" s="65">
        <v>13</v>
      </c>
      <c r="C221" s="34">
        <f>IF(B237=0, "-", B221/B237)</f>
        <v>0.24074074074074073</v>
      </c>
      <c r="D221" s="65">
        <v>24</v>
      </c>
      <c r="E221" s="9">
        <f>IF(D237=0, "-", D221/D237)</f>
        <v>0.26373626373626374</v>
      </c>
      <c r="F221" s="81">
        <v>350</v>
      </c>
      <c r="G221" s="34">
        <f>IF(F237=0, "-", F221/F237)</f>
        <v>0.37154989384288745</v>
      </c>
      <c r="H221" s="65">
        <v>384</v>
      </c>
      <c r="I221" s="9">
        <f>IF(H237=0, "-", H221/H237)</f>
        <v>0.29538461538461541</v>
      </c>
      <c r="J221" s="8">
        <f t="shared" si="20"/>
        <v>-0.45833333333333331</v>
      </c>
      <c r="K221" s="9">
        <f t="shared" si="21"/>
        <v>-8.8541666666666671E-2</v>
      </c>
    </row>
    <row r="222" spans="1:11" x14ac:dyDescent="0.25">
      <c r="A222" s="7" t="s">
        <v>334</v>
      </c>
      <c r="B222" s="65">
        <v>0</v>
      </c>
      <c r="C222" s="34">
        <f>IF(B237=0, "-", B222/B237)</f>
        <v>0</v>
      </c>
      <c r="D222" s="65">
        <v>1</v>
      </c>
      <c r="E222" s="9">
        <f>IF(D237=0, "-", D222/D237)</f>
        <v>1.098901098901099E-2</v>
      </c>
      <c r="F222" s="81">
        <v>36</v>
      </c>
      <c r="G222" s="34">
        <f>IF(F237=0, "-", F222/F237)</f>
        <v>3.8216560509554139E-2</v>
      </c>
      <c r="H222" s="65">
        <v>27</v>
      </c>
      <c r="I222" s="9">
        <f>IF(H237=0, "-", H222/H237)</f>
        <v>2.0769230769230769E-2</v>
      </c>
      <c r="J222" s="8">
        <f t="shared" si="20"/>
        <v>-1</v>
      </c>
      <c r="K222" s="9">
        <f t="shared" si="21"/>
        <v>0.33333333333333331</v>
      </c>
    </row>
    <row r="223" spans="1:11" x14ac:dyDescent="0.25">
      <c r="A223" s="7" t="s">
        <v>38</v>
      </c>
      <c r="B223" s="65">
        <v>0</v>
      </c>
      <c r="C223" s="34">
        <f>IF(B237=0, "-", B223/B237)</f>
        <v>0</v>
      </c>
      <c r="D223" s="65">
        <v>1</v>
      </c>
      <c r="E223" s="9">
        <f>IF(D237=0, "-", D223/D237)</f>
        <v>1.098901098901099E-2</v>
      </c>
      <c r="F223" s="81">
        <v>1</v>
      </c>
      <c r="G223" s="34">
        <f>IF(F237=0, "-", F223/F237)</f>
        <v>1.0615711252653928E-3</v>
      </c>
      <c r="H223" s="65">
        <v>1</v>
      </c>
      <c r="I223" s="9">
        <f>IF(H237=0, "-", H223/H237)</f>
        <v>7.6923076923076923E-4</v>
      </c>
      <c r="J223" s="8">
        <f t="shared" si="20"/>
        <v>-1</v>
      </c>
      <c r="K223" s="9">
        <f t="shared" si="21"/>
        <v>0</v>
      </c>
    </row>
    <row r="224" spans="1:11" x14ac:dyDescent="0.25">
      <c r="A224" s="7" t="s">
        <v>335</v>
      </c>
      <c r="B224" s="65">
        <v>6</v>
      </c>
      <c r="C224" s="34">
        <f>IF(B237=0, "-", B224/B237)</f>
        <v>0.1111111111111111</v>
      </c>
      <c r="D224" s="65">
        <v>0</v>
      </c>
      <c r="E224" s="9">
        <f>IF(D237=0, "-", D224/D237)</f>
        <v>0</v>
      </c>
      <c r="F224" s="81">
        <v>67</v>
      </c>
      <c r="G224" s="34">
        <f>IF(F237=0, "-", F224/F237)</f>
        <v>7.1125265392781314E-2</v>
      </c>
      <c r="H224" s="65">
        <v>0</v>
      </c>
      <c r="I224" s="9">
        <f>IF(H237=0, "-", H224/H237)</f>
        <v>0</v>
      </c>
      <c r="J224" s="8" t="str">
        <f t="shared" si="20"/>
        <v>-</v>
      </c>
      <c r="K224" s="9" t="str">
        <f t="shared" si="21"/>
        <v>-</v>
      </c>
    </row>
    <row r="225" spans="1:11" x14ac:dyDescent="0.25">
      <c r="A225" s="7" t="s">
        <v>336</v>
      </c>
      <c r="B225" s="65">
        <v>0</v>
      </c>
      <c r="C225" s="34">
        <f>IF(B237=0, "-", B225/B237)</f>
        <v>0</v>
      </c>
      <c r="D225" s="65">
        <v>0</v>
      </c>
      <c r="E225" s="9">
        <f>IF(D237=0, "-", D225/D237)</f>
        <v>0</v>
      </c>
      <c r="F225" s="81">
        <v>6</v>
      </c>
      <c r="G225" s="34">
        <f>IF(F237=0, "-", F225/F237)</f>
        <v>6.369426751592357E-3</v>
      </c>
      <c r="H225" s="65">
        <v>9</v>
      </c>
      <c r="I225" s="9">
        <f>IF(H237=0, "-", H225/H237)</f>
        <v>6.9230769230769233E-3</v>
      </c>
      <c r="J225" s="8" t="str">
        <f t="shared" si="20"/>
        <v>-</v>
      </c>
      <c r="K225" s="9">
        <f t="shared" si="21"/>
        <v>-0.33333333333333331</v>
      </c>
    </row>
    <row r="226" spans="1:11" x14ac:dyDescent="0.25">
      <c r="A226" s="7" t="s">
        <v>337</v>
      </c>
      <c r="B226" s="65">
        <v>0</v>
      </c>
      <c r="C226" s="34">
        <f>IF(B237=0, "-", B226/B237)</f>
        <v>0</v>
      </c>
      <c r="D226" s="65">
        <v>1</v>
      </c>
      <c r="E226" s="9">
        <f>IF(D237=0, "-", D226/D237)</f>
        <v>1.098901098901099E-2</v>
      </c>
      <c r="F226" s="81">
        <v>8</v>
      </c>
      <c r="G226" s="34">
        <f>IF(F237=0, "-", F226/F237)</f>
        <v>8.4925690021231421E-3</v>
      </c>
      <c r="H226" s="65">
        <v>8</v>
      </c>
      <c r="I226" s="9">
        <f>IF(H237=0, "-", H226/H237)</f>
        <v>6.1538461538461538E-3</v>
      </c>
      <c r="J226" s="8">
        <f t="shared" si="20"/>
        <v>-1</v>
      </c>
      <c r="K226" s="9">
        <f t="shared" si="21"/>
        <v>0</v>
      </c>
    </row>
    <row r="227" spans="1:11" x14ac:dyDescent="0.25">
      <c r="A227" s="7" t="s">
        <v>338</v>
      </c>
      <c r="B227" s="65">
        <v>0</v>
      </c>
      <c r="C227" s="34">
        <f>IF(B237=0, "-", B227/B237)</f>
        <v>0</v>
      </c>
      <c r="D227" s="65">
        <v>0</v>
      </c>
      <c r="E227" s="9">
        <f>IF(D237=0, "-", D227/D237)</f>
        <v>0</v>
      </c>
      <c r="F227" s="81">
        <v>0</v>
      </c>
      <c r="G227" s="34">
        <f>IF(F237=0, "-", F227/F237)</f>
        <v>0</v>
      </c>
      <c r="H227" s="65">
        <v>55</v>
      </c>
      <c r="I227" s="9">
        <f>IF(H237=0, "-", H227/H237)</f>
        <v>4.230769230769231E-2</v>
      </c>
      <c r="J227" s="8" t="str">
        <f t="shared" si="20"/>
        <v>-</v>
      </c>
      <c r="K227" s="9">
        <f t="shared" si="21"/>
        <v>-1</v>
      </c>
    </row>
    <row r="228" spans="1:11" x14ac:dyDescent="0.25">
      <c r="A228" s="7" t="s">
        <v>339</v>
      </c>
      <c r="B228" s="65">
        <v>0</v>
      </c>
      <c r="C228" s="34">
        <f>IF(B237=0, "-", B228/B237)</f>
        <v>0</v>
      </c>
      <c r="D228" s="65">
        <v>0</v>
      </c>
      <c r="E228" s="9">
        <f>IF(D237=0, "-", D228/D237)</f>
        <v>0</v>
      </c>
      <c r="F228" s="81">
        <v>5</v>
      </c>
      <c r="G228" s="34">
        <f>IF(F237=0, "-", F228/F237)</f>
        <v>5.3078556263269636E-3</v>
      </c>
      <c r="H228" s="65">
        <v>8</v>
      </c>
      <c r="I228" s="9">
        <f>IF(H237=0, "-", H228/H237)</f>
        <v>6.1538461538461538E-3</v>
      </c>
      <c r="J228" s="8" t="str">
        <f t="shared" si="20"/>
        <v>-</v>
      </c>
      <c r="K228" s="9">
        <f t="shared" si="21"/>
        <v>-0.375</v>
      </c>
    </row>
    <row r="229" spans="1:11" x14ac:dyDescent="0.25">
      <c r="A229" s="7" t="s">
        <v>340</v>
      </c>
      <c r="B229" s="65">
        <v>0</v>
      </c>
      <c r="C229" s="34">
        <f>IF(B237=0, "-", B229/B237)</f>
        <v>0</v>
      </c>
      <c r="D229" s="65">
        <v>2</v>
      </c>
      <c r="E229" s="9">
        <f>IF(D237=0, "-", D229/D237)</f>
        <v>2.197802197802198E-2</v>
      </c>
      <c r="F229" s="81">
        <v>16</v>
      </c>
      <c r="G229" s="34">
        <f>IF(F237=0, "-", F229/F237)</f>
        <v>1.6985138004246284E-2</v>
      </c>
      <c r="H229" s="65">
        <v>18</v>
      </c>
      <c r="I229" s="9">
        <f>IF(H237=0, "-", H229/H237)</f>
        <v>1.3846153846153847E-2</v>
      </c>
      <c r="J229" s="8">
        <f t="shared" si="20"/>
        <v>-1</v>
      </c>
      <c r="K229" s="9">
        <f t="shared" si="21"/>
        <v>-0.1111111111111111</v>
      </c>
    </row>
    <row r="230" spans="1:11" x14ac:dyDescent="0.25">
      <c r="A230" s="7" t="s">
        <v>341</v>
      </c>
      <c r="B230" s="65">
        <v>16</v>
      </c>
      <c r="C230" s="34">
        <f>IF(B237=0, "-", B230/B237)</f>
        <v>0.29629629629629628</v>
      </c>
      <c r="D230" s="65">
        <v>43</v>
      </c>
      <c r="E230" s="9">
        <f>IF(D237=0, "-", D230/D237)</f>
        <v>0.47252747252747251</v>
      </c>
      <c r="F230" s="81">
        <v>196</v>
      </c>
      <c r="G230" s="34">
        <f>IF(F237=0, "-", F230/F237)</f>
        <v>0.20806794055201699</v>
      </c>
      <c r="H230" s="65">
        <v>456</v>
      </c>
      <c r="I230" s="9">
        <f>IF(H237=0, "-", H230/H237)</f>
        <v>0.35076923076923078</v>
      </c>
      <c r="J230" s="8">
        <f t="shared" si="20"/>
        <v>-0.62790697674418605</v>
      </c>
      <c r="K230" s="9">
        <f t="shared" si="21"/>
        <v>-0.57017543859649122</v>
      </c>
    </row>
    <row r="231" spans="1:11" x14ac:dyDescent="0.25">
      <c r="A231" s="7" t="s">
        <v>342</v>
      </c>
      <c r="B231" s="65">
        <v>1</v>
      </c>
      <c r="C231" s="34">
        <f>IF(B237=0, "-", B231/B237)</f>
        <v>1.8518518518518517E-2</v>
      </c>
      <c r="D231" s="65">
        <v>9</v>
      </c>
      <c r="E231" s="9">
        <f>IF(D237=0, "-", D231/D237)</f>
        <v>9.8901098901098897E-2</v>
      </c>
      <c r="F231" s="81">
        <v>74</v>
      </c>
      <c r="G231" s="34">
        <f>IF(F237=0, "-", F231/F237)</f>
        <v>7.8556263269639062E-2</v>
      </c>
      <c r="H231" s="65">
        <v>131</v>
      </c>
      <c r="I231" s="9">
        <f>IF(H237=0, "-", H231/H237)</f>
        <v>0.10076923076923076</v>
      </c>
      <c r="J231" s="8">
        <f t="shared" si="20"/>
        <v>-0.88888888888888884</v>
      </c>
      <c r="K231" s="9">
        <f t="shared" si="21"/>
        <v>-0.4351145038167939</v>
      </c>
    </row>
    <row r="232" spans="1:11" x14ac:dyDescent="0.25">
      <c r="A232" s="7" t="s">
        <v>343</v>
      </c>
      <c r="B232" s="65">
        <v>0</v>
      </c>
      <c r="C232" s="34">
        <f>IF(B237=0, "-", B232/B237)</f>
        <v>0</v>
      </c>
      <c r="D232" s="65">
        <v>0</v>
      </c>
      <c r="E232" s="9">
        <f>IF(D237=0, "-", D232/D237)</f>
        <v>0</v>
      </c>
      <c r="F232" s="81">
        <v>0</v>
      </c>
      <c r="G232" s="34">
        <f>IF(F237=0, "-", F232/F237)</f>
        <v>0</v>
      </c>
      <c r="H232" s="65">
        <v>2</v>
      </c>
      <c r="I232" s="9">
        <f>IF(H237=0, "-", H232/H237)</f>
        <v>1.5384615384615385E-3</v>
      </c>
      <c r="J232" s="8" t="str">
        <f t="shared" si="20"/>
        <v>-</v>
      </c>
      <c r="K232" s="9">
        <f t="shared" si="21"/>
        <v>-1</v>
      </c>
    </row>
    <row r="233" spans="1:11" x14ac:dyDescent="0.25">
      <c r="A233" s="7" t="s">
        <v>344</v>
      </c>
      <c r="B233" s="65">
        <v>3</v>
      </c>
      <c r="C233" s="34">
        <f>IF(B237=0, "-", B233/B237)</f>
        <v>5.5555555555555552E-2</v>
      </c>
      <c r="D233" s="65">
        <v>2</v>
      </c>
      <c r="E233" s="9">
        <f>IF(D237=0, "-", D233/D237)</f>
        <v>2.197802197802198E-2</v>
      </c>
      <c r="F233" s="81">
        <v>31</v>
      </c>
      <c r="G233" s="34">
        <f>IF(F237=0, "-", F233/F237)</f>
        <v>3.2908704883227176E-2</v>
      </c>
      <c r="H233" s="65">
        <v>36</v>
      </c>
      <c r="I233" s="9">
        <f>IF(H237=0, "-", H233/H237)</f>
        <v>2.7692307692307693E-2</v>
      </c>
      <c r="J233" s="8">
        <f t="shared" si="20"/>
        <v>0.5</v>
      </c>
      <c r="K233" s="9">
        <f t="shared" si="21"/>
        <v>-0.1388888888888889</v>
      </c>
    </row>
    <row r="234" spans="1:11" x14ac:dyDescent="0.25">
      <c r="A234" s="7" t="s">
        <v>345</v>
      </c>
      <c r="B234" s="65">
        <v>11</v>
      </c>
      <c r="C234" s="34">
        <f>IF(B237=0, "-", B234/B237)</f>
        <v>0.20370370370370369</v>
      </c>
      <c r="D234" s="65">
        <v>3</v>
      </c>
      <c r="E234" s="9">
        <f>IF(D237=0, "-", D234/D237)</f>
        <v>3.2967032967032968E-2</v>
      </c>
      <c r="F234" s="81">
        <v>56</v>
      </c>
      <c r="G234" s="34">
        <f>IF(F237=0, "-", F234/F237)</f>
        <v>5.9447983014861996E-2</v>
      </c>
      <c r="H234" s="65">
        <v>43</v>
      </c>
      <c r="I234" s="9">
        <f>IF(H237=0, "-", H234/H237)</f>
        <v>3.307692307692308E-2</v>
      </c>
      <c r="J234" s="8">
        <f t="shared" si="20"/>
        <v>2.6666666666666665</v>
      </c>
      <c r="K234" s="9">
        <f t="shared" si="21"/>
        <v>0.30232558139534882</v>
      </c>
    </row>
    <row r="235" spans="1:11" x14ac:dyDescent="0.25">
      <c r="A235" s="7" t="s">
        <v>346</v>
      </c>
      <c r="B235" s="65">
        <v>4</v>
      </c>
      <c r="C235" s="34">
        <f>IF(B237=0, "-", B235/B237)</f>
        <v>7.407407407407407E-2</v>
      </c>
      <c r="D235" s="65">
        <v>1</v>
      </c>
      <c r="E235" s="9">
        <f>IF(D237=0, "-", D235/D237)</f>
        <v>1.098901098901099E-2</v>
      </c>
      <c r="F235" s="81">
        <v>53</v>
      </c>
      <c r="G235" s="34">
        <f>IF(F237=0, "-", F235/F237)</f>
        <v>5.6263269639065819E-2</v>
      </c>
      <c r="H235" s="65">
        <v>75</v>
      </c>
      <c r="I235" s="9">
        <f>IF(H237=0, "-", H235/H237)</f>
        <v>5.7692307692307696E-2</v>
      </c>
      <c r="J235" s="8">
        <f t="shared" si="20"/>
        <v>3</v>
      </c>
      <c r="K235" s="9">
        <f t="shared" si="21"/>
        <v>-0.29333333333333333</v>
      </c>
    </row>
    <row r="236" spans="1:11" x14ac:dyDescent="0.25">
      <c r="A236" s="2"/>
      <c r="B236" s="68"/>
      <c r="C236" s="33"/>
      <c r="D236" s="68"/>
      <c r="E236" s="6"/>
      <c r="F236" s="82"/>
      <c r="G236" s="33"/>
      <c r="H236" s="68"/>
      <c r="I236" s="6"/>
      <c r="J236" s="5"/>
      <c r="K236" s="6"/>
    </row>
    <row r="237" spans="1:11" s="43" customFormat="1" x14ac:dyDescent="0.25">
      <c r="A237" s="162" t="s">
        <v>602</v>
      </c>
      <c r="B237" s="71">
        <f>SUM(B217:B236)</f>
        <v>54</v>
      </c>
      <c r="C237" s="40">
        <f>B237/24005</f>
        <v>2.2495313476359091E-3</v>
      </c>
      <c r="D237" s="71">
        <f>SUM(D217:D236)</f>
        <v>91</v>
      </c>
      <c r="E237" s="41">
        <f>D237/21249</f>
        <v>4.2825544731516776E-3</v>
      </c>
      <c r="F237" s="77">
        <f>SUM(F217:F236)</f>
        <v>942</v>
      </c>
      <c r="G237" s="42">
        <f>F237/287314</f>
        <v>3.2786428785231488E-3</v>
      </c>
      <c r="H237" s="71">
        <f>SUM(H217:H236)</f>
        <v>1300</v>
      </c>
      <c r="I237" s="41">
        <f>H237/272733</f>
        <v>4.766566568768723E-3</v>
      </c>
      <c r="J237" s="37">
        <f>IF(D237=0, "-", IF((B237-D237)/D237&lt;10, (B237-D237)/D237, "&gt;999%"))</f>
        <v>-0.40659340659340659</v>
      </c>
      <c r="K237" s="38">
        <f>IF(H237=0, "-", IF((F237-H237)/H237&lt;10, (F237-H237)/H237, "&gt;999%"))</f>
        <v>-0.27538461538461539</v>
      </c>
    </row>
    <row r="238" spans="1:11" x14ac:dyDescent="0.25">
      <c r="B238" s="83"/>
      <c r="D238" s="83"/>
      <c r="F238" s="83"/>
      <c r="H238" s="83"/>
    </row>
    <row r="239" spans="1:11" x14ac:dyDescent="0.25">
      <c r="A239" s="163" t="s">
        <v>154</v>
      </c>
      <c r="B239" s="61" t="s">
        <v>12</v>
      </c>
      <c r="C239" s="62" t="s">
        <v>13</v>
      </c>
      <c r="D239" s="61" t="s">
        <v>12</v>
      </c>
      <c r="E239" s="63" t="s">
        <v>13</v>
      </c>
      <c r="F239" s="62" t="s">
        <v>12</v>
      </c>
      <c r="G239" s="62" t="s">
        <v>13</v>
      </c>
      <c r="H239" s="61" t="s">
        <v>12</v>
      </c>
      <c r="I239" s="63" t="s">
        <v>13</v>
      </c>
      <c r="J239" s="61"/>
      <c r="K239" s="63"/>
    </row>
    <row r="240" spans="1:11" x14ac:dyDescent="0.25">
      <c r="A240" s="7" t="s">
        <v>347</v>
      </c>
      <c r="B240" s="65">
        <v>2</v>
      </c>
      <c r="C240" s="34">
        <f>IF(B253=0, "-", B240/B253)</f>
        <v>6.8965517241379309E-2</v>
      </c>
      <c r="D240" s="65">
        <v>1</v>
      </c>
      <c r="E240" s="9">
        <f>IF(D253=0, "-", D240/D253)</f>
        <v>3.3333333333333333E-2</v>
      </c>
      <c r="F240" s="81">
        <v>19</v>
      </c>
      <c r="G240" s="34">
        <f>IF(F253=0, "-", F240/F253)</f>
        <v>5.2486187845303865E-2</v>
      </c>
      <c r="H240" s="65">
        <v>22</v>
      </c>
      <c r="I240" s="9">
        <f>IF(H253=0, "-", H240/H253)</f>
        <v>6.2146892655367235E-2</v>
      </c>
      <c r="J240" s="8">
        <f t="shared" ref="J240:J251" si="22">IF(D240=0, "-", IF((B240-D240)/D240&lt;10, (B240-D240)/D240, "&gt;999%"))</f>
        <v>1</v>
      </c>
      <c r="K240" s="9">
        <f t="shared" ref="K240:K251" si="23">IF(H240=0, "-", IF((F240-H240)/H240&lt;10, (F240-H240)/H240, "&gt;999%"))</f>
        <v>-0.13636363636363635</v>
      </c>
    </row>
    <row r="241" spans="1:11" x14ac:dyDescent="0.25">
      <c r="A241" s="7" t="s">
        <v>348</v>
      </c>
      <c r="B241" s="65">
        <v>0</v>
      </c>
      <c r="C241" s="34">
        <f>IF(B253=0, "-", B241/B253)</f>
        <v>0</v>
      </c>
      <c r="D241" s="65">
        <v>0</v>
      </c>
      <c r="E241" s="9">
        <f>IF(D253=0, "-", D241/D253)</f>
        <v>0</v>
      </c>
      <c r="F241" s="81">
        <v>0</v>
      </c>
      <c r="G241" s="34">
        <f>IF(F253=0, "-", F241/F253)</f>
        <v>0</v>
      </c>
      <c r="H241" s="65">
        <v>4</v>
      </c>
      <c r="I241" s="9">
        <f>IF(H253=0, "-", H241/H253)</f>
        <v>1.1299435028248588E-2</v>
      </c>
      <c r="J241" s="8" t="str">
        <f t="shared" si="22"/>
        <v>-</v>
      </c>
      <c r="K241" s="9">
        <f t="shared" si="23"/>
        <v>-1</v>
      </c>
    </row>
    <row r="242" spans="1:11" x14ac:dyDescent="0.25">
      <c r="A242" s="7" t="s">
        <v>349</v>
      </c>
      <c r="B242" s="65">
        <v>1</v>
      </c>
      <c r="C242" s="34">
        <f>IF(B253=0, "-", B242/B253)</f>
        <v>3.4482758620689655E-2</v>
      </c>
      <c r="D242" s="65">
        <v>1</v>
      </c>
      <c r="E242" s="9">
        <f>IF(D253=0, "-", D242/D253)</f>
        <v>3.3333333333333333E-2</v>
      </c>
      <c r="F242" s="81">
        <v>16</v>
      </c>
      <c r="G242" s="34">
        <f>IF(F253=0, "-", F242/F253)</f>
        <v>4.4198895027624308E-2</v>
      </c>
      <c r="H242" s="65">
        <v>25</v>
      </c>
      <c r="I242" s="9">
        <f>IF(H253=0, "-", H242/H253)</f>
        <v>7.0621468926553674E-2</v>
      </c>
      <c r="J242" s="8">
        <f t="shared" si="22"/>
        <v>0</v>
      </c>
      <c r="K242" s="9">
        <f t="shared" si="23"/>
        <v>-0.36</v>
      </c>
    </row>
    <row r="243" spans="1:11" x14ac:dyDescent="0.25">
      <c r="A243" s="7" t="s">
        <v>350</v>
      </c>
      <c r="B243" s="65">
        <v>5</v>
      </c>
      <c r="C243" s="34">
        <f>IF(B253=0, "-", B243/B253)</f>
        <v>0.17241379310344829</v>
      </c>
      <c r="D243" s="65">
        <v>1</v>
      </c>
      <c r="E243" s="9">
        <f>IF(D253=0, "-", D243/D253)</f>
        <v>3.3333333333333333E-2</v>
      </c>
      <c r="F243" s="81">
        <v>29</v>
      </c>
      <c r="G243" s="34">
        <f>IF(F253=0, "-", F243/F253)</f>
        <v>8.0110497237569064E-2</v>
      </c>
      <c r="H243" s="65">
        <v>18</v>
      </c>
      <c r="I243" s="9">
        <f>IF(H253=0, "-", H243/H253)</f>
        <v>5.0847457627118647E-2</v>
      </c>
      <c r="J243" s="8">
        <f t="shared" si="22"/>
        <v>4</v>
      </c>
      <c r="K243" s="9">
        <f t="shared" si="23"/>
        <v>0.61111111111111116</v>
      </c>
    </row>
    <row r="244" spans="1:11" x14ac:dyDescent="0.25">
      <c r="A244" s="7" t="s">
        <v>351</v>
      </c>
      <c r="B244" s="65">
        <v>3</v>
      </c>
      <c r="C244" s="34">
        <f>IF(B253=0, "-", B244/B253)</f>
        <v>0.10344827586206896</v>
      </c>
      <c r="D244" s="65">
        <v>8</v>
      </c>
      <c r="E244" s="9">
        <f>IF(D253=0, "-", D244/D253)</f>
        <v>0.26666666666666666</v>
      </c>
      <c r="F244" s="81">
        <v>45</v>
      </c>
      <c r="G244" s="34">
        <f>IF(F253=0, "-", F244/F253)</f>
        <v>0.12430939226519337</v>
      </c>
      <c r="H244" s="65">
        <v>50</v>
      </c>
      <c r="I244" s="9">
        <f>IF(H253=0, "-", H244/H253)</f>
        <v>0.14124293785310735</v>
      </c>
      <c r="J244" s="8">
        <f t="shared" si="22"/>
        <v>-0.625</v>
      </c>
      <c r="K244" s="9">
        <f t="shared" si="23"/>
        <v>-0.1</v>
      </c>
    </row>
    <row r="245" spans="1:11" x14ac:dyDescent="0.25">
      <c r="A245" s="7" t="s">
        <v>352</v>
      </c>
      <c r="B245" s="65">
        <v>1</v>
      </c>
      <c r="C245" s="34">
        <f>IF(B253=0, "-", B245/B253)</f>
        <v>3.4482758620689655E-2</v>
      </c>
      <c r="D245" s="65">
        <v>1</v>
      </c>
      <c r="E245" s="9">
        <f>IF(D253=0, "-", D245/D253)</f>
        <v>3.3333333333333333E-2</v>
      </c>
      <c r="F245" s="81">
        <v>30</v>
      </c>
      <c r="G245" s="34">
        <f>IF(F253=0, "-", F245/F253)</f>
        <v>8.2872928176795577E-2</v>
      </c>
      <c r="H245" s="65">
        <v>24</v>
      </c>
      <c r="I245" s="9">
        <f>IF(H253=0, "-", H245/H253)</f>
        <v>6.7796610169491525E-2</v>
      </c>
      <c r="J245" s="8">
        <f t="shared" si="22"/>
        <v>0</v>
      </c>
      <c r="K245" s="9">
        <f t="shared" si="23"/>
        <v>0.25</v>
      </c>
    </row>
    <row r="246" spans="1:11" x14ac:dyDescent="0.25">
      <c r="A246" s="7" t="s">
        <v>353</v>
      </c>
      <c r="B246" s="65">
        <v>0</v>
      </c>
      <c r="C246" s="34">
        <f>IF(B253=0, "-", B246/B253)</f>
        <v>0</v>
      </c>
      <c r="D246" s="65">
        <v>0</v>
      </c>
      <c r="E246" s="9">
        <f>IF(D253=0, "-", D246/D253)</f>
        <v>0</v>
      </c>
      <c r="F246" s="81">
        <v>9</v>
      </c>
      <c r="G246" s="34">
        <f>IF(F253=0, "-", F246/F253)</f>
        <v>2.4861878453038673E-2</v>
      </c>
      <c r="H246" s="65">
        <v>0</v>
      </c>
      <c r="I246" s="9">
        <f>IF(H253=0, "-", H246/H253)</f>
        <v>0</v>
      </c>
      <c r="J246" s="8" t="str">
        <f t="shared" si="22"/>
        <v>-</v>
      </c>
      <c r="K246" s="9" t="str">
        <f t="shared" si="23"/>
        <v>-</v>
      </c>
    </row>
    <row r="247" spans="1:11" x14ac:dyDescent="0.25">
      <c r="A247" s="7" t="s">
        <v>354</v>
      </c>
      <c r="B247" s="65">
        <v>0</v>
      </c>
      <c r="C247" s="34">
        <f>IF(B253=0, "-", B247/B253)</f>
        <v>0</v>
      </c>
      <c r="D247" s="65">
        <v>1</v>
      </c>
      <c r="E247" s="9">
        <f>IF(D253=0, "-", D247/D253)</f>
        <v>3.3333333333333333E-2</v>
      </c>
      <c r="F247" s="81">
        <v>18</v>
      </c>
      <c r="G247" s="34">
        <f>IF(F253=0, "-", F247/F253)</f>
        <v>4.9723756906077346E-2</v>
      </c>
      <c r="H247" s="65">
        <v>15</v>
      </c>
      <c r="I247" s="9">
        <f>IF(H253=0, "-", H247/H253)</f>
        <v>4.2372881355932202E-2</v>
      </c>
      <c r="J247" s="8">
        <f t="shared" si="22"/>
        <v>-1</v>
      </c>
      <c r="K247" s="9">
        <f t="shared" si="23"/>
        <v>0.2</v>
      </c>
    </row>
    <row r="248" spans="1:11" x14ac:dyDescent="0.25">
      <c r="A248" s="7" t="s">
        <v>355</v>
      </c>
      <c r="B248" s="65">
        <v>0</v>
      </c>
      <c r="C248" s="34">
        <f>IF(B253=0, "-", B248/B253)</f>
        <v>0</v>
      </c>
      <c r="D248" s="65">
        <v>1</v>
      </c>
      <c r="E248" s="9">
        <f>IF(D253=0, "-", D248/D253)</f>
        <v>3.3333333333333333E-2</v>
      </c>
      <c r="F248" s="81">
        <v>0</v>
      </c>
      <c r="G248" s="34">
        <f>IF(F253=0, "-", F248/F253)</f>
        <v>0</v>
      </c>
      <c r="H248" s="65">
        <v>28</v>
      </c>
      <c r="I248" s="9">
        <f>IF(H253=0, "-", H248/H253)</f>
        <v>7.909604519774012E-2</v>
      </c>
      <c r="J248" s="8">
        <f t="shared" si="22"/>
        <v>-1</v>
      </c>
      <c r="K248" s="9">
        <f t="shared" si="23"/>
        <v>-1</v>
      </c>
    </row>
    <row r="249" spans="1:11" x14ac:dyDescent="0.25">
      <c r="A249" s="7" t="s">
        <v>356</v>
      </c>
      <c r="B249" s="65">
        <v>0</v>
      </c>
      <c r="C249" s="34">
        <f>IF(B253=0, "-", B249/B253)</f>
        <v>0</v>
      </c>
      <c r="D249" s="65">
        <v>3</v>
      </c>
      <c r="E249" s="9">
        <f>IF(D253=0, "-", D249/D253)</f>
        <v>0.1</v>
      </c>
      <c r="F249" s="81">
        <v>6</v>
      </c>
      <c r="G249" s="34">
        <f>IF(F253=0, "-", F249/F253)</f>
        <v>1.6574585635359115E-2</v>
      </c>
      <c r="H249" s="65">
        <v>34</v>
      </c>
      <c r="I249" s="9">
        <f>IF(H253=0, "-", H249/H253)</f>
        <v>9.6045197740112997E-2</v>
      </c>
      <c r="J249" s="8">
        <f t="shared" si="22"/>
        <v>-1</v>
      </c>
      <c r="K249" s="9">
        <f t="shared" si="23"/>
        <v>-0.82352941176470584</v>
      </c>
    </row>
    <row r="250" spans="1:11" x14ac:dyDescent="0.25">
      <c r="A250" s="7" t="s">
        <v>357</v>
      </c>
      <c r="B250" s="65">
        <v>17</v>
      </c>
      <c r="C250" s="34">
        <f>IF(B253=0, "-", B250/B253)</f>
        <v>0.58620689655172409</v>
      </c>
      <c r="D250" s="65">
        <v>11</v>
      </c>
      <c r="E250" s="9">
        <f>IF(D253=0, "-", D250/D253)</f>
        <v>0.36666666666666664</v>
      </c>
      <c r="F250" s="81">
        <v>188</v>
      </c>
      <c r="G250" s="34">
        <f>IF(F253=0, "-", F250/F253)</f>
        <v>0.51933701657458564</v>
      </c>
      <c r="H250" s="65">
        <v>130</v>
      </c>
      <c r="I250" s="9">
        <f>IF(H253=0, "-", H250/H253)</f>
        <v>0.3672316384180791</v>
      </c>
      <c r="J250" s="8">
        <f t="shared" si="22"/>
        <v>0.54545454545454541</v>
      </c>
      <c r="K250" s="9">
        <f t="shared" si="23"/>
        <v>0.44615384615384618</v>
      </c>
    </row>
    <row r="251" spans="1:11" x14ac:dyDescent="0.25">
      <c r="A251" s="7" t="s">
        <v>358</v>
      </c>
      <c r="B251" s="65">
        <v>0</v>
      </c>
      <c r="C251" s="34">
        <f>IF(B253=0, "-", B251/B253)</f>
        <v>0</v>
      </c>
      <c r="D251" s="65">
        <v>2</v>
      </c>
      <c r="E251" s="9">
        <f>IF(D253=0, "-", D251/D253)</f>
        <v>6.6666666666666666E-2</v>
      </c>
      <c r="F251" s="81">
        <v>2</v>
      </c>
      <c r="G251" s="34">
        <f>IF(F253=0, "-", F251/F253)</f>
        <v>5.5248618784530384E-3</v>
      </c>
      <c r="H251" s="65">
        <v>4</v>
      </c>
      <c r="I251" s="9">
        <f>IF(H253=0, "-", H251/H253)</f>
        <v>1.1299435028248588E-2</v>
      </c>
      <c r="J251" s="8">
        <f t="shared" si="22"/>
        <v>-1</v>
      </c>
      <c r="K251" s="9">
        <f t="shared" si="23"/>
        <v>-0.5</v>
      </c>
    </row>
    <row r="252" spans="1:11" x14ac:dyDescent="0.25">
      <c r="A252" s="2"/>
      <c r="B252" s="68"/>
      <c r="C252" s="33"/>
      <c r="D252" s="68"/>
      <c r="E252" s="6"/>
      <c r="F252" s="82"/>
      <c r="G252" s="33"/>
      <c r="H252" s="68"/>
      <c r="I252" s="6"/>
      <c r="J252" s="5"/>
      <c r="K252" s="6"/>
    </row>
    <row r="253" spans="1:11" s="43" customFormat="1" x14ac:dyDescent="0.25">
      <c r="A253" s="162" t="s">
        <v>601</v>
      </c>
      <c r="B253" s="71">
        <f>SUM(B240:B252)</f>
        <v>29</v>
      </c>
      <c r="C253" s="40">
        <f>B253/24005</f>
        <v>1.2080816496563215E-3</v>
      </c>
      <c r="D253" s="71">
        <f>SUM(D240:D252)</f>
        <v>30</v>
      </c>
      <c r="E253" s="41">
        <f>D253/21249</f>
        <v>1.4118311449950586E-3</v>
      </c>
      <c r="F253" s="77">
        <f>SUM(F240:F252)</f>
        <v>362</v>
      </c>
      <c r="G253" s="42">
        <f>F253/287314</f>
        <v>1.2599455647827813E-3</v>
      </c>
      <c r="H253" s="71">
        <f>SUM(H240:H252)</f>
        <v>354</v>
      </c>
      <c r="I253" s="41">
        <f>H253/272733</f>
        <v>1.297972742572406E-3</v>
      </c>
      <c r="J253" s="37">
        <f>IF(D253=0, "-", IF((B253-D253)/D253&lt;10, (B253-D253)/D253, "&gt;999%"))</f>
        <v>-3.3333333333333333E-2</v>
      </c>
      <c r="K253" s="38">
        <f>IF(H253=0, "-", IF((F253-H253)/H253&lt;10, (F253-H253)/H253, "&gt;999%"))</f>
        <v>2.2598870056497175E-2</v>
      </c>
    </row>
    <row r="254" spans="1:11" x14ac:dyDescent="0.25">
      <c r="B254" s="83"/>
      <c r="D254" s="83"/>
      <c r="F254" s="83"/>
      <c r="H254" s="83"/>
    </row>
    <row r="255" spans="1:11" s="43" customFormat="1" x14ac:dyDescent="0.25">
      <c r="A255" s="162" t="s">
        <v>600</v>
      </c>
      <c r="B255" s="71">
        <v>165</v>
      </c>
      <c r="C255" s="40">
        <f>B255/24005</f>
        <v>6.8735680066652777E-3</v>
      </c>
      <c r="D255" s="71">
        <v>176</v>
      </c>
      <c r="E255" s="41">
        <f>D255/21249</f>
        <v>8.2827427173043436E-3</v>
      </c>
      <c r="F255" s="77">
        <v>2686</v>
      </c>
      <c r="G255" s="42">
        <f>F255/287314</f>
        <v>9.3486568701838402E-3</v>
      </c>
      <c r="H255" s="71">
        <v>3476</v>
      </c>
      <c r="I255" s="41">
        <f>H255/272733</f>
        <v>1.2745065686953907E-2</v>
      </c>
      <c r="J255" s="37">
        <f>IF(D255=0, "-", IF((B255-D255)/D255&lt;10, (B255-D255)/D255, "&gt;999%"))</f>
        <v>-6.25E-2</v>
      </c>
      <c r="K255" s="38">
        <f>IF(H255=0, "-", IF((F255-H255)/H255&lt;10, (F255-H255)/H255, "&gt;999%"))</f>
        <v>-0.22727272727272727</v>
      </c>
    </row>
    <row r="256" spans="1:11" x14ac:dyDescent="0.25">
      <c r="B256" s="83"/>
      <c r="D256" s="83"/>
      <c r="F256" s="83"/>
      <c r="H256" s="83"/>
    </row>
    <row r="257" spans="1:11" x14ac:dyDescent="0.25">
      <c r="A257" s="27" t="s">
        <v>598</v>
      </c>
      <c r="B257" s="71">
        <f>B261-B259</f>
        <v>2969</v>
      </c>
      <c r="C257" s="40">
        <f>B257/24005</f>
        <v>0.12368256613205582</v>
      </c>
      <c r="D257" s="71">
        <f>D261-D259</f>
        <v>3164</v>
      </c>
      <c r="E257" s="41">
        <f>D257/21249</f>
        <v>0.14890112475881218</v>
      </c>
      <c r="F257" s="77">
        <f>F261-F259</f>
        <v>41190</v>
      </c>
      <c r="G257" s="42">
        <f>F257/287314</f>
        <v>0.14336231440166508</v>
      </c>
      <c r="H257" s="71">
        <f>H261-H259</f>
        <v>46456</v>
      </c>
      <c r="I257" s="41">
        <f>H257/272733</f>
        <v>0.17033508962978444</v>
      </c>
      <c r="J257" s="37">
        <f>IF(D257=0, "-", IF((B257-D257)/D257&lt;10, (B257-D257)/D257, "&gt;999%"))</f>
        <v>-6.1630847029077118E-2</v>
      </c>
      <c r="K257" s="38">
        <f>IF(H257=0, "-", IF((F257-H257)/H257&lt;10, (F257-H257)/H257, "&gt;999%"))</f>
        <v>-0.11335457206819356</v>
      </c>
    </row>
    <row r="258" spans="1:11" x14ac:dyDescent="0.25">
      <c r="A258" s="27"/>
      <c r="B258" s="71"/>
      <c r="C258" s="40"/>
      <c r="D258" s="71"/>
      <c r="E258" s="41"/>
      <c r="F258" s="77"/>
      <c r="G258" s="42"/>
      <c r="H258" s="71"/>
      <c r="I258" s="41"/>
      <c r="J258" s="37"/>
      <c r="K258" s="38"/>
    </row>
    <row r="259" spans="1:11" x14ac:dyDescent="0.25">
      <c r="A259" s="27" t="s">
        <v>599</v>
      </c>
      <c r="B259" s="71">
        <v>1803</v>
      </c>
      <c r="C259" s="40">
        <f>B259/24005</f>
        <v>7.510935221828785E-2</v>
      </c>
      <c r="D259" s="71">
        <v>763</v>
      </c>
      <c r="E259" s="41">
        <f>D259/21249</f>
        <v>3.5907572121040988E-2</v>
      </c>
      <c r="F259" s="77">
        <v>14582</v>
      </c>
      <c r="G259" s="42">
        <f>F259/287314</f>
        <v>5.0752834877520761E-2</v>
      </c>
      <c r="H259" s="71">
        <v>11978</v>
      </c>
      <c r="I259" s="41">
        <f>H259/272733</f>
        <v>4.3918411046701356E-2</v>
      </c>
      <c r="J259" s="37">
        <f>IF(D259=0, "-", IF((B259-D259)/D259&lt;10, (B259-D259)/D259, "&gt;999%"))</f>
        <v>1.3630406290956749</v>
      </c>
      <c r="K259" s="38">
        <f>IF(H259=0, "-", IF((F259-H259)/H259&lt;10, (F259-H259)/H259, "&gt;999%"))</f>
        <v>0.21739856403406244</v>
      </c>
    </row>
    <row r="260" spans="1:11" x14ac:dyDescent="0.25">
      <c r="A260" s="27"/>
      <c r="B260" s="71"/>
      <c r="C260" s="40"/>
      <c r="D260" s="71"/>
      <c r="E260" s="41"/>
      <c r="F260" s="77"/>
      <c r="G260" s="42"/>
      <c r="H260" s="71"/>
      <c r="I260" s="41"/>
      <c r="J260" s="37"/>
      <c r="K260" s="38"/>
    </row>
    <row r="261" spans="1:11" x14ac:dyDescent="0.25">
      <c r="A261" s="27" t="s">
        <v>597</v>
      </c>
      <c r="B261" s="71">
        <v>4772</v>
      </c>
      <c r="C261" s="40">
        <f>B261/24005</f>
        <v>0.19879191835034368</v>
      </c>
      <c r="D261" s="71">
        <v>3927</v>
      </c>
      <c r="E261" s="41">
        <f>D261/21249</f>
        <v>0.18480869687985316</v>
      </c>
      <c r="F261" s="77">
        <v>55772</v>
      </c>
      <c r="G261" s="42">
        <f>F261/287314</f>
        <v>0.19411514927918583</v>
      </c>
      <c r="H261" s="71">
        <v>58434</v>
      </c>
      <c r="I261" s="41">
        <f>H261/272733</f>
        <v>0.2142535006764858</v>
      </c>
      <c r="J261" s="37">
        <f>IF(D261=0, "-", IF((B261-D261)/D261&lt;10, (B261-D261)/D261, "&gt;999%"))</f>
        <v>0.21517697988286225</v>
      </c>
      <c r="K261" s="38">
        <f>IF(H261=0, "-", IF((F261-H261)/H261&lt;10, (F261-H261)/H261, "&gt;999%"))</f>
        <v>-4.5555669644385122E-2</v>
      </c>
    </row>
  </sheetData>
  <mergeCells count="58">
    <mergeCell ref="B1:K1"/>
    <mergeCell ref="B2:K2"/>
    <mergeCell ref="B201:E201"/>
    <mergeCell ref="F201:I201"/>
    <mergeCell ref="J201:K201"/>
    <mergeCell ref="B202:C202"/>
    <mergeCell ref="D202:E202"/>
    <mergeCell ref="F202:G202"/>
    <mergeCell ref="H202:I202"/>
    <mergeCell ref="B173:E173"/>
    <mergeCell ref="F173:I173"/>
    <mergeCell ref="J173:K173"/>
    <mergeCell ref="B174:C174"/>
    <mergeCell ref="D174:E174"/>
    <mergeCell ref="F174:G174"/>
    <mergeCell ref="H174:I174"/>
    <mergeCell ref="B147:E147"/>
    <mergeCell ref="F147:I147"/>
    <mergeCell ref="J147:K147"/>
    <mergeCell ref="B148:C148"/>
    <mergeCell ref="D148:E148"/>
    <mergeCell ref="F148:G148"/>
    <mergeCell ref="H148:I148"/>
    <mergeCell ref="B121:E121"/>
    <mergeCell ref="F121:I121"/>
    <mergeCell ref="J121:K121"/>
    <mergeCell ref="B122:C122"/>
    <mergeCell ref="D122:E122"/>
    <mergeCell ref="F122:G122"/>
    <mergeCell ref="H122:I122"/>
    <mergeCell ref="B82:E82"/>
    <mergeCell ref="F82:I82"/>
    <mergeCell ref="J82:K82"/>
    <mergeCell ref="B83:C83"/>
    <mergeCell ref="D83:E83"/>
    <mergeCell ref="F83:G83"/>
    <mergeCell ref="H83:I83"/>
    <mergeCell ref="B43:E43"/>
    <mergeCell ref="F43:I43"/>
    <mergeCell ref="J43:K43"/>
    <mergeCell ref="B44:C44"/>
    <mergeCell ref="D44:E44"/>
    <mergeCell ref="F44:G44"/>
    <mergeCell ref="H44:I44"/>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6" manualBreakCount="6">
    <brk id="64" max="16383" man="1"/>
    <brk id="120" max="16383" man="1"/>
    <brk id="172" max="16383" man="1"/>
    <brk id="215" max="16383" man="1"/>
    <brk id="237" max="16383" man="1"/>
    <brk id="261"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3"/>
  <sheetViews>
    <sheetView tabSelected="1" zoomScaleNormal="100" workbookViewId="0">
      <selection activeCell="M1" sqref="M1"/>
    </sheetView>
  </sheetViews>
  <sheetFormatPr defaultRowHeight="13.2" x14ac:dyDescent="0.25"/>
  <cols>
    <col min="1" max="1" width="18.6640625" bestFit="1" customWidth="1"/>
    <col min="2" max="11" width="8.44140625" customWidth="1"/>
  </cols>
  <sheetData>
    <row r="1" spans="1:11" s="52" customFormat="1" ht="20.399999999999999" x14ac:dyDescent="0.35">
      <c r="A1" s="4" t="s">
        <v>10</v>
      </c>
      <c r="B1" s="198" t="s">
        <v>650</v>
      </c>
      <c r="C1" s="198"/>
      <c r="D1" s="198"/>
      <c r="E1" s="199"/>
      <c r="F1" s="199"/>
      <c r="G1" s="199"/>
      <c r="H1" s="199"/>
      <c r="I1" s="199"/>
      <c r="J1" s="199"/>
      <c r="K1" s="199"/>
    </row>
    <row r="2" spans="1:11" s="52" customFormat="1" ht="20.399999999999999" x14ac:dyDescent="0.35">
      <c r="A2" s="4" t="s">
        <v>113</v>
      </c>
      <c r="B2" s="202" t="s">
        <v>104</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9</v>
      </c>
      <c r="C7" s="39">
        <f>IF(B53=0, "-", B7/B53)</f>
        <v>1.8860016764459346E-3</v>
      </c>
      <c r="D7" s="65">
        <v>14</v>
      </c>
      <c r="E7" s="21">
        <f>IF(D53=0, "-", D7/D53)</f>
        <v>3.5650623885918001E-3</v>
      </c>
      <c r="F7" s="81">
        <v>110</v>
      </c>
      <c r="G7" s="39">
        <f>IF(F53=0, "-", F7/F53)</f>
        <v>1.9723158574194936E-3</v>
      </c>
      <c r="H7" s="65">
        <v>194</v>
      </c>
      <c r="I7" s="21">
        <f>IF(H53=0, "-", H7/H53)</f>
        <v>3.3199849402744978E-3</v>
      </c>
      <c r="J7" s="20">
        <f t="shared" ref="J7:J51" si="0">IF(D7=0, "-", IF((B7-D7)/D7&lt;10, (B7-D7)/D7, "&gt;999%"))</f>
        <v>-0.35714285714285715</v>
      </c>
      <c r="K7" s="21">
        <f t="shared" ref="K7:K51" si="1">IF(H7=0, "-", IF((F7-H7)/H7&lt;10, (F7-H7)/H7, "&gt;999%"))</f>
        <v>-0.4329896907216495</v>
      </c>
    </row>
    <row r="8" spans="1:11" x14ac:dyDescent="0.25">
      <c r="A8" s="7" t="s">
        <v>32</v>
      </c>
      <c r="B8" s="65">
        <v>0</v>
      </c>
      <c r="C8" s="39">
        <f>IF(B53=0, "-", B8/B53)</f>
        <v>0</v>
      </c>
      <c r="D8" s="65">
        <v>0</v>
      </c>
      <c r="E8" s="21">
        <f>IF(D53=0, "-", D8/D53)</f>
        <v>0</v>
      </c>
      <c r="F8" s="81">
        <v>2</v>
      </c>
      <c r="G8" s="39">
        <f>IF(F53=0, "-", F8/F53)</f>
        <v>3.5860288316718067E-5</v>
      </c>
      <c r="H8" s="65">
        <v>9</v>
      </c>
      <c r="I8" s="21">
        <f>IF(H53=0, "-", H8/H53)</f>
        <v>1.5401991990964166E-4</v>
      </c>
      <c r="J8" s="20" t="str">
        <f t="shared" si="0"/>
        <v>-</v>
      </c>
      <c r="K8" s="21">
        <f t="shared" si="1"/>
        <v>-0.77777777777777779</v>
      </c>
    </row>
    <row r="9" spans="1:11" x14ac:dyDescent="0.25">
      <c r="A9" s="7" t="s">
        <v>33</v>
      </c>
      <c r="B9" s="65">
        <v>2</v>
      </c>
      <c r="C9" s="39">
        <f>IF(B53=0, "-", B9/B53)</f>
        <v>4.1911148365465214E-4</v>
      </c>
      <c r="D9" s="65">
        <v>1</v>
      </c>
      <c r="E9" s="21">
        <f>IF(D53=0, "-", D9/D53)</f>
        <v>2.5464731347084286E-4</v>
      </c>
      <c r="F9" s="81">
        <v>19</v>
      </c>
      <c r="G9" s="39">
        <f>IF(F53=0, "-", F9/F53)</f>
        <v>3.4067273900882162E-4</v>
      </c>
      <c r="H9" s="65">
        <v>22</v>
      </c>
      <c r="I9" s="21">
        <f>IF(H53=0, "-", H9/H53)</f>
        <v>3.7649313755690178E-4</v>
      </c>
      <c r="J9" s="20">
        <f t="shared" si="0"/>
        <v>1</v>
      </c>
      <c r="K9" s="21">
        <f t="shared" si="1"/>
        <v>-0.13636363636363635</v>
      </c>
    </row>
    <row r="10" spans="1:11" x14ac:dyDescent="0.25">
      <c r="A10" s="7" t="s">
        <v>34</v>
      </c>
      <c r="B10" s="65">
        <v>125</v>
      </c>
      <c r="C10" s="39">
        <f>IF(B53=0, "-", B10/B53)</f>
        <v>2.6194467728415757E-2</v>
      </c>
      <c r="D10" s="65">
        <v>19</v>
      </c>
      <c r="E10" s="21">
        <f>IF(D53=0, "-", D10/D53)</f>
        <v>4.8382989559460146E-3</v>
      </c>
      <c r="F10" s="81">
        <v>1090</v>
      </c>
      <c r="G10" s="39">
        <f>IF(F53=0, "-", F10/F53)</f>
        <v>1.9543857132611347E-2</v>
      </c>
      <c r="H10" s="65">
        <v>551</v>
      </c>
      <c r="I10" s="21">
        <f>IF(H53=0, "-", H10/H53)</f>
        <v>9.429441763356949E-3</v>
      </c>
      <c r="J10" s="20">
        <f t="shared" si="0"/>
        <v>5.5789473684210522</v>
      </c>
      <c r="K10" s="21">
        <f t="shared" si="1"/>
        <v>0.97822141560798548</v>
      </c>
    </row>
    <row r="11" spans="1:11" x14ac:dyDescent="0.25">
      <c r="A11" s="7" t="s">
        <v>35</v>
      </c>
      <c r="B11" s="65">
        <v>2</v>
      </c>
      <c r="C11" s="39">
        <f>IF(B53=0, "-", B11/B53)</f>
        <v>4.1911148365465214E-4</v>
      </c>
      <c r="D11" s="65">
        <v>1</v>
      </c>
      <c r="E11" s="21">
        <f>IF(D53=0, "-", D11/D53)</f>
        <v>2.5464731347084286E-4</v>
      </c>
      <c r="F11" s="81">
        <v>21</v>
      </c>
      <c r="G11" s="39">
        <f>IF(F53=0, "-", F11/F53)</f>
        <v>3.7653302732553969E-4</v>
      </c>
      <c r="H11" s="65">
        <v>32</v>
      </c>
      <c r="I11" s="21">
        <f>IF(H53=0, "-", H11/H53)</f>
        <v>5.476263819009481E-4</v>
      </c>
      <c r="J11" s="20">
        <f t="shared" si="0"/>
        <v>1</v>
      </c>
      <c r="K11" s="21">
        <f t="shared" si="1"/>
        <v>-0.34375</v>
      </c>
    </row>
    <row r="12" spans="1:11" x14ac:dyDescent="0.25">
      <c r="A12" s="7" t="s">
        <v>36</v>
      </c>
      <c r="B12" s="65">
        <v>193</v>
      </c>
      <c r="C12" s="39">
        <f>IF(B53=0, "-", B12/B53)</f>
        <v>4.0444258172673934E-2</v>
      </c>
      <c r="D12" s="65">
        <v>284</v>
      </c>
      <c r="E12" s="21">
        <f>IF(D53=0, "-", D12/D53)</f>
        <v>7.2319837025719383E-2</v>
      </c>
      <c r="F12" s="81">
        <v>3558</v>
      </c>
      <c r="G12" s="39">
        <f>IF(F53=0, "-", F12/F53)</f>
        <v>6.3795452915441433E-2</v>
      </c>
      <c r="H12" s="65">
        <v>4215</v>
      </c>
      <c r="I12" s="21">
        <f>IF(H53=0, "-", H12/H53)</f>
        <v>7.2132662491015506E-2</v>
      </c>
      <c r="J12" s="20">
        <f t="shared" si="0"/>
        <v>-0.32042253521126762</v>
      </c>
      <c r="K12" s="21">
        <f t="shared" si="1"/>
        <v>-0.15587188612099645</v>
      </c>
    </row>
    <row r="13" spans="1:11" x14ac:dyDescent="0.25">
      <c r="A13" s="7" t="s">
        <v>38</v>
      </c>
      <c r="B13" s="65">
        <v>0</v>
      </c>
      <c r="C13" s="39">
        <f>IF(B53=0, "-", B13/B53)</f>
        <v>0</v>
      </c>
      <c r="D13" s="65">
        <v>1</v>
      </c>
      <c r="E13" s="21">
        <f>IF(D53=0, "-", D13/D53)</f>
        <v>2.5464731347084286E-4</v>
      </c>
      <c r="F13" s="81">
        <v>1</v>
      </c>
      <c r="G13" s="39">
        <f>IF(F53=0, "-", F13/F53)</f>
        <v>1.7930144158359034E-5</v>
      </c>
      <c r="H13" s="65">
        <v>1</v>
      </c>
      <c r="I13" s="21">
        <f>IF(H53=0, "-", H13/H53)</f>
        <v>1.7113324434404628E-5</v>
      </c>
      <c r="J13" s="20">
        <f t="shared" si="0"/>
        <v>-1</v>
      </c>
      <c r="K13" s="21">
        <f t="shared" si="1"/>
        <v>0</v>
      </c>
    </row>
    <row r="14" spans="1:11" x14ac:dyDescent="0.25">
      <c r="A14" s="7" t="s">
        <v>39</v>
      </c>
      <c r="B14" s="65">
        <v>6</v>
      </c>
      <c r="C14" s="39">
        <f>IF(B53=0, "-", B14/B53)</f>
        <v>1.2573344509639564E-3</v>
      </c>
      <c r="D14" s="65">
        <v>0</v>
      </c>
      <c r="E14" s="21">
        <f>IF(D53=0, "-", D14/D53)</f>
        <v>0</v>
      </c>
      <c r="F14" s="81">
        <v>67</v>
      </c>
      <c r="G14" s="39">
        <f>IF(F53=0, "-", F14/F53)</f>
        <v>1.2013196586100551E-3</v>
      </c>
      <c r="H14" s="65">
        <v>0</v>
      </c>
      <c r="I14" s="21">
        <f>IF(H53=0, "-", H14/H53)</f>
        <v>0</v>
      </c>
      <c r="J14" s="20" t="str">
        <f t="shared" si="0"/>
        <v>-</v>
      </c>
      <c r="K14" s="21" t="str">
        <f t="shared" si="1"/>
        <v>-</v>
      </c>
    </row>
    <row r="15" spans="1:11" x14ac:dyDescent="0.25">
      <c r="A15" s="7" t="s">
        <v>40</v>
      </c>
      <c r="B15" s="65">
        <v>0</v>
      </c>
      <c r="C15" s="39">
        <f>IF(B53=0, "-", B15/B53)</f>
        <v>0</v>
      </c>
      <c r="D15" s="65">
        <v>1</v>
      </c>
      <c r="E15" s="21">
        <f>IF(D53=0, "-", D15/D53)</f>
        <v>2.5464731347084286E-4</v>
      </c>
      <c r="F15" s="81">
        <v>10</v>
      </c>
      <c r="G15" s="39">
        <f>IF(F53=0, "-", F15/F53)</f>
        <v>1.7930144158359034E-4</v>
      </c>
      <c r="H15" s="65">
        <v>28</v>
      </c>
      <c r="I15" s="21">
        <f>IF(H53=0, "-", H15/H53)</f>
        <v>4.7917308416332957E-4</v>
      </c>
      <c r="J15" s="20">
        <f t="shared" si="0"/>
        <v>-1</v>
      </c>
      <c r="K15" s="21">
        <f t="shared" si="1"/>
        <v>-0.6428571428571429</v>
      </c>
    </row>
    <row r="16" spans="1:11" x14ac:dyDescent="0.25">
      <c r="A16" s="7" t="s">
        <v>41</v>
      </c>
      <c r="B16" s="65">
        <v>4</v>
      </c>
      <c r="C16" s="39">
        <f>IF(B53=0, "-", B16/B53)</f>
        <v>8.3822296730930428E-4</v>
      </c>
      <c r="D16" s="65">
        <v>6</v>
      </c>
      <c r="E16" s="21">
        <f>IF(D53=0, "-", D16/D53)</f>
        <v>1.5278838808250573E-3</v>
      </c>
      <c r="F16" s="81">
        <v>50</v>
      </c>
      <c r="G16" s="39">
        <f>IF(F53=0, "-", F16/F53)</f>
        <v>8.9650720791795168E-4</v>
      </c>
      <c r="H16" s="65">
        <v>32</v>
      </c>
      <c r="I16" s="21">
        <f>IF(H53=0, "-", H16/H53)</f>
        <v>5.476263819009481E-4</v>
      </c>
      <c r="J16" s="20">
        <f t="shared" si="0"/>
        <v>-0.33333333333333331</v>
      </c>
      <c r="K16" s="21">
        <f t="shared" si="1"/>
        <v>0.5625</v>
      </c>
    </row>
    <row r="17" spans="1:11" x14ac:dyDescent="0.25">
      <c r="A17" s="7" t="s">
        <v>42</v>
      </c>
      <c r="B17" s="65">
        <v>10</v>
      </c>
      <c r="C17" s="39">
        <f>IF(B53=0, "-", B17/B53)</f>
        <v>2.0955574182732607E-3</v>
      </c>
      <c r="D17" s="65">
        <v>0</v>
      </c>
      <c r="E17" s="21">
        <f>IF(D53=0, "-", D17/D53)</f>
        <v>0</v>
      </c>
      <c r="F17" s="81">
        <v>74</v>
      </c>
      <c r="G17" s="39">
        <f>IF(F53=0, "-", F17/F53)</f>
        <v>1.3268306677185684E-3</v>
      </c>
      <c r="H17" s="65">
        <v>0</v>
      </c>
      <c r="I17" s="21">
        <f>IF(H53=0, "-", H17/H53)</f>
        <v>0</v>
      </c>
      <c r="J17" s="20" t="str">
        <f t="shared" si="0"/>
        <v>-</v>
      </c>
      <c r="K17" s="21" t="str">
        <f t="shared" si="1"/>
        <v>-</v>
      </c>
    </row>
    <row r="18" spans="1:11" x14ac:dyDescent="0.25">
      <c r="A18" s="7" t="s">
        <v>45</v>
      </c>
      <c r="B18" s="65">
        <v>3</v>
      </c>
      <c r="C18" s="39">
        <f>IF(B53=0, "-", B18/B53)</f>
        <v>6.2866722548197821E-4</v>
      </c>
      <c r="D18" s="65">
        <v>8</v>
      </c>
      <c r="E18" s="21">
        <f>IF(D53=0, "-", D18/D53)</f>
        <v>2.0371785077667429E-3</v>
      </c>
      <c r="F18" s="81">
        <v>45</v>
      </c>
      <c r="G18" s="39">
        <f>IF(F53=0, "-", F18/F53)</f>
        <v>8.0685648712615647E-4</v>
      </c>
      <c r="H18" s="65">
        <v>50</v>
      </c>
      <c r="I18" s="21">
        <f>IF(H53=0, "-", H18/H53)</f>
        <v>8.5566622172023141E-4</v>
      </c>
      <c r="J18" s="20">
        <f t="shared" si="0"/>
        <v>-0.625</v>
      </c>
      <c r="K18" s="21">
        <f t="shared" si="1"/>
        <v>-0.1</v>
      </c>
    </row>
    <row r="19" spans="1:11" x14ac:dyDescent="0.25">
      <c r="A19" s="7" t="s">
        <v>46</v>
      </c>
      <c r="B19" s="65">
        <v>0</v>
      </c>
      <c r="C19" s="39">
        <f>IF(B53=0, "-", B19/B53)</f>
        <v>0</v>
      </c>
      <c r="D19" s="65">
        <v>29</v>
      </c>
      <c r="E19" s="21">
        <f>IF(D53=0, "-", D19/D53)</f>
        <v>7.3847720906544435E-3</v>
      </c>
      <c r="F19" s="81">
        <v>113</v>
      </c>
      <c r="G19" s="39">
        <f>IF(F53=0, "-", F19/F53)</f>
        <v>2.0261062898945708E-3</v>
      </c>
      <c r="H19" s="65">
        <v>234</v>
      </c>
      <c r="I19" s="21">
        <f>IF(H53=0, "-", H19/H53)</f>
        <v>4.0045179176506828E-3</v>
      </c>
      <c r="J19" s="20">
        <f t="shared" si="0"/>
        <v>-1</v>
      </c>
      <c r="K19" s="21">
        <f t="shared" si="1"/>
        <v>-0.51709401709401714</v>
      </c>
    </row>
    <row r="20" spans="1:11" x14ac:dyDescent="0.25">
      <c r="A20" s="7" t="s">
        <v>48</v>
      </c>
      <c r="B20" s="65">
        <v>29</v>
      </c>
      <c r="C20" s="39">
        <f>IF(B53=0, "-", B20/B53)</f>
        <v>6.0771165129924563E-3</v>
      </c>
      <c r="D20" s="65">
        <v>47</v>
      </c>
      <c r="E20" s="21">
        <f>IF(D53=0, "-", D20/D53)</f>
        <v>1.1968423733129615E-2</v>
      </c>
      <c r="F20" s="81">
        <v>754</v>
      </c>
      <c r="G20" s="39">
        <f>IF(F53=0, "-", F20/F53)</f>
        <v>1.3519328695402712E-2</v>
      </c>
      <c r="H20" s="65">
        <v>1540</v>
      </c>
      <c r="I20" s="21">
        <f>IF(H53=0, "-", H20/H53)</f>
        <v>2.6354519628983126E-2</v>
      </c>
      <c r="J20" s="20">
        <f t="shared" si="0"/>
        <v>-0.38297872340425532</v>
      </c>
      <c r="K20" s="21">
        <f t="shared" si="1"/>
        <v>-0.51038961038961039</v>
      </c>
    </row>
    <row r="21" spans="1:11" x14ac:dyDescent="0.25">
      <c r="A21" s="7" t="s">
        <v>51</v>
      </c>
      <c r="B21" s="65">
        <v>0</v>
      </c>
      <c r="C21" s="39">
        <f>IF(B53=0, "-", B21/B53)</f>
        <v>0</v>
      </c>
      <c r="D21" s="65">
        <v>1</v>
      </c>
      <c r="E21" s="21">
        <f>IF(D53=0, "-", D21/D53)</f>
        <v>2.5464731347084286E-4</v>
      </c>
      <c r="F21" s="81">
        <v>24</v>
      </c>
      <c r="G21" s="39">
        <f>IF(F53=0, "-", F21/F53)</f>
        <v>4.3032345980061678E-4</v>
      </c>
      <c r="H21" s="65">
        <v>20</v>
      </c>
      <c r="I21" s="21">
        <f>IF(H53=0, "-", H21/H53)</f>
        <v>3.4226648868809258E-4</v>
      </c>
      <c r="J21" s="20">
        <f t="shared" si="0"/>
        <v>-1</v>
      </c>
      <c r="K21" s="21">
        <f t="shared" si="1"/>
        <v>0.2</v>
      </c>
    </row>
    <row r="22" spans="1:11" x14ac:dyDescent="0.25">
      <c r="A22" s="7" t="s">
        <v>54</v>
      </c>
      <c r="B22" s="65">
        <v>39</v>
      </c>
      <c r="C22" s="39">
        <f>IF(B53=0, "-", B22/B53)</f>
        <v>8.1726739312657174E-3</v>
      </c>
      <c r="D22" s="65">
        <v>108</v>
      </c>
      <c r="E22" s="21">
        <f>IF(D53=0, "-", D22/D53)</f>
        <v>2.7501909854851032E-2</v>
      </c>
      <c r="F22" s="81">
        <v>529</v>
      </c>
      <c r="G22" s="39">
        <f>IF(F53=0, "-", F22/F53)</f>
        <v>9.4850462597719284E-3</v>
      </c>
      <c r="H22" s="65">
        <v>1557</v>
      </c>
      <c r="I22" s="21">
        <f>IF(H53=0, "-", H22/H53)</f>
        <v>2.6645446144368003E-2</v>
      </c>
      <c r="J22" s="20">
        <f t="shared" si="0"/>
        <v>-0.63888888888888884</v>
      </c>
      <c r="K22" s="21">
        <f t="shared" si="1"/>
        <v>-0.66024405908798978</v>
      </c>
    </row>
    <row r="23" spans="1:11" x14ac:dyDescent="0.25">
      <c r="A23" s="7" t="s">
        <v>55</v>
      </c>
      <c r="B23" s="65">
        <v>390</v>
      </c>
      <c r="C23" s="39">
        <f>IF(B53=0, "-", B23/B53)</f>
        <v>8.1726739312657171E-2</v>
      </c>
      <c r="D23" s="65">
        <v>758</v>
      </c>
      <c r="E23" s="21">
        <f>IF(D53=0, "-", D23/D53)</f>
        <v>0.1930226636108989</v>
      </c>
      <c r="F23" s="81">
        <v>6653</v>
      </c>
      <c r="G23" s="39">
        <f>IF(F53=0, "-", F23/F53)</f>
        <v>0.11928924908556265</v>
      </c>
      <c r="H23" s="65">
        <v>7187</v>
      </c>
      <c r="I23" s="21">
        <f>IF(H53=0, "-", H23/H53)</f>
        <v>0.12299346271006606</v>
      </c>
      <c r="J23" s="20">
        <f t="shared" si="0"/>
        <v>-0.48548812664907653</v>
      </c>
      <c r="K23" s="21">
        <f t="shared" si="1"/>
        <v>-7.4300820926673158E-2</v>
      </c>
    </row>
    <row r="24" spans="1:11" x14ac:dyDescent="0.25">
      <c r="A24" s="7" t="s">
        <v>62</v>
      </c>
      <c r="B24" s="65">
        <v>0</v>
      </c>
      <c r="C24" s="39">
        <f>IF(B53=0, "-", B24/B53)</f>
        <v>0</v>
      </c>
      <c r="D24" s="65">
        <v>1</v>
      </c>
      <c r="E24" s="21">
        <f>IF(D53=0, "-", D24/D53)</f>
        <v>2.5464731347084286E-4</v>
      </c>
      <c r="F24" s="81">
        <v>22</v>
      </c>
      <c r="G24" s="39">
        <f>IF(F53=0, "-", F24/F53)</f>
        <v>3.9446317148389876E-4</v>
      </c>
      <c r="H24" s="65">
        <v>57</v>
      </c>
      <c r="I24" s="21">
        <f>IF(H53=0, "-", H24/H53)</f>
        <v>9.7545949276106375E-4</v>
      </c>
      <c r="J24" s="20">
        <f t="shared" si="0"/>
        <v>-1</v>
      </c>
      <c r="K24" s="21">
        <f t="shared" si="1"/>
        <v>-0.61403508771929827</v>
      </c>
    </row>
    <row r="25" spans="1:11" x14ac:dyDescent="0.25">
      <c r="A25" s="7" t="s">
        <v>65</v>
      </c>
      <c r="B25" s="65">
        <v>698</v>
      </c>
      <c r="C25" s="39">
        <f>IF(B53=0, "-", B25/B53)</f>
        <v>0.14626990779547361</v>
      </c>
      <c r="D25" s="65">
        <v>586</v>
      </c>
      <c r="E25" s="21">
        <f>IF(D53=0, "-", D25/D53)</f>
        <v>0.14922332569391392</v>
      </c>
      <c r="F25" s="81">
        <v>9222</v>
      </c>
      <c r="G25" s="39">
        <f>IF(F53=0, "-", F25/F53)</f>
        <v>0.16535178942838699</v>
      </c>
      <c r="H25" s="65">
        <v>10300</v>
      </c>
      <c r="I25" s="21">
        <f>IF(H53=0, "-", H25/H53)</f>
        <v>0.17626724167436766</v>
      </c>
      <c r="J25" s="20">
        <f t="shared" si="0"/>
        <v>0.19112627986348124</v>
      </c>
      <c r="K25" s="21">
        <f t="shared" si="1"/>
        <v>-0.10466019417475728</v>
      </c>
    </row>
    <row r="26" spans="1:11" x14ac:dyDescent="0.25">
      <c r="A26" s="7" t="s">
        <v>66</v>
      </c>
      <c r="B26" s="65">
        <v>1</v>
      </c>
      <c r="C26" s="39">
        <f>IF(B53=0, "-", B26/B53)</f>
        <v>2.0955574182732607E-4</v>
      </c>
      <c r="D26" s="65">
        <v>1</v>
      </c>
      <c r="E26" s="21">
        <f>IF(D53=0, "-", D26/D53)</f>
        <v>2.5464731347084286E-4</v>
      </c>
      <c r="F26" s="81">
        <v>30</v>
      </c>
      <c r="G26" s="39">
        <f>IF(F53=0, "-", F26/F53)</f>
        <v>5.3790432475077094E-4</v>
      </c>
      <c r="H26" s="65">
        <v>24</v>
      </c>
      <c r="I26" s="21">
        <f>IF(H53=0, "-", H26/H53)</f>
        <v>4.1071978642571105E-4</v>
      </c>
      <c r="J26" s="20">
        <f t="shared" si="0"/>
        <v>0</v>
      </c>
      <c r="K26" s="21">
        <f t="shared" si="1"/>
        <v>0.25</v>
      </c>
    </row>
    <row r="27" spans="1:11" x14ac:dyDescent="0.25">
      <c r="A27" s="7" t="s">
        <v>68</v>
      </c>
      <c r="B27" s="65">
        <v>0</v>
      </c>
      <c r="C27" s="39">
        <f>IF(B53=0, "-", B27/B53)</f>
        <v>0</v>
      </c>
      <c r="D27" s="65">
        <v>32</v>
      </c>
      <c r="E27" s="21">
        <f>IF(D53=0, "-", D27/D53)</f>
        <v>8.1487140310669715E-3</v>
      </c>
      <c r="F27" s="81">
        <v>61</v>
      </c>
      <c r="G27" s="39">
        <f>IF(F53=0, "-", F27/F53)</f>
        <v>1.093738793659901E-3</v>
      </c>
      <c r="H27" s="65">
        <v>204</v>
      </c>
      <c r="I27" s="21">
        <f>IF(H53=0, "-", H27/H53)</f>
        <v>3.4911181846185441E-3</v>
      </c>
      <c r="J27" s="20">
        <f t="shared" si="0"/>
        <v>-1</v>
      </c>
      <c r="K27" s="21">
        <f t="shared" si="1"/>
        <v>-0.7009803921568627</v>
      </c>
    </row>
    <row r="28" spans="1:11" x14ac:dyDescent="0.25">
      <c r="A28" s="7" t="s">
        <v>69</v>
      </c>
      <c r="B28" s="65">
        <v>8</v>
      </c>
      <c r="C28" s="39">
        <f>IF(B53=0, "-", B28/B53)</f>
        <v>1.6764459346186086E-3</v>
      </c>
      <c r="D28" s="65">
        <v>38</v>
      </c>
      <c r="E28" s="21">
        <f>IF(D53=0, "-", D28/D53)</f>
        <v>9.6765979118920292E-3</v>
      </c>
      <c r="F28" s="81">
        <v>230</v>
      </c>
      <c r="G28" s="39">
        <f>IF(F53=0, "-", F28/F53)</f>
        <v>4.1239331564225778E-3</v>
      </c>
      <c r="H28" s="65">
        <v>635</v>
      </c>
      <c r="I28" s="21">
        <f>IF(H53=0, "-", H28/H53)</f>
        <v>1.0866961015846938E-2</v>
      </c>
      <c r="J28" s="20">
        <f t="shared" si="0"/>
        <v>-0.78947368421052633</v>
      </c>
      <c r="K28" s="21">
        <f t="shared" si="1"/>
        <v>-0.63779527559055116</v>
      </c>
    </row>
    <row r="29" spans="1:11" x14ac:dyDescent="0.25">
      <c r="A29" s="7" t="s">
        <v>70</v>
      </c>
      <c r="B29" s="65">
        <v>0</v>
      </c>
      <c r="C29" s="39">
        <f>IF(B53=0, "-", B29/B53)</f>
        <v>0</v>
      </c>
      <c r="D29" s="65">
        <v>2</v>
      </c>
      <c r="E29" s="21">
        <f>IF(D53=0, "-", D29/D53)</f>
        <v>5.0929462694168572E-4</v>
      </c>
      <c r="F29" s="81">
        <v>21</v>
      </c>
      <c r="G29" s="39">
        <f>IF(F53=0, "-", F29/F53)</f>
        <v>3.7653302732553969E-4</v>
      </c>
      <c r="H29" s="65">
        <v>26</v>
      </c>
      <c r="I29" s="21">
        <f>IF(H53=0, "-", H29/H53)</f>
        <v>4.4494643529452031E-4</v>
      </c>
      <c r="J29" s="20">
        <f t="shared" si="0"/>
        <v>-1</v>
      </c>
      <c r="K29" s="21">
        <f t="shared" si="1"/>
        <v>-0.19230769230769232</v>
      </c>
    </row>
    <row r="30" spans="1:11" x14ac:dyDescent="0.25">
      <c r="A30" s="7" t="s">
        <v>73</v>
      </c>
      <c r="B30" s="65">
        <v>1</v>
      </c>
      <c r="C30" s="39">
        <f>IF(B53=0, "-", B30/B53)</f>
        <v>2.0955574182732607E-4</v>
      </c>
      <c r="D30" s="65">
        <v>9</v>
      </c>
      <c r="E30" s="21">
        <f>IF(D53=0, "-", D30/D53)</f>
        <v>2.2918258212375861E-3</v>
      </c>
      <c r="F30" s="81">
        <v>47</v>
      </c>
      <c r="G30" s="39">
        <f>IF(F53=0, "-", F30/F53)</f>
        <v>8.427167754428746E-4</v>
      </c>
      <c r="H30" s="65">
        <v>59</v>
      </c>
      <c r="I30" s="21">
        <f>IF(H53=0, "-", H30/H53)</f>
        <v>1.0096861416298731E-3</v>
      </c>
      <c r="J30" s="20">
        <f t="shared" si="0"/>
        <v>-0.88888888888888884</v>
      </c>
      <c r="K30" s="21">
        <f t="shared" si="1"/>
        <v>-0.20338983050847459</v>
      </c>
    </row>
    <row r="31" spans="1:11" x14ac:dyDescent="0.25">
      <c r="A31" s="7" t="s">
        <v>74</v>
      </c>
      <c r="B31" s="65">
        <v>465</v>
      </c>
      <c r="C31" s="39">
        <f>IF(B53=0, "-", B31/B53)</f>
        <v>9.7443419949706622E-2</v>
      </c>
      <c r="D31" s="65">
        <v>258</v>
      </c>
      <c r="E31" s="21">
        <f>IF(D53=0, "-", D31/D53)</f>
        <v>6.5699006875477459E-2</v>
      </c>
      <c r="F31" s="81">
        <v>4553</v>
      </c>
      <c r="G31" s="39">
        <f>IF(F53=0, "-", F31/F53)</f>
        <v>8.1635946353008679E-2</v>
      </c>
      <c r="H31" s="65">
        <v>5083</v>
      </c>
      <c r="I31" s="21">
        <f>IF(H53=0, "-", H31/H53)</f>
        <v>8.6987028100078717E-2</v>
      </c>
      <c r="J31" s="20">
        <f t="shared" si="0"/>
        <v>0.80232558139534882</v>
      </c>
      <c r="K31" s="21">
        <f t="shared" si="1"/>
        <v>-0.10426913240212472</v>
      </c>
    </row>
    <row r="32" spans="1:11" x14ac:dyDescent="0.25">
      <c r="A32" s="7" t="s">
        <v>75</v>
      </c>
      <c r="B32" s="65">
        <v>0</v>
      </c>
      <c r="C32" s="39">
        <f>IF(B53=0, "-", B32/B53)</f>
        <v>0</v>
      </c>
      <c r="D32" s="65">
        <v>1</v>
      </c>
      <c r="E32" s="21">
        <f>IF(D53=0, "-", D32/D53)</f>
        <v>2.5464731347084286E-4</v>
      </c>
      <c r="F32" s="81">
        <v>18</v>
      </c>
      <c r="G32" s="39">
        <f>IF(F53=0, "-", F32/F53)</f>
        <v>3.2274259485046261E-4</v>
      </c>
      <c r="H32" s="65">
        <v>15</v>
      </c>
      <c r="I32" s="21">
        <f>IF(H53=0, "-", H32/H53)</f>
        <v>2.5669986651606939E-4</v>
      </c>
      <c r="J32" s="20">
        <f t="shared" si="0"/>
        <v>-1</v>
      </c>
      <c r="K32" s="21">
        <f t="shared" si="1"/>
        <v>0.2</v>
      </c>
    </row>
    <row r="33" spans="1:11" x14ac:dyDescent="0.25">
      <c r="A33" s="7" t="s">
        <v>76</v>
      </c>
      <c r="B33" s="65">
        <v>270</v>
      </c>
      <c r="C33" s="39">
        <f>IF(B53=0, "-", B33/B53)</f>
        <v>5.6580050293378037E-2</v>
      </c>
      <c r="D33" s="65">
        <v>234</v>
      </c>
      <c r="E33" s="21">
        <f>IF(D53=0, "-", D33/D53)</f>
        <v>5.9587471352177235E-2</v>
      </c>
      <c r="F33" s="81">
        <v>3961</v>
      </c>
      <c r="G33" s="39">
        <f>IF(F53=0, "-", F33/F53)</f>
        <v>7.1021301011260127E-2</v>
      </c>
      <c r="H33" s="65">
        <v>4493</v>
      </c>
      <c r="I33" s="21">
        <f>IF(H53=0, "-", H33/H53)</f>
        <v>7.6890166683779987E-2</v>
      </c>
      <c r="J33" s="20">
        <f t="shared" si="0"/>
        <v>0.15384615384615385</v>
      </c>
      <c r="K33" s="21">
        <f t="shared" si="1"/>
        <v>-0.11840640997106611</v>
      </c>
    </row>
    <row r="34" spans="1:11" x14ac:dyDescent="0.25">
      <c r="A34" s="7" t="s">
        <v>78</v>
      </c>
      <c r="B34" s="65">
        <v>30</v>
      </c>
      <c r="C34" s="39">
        <f>IF(B53=0, "-", B34/B53)</f>
        <v>6.2866722548197817E-3</v>
      </c>
      <c r="D34" s="65">
        <v>27</v>
      </c>
      <c r="E34" s="21">
        <f>IF(D53=0, "-", D34/D53)</f>
        <v>6.8754774637127579E-3</v>
      </c>
      <c r="F34" s="81">
        <v>373</v>
      </c>
      <c r="G34" s="39">
        <f>IF(F53=0, "-", F34/F53)</f>
        <v>6.6879437710679196E-3</v>
      </c>
      <c r="H34" s="65">
        <v>235</v>
      </c>
      <c r="I34" s="21">
        <f>IF(H53=0, "-", H34/H53)</f>
        <v>4.0216312420850876E-3</v>
      </c>
      <c r="J34" s="20">
        <f t="shared" si="0"/>
        <v>0.1111111111111111</v>
      </c>
      <c r="K34" s="21">
        <f t="shared" si="1"/>
        <v>0.58723404255319145</v>
      </c>
    </row>
    <row r="35" spans="1:11" x14ac:dyDescent="0.25">
      <c r="A35" s="7" t="s">
        <v>79</v>
      </c>
      <c r="B35" s="65">
        <v>259</v>
      </c>
      <c r="C35" s="39">
        <f>IF(B53=0, "-", B35/B53)</f>
        <v>5.4274937133277454E-2</v>
      </c>
      <c r="D35" s="65">
        <v>193</v>
      </c>
      <c r="E35" s="21">
        <f>IF(D53=0, "-", D35/D53)</f>
        <v>4.9146931499872676E-2</v>
      </c>
      <c r="F35" s="81">
        <v>3608</v>
      </c>
      <c r="G35" s="39">
        <f>IF(F53=0, "-", F35/F53)</f>
        <v>6.4691960123359385E-2</v>
      </c>
      <c r="H35" s="65">
        <v>3028</v>
      </c>
      <c r="I35" s="21">
        <f>IF(H53=0, "-", H35/H53)</f>
        <v>5.181914638737721E-2</v>
      </c>
      <c r="J35" s="20">
        <f t="shared" si="0"/>
        <v>0.34196891191709844</v>
      </c>
      <c r="K35" s="21">
        <f t="shared" si="1"/>
        <v>0.19154557463672392</v>
      </c>
    </row>
    <row r="36" spans="1:11" x14ac:dyDescent="0.25">
      <c r="A36" s="7" t="s">
        <v>80</v>
      </c>
      <c r="B36" s="65">
        <v>18</v>
      </c>
      <c r="C36" s="39">
        <f>IF(B53=0, "-", B36/B53)</f>
        <v>3.7720033528918693E-3</v>
      </c>
      <c r="D36" s="65">
        <v>40</v>
      </c>
      <c r="E36" s="21">
        <f>IF(D53=0, "-", D36/D53)</f>
        <v>1.0185892538833716E-2</v>
      </c>
      <c r="F36" s="81">
        <v>548</v>
      </c>
      <c r="G36" s="39">
        <f>IF(F53=0, "-", F36/F53)</f>
        <v>9.8257189987807497E-3</v>
      </c>
      <c r="H36" s="65">
        <v>652</v>
      </c>
      <c r="I36" s="21">
        <f>IF(H53=0, "-", H36/H53)</f>
        <v>1.1157887531231817E-2</v>
      </c>
      <c r="J36" s="20">
        <f t="shared" si="0"/>
        <v>-0.55000000000000004</v>
      </c>
      <c r="K36" s="21">
        <f t="shared" si="1"/>
        <v>-0.15950920245398773</v>
      </c>
    </row>
    <row r="37" spans="1:11" x14ac:dyDescent="0.25">
      <c r="A37" s="7" t="s">
        <v>81</v>
      </c>
      <c r="B37" s="65">
        <v>1</v>
      </c>
      <c r="C37" s="39">
        <f>IF(B53=0, "-", B37/B53)</f>
        <v>2.0955574182732607E-4</v>
      </c>
      <c r="D37" s="65">
        <v>140</v>
      </c>
      <c r="E37" s="21">
        <f>IF(D53=0, "-", D37/D53)</f>
        <v>3.5650623885918005E-2</v>
      </c>
      <c r="F37" s="81">
        <v>219</v>
      </c>
      <c r="G37" s="39">
        <f>IF(F53=0, "-", F37/F53)</f>
        <v>3.9267015706806281E-3</v>
      </c>
      <c r="H37" s="65">
        <v>425</v>
      </c>
      <c r="I37" s="21">
        <f>IF(H53=0, "-", H37/H53)</f>
        <v>7.2731628846219665E-3</v>
      </c>
      <c r="J37" s="20">
        <f t="shared" si="0"/>
        <v>-0.99285714285714288</v>
      </c>
      <c r="K37" s="21">
        <f t="shared" si="1"/>
        <v>-0.48470588235294115</v>
      </c>
    </row>
    <row r="38" spans="1:11" x14ac:dyDescent="0.25">
      <c r="A38" s="7" t="s">
        <v>82</v>
      </c>
      <c r="B38" s="65">
        <v>0</v>
      </c>
      <c r="C38" s="39">
        <f>IF(B53=0, "-", B38/B53)</f>
        <v>0</v>
      </c>
      <c r="D38" s="65">
        <v>0</v>
      </c>
      <c r="E38" s="21">
        <f>IF(D53=0, "-", D38/D53)</f>
        <v>0</v>
      </c>
      <c r="F38" s="81">
        <v>0</v>
      </c>
      <c r="G38" s="39">
        <f>IF(F53=0, "-", F38/F53)</f>
        <v>0</v>
      </c>
      <c r="H38" s="65">
        <v>2</v>
      </c>
      <c r="I38" s="21">
        <f>IF(H53=0, "-", H38/H53)</f>
        <v>3.4226648868809256E-5</v>
      </c>
      <c r="J38" s="20" t="str">
        <f t="shared" si="0"/>
        <v>-</v>
      </c>
      <c r="K38" s="21">
        <f t="shared" si="1"/>
        <v>-1</v>
      </c>
    </row>
    <row r="39" spans="1:11" x14ac:dyDescent="0.25">
      <c r="A39" s="7" t="s">
        <v>83</v>
      </c>
      <c r="B39" s="65">
        <v>19</v>
      </c>
      <c r="C39" s="39">
        <f>IF(B53=0, "-", B39/B53)</f>
        <v>3.9815590947191951E-3</v>
      </c>
      <c r="D39" s="65">
        <v>12</v>
      </c>
      <c r="E39" s="21">
        <f>IF(D53=0, "-", D39/D53)</f>
        <v>3.0557677616501145E-3</v>
      </c>
      <c r="F39" s="81">
        <v>144</v>
      </c>
      <c r="G39" s="39">
        <f>IF(F53=0, "-", F39/F53)</f>
        <v>2.5819407588037009E-3</v>
      </c>
      <c r="H39" s="65">
        <v>271</v>
      </c>
      <c r="I39" s="21">
        <f>IF(H53=0, "-", H39/H53)</f>
        <v>4.6377109217236537E-3</v>
      </c>
      <c r="J39" s="20">
        <f t="shared" si="0"/>
        <v>0.58333333333333337</v>
      </c>
      <c r="K39" s="21">
        <f t="shared" si="1"/>
        <v>-0.46863468634686345</v>
      </c>
    </row>
    <row r="40" spans="1:11" x14ac:dyDescent="0.25">
      <c r="A40" s="7" t="s">
        <v>84</v>
      </c>
      <c r="B40" s="65">
        <v>13</v>
      </c>
      <c r="C40" s="39">
        <f>IF(B53=0, "-", B40/B53)</f>
        <v>2.7242246437552387E-3</v>
      </c>
      <c r="D40" s="65">
        <v>7</v>
      </c>
      <c r="E40" s="21">
        <f>IF(D53=0, "-", D40/D53)</f>
        <v>1.7825311942959001E-3</v>
      </c>
      <c r="F40" s="81">
        <v>74</v>
      </c>
      <c r="G40" s="39">
        <f>IF(F53=0, "-", F40/F53)</f>
        <v>1.3268306677185684E-3</v>
      </c>
      <c r="H40" s="65">
        <v>37</v>
      </c>
      <c r="I40" s="21">
        <f>IF(H53=0, "-", H40/H53)</f>
        <v>6.3319300407297123E-4</v>
      </c>
      <c r="J40" s="20">
        <f t="shared" si="0"/>
        <v>0.8571428571428571</v>
      </c>
      <c r="K40" s="21">
        <f t="shared" si="1"/>
        <v>1</v>
      </c>
    </row>
    <row r="41" spans="1:11" x14ac:dyDescent="0.25">
      <c r="A41" s="7" t="s">
        <v>85</v>
      </c>
      <c r="B41" s="65">
        <v>38</v>
      </c>
      <c r="C41" s="39">
        <f>IF(B53=0, "-", B41/B53)</f>
        <v>7.9631181894383903E-3</v>
      </c>
      <c r="D41" s="65">
        <v>0</v>
      </c>
      <c r="E41" s="21">
        <f>IF(D53=0, "-", D41/D53)</f>
        <v>0</v>
      </c>
      <c r="F41" s="81">
        <v>311</v>
      </c>
      <c r="G41" s="39">
        <f>IF(F53=0, "-", F41/F53)</f>
        <v>5.5762748332496594E-3</v>
      </c>
      <c r="H41" s="65">
        <v>0</v>
      </c>
      <c r="I41" s="21">
        <f>IF(H53=0, "-", H41/H53)</f>
        <v>0</v>
      </c>
      <c r="J41" s="20" t="str">
        <f t="shared" si="0"/>
        <v>-</v>
      </c>
      <c r="K41" s="21" t="str">
        <f t="shared" si="1"/>
        <v>-</v>
      </c>
    </row>
    <row r="42" spans="1:11" x14ac:dyDescent="0.25">
      <c r="A42" s="7" t="s">
        <v>86</v>
      </c>
      <c r="B42" s="65">
        <v>41</v>
      </c>
      <c r="C42" s="39">
        <f>IF(B53=0, "-", B42/B53)</f>
        <v>8.5917854149203682E-3</v>
      </c>
      <c r="D42" s="65">
        <v>29</v>
      </c>
      <c r="E42" s="21">
        <f>IF(D53=0, "-", D42/D53)</f>
        <v>7.3847720906544435E-3</v>
      </c>
      <c r="F42" s="81">
        <v>439</v>
      </c>
      <c r="G42" s="39">
        <f>IF(F53=0, "-", F42/F53)</f>
        <v>7.8713332855196161E-3</v>
      </c>
      <c r="H42" s="65">
        <v>390</v>
      </c>
      <c r="I42" s="21">
        <f>IF(H53=0, "-", H42/H53)</f>
        <v>6.674196529417805E-3</v>
      </c>
      <c r="J42" s="20">
        <f t="shared" si="0"/>
        <v>0.41379310344827586</v>
      </c>
      <c r="K42" s="21">
        <f t="shared" si="1"/>
        <v>0.12564102564102564</v>
      </c>
    </row>
    <row r="43" spans="1:11" x14ac:dyDescent="0.25">
      <c r="A43" s="7" t="s">
        <v>88</v>
      </c>
      <c r="B43" s="65">
        <v>0</v>
      </c>
      <c r="C43" s="39">
        <f>IF(B53=0, "-", B43/B53)</f>
        <v>0</v>
      </c>
      <c r="D43" s="65">
        <v>4</v>
      </c>
      <c r="E43" s="21">
        <f>IF(D53=0, "-", D43/D53)</f>
        <v>1.0185892538833714E-3</v>
      </c>
      <c r="F43" s="81">
        <v>28</v>
      </c>
      <c r="G43" s="39">
        <f>IF(F53=0, "-", F43/F53)</f>
        <v>5.0204403643405292E-4</v>
      </c>
      <c r="H43" s="65">
        <v>28</v>
      </c>
      <c r="I43" s="21">
        <f>IF(H53=0, "-", H43/H53)</f>
        <v>4.7917308416332957E-4</v>
      </c>
      <c r="J43" s="20">
        <f t="shared" si="0"/>
        <v>-1</v>
      </c>
      <c r="K43" s="21">
        <f t="shared" si="1"/>
        <v>0</v>
      </c>
    </row>
    <row r="44" spans="1:11" x14ac:dyDescent="0.25">
      <c r="A44" s="7" t="s">
        <v>89</v>
      </c>
      <c r="B44" s="65">
        <v>1</v>
      </c>
      <c r="C44" s="39">
        <f>IF(B53=0, "-", B44/B53)</f>
        <v>2.0955574182732607E-4</v>
      </c>
      <c r="D44" s="65">
        <v>2</v>
      </c>
      <c r="E44" s="21">
        <f>IF(D53=0, "-", D44/D53)</f>
        <v>5.0929462694168572E-4</v>
      </c>
      <c r="F44" s="81">
        <v>9</v>
      </c>
      <c r="G44" s="39">
        <f>IF(F53=0, "-", F44/F53)</f>
        <v>1.613712974252313E-4</v>
      </c>
      <c r="H44" s="65">
        <v>8</v>
      </c>
      <c r="I44" s="21">
        <f>IF(H53=0, "-", H44/H53)</f>
        <v>1.3690659547523702E-4</v>
      </c>
      <c r="J44" s="20">
        <f t="shared" si="0"/>
        <v>-0.5</v>
      </c>
      <c r="K44" s="21">
        <f t="shared" si="1"/>
        <v>0.125</v>
      </c>
    </row>
    <row r="45" spans="1:11" x14ac:dyDescent="0.25">
      <c r="A45" s="7" t="s">
        <v>92</v>
      </c>
      <c r="B45" s="65">
        <v>85</v>
      </c>
      <c r="C45" s="39">
        <f>IF(B53=0, "-", B45/B53)</f>
        <v>1.7812238055322716E-2</v>
      </c>
      <c r="D45" s="65">
        <v>59</v>
      </c>
      <c r="E45" s="21">
        <f>IF(D53=0, "-", D45/D53)</f>
        <v>1.502419149477973E-2</v>
      </c>
      <c r="F45" s="81">
        <v>869</v>
      </c>
      <c r="G45" s="39">
        <f>IF(F53=0, "-", F45/F53)</f>
        <v>1.5581295273614E-2</v>
      </c>
      <c r="H45" s="65">
        <v>1081</v>
      </c>
      <c r="I45" s="21">
        <f>IF(H53=0, "-", H45/H53)</f>
        <v>1.8499503713591402E-2</v>
      </c>
      <c r="J45" s="20">
        <f t="shared" si="0"/>
        <v>0.44067796610169491</v>
      </c>
      <c r="K45" s="21">
        <f t="shared" si="1"/>
        <v>-0.19611470860314523</v>
      </c>
    </row>
    <row r="46" spans="1:11" x14ac:dyDescent="0.25">
      <c r="A46" s="7" t="s">
        <v>94</v>
      </c>
      <c r="B46" s="65">
        <v>159</v>
      </c>
      <c r="C46" s="39">
        <f>IF(B53=0, "-", B46/B53)</f>
        <v>3.3319362950544842E-2</v>
      </c>
      <c r="D46" s="65">
        <v>46</v>
      </c>
      <c r="E46" s="21">
        <f>IF(D53=0, "-", D46/D53)</f>
        <v>1.1713776419658773E-2</v>
      </c>
      <c r="F46" s="81">
        <v>1566</v>
      </c>
      <c r="G46" s="39">
        <f>IF(F53=0, "-", F46/F53)</f>
        <v>2.8078605751990247E-2</v>
      </c>
      <c r="H46" s="65">
        <v>1210</v>
      </c>
      <c r="I46" s="21">
        <f>IF(H53=0, "-", H46/H53)</f>
        <v>2.07071225656296E-2</v>
      </c>
      <c r="J46" s="20">
        <f t="shared" si="0"/>
        <v>2.4565217391304346</v>
      </c>
      <c r="K46" s="21">
        <f t="shared" si="1"/>
        <v>0.29421487603305785</v>
      </c>
    </row>
    <row r="47" spans="1:11" x14ac:dyDescent="0.25">
      <c r="A47" s="7" t="s">
        <v>95</v>
      </c>
      <c r="B47" s="65">
        <v>105</v>
      </c>
      <c r="C47" s="39">
        <f>IF(B53=0, "-", B47/B53)</f>
        <v>2.2003352891869239E-2</v>
      </c>
      <c r="D47" s="65">
        <v>152</v>
      </c>
      <c r="E47" s="21">
        <f>IF(D53=0, "-", D47/D53)</f>
        <v>3.8706391647568117E-2</v>
      </c>
      <c r="F47" s="81">
        <v>2783</v>
      </c>
      <c r="G47" s="39">
        <f>IF(F53=0, "-", F47/F53)</f>
        <v>4.9899591192713193E-2</v>
      </c>
      <c r="H47" s="65">
        <v>1853</v>
      </c>
      <c r="I47" s="21">
        <f>IF(H53=0, "-", H47/H53)</f>
        <v>3.1710990176951774E-2</v>
      </c>
      <c r="J47" s="20">
        <f t="shared" si="0"/>
        <v>-0.30921052631578949</v>
      </c>
      <c r="K47" s="21">
        <f t="shared" si="1"/>
        <v>0.50188882892606579</v>
      </c>
    </row>
    <row r="48" spans="1:11" x14ac:dyDescent="0.25">
      <c r="A48" s="7" t="s">
        <v>96</v>
      </c>
      <c r="B48" s="65">
        <v>1007</v>
      </c>
      <c r="C48" s="39">
        <f>IF(B53=0, "-", B48/B53)</f>
        <v>0.21102263202011734</v>
      </c>
      <c r="D48" s="65">
        <v>0</v>
      </c>
      <c r="E48" s="21">
        <f>IF(D53=0, "-", D48/D53)</f>
        <v>0</v>
      </c>
      <c r="F48" s="81">
        <v>3262</v>
      </c>
      <c r="G48" s="39">
        <f>IF(F53=0, "-", F48/F53)</f>
        <v>5.8488130244567164E-2</v>
      </c>
      <c r="H48" s="65">
        <v>0</v>
      </c>
      <c r="I48" s="21">
        <f>IF(H53=0, "-", H48/H53)</f>
        <v>0</v>
      </c>
      <c r="J48" s="20" t="str">
        <f t="shared" si="0"/>
        <v>-</v>
      </c>
      <c r="K48" s="21" t="str">
        <f t="shared" si="1"/>
        <v>-</v>
      </c>
    </row>
    <row r="49" spans="1:11" x14ac:dyDescent="0.25">
      <c r="A49" s="7" t="s">
        <v>97</v>
      </c>
      <c r="B49" s="65">
        <v>570</v>
      </c>
      <c r="C49" s="39">
        <f>IF(B53=0, "-", B49/B53)</f>
        <v>0.11944677284157586</v>
      </c>
      <c r="D49" s="65">
        <v>479</v>
      </c>
      <c r="E49" s="21">
        <f>IF(D53=0, "-", D49/D53)</f>
        <v>0.12197606315253375</v>
      </c>
      <c r="F49" s="81">
        <v>8218</v>
      </c>
      <c r="G49" s="39">
        <f>IF(F53=0, "-", F49/F53)</f>
        <v>0.14734992469339453</v>
      </c>
      <c r="H49" s="65">
        <v>10114</v>
      </c>
      <c r="I49" s="21">
        <f>IF(H53=0, "-", H49/H53)</f>
        <v>0.17308416332956841</v>
      </c>
      <c r="J49" s="20">
        <f t="shared" si="0"/>
        <v>0.18997912317327767</v>
      </c>
      <c r="K49" s="21">
        <f t="shared" si="1"/>
        <v>-0.18746292268143167</v>
      </c>
    </row>
    <row r="50" spans="1:11" x14ac:dyDescent="0.25">
      <c r="A50" s="7" t="s">
        <v>99</v>
      </c>
      <c r="B50" s="65">
        <v>169</v>
      </c>
      <c r="C50" s="39">
        <f>IF(B53=0, "-", B50/B53)</f>
        <v>3.5414920368818104E-2</v>
      </c>
      <c r="D50" s="65">
        <v>278</v>
      </c>
      <c r="E50" s="21">
        <f>IF(D53=0, "-", D50/D53)</f>
        <v>7.0791953144894323E-2</v>
      </c>
      <c r="F50" s="81">
        <v>1920</v>
      </c>
      <c r="G50" s="39">
        <f>IF(F53=0, "-", F50/F53)</f>
        <v>3.442587678404934E-2</v>
      </c>
      <c r="H50" s="65">
        <v>2437</v>
      </c>
      <c r="I50" s="21">
        <f>IF(H53=0, "-", H50/H53)</f>
        <v>4.1705171646644078E-2</v>
      </c>
      <c r="J50" s="20">
        <f t="shared" si="0"/>
        <v>-0.3920863309352518</v>
      </c>
      <c r="K50" s="21">
        <f t="shared" si="1"/>
        <v>-0.21214608124743536</v>
      </c>
    </row>
    <row r="51" spans="1:11" x14ac:dyDescent="0.25">
      <c r="A51" s="7" t="s">
        <v>100</v>
      </c>
      <c r="B51" s="65">
        <v>2</v>
      </c>
      <c r="C51" s="39">
        <f>IF(B53=0, "-", B51/B53)</f>
        <v>4.1911148365465214E-4</v>
      </c>
      <c r="D51" s="65">
        <v>19</v>
      </c>
      <c r="E51" s="21">
        <f>IF(D53=0, "-", D51/D53)</f>
        <v>4.8382989559460146E-3</v>
      </c>
      <c r="F51" s="81">
        <v>116</v>
      </c>
      <c r="G51" s="39">
        <f>IF(F53=0, "-", F51/F53)</f>
        <v>2.079896722369648E-3</v>
      </c>
      <c r="H51" s="65">
        <v>95</v>
      </c>
      <c r="I51" s="21">
        <f>IF(H53=0, "-", H51/H53)</f>
        <v>1.6257658212684397E-3</v>
      </c>
      <c r="J51" s="20">
        <f t="shared" si="0"/>
        <v>-0.89473684210526316</v>
      </c>
      <c r="K51" s="21">
        <f t="shared" si="1"/>
        <v>0.22105263157894736</v>
      </c>
    </row>
    <row r="52" spans="1:11" x14ac:dyDescent="0.25">
      <c r="A52" s="2"/>
      <c r="B52" s="68"/>
      <c r="C52" s="33"/>
      <c r="D52" s="68"/>
      <c r="E52" s="6"/>
      <c r="F52" s="82"/>
      <c r="G52" s="33"/>
      <c r="H52" s="68"/>
      <c r="I52" s="6"/>
      <c r="J52" s="5"/>
      <c r="K52" s="6"/>
    </row>
    <row r="53" spans="1:11" s="43" customFormat="1" x14ac:dyDescent="0.25">
      <c r="A53" s="162" t="s">
        <v>597</v>
      </c>
      <c r="B53" s="71">
        <f>SUM(B7:B52)</f>
        <v>4772</v>
      </c>
      <c r="C53" s="40">
        <v>1</v>
      </c>
      <c r="D53" s="71">
        <f>SUM(D7:D52)</f>
        <v>3927</v>
      </c>
      <c r="E53" s="41">
        <v>1</v>
      </c>
      <c r="F53" s="77">
        <f>SUM(F7:F52)</f>
        <v>55772</v>
      </c>
      <c r="G53" s="42">
        <v>1</v>
      </c>
      <c r="H53" s="71">
        <f>SUM(H7:H52)</f>
        <v>58434</v>
      </c>
      <c r="I53" s="41">
        <v>1</v>
      </c>
      <c r="J53" s="37">
        <f>IF(D53=0, "-", (B53-D53)/D53)</f>
        <v>0.21517697988286225</v>
      </c>
      <c r="K53" s="38">
        <f>IF(H53=0, "-", (F53-H53)/H53)</f>
        <v>-4.5555669644385122E-2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2023-01-04T19:25:25Z</dcterms:modified>
</cp:coreProperties>
</file>