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VFACTS\June Output\Standard Reports ready\"/>
    </mc:Choice>
  </mc:AlternateContent>
  <xr:revisionPtr revIDLastSave="0" documentId="13_ncr:1_{1F70B431-3FB0-4533-AD7E-A9167279B5D0}" xr6:coauthVersionLast="44" xr6:coauthVersionMax="44" xr10:uidLastSave="{00000000-0000-0000-0000-000000000000}"/>
  <bookViews>
    <workbookView xWindow="615" yWindow="375" windowWidth="23400" windowHeight="14430" xr2:uid="{755D2DFB-98DF-44B0-AE27-4321E6CEB05A}"/>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01" i="16" l="1"/>
  <c r="D601" i="16"/>
  <c r="H601" i="16" s="1"/>
  <c r="C601" i="16"/>
  <c r="B601" i="16"/>
  <c r="I599" i="16"/>
  <c r="H599" i="16"/>
  <c r="J599" i="16" s="1"/>
  <c r="G599" i="16"/>
  <c r="H598" i="16"/>
  <c r="J598" i="16" s="1"/>
  <c r="G598" i="16"/>
  <c r="I598" i="16" s="1"/>
  <c r="I595" i="16"/>
  <c r="H595" i="16"/>
  <c r="J595" i="16" s="1"/>
  <c r="G595" i="16"/>
  <c r="I594" i="16"/>
  <c r="H594" i="16"/>
  <c r="J594" i="16" s="1"/>
  <c r="G594" i="16"/>
  <c r="I593" i="16"/>
  <c r="H593" i="16"/>
  <c r="J593" i="16" s="1"/>
  <c r="G593" i="16"/>
  <c r="H590" i="16"/>
  <c r="J590" i="16" s="1"/>
  <c r="G590" i="16"/>
  <c r="I590" i="16" s="1"/>
  <c r="I589" i="16"/>
  <c r="H589" i="16"/>
  <c r="J589" i="16" s="1"/>
  <c r="G589" i="16"/>
  <c r="J588" i="16"/>
  <c r="H588" i="16"/>
  <c r="G588" i="16"/>
  <c r="I588" i="16" s="1"/>
  <c r="H587" i="16"/>
  <c r="J587" i="16" s="1"/>
  <c r="G587" i="16"/>
  <c r="I587" i="16" s="1"/>
  <c r="J586" i="16"/>
  <c r="I586" i="16"/>
  <c r="H586" i="16"/>
  <c r="G586" i="16"/>
  <c r="J585" i="16"/>
  <c r="I585" i="16"/>
  <c r="H585" i="16"/>
  <c r="G585" i="16"/>
  <c r="J584" i="16"/>
  <c r="I584" i="16"/>
  <c r="H584" i="16"/>
  <c r="G584" i="16"/>
  <c r="H581" i="16"/>
  <c r="J581" i="16" s="1"/>
  <c r="G581" i="16"/>
  <c r="I581" i="16" s="1"/>
  <c r="I580" i="16"/>
  <c r="H580" i="16"/>
  <c r="J580" i="16" s="1"/>
  <c r="G580" i="16"/>
  <c r="H579" i="16"/>
  <c r="J579" i="16" s="1"/>
  <c r="G579" i="16"/>
  <c r="I579" i="16" s="1"/>
  <c r="I578" i="16"/>
  <c r="H578" i="16"/>
  <c r="J578" i="16" s="1"/>
  <c r="G578" i="16"/>
  <c r="H577" i="16"/>
  <c r="J577" i="16" s="1"/>
  <c r="G577" i="16"/>
  <c r="I577" i="16" s="1"/>
  <c r="J576" i="16"/>
  <c r="I576" i="16"/>
  <c r="H576" i="16"/>
  <c r="G576" i="16"/>
  <c r="I575" i="16"/>
  <c r="H575" i="16"/>
  <c r="J575" i="16" s="1"/>
  <c r="G575" i="16"/>
  <c r="H574" i="16"/>
  <c r="J574" i="16" s="1"/>
  <c r="G574" i="16"/>
  <c r="I574" i="16" s="1"/>
  <c r="I573" i="16"/>
  <c r="H573" i="16"/>
  <c r="J573" i="16" s="1"/>
  <c r="G573" i="16"/>
  <c r="H572" i="16"/>
  <c r="J572" i="16" s="1"/>
  <c r="G572" i="16"/>
  <c r="I572" i="16" s="1"/>
  <c r="I571" i="16"/>
  <c r="H571" i="16"/>
  <c r="J571" i="16" s="1"/>
  <c r="G571" i="16"/>
  <c r="H570" i="16"/>
  <c r="J570" i="16" s="1"/>
  <c r="G570" i="16"/>
  <c r="I570" i="16" s="1"/>
  <c r="I569" i="16"/>
  <c r="H569" i="16"/>
  <c r="J569" i="16" s="1"/>
  <c r="G569" i="16"/>
  <c r="J568" i="16"/>
  <c r="H568" i="16"/>
  <c r="G568" i="16"/>
  <c r="I568" i="16" s="1"/>
  <c r="H567" i="16"/>
  <c r="J567" i="16" s="1"/>
  <c r="G567" i="16"/>
  <c r="I567" i="16" s="1"/>
  <c r="J566" i="16"/>
  <c r="I566" i="16"/>
  <c r="H566" i="16"/>
  <c r="G566" i="16"/>
  <c r="H565" i="16"/>
  <c r="J565" i="16" s="1"/>
  <c r="G565" i="16"/>
  <c r="I565" i="16" s="1"/>
  <c r="J564" i="16"/>
  <c r="I564" i="16"/>
  <c r="H564" i="16"/>
  <c r="G564" i="16"/>
  <c r="H563" i="16"/>
  <c r="J563" i="16" s="1"/>
  <c r="G563" i="16"/>
  <c r="I563" i="16" s="1"/>
  <c r="J560" i="16"/>
  <c r="H560" i="16"/>
  <c r="G560" i="16"/>
  <c r="I560" i="16" s="1"/>
  <c r="H559" i="16"/>
  <c r="J559" i="16" s="1"/>
  <c r="G559" i="16"/>
  <c r="I559" i="16" s="1"/>
  <c r="H558" i="16"/>
  <c r="J558" i="16" s="1"/>
  <c r="G558" i="16"/>
  <c r="I558" i="16" s="1"/>
  <c r="I555" i="16"/>
  <c r="H555" i="16"/>
  <c r="J555" i="16" s="1"/>
  <c r="G555" i="16"/>
  <c r="H554" i="16"/>
  <c r="J554" i="16" s="1"/>
  <c r="G554" i="16"/>
  <c r="I554" i="16" s="1"/>
  <c r="I553" i="16"/>
  <c r="H553" i="16"/>
  <c r="J553" i="16" s="1"/>
  <c r="G553" i="16"/>
  <c r="J552" i="16"/>
  <c r="I552" i="16"/>
  <c r="H552" i="16"/>
  <c r="G552" i="16"/>
  <c r="H551" i="16"/>
  <c r="J551" i="16" s="1"/>
  <c r="G551" i="16"/>
  <c r="I551" i="16" s="1"/>
  <c r="H550" i="16"/>
  <c r="J550" i="16" s="1"/>
  <c r="G550" i="16"/>
  <c r="I550" i="16" s="1"/>
  <c r="I549" i="16"/>
  <c r="H549" i="16"/>
  <c r="J549" i="16" s="1"/>
  <c r="G549" i="16"/>
  <c r="J548" i="16"/>
  <c r="I548" i="16"/>
  <c r="H548" i="16"/>
  <c r="G548" i="16"/>
  <c r="H547" i="16"/>
  <c r="J547" i="16" s="1"/>
  <c r="G547" i="16"/>
  <c r="I547" i="16" s="1"/>
  <c r="J546" i="16"/>
  <c r="I546" i="16"/>
  <c r="H546" i="16"/>
  <c r="G546" i="16"/>
  <c r="H545" i="16"/>
  <c r="J545" i="16" s="1"/>
  <c r="G545" i="16"/>
  <c r="I545" i="16" s="1"/>
  <c r="I544" i="16"/>
  <c r="H544" i="16"/>
  <c r="J544" i="16" s="1"/>
  <c r="G544" i="16"/>
  <c r="H543" i="16"/>
  <c r="J543" i="16" s="1"/>
  <c r="G543" i="16"/>
  <c r="I543" i="16" s="1"/>
  <c r="J542" i="16"/>
  <c r="I542" i="16"/>
  <c r="H542" i="16"/>
  <c r="G542" i="16"/>
  <c r="I541" i="16"/>
  <c r="H541" i="16"/>
  <c r="J541" i="16" s="1"/>
  <c r="G541" i="16"/>
  <c r="H540" i="16"/>
  <c r="J540" i="16" s="1"/>
  <c r="G540" i="16"/>
  <c r="I540" i="16" s="1"/>
  <c r="J539" i="16"/>
  <c r="I539" i="16"/>
  <c r="H539" i="16"/>
  <c r="G539" i="16"/>
  <c r="H538" i="16"/>
  <c r="J538" i="16" s="1"/>
  <c r="G538" i="16"/>
  <c r="I538" i="16" s="1"/>
  <c r="I537" i="16"/>
  <c r="H537" i="16"/>
  <c r="J537" i="16" s="1"/>
  <c r="G537" i="16"/>
  <c r="H536" i="16"/>
  <c r="J536" i="16" s="1"/>
  <c r="G536" i="16"/>
  <c r="I536" i="16" s="1"/>
  <c r="I535" i="16"/>
  <c r="H535" i="16"/>
  <c r="J535" i="16" s="1"/>
  <c r="G535" i="16"/>
  <c r="H534" i="16"/>
  <c r="J534" i="16" s="1"/>
  <c r="G534" i="16"/>
  <c r="I534" i="16" s="1"/>
  <c r="I533" i="16"/>
  <c r="H533" i="16"/>
  <c r="J533" i="16" s="1"/>
  <c r="G533" i="16"/>
  <c r="J532" i="16"/>
  <c r="H532" i="16"/>
  <c r="G532" i="16"/>
  <c r="I532" i="16" s="1"/>
  <c r="I529" i="16"/>
  <c r="H529" i="16"/>
  <c r="J529" i="16" s="1"/>
  <c r="G529" i="16"/>
  <c r="J528" i="16"/>
  <c r="I528" i="16"/>
  <c r="H528" i="16"/>
  <c r="G528" i="16"/>
  <c r="H527" i="16"/>
  <c r="J527" i="16" s="1"/>
  <c r="G527" i="16"/>
  <c r="I527" i="16" s="1"/>
  <c r="J526" i="16"/>
  <c r="I526" i="16"/>
  <c r="H526" i="16"/>
  <c r="G526" i="16"/>
  <c r="H525" i="16"/>
  <c r="J525" i="16" s="1"/>
  <c r="G525" i="16"/>
  <c r="I525" i="16" s="1"/>
  <c r="J524" i="16"/>
  <c r="I524" i="16"/>
  <c r="H524" i="16"/>
  <c r="G524" i="16"/>
  <c r="I523" i="16"/>
  <c r="H523" i="16"/>
  <c r="J523" i="16" s="1"/>
  <c r="G523" i="16"/>
  <c r="I522" i="16"/>
  <c r="H522" i="16"/>
  <c r="J522" i="16" s="1"/>
  <c r="G522" i="16"/>
  <c r="I519" i="16"/>
  <c r="H519" i="16"/>
  <c r="J519" i="16" s="1"/>
  <c r="G519" i="16"/>
  <c r="H518" i="16"/>
  <c r="J518" i="16" s="1"/>
  <c r="G518" i="16"/>
  <c r="I518" i="16" s="1"/>
  <c r="I517" i="16"/>
  <c r="H517" i="16"/>
  <c r="J517" i="16" s="1"/>
  <c r="G517" i="16"/>
  <c r="H516" i="16"/>
  <c r="J516" i="16" s="1"/>
  <c r="G516" i="16"/>
  <c r="I516" i="16" s="1"/>
  <c r="I515" i="16"/>
  <c r="H515" i="16"/>
  <c r="J515" i="16" s="1"/>
  <c r="G515" i="16"/>
  <c r="H514" i="16"/>
  <c r="J514" i="16" s="1"/>
  <c r="G514" i="16"/>
  <c r="I514" i="16" s="1"/>
  <c r="I513" i="16"/>
  <c r="H513" i="16"/>
  <c r="J513" i="16" s="1"/>
  <c r="G513" i="16"/>
  <c r="J512" i="16"/>
  <c r="H512" i="16"/>
  <c r="G512" i="16"/>
  <c r="I512" i="16" s="1"/>
  <c r="I511" i="16"/>
  <c r="H511" i="16"/>
  <c r="J511" i="16" s="1"/>
  <c r="G511" i="16"/>
  <c r="J508" i="16"/>
  <c r="I508" i="16"/>
  <c r="H508" i="16"/>
  <c r="G508" i="16"/>
  <c r="J507" i="16"/>
  <c r="I507" i="16"/>
  <c r="H507" i="16"/>
  <c r="G507" i="16"/>
  <c r="J506" i="16"/>
  <c r="I506" i="16"/>
  <c r="H506" i="16"/>
  <c r="G506" i="16"/>
  <c r="J505" i="16"/>
  <c r="I505" i="16"/>
  <c r="H505" i="16"/>
  <c r="G505" i="16"/>
  <c r="J504" i="16"/>
  <c r="I504" i="16"/>
  <c r="H504" i="16"/>
  <c r="G504" i="16"/>
  <c r="J503" i="16"/>
  <c r="I503" i="16"/>
  <c r="H503" i="16"/>
  <c r="G503" i="16"/>
  <c r="J500" i="16"/>
  <c r="I500" i="16"/>
  <c r="H500" i="16"/>
  <c r="G500" i="16"/>
  <c r="H499" i="16"/>
  <c r="J499" i="16" s="1"/>
  <c r="G499" i="16"/>
  <c r="I499" i="16" s="1"/>
  <c r="J498" i="16"/>
  <c r="I498" i="16"/>
  <c r="H498" i="16"/>
  <c r="G498" i="16"/>
  <c r="H497" i="16"/>
  <c r="J497" i="16" s="1"/>
  <c r="G497" i="16"/>
  <c r="I497" i="16" s="1"/>
  <c r="J496" i="16"/>
  <c r="I496" i="16"/>
  <c r="H496" i="16"/>
  <c r="G496" i="16"/>
  <c r="H495" i="16"/>
  <c r="J495" i="16" s="1"/>
  <c r="G495" i="16"/>
  <c r="I495" i="16" s="1"/>
  <c r="H494" i="16"/>
  <c r="J494" i="16" s="1"/>
  <c r="G494" i="16"/>
  <c r="I494" i="16" s="1"/>
  <c r="I491" i="16"/>
  <c r="H491" i="16"/>
  <c r="J491" i="16" s="1"/>
  <c r="G491" i="16"/>
  <c r="I490" i="16"/>
  <c r="H490" i="16"/>
  <c r="J490" i="16" s="1"/>
  <c r="G490" i="16"/>
  <c r="I487" i="16"/>
  <c r="H487" i="16"/>
  <c r="J487" i="16" s="1"/>
  <c r="G487" i="16"/>
  <c r="H486" i="16"/>
  <c r="J486" i="16" s="1"/>
  <c r="G486" i="16"/>
  <c r="I486" i="16" s="1"/>
  <c r="I485" i="16"/>
  <c r="H485" i="16"/>
  <c r="J485" i="16" s="1"/>
  <c r="G485" i="16"/>
  <c r="H484" i="16"/>
  <c r="J484" i="16" s="1"/>
  <c r="G484" i="16"/>
  <c r="I484" i="16" s="1"/>
  <c r="H481" i="16"/>
  <c r="J481" i="16" s="1"/>
  <c r="G481" i="16"/>
  <c r="I481" i="16" s="1"/>
  <c r="J480" i="16"/>
  <c r="I480" i="16"/>
  <c r="H480" i="16"/>
  <c r="G480" i="16"/>
  <c r="I479" i="16"/>
  <c r="H479" i="16"/>
  <c r="J479" i="16" s="1"/>
  <c r="G479" i="16"/>
  <c r="J478" i="16"/>
  <c r="I478" i="16"/>
  <c r="H478" i="16"/>
  <c r="G478" i="16"/>
  <c r="H477" i="16"/>
  <c r="J477" i="16" s="1"/>
  <c r="G477" i="16"/>
  <c r="I477" i="16" s="1"/>
  <c r="J476" i="16"/>
  <c r="I476" i="16"/>
  <c r="H476" i="16"/>
  <c r="G476" i="16"/>
  <c r="H475" i="16"/>
  <c r="J475" i="16" s="1"/>
  <c r="G475" i="16"/>
  <c r="I475" i="16" s="1"/>
  <c r="J474" i="16"/>
  <c r="I474" i="16"/>
  <c r="H474" i="16"/>
  <c r="G474" i="16"/>
  <c r="J473" i="16"/>
  <c r="I473" i="16"/>
  <c r="H473" i="16"/>
  <c r="G473" i="16"/>
  <c r="J472" i="16"/>
  <c r="I472" i="16"/>
  <c r="H472" i="16"/>
  <c r="G472" i="16"/>
  <c r="H471" i="16"/>
  <c r="J471" i="16" s="1"/>
  <c r="G471" i="16"/>
  <c r="I471" i="16" s="1"/>
  <c r="H468" i="16"/>
  <c r="J468" i="16" s="1"/>
  <c r="G468" i="16"/>
  <c r="I468" i="16" s="1"/>
  <c r="I467" i="16"/>
  <c r="H467" i="16"/>
  <c r="J467" i="16" s="1"/>
  <c r="G467" i="16"/>
  <c r="I466" i="16"/>
  <c r="H466" i="16"/>
  <c r="J466" i="16" s="1"/>
  <c r="G466" i="16"/>
  <c r="I465" i="16"/>
  <c r="H465" i="16"/>
  <c r="J465" i="16" s="1"/>
  <c r="G465" i="16"/>
  <c r="H462" i="16"/>
  <c r="J462" i="16" s="1"/>
  <c r="G462" i="16"/>
  <c r="I462" i="16" s="1"/>
  <c r="I461" i="16"/>
  <c r="H461" i="16"/>
  <c r="J461" i="16" s="1"/>
  <c r="G461" i="16"/>
  <c r="H460" i="16"/>
  <c r="J460" i="16" s="1"/>
  <c r="G460" i="16"/>
  <c r="I460" i="16" s="1"/>
  <c r="H459" i="16"/>
  <c r="J459" i="16" s="1"/>
  <c r="G459" i="16"/>
  <c r="I459" i="16" s="1"/>
  <c r="J458" i="16"/>
  <c r="H458" i="16"/>
  <c r="G458" i="16"/>
  <c r="I458" i="16" s="1"/>
  <c r="I457" i="16"/>
  <c r="H457" i="16"/>
  <c r="J457" i="16" s="1"/>
  <c r="G457" i="16"/>
  <c r="J456" i="16"/>
  <c r="I456" i="16"/>
  <c r="H456" i="16"/>
  <c r="G456" i="16"/>
  <c r="H453" i="16"/>
  <c r="J453" i="16" s="1"/>
  <c r="G453" i="16"/>
  <c r="I453" i="16" s="1"/>
  <c r="J452" i="16"/>
  <c r="I452" i="16"/>
  <c r="H452" i="16"/>
  <c r="G452" i="16"/>
  <c r="I451" i="16"/>
  <c r="H451" i="16"/>
  <c r="J451" i="16" s="1"/>
  <c r="G451" i="16"/>
  <c r="J450" i="16"/>
  <c r="I450" i="16"/>
  <c r="H450" i="16"/>
  <c r="G450" i="16"/>
  <c r="J449" i="16"/>
  <c r="I449" i="16"/>
  <c r="H449" i="16"/>
  <c r="G449" i="16"/>
  <c r="J448" i="16"/>
  <c r="I448" i="16"/>
  <c r="H448" i="16"/>
  <c r="G448" i="16"/>
  <c r="H447" i="16"/>
  <c r="J447" i="16" s="1"/>
  <c r="G447" i="16"/>
  <c r="I447" i="16" s="1"/>
  <c r="H446" i="16"/>
  <c r="J446" i="16" s="1"/>
  <c r="G446" i="16"/>
  <c r="I446" i="16" s="1"/>
  <c r="I445" i="16"/>
  <c r="H445" i="16"/>
  <c r="J445" i="16" s="1"/>
  <c r="G445" i="16"/>
  <c r="I444" i="16"/>
  <c r="H444" i="16"/>
  <c r="J444" i="16" s="1"/>
  <c r="G444" i="16"/>
  <c r="I441" i="16"/>
  <c r="H441" i="16"/>
  <c r="J441" i="16" s="1"/>
  <c r="G441" i="16"/>
  <c r="H440" i="16"/>
  <c r="J440" i="16" s="1"/>
  <c r="G440" i="16"/>
  <c r="I440" i="16" s="1"/>
  <c r="I439" i="16"/>
  <c r="H439" i="16"/>
  <c r="J439" i="16" s="1"/>
  <c r="G439" i="16"/>
  <c r="H438" i="16"/>
  <c r="J438" i="16" s="1"/>
  <c r="G438" i="16"/>
  <c r="I438" i="16" s="1"/>
  <c r="H437" i="16"/>
  <c r="J437" i="16" s="1"/>
  <c r="G437" i="16"/>
  <c r="I437" i="16" s="1"/>
  <c r="J436" i="16"/>
  <c r="H436" i="16"/>
  <c r="G436" i="16"/>
  <c r="I436" i="16" s="1"/>
  <c r="I435" i="16"/>
  <c r="H435" i="16"/>
  <c r="J435" i="16" s="1"/>
  <c r="G435" i="16"/>
  <c r="J434" i="16"/>
  <c r="I434" i="16"/>
  <c r="H434" i="16"/>
  <c r="G434" i="16"/>
  <c r="H433" i="16"/>
  <c r="J433" i="16" s="1"/>
  <c r="G433" i="16"/>
  <c r="I433" i="16" s="1"/>
  <c r="J432" i="16"/>
  <c r="I432" i="16"/>
  <c r="H432" i="16"/>
  <c r="G432" i="16"/>
  <c r="H431" i="16"/>
  <c r="J431" i="16" s="1"/>
  <c r="G431" i="16"/>
  <c r="I431" i="16" s="1"/>
  <c r="I428" i="16"/>
  <c r="H428" i="16"/>
  <c r="J428" i="16" s="1"/>
  <c r="G428" i="16"/>
  <c r="I427" i="16"/>
  <c r="H427" i="16"/>
  <c r="J427" i="16" s="1"/>
  <c r="G427" i="16"/>
  <c r="H424" i="16"/>
  <c r="J424" i="16" s="1"/>
  <c r="G424" i="16"/>
  <c r="I424" i="16" s="1"/>
  <c r="I423" i="16"/>
  <c r="H423" i="16"/>
  <c r="J423" i="16" s="1"/>
  <c r="G423" i="16"/>
  <c r="I422" i="16"/>
  <c r="H422" i="16"/>
  <c r="J422" i="16" s="1"/>
  <c r="G422" i="16"/>
  <c r="I421" i="16"/>
  <c r="H421" i="16"/>
  <c r="J421" i="16" s="1"/>
  <c r="G421" i="16"/>
  <c r="H420" i="16"/>
  <c r="J420" i="16" s="1"/>
  <c r="G420" i="16"/>
  <c r="I420" i="16" s="1"/>
  <c r="I419" i="16"/>
  <c r="H419" i="16"/>
  <c r="J419" i="16" s="1"/>
  <c r="G419" i="16"/>
  <c r="H418" i="16"/>
  <c r="J418" i="16" s="1"/>
  <c r="G418" i="16"/>
  <c r="I418" i="16" s="1"/>
  <c r="H417" i="16"/>
  <c r="J417" i="16" s="1"/>
  <c r="G417" i="16"/>
  <c r="I417" i="16" s="1"/>
  <c r="J416" i="16"/>
  <c r="I416" i="16"/>
  <c r="H416" i="16"/>
  <c r="G416" i="16"/>
  <c r="I415" i="16"/>
  <c r="H415" i="16"/>
  <c r="J415" i="16" s="1"/>
  <c r="G415" i="16"/>
  <c r="J414" i="16"/>
  <c r="I414" i="16"/>
  <c r="H414" i="16"/>
  <c r="G414" i="16"/>
  <c r="H411" i="16"/>
  <c r="J411" i="16" s="1"/>
  <c r="G411" i="16"/>
  <c r="I411" i="16" s="1"/>
  <c r="J410" i="16"/>
  <c r="I410" i="16"/>
  <c r="H410" i="16"/>
  <c r="G410" i="16"/>
  <c r="H409" i="16"/>
  <c r="J409" i="16" s="1"/>
  <c r="G409" i="16"/>
  <c r="I409" i="16" s="1"/>
  <c r="J408" i="16"/>
  <c r="I408" i="16"/>
  <c r="H408" i="16"/>
  <c r="G408" i="16"/>
  <c r="H407" i="16"/>
  <c r="J407" i="16" s="1"/>
  <c r="G407" i="16"/>
  <c r="I407" i="16" s="1"/>
  <c r="H404" i="16"/>
  <c r="J404" i="16" s="1"/>
  <c r="G404" i="16"/>
  <c r="I404" i="16" s="1"/>
  <c r="I403" i="16"/>
  <c r="H403" i="16"/>
  <c r="J403" i="16" s="1"/>
  <c r="G403" i="16"/>
  <c r="I402" i="16"/>
  <c r="H402" i="16"/>
  <c r="J402" i="16" s="1"/>
  <c r="G402" i="16"/>
  <c r="I401" i="16"/>
  <c r="H401" i="16"/>
  <c r="J401" i="16" s="1"/>
  <c r="G401" i="16"/>
  <c r="J400" i="16"/>
  <c r="I400" i="16"/>
  <c r="H400" i="16"/>
  <c r="G400" i="16"/>
  <c r="I399" i="16"/>
  <c r="H399" i="16"/>
  <c r="J399" i="16" s="1"/>
  <c r="G399" i="16"/>
  <c r="H396" i="16"/>
  <c r="J396" i="16" s="1"/>
  <c r="G396" i="16"/>
  <c r="I396" i="16" s="1"/>
  <c r="I395" i="16"/>
  <c r="H395" i="16"/>
  <c r="J395" i="16" s="1"/>
  <c r="G395" i="16"/>
  <c r="J394" i="16"/>
  <c r="H394" i="16"/>
  <c r="G394" i="16"/>
  <c r="I394" i="16" s="1"/>
  <c r="I393" i="16"/>
  <c r="H393" i="16"/>
  <c r="J393" i="16" s="1"/>
  <c r="G393" i="16"/>
  <c r="J392" i="16"/>
  <c r="I392" i="16"/>
  <c r="H392" i="16"/>
  <c r="G392" i="16"/>
  <c r="I391" i="16"/>
  <c r="H391" i="16"/>
  <c r="J391" i="16" s="1"/>
  <c r="G391" i="16"/>
  <c r="J390" i="16"/>
  <c r="I390" i="16"/>
  <c r="H390" i="16"/>
  <c r="G390" i="16"/>
  <c r="H389" i="16"/>
  <c r="J389" i="16" s="1"/>
  <c r="G389" i="16"/>
  <c r="I389" i="16" s="1"/>
  <c r="I388" i="16"/>
  <c r="H388" i="16"/>
  <c r="J388" i="16" s="1"/>
  <c r="G388" i="16"/>
  <c r="H385" i="16"/>
  <c r="J385" i="16" s="1"/>
  <c r="G385" i="16"/>
  <c r="I385" i="16" s="1"/>
  <c r="J384" i="16"/>
  <c r="I384" i="16"/>
  <c r="H384" i="16"/>
  <c r="G384" i="16"/>
  <c r="I383" i="16"/>
  <c r="H383" i="16"/>
  <c r="J383" i="16" s="1"/>
  <c r="G383" i="16"/>
  <c r="H380" i="16"/>
  <c r="J380" i="16" s="1"/>
  <c r="G380" i="16"/>
  <c r="I380" i="16" s="1"/>
  <c r="I379" i="16"/>
  <c r="H379" i="16"/>
  <c r="J379" i="16" s="1"/>
  <c r="G379" i="16"/>
  <c r="H378" i="16"/>
  <c r="J378" i="16" s="1"/>
  <c r="G378" i="16"/>
  <c r="I378" i="16" s="1"/>
  <c r="I377" i="16"/>
  <c r="H377" i="16"/>
  <c r="J377" i="16" s="1"/>
  <c r="G377" i="16"/>
  <c r="H376" i="16"/>
  <c r="J376" i="16" s="1"/>
  <c r="G376" i="16"/>
  <c r="I376" i="16" s="1"/>
  <c r="I375" i="16"/>
  <c r="H375" i="16"/>
  <c r="J375" i="16" s="1"/>
  <c r="G375" i="16"/>
  <c r="J374" i="16"/>
  <c r="H374" i="16"/>
  <c r="G374" i="16"/>
  <c r="I374" i="16" s="1"/>
  <c r="I373" i="16"/>
  <c r="H373" i="16"/>
  <c r="J373" i="16" s="1"/>
  <c r="G373" i="16"/>
  <c r="J372" i="16"/>
  <c r="I372" i="16"/>
  <c r="H372" i="16"/>
  <c r="G372" i="16"/>
  <c r="I371" i="16"/>
  <c r="H371" i="16"/>
  <c r="J371" i="16" s="1"/>
  <c r="G371" i="16"/>
  <c r="J370" i="16"/>
  <c r="I370" i="16"/>
  <c r="H370" i="16"/>
  <c r="G370" i="16"/>
  <c r="I369" i="16"/>
  <c r="H369" i="16"/>
  <c r="J369" i="16" s="1"/>
  <c r="G369" i="16"/>
  <c r="J368" i="16"/>
  <c r="I368" i="16"/>
  <c r="H368" i="16"/>
  <c r="G368" i="16"/>
  <c r="H367" i="16"/>
  <c r="J367" i="16" s="1"/>
  <c r="G367" i="16"/>
  <c r="I367" i="16" s="1"/>
  <c r="J366" i="16"/>
  <c r="I366" i="16"/>
  <c r="H366" i="16"/>
  <c r="G366" i="16"/>
  <c r="J365" i="16"/>
  <c r="I365" i="16"/>
  <c r="H365" i="16"/>
  <c r="G365" i="16"/>
  <c r="J364" i="16"/>
  <c r="I364" i="16"/>
  <c r="H364" i="16"/>
  <c r="G364" i="16"/>
  <c r="H363" i="16"/>
  <c r="J363" i="16" s="1"/>
  <c r="G363" i="16"/>
  <c r="I363" i="16" s="1"/>
  <c r="J362" i="16"/>
  <c r="I362" i="16"/>
  <c r="H362" i="16"/>
  <c r="G362" i="16"/>
  <c r="I361" i="16"/>
  <c r="H361" i="16"/>
  <c r="J361" i="16" s="1"/>
  <c r="G361" i="16"/>
  <c r="J360" i="16"/>
  <c r="I360" i="16"/>
  <c r="H360" i="16"/>
  <c r="G360" i="16"/>
  <c r="I359" i="16"/>
  <c r="H359" i="16"/>
  <c r="J359" i="16" s="1"/>
  <c r="G359" i="16"/>
  <c r="J358" i="16"/>
  <c r="I358" i="16"/>
  <c r="H358" i="16"/>
  <c r="G358" i="16"/>
  <c r="I357" i="16"/>
  <c r="H357" i="16"/>
  <c r="J357" i="16" s="1"/>
  <c r="G357" i="16"/>
  <c r="J356" i="16"/>
  <c r="I356" i="16"/>
  <c r="H356" i="16"/>
  <c r="G356" i="16"/>
  <c r="H355" i="16"/>
  <c r="J355" i="16" s="1"/>
  <c r="G355" i="16"/>
  <c r="I355" i="16" s="1"/>
  <c r="J352" i="16"/>
  <c r="I352" i="16"/>
  <c r="H352" i="16"/>
  <c r="G352" i="16"/>
  <c r="I351" i="16"/>
  <c r="H351" i="16"/>
  <c r="J351" i="16" s="1"/>
  <c r="G351" i="16"/>
  <c r="J348" i="16"/>
  <c r="I348" i="16"/>
  <c r="H348" i="16"/>
  <c r="G348" i="16"/>
  <c r="I347" i="16"/>
  <c r="H347" i="16"/>
  <c r="J347" i="16" s="1"/>
  <c r="G347" i="16"/>
  <c r="J346" i="16"/>
  <c r="I346" i="16"/>
  <c r="H346" i="16"/>
  <c r="G346" i="16"/>
  <c r="H345" i="16"/>
  <c r="J345" i="16" s="1"/>
  <c r="G345" i="16"/>
  <c r="I345" i="16" s="1"/>
  <c r="J344" i="16"/>
  <c r="I344" i="16"/>
  <c r="H344" i="16"/>
  <c r="G344" i="16"/>
  <c r="H343" i="16"/>
  <c r="J343" i="16" s="1"/>
  <c r="G343" i="16"/>
  <c r="I343" i="16" s="1"/>
  <c r="J342" i="16"/>
  <c r="I342" i="16"/>
  <c r="H342" i="16"/>
  <c r="G342" i="16"/>
  <c r="I341" i="16"/>
  <c r="H341" i="16"/>
  <c r="J341" i="16" s="1"/>
  <c r="G341" i="16"/>
  <c r="J340" i="16"/>
  <c r="I340" i="16"/>
  <c r="H340" i="16"/>
  <c r="G340" i="16"/>
  <c r="I339" i="16"/>
  <c r="H339" i="16"/>
  <c r="J339" i="16" s="1"/>
  <c r="G339" i="16"/>
  <c r="J338" i="16"/>
  <c r="I338" i="16"/>
  <c r="H338" i="16"/>
  <c r="G338" i="16"/>
  <c r="I337" i="16"/>
  <c r="H337" i="16"/>
  <c r="J337" i="16" s="1"/>
  <c r="G337" i="16"/>
  <c r="J334" i="16"/>
  <c r="I334" i="16"/>
  <c r="H334" i="16"/>
  <c r="G334" i="16"/>
  <c r="I333" i="16"/>
  <c r="H333" i="16"/>
  <c r="J333" i="16" s="1"/>
  <c r="G333" i="16"/>
  <c r="J332" i="16"/>
  <c r="I332" i="16"/>
  <c r="H332" i="16"/>
  <c r="G332" i="16"/>
  <c r="I331" i="16"/>
  <c r="H331" i="16"/>
  <c r="J331" i="16" s="1"/>
  <c r="G331" i="16"/>
  <c r="J330" i="16"/>
  <c r="I330" i="16"/>
  <c r="H330" i="16"/>
  <c r="G330" i="16"/>
  <c r="I327" i="16"/>
  <c r="H327" i="16"/>
  <c r="J327" i="16" s="1"/>
  <c r="G327" i="16"/>
  <c r="J326" i="16"/>
  <c r="I326" i="16"/>
  <c r="H326" i="16"/>
  <c r="G326" i="16"/>
  <c r="H325" i="16"/>
  <c r="J325" i="16" s="1"/>
  <c r="G325" i="16"/>
  <c r="I325" i="16" s="1"/>
  <c r="J322" i="16"/>
  <c r="I322" i="16"/>
  <c r="H322" i="16"/>
  <c r="G322" i="16"/>
  <c r="H321" i="16"/>
  <c r="J321" i="16" s="1"/>
  <c r="G321" i="16"/>
  <c r="I321" i="16" s="1"/>
  <c r="J318" i="16"/>
  <c r="I318" i="16"/>
  <c r="H318" i="16"/>
  <c r="G318" i="16"/>
  <c r="I317" i="16"/>
  <c r="H317" i="16"/>
  <c r="J317" i="16" s="1"/>
  <c r="G317" i="16"/>
  <c r="J316" i="16"/>
  <c r="I316" i="16"/>
  <c r="H316" i="16"/>
  <c r="G316" i="16"/>
  <c r="I315" i="16"/>
  <c r="H315" i="16"/>
  <c r="J315" i="16" s="1"/>
  <c r="G315" i="16"/>
  <c r="J312" i="16"/>
  <c r="I312" i="16"/>
  <c r="H312" i="16"/>
  <c r="G312" i="16"/>
  <c r="I311" i="16"/>
  <c r="H311" i="16"/>
  <c r="J311" i="16" s="1"/>
  <c r="G311" i="16"/>
  <c r="J310" i="16"/>
  <c r="I310" i="16"/>
  <c r="H310" i="16"/>
  <c r="G310" i="16"/>
  <c r="H309" i="16"/>
  <c r="J309" i="16" s="1"/>
  <c r="G309" i="16"/>
  <c r="I309" i="16" s="1"/>
  <c r="J308" i="16"/>
  <c r="I308" i="16"/>
  <c r="H308" i="16"/>
  <c r="G308" i="16"/>
  <c r="I307" i="16"/>
  <c r="H307" i="16"/>
  <c r="J307" i="16" s="1"/>
  <c r="G307" i="16"/>
  <c r="J306" i="16"/>
  <c r="I306" i="16"/>
  <c r="H306" i="16"/>
  <c r="G306" i="16"/>
  <c r="I305" i="16"/>
  <c r="H305" i="16"/>
  <c r="J305" i="16" s="1"/>
  <c r="G305" i="16"/>
  <c r="J304" i="16"/>
  <c r="I304" i="16"/>
  <c r="H304" i="16"/>
  <c r="G304" i="16"/>
  <c r="I303" i="16"/>
  <c r="H303" i="16"/>
  <c r="J303" i="16" s="1"/>
  <c r="G303" i="16"/>
  <c r="J302" i="16"/>
  <c r="I302" i="16"/>
  <c r="H302" i="16"/>
  <c r="G302" i="16"/>
  <c r="H301" i="16"/>
  <c r="J301" i="16" s="1"/>
  <c r="G301" i="16"/>
  <c r="I301" i="16" s="1"/>
  <c r="J298" i="16"/>
  <c r="I298" i="16"/>
  <c r="H298" i="16"/>
  <c r="G298" i="16"/>
  <c r="I297" i="16"/>
  <c r="H297" i="16"/>
  <c r="J297" i="16" s="1"/>
  <c r="G297" i="16"/>
  <c r="J296" i="16"/>
  <c r="I296" i="16"/>
  <c r="H296" i="16"/>
  <c r="G296" i="16"/>
  <c r="I295" i="16"/>
  <c r="H295" i="16"/>
  <c r="J295" i="16" s="1"/>
  <c r="G295" i="16"/>
  <c r="J294" i="16"/>
  <c r="I294" i="16"/>
  <c r="H294" i="16"/>
  <c r="G294" i="16"/>
  <c r="I293" i="16"/>
  <c r="H293" i="16"/>
  <c r="J293" i="16" s="1"/>
  <c r="G293" i="16"/>
  <c r="J290" i="16"/>
  <c r="I290" i="16"/>
  <c r="H290" i="16"/>
  <c r="G290" i="16"/>
  <c r="H289" i="16"/>
  <c r="J289" i="16" s="1"/>
  <c r="G289" i="16"/>
  <c r="I289" i="16" s="1"/>
  <c r="J288" i="16"/>
  <c r="I288" i="16"/>
  <c r="H288" i="16"/>
  <c r="G288" i="16"/>
  <c r="I287" i="16"/>
  <c r="H287" i="16"/>
  <c r="J287" i="16" s="1"/>
  <c r="G287" i="16"/>
  <c r="J286" i="16"/>
  <c r="I286" i="16"/>
  <c r="H286" i="16"/>
  <c r="G286" i="16"/>
  <c r="I285" i="16"/>
  <c r="H285" i="16"/>
  <c r="J285" i="16" s="1"/>
  <c r="G285" i="16"/>
  <c r="J284" i="16"/>
  <c r="I284" i="16"/>
  <c r="H284" i="16"/>
  <c r="G284" i="16"/>
  <c r="H281" i="16"/>
  <c r="J281" i="16" s="1"/>
  <c r="G281" i="16"/>
  <c r="I281" i="16" s="1"/>
  <c r="J280" i="16"/>
  <c r="I280" i="16"/>
  <c r="H280" i="16"/>
  <c r="G280" i="16"/>
  <c r="H279" i="16"/>
  <c r="J279" i="16" s="1"/>
  <c r="G279" i="16"/>
  <c r="I279" i="16" s="1"/>
  <c r="J276" i="16"/>
  <c r="I276" i="16"/>
  <c r="H276" i="16"/>
  <c r="G276" i="16"/>
  <c r="I275" i="16"/>
  <c r="H275" i="16"/>
  <c r="J275" i="16" s="1"/>
  <c r="G275" i="16"/>
  <c r="J274" i="16"/>
  <c r="I274" i="16"/>
  <c r="H274" i="16"/>
  <c r="G274" i="16"/>
  <c r="I273" i="16"/>
  <c r="H273" i="16"/>
  <c r="J273" i="16" s="1"/>
  <c r="G273" i="16"/>
  <c r="J272" i="16"/>
  <c r="I272" i="16"/>
  <c r="H272" i="16"/>
  <c r="G272" i="16"/>
  <c r="J271" i="16"/>
  <c r="I271" i="16"/>
  <c r="H271" i="16"/>
  <c r="G271" i="16"/>
  <c r="J270" i="16"/>
  <c r="I270" i="16"/>
  <c r="H270" i="16"/>
  <c r="G270" i="16"/>
  <c r="I269" i="16"/>
  <c r="H269" i="16"/>
  <c r="J269" i="16" s="1"/>
  <c r="G269" i="16"/>
  <c r="J268" i="16"/>
  <c r="I268" i="16"/>
  <c r="H268" i="16"/>
  <c r="G268" i="16"/>
  <c r="H267" i="16"/>
  <c r="J267" i="16" s="1"/>
  <c r="G267" i="16"/>
  <c r="I267" i="16" s="1"/>
  <c r="J266" i="16"/>
  <c r="I266" i="16"/>
  <c r="H266" i="16"/>
  <c r="G266" i="16"/>
  <c r="I265" i="16"/>
  <c r="H265" i="16"/>
  <c r="J265" i="16" s="1"/>
  <c r="G265" i="16"/>
  <c r="J262" i="16"/>
  <c r="I262" i="16"/>
  <c r="H262" i="16"/>
  <c r="G262" i="16"/>
  <c r="I261" i="16"/>
  <c r="H261" i="16"/>
  <c r="J261" i="16" s="1"/>
  <c r="G261" i="16"/>
  <c r="J258" i="16"/>
  <c r="I258" i="16"/>
  <c r="H258" i="16"/>
  <c r="G258" i="16"/>
  <c r="H257" i="16"/>
  <c r="J257" i="16" s="1"/>
  <c r="G257" i="16"/>
  <c r="I257" i="16" s="1"/>
  <c r="J256" i="16"/>
  <c r="I256" i="16"/>
  <c r="H256" i="16"/>
  <c r="G256" i="16"/>
  <c r="H255" i="16"/>
  <c r="J255" i="16" s="1"/>
  <c r="G255" i="16"/>
  <c r="I255" i="16" s="1"/>
  <c r="J254" i="16"/>
  <c r="I254" i="16"/>
  <c r="H254" i="16"/>
  <c r="G254" i="16"/>
  <c r="I253" i="16"/>
  <c r="H253" i="16"/>
  <c r="J253" i="16" s="1"/>
  <c r="G253" i="16"/>
  <c r="J252" i="16"/>
  <c r="I252" i="16"/>
  <c r="H252" i="16"/>
  <c r="G252" i="16"/>
  <c r="I249" i="16"/>
  <c r="H249" i="16"/>
  <c r="J249" i="16" s="1"/>
  <c r="G249" i="16"/>
  <c r="J248" i="16"/>
  <c r="I248" i="16"/>
  <c r="H248" i="16"/>
  <c r="G248" i="16"/>
  <c r="I247" i="16"/>
  <c r="H247" i="16"/>
  <c r="J247" i="16" s="1"/>
  <c r="G247" i="16"/>
  <c r="J246" i="16"/>
  <c r="I246" i="16"/>
  <c r="H246" i="16"/>
  <c r="G246" i="16"/>
  <c r="H245" i="16"/>
  <c r="J245" i="16" s="1"/>
  <c r="G245" i="16"/>
  <c r="I245" i="16" s="1"/>
  <c r="J244" i="16"/>
  <c r="I244" i="16"/>
  <c r="H244" i="16"/>
  <c r="G244" i="16"/>
  <c r="H243" i="16"/>
  <c r="J243" i="16" s="1"/>
  <c r="G243" i="16"/>
  <c r="I243" i="16" s="1"/>
  <c r="J242" i="16"/>
  <c r="I242" i="16"/>
  <c r="H242" i="16"/>
  <c r="G242" i="16"/>
  <c r="I239" i="16"/>
  <c r="H239" i="16"/>
  <c r="J239" i="16" s="1"/>
  <c r="G239" i="16"/>
  <c r="J238" i="16"/>
  <c r="I238" i="16"/>
  <c r="H238" i="16"/>
  <c r="G238" i="16"/>
  <c r="H237" i="16"/>
  <c r="J237" i="16" s="1"/>
  <c r="G237" i="16"/>
  <c r="I237" i="16" s="1"/>
  <c r="J236" i="16"/>
  <c r="I236" i="16"/>
  <c r="H236" i="16"/>
  <c r="G236" i="16"/>
  <c r="H235" i="16"/>
  <c r="J235" i="16" s="1"/>
  <c r="G235" i="16"/>
  <c r="I235" i="16" s="1"/>
  <c r="J232" i="16"/>
  <c r="I232" i="16"/>
  <c r="H232" i="16"/>
  <c r="G232" i="16"/>
  <c r="J231" i="16"/>
  <c r="I231" i="16"/>
  <c r="H231" i="16"/>
  <c r="G231" i="16"/>
  <c r="J228" i="16"/>
  <c r="I228" i="16"/>
  <c r="H228" i="16"/>
  <c r="G228" i="16"/>
  <c r="I227" i="16"/>
  <c r="H227" i="16"/>
  <c r="J227" i="16" s="1"/>
  <c r="G227" i="16"/>
  <c r="J226" i="16"/>
  <c r="I226" i="16"/>
  <c r="H226" i="16"/>
  <c r="G226" i="16"/>
  <c r="I225" i="16"/>
  <c r="H225" i="16"/>
  <c r="J225" i="16" s="1"/>
  <c r="G225" i="16"/>
  <c r="J222" i="16"/>
  <c r="I222" i="16"/>
  <c r="H222" i="16"/>
  <c r="G222" i="16"/>
  <c r="I221" i="16"/>
  <c r="H221" i="16"/>
  <c r="J221" i="16" s="1"/>
  <c r="G221" i="16"/>
  <c r="J220" i="16"/>
  <c r="I220" i="16"/>
  <c r="H220" i="16"/>
  <c r="G220" i="16"/>
  <c r="I219" i="16"/>
  <c r="H219" i="16"/>
  <c r="J219" i="16" s="1"/>
  <c r="G219" i="16"/>
  <c r="J216" i="16"/>
  <c r="I216" i="16"/>
  <c r="H216" i="16"/>
  <c r="G216" i="16"/>
  <c r="I215" i="16"/>
  <c r="H215" i="16"/>
  <c r="J215" i="16" s="1"/>
  <c r="G215" i="16"/>
  <c r="J212" i="16"/>
  <c r="I212" i="16"/>
  <c r="H212" i="16"/>
  <c r="G212" i="16"/>
  <c r="I211" i="16"/>
  <c r="H211" i="16"/>
  <c r="J211" i="16" s="1"/>
  <c r="G211" i="16"/>
  <c r="J210" i="16"/>
  <c r="I210" i="16"/>
  <c r="H210" i="16"/>
  <c r="G210" i="16"/>
  <c r="I209" i="16"/>
  <c r="H209" i="16"/>
  <c r="J209" i="16" s="1"/>
  <c r="G209" i="16"/>
  <c r="J208" i="16"/>
  <c r="I208" i="16"/>
  <c r="H208" i="16"/>
  <c r="G208" i="16"/>
  <c r="I207" i="16"/>
  <c r="H207" i="16"/>
  <c r="J207" i="16" s="1"/>
  <c r="G207" i="16"/>
  <c r="J204" i="16"/>
  <c r="I204" i="16"/>
  <c r="H204" i="16"/>
  <c r="G204" i="16"/>
  <c r="J203" i="16"/>
  <c r="I203" i="16"/>
  <c r="H203" i="16"/>
  <c r="G203" i="16"/>
  <c r="J202" i="16"/>
  <c r="I202" i="16"/>
  <c r="H202" i="16"/>
  <c r="G202" i="16"/>
  <c r="I199" i="16"/>
  <c r="H199" i="16"/>
  <c r="J199" i="16" s="1"/>
  <c r="G199" i="16"/>
  <c r="J198" i="16"/>
  <c r="I198" i="16"/>
  <c r="H198" i="16"/>
  <c r="G198" i="16"/>
  <c r="J197" i="16"/>
  <c r="I197" i="16"/>
  <c r="H197" i="16"/>
  <c r="G197" i="16"/>
  <c r="J196" i="16"/>
  <c r="I196" i="16"/>
  <c r="H196" i="16"/>
  <c r="G196" i="16"/>
  <c r="I195" i="16"/>
  <c r="H195" i="16"/>
  <c r="J195" i="16" s="1"/>
  <c r="G195" i="16"/>
  <c r="J194" i="16"/>
  <c r="I194" i="16"/>
  <c r="H194" i="16"/>
  <c r="G194" i="16"/>
  <c r="I193" i="16"/>
  <c r="H193" i="16"/>
  <c r="J193" i="16" s="1"/>
  <c r="G193" i="16"/>
  <c r="J192" i="16"/>
  <c r="I192" i="16"/>
  <c r="H192" i="16"/>
  <c r="G192" i="16"/>
  <c r="I191" i="16"/>
  <c r="H191" i="16"/>
  <c r="J191" i="16" s="1"/>
  <c r="G191" i="16"/>
  <c r="J190" i="16"/>
  <c r="I190" i="16"/>
  <c r="H190" i="16"/>
  <c r="G190" i="16"/>
  <c r="I189" i="16"/>
  <c r="H189" i="16"/>
  <c r="J189" i="16" s="1"/>
  <c r="G189" i="16"/>
  <c r="J188" i="16"/>
  <c r="I188" i="16"/>
  <c r="H188" i="16"/>
  <c r="G188" i="16"/>
  <c r="I187" i="16"/>
  <c r="H187" i="16"/>
  <c r="J187" i="16" s="1"/>
  <c r="G187" i="16"/>
  <c r="J186" i="16"/>
  <c r="I186" i="16"/>
  <c r="H186" i="16"/>
  <c r="G186" i="16"/>
  <c r="I183" i="16"/>
  <c r="H183" i="16"/>
  <c r="J183" i="16" s="1"/>
  <c r="G183" i="16"/>
  <c r="J182" i="16"/>
  <c r="I182" i="16"/>
  <c r="H182" i="16"/>
  <c r="G182" i="16"/>
  <c r="I181" i="16"/>
  <c r="H181" i="16"/>
  <c r="J181" i="16" s="1"/>
  <c r="G181" i="16"/>
  <c r="J180" i="16"/>
  <c r="I180" i="16"/>
  <c r="H180" i="16"/>
  <c r="G180" i="16"/>
  <c r="I179" i="16"/>
  <c r="H179" i="16"/>
  <c r="J179" i="16" s="1"/>
  <c r="G179" i="16"/>
  <c r="J178" i="16"/>
  <c r="I178" i="16"/>
  <c r="H178" i="16"/>
  <c r="G178" i="16"/>
  <c r="I177" i="16"/>
  <c r="H177" i="16"/>
  <c r="J177" i="16" s="1"/>
  <c r="G177" i="16"/>
  <c r="J176" i="16"/>
  <c r="I176" i="16"/>
  <c r="H176" i="16"/>
  <c r="G176" i="16"/>
  <c r="I175" i="16"/>
  <c r="H175" i="16"/>
  <c r="J175" i="16" s="1"/>
  <c r="G175" i="16"/>
  <c r="J172" i="16"/>
  <c r="I172" i="16"/>
  <c r="H172" i="16"/>
  <c r="G172" i="16"/>
  <c r="I171" i="16"/>
  <c r="H171" i="16"/>
  <c r="J171" i="16" s="1"/>
  <c r="G171" i="16"/>
  <c r="J170" i="16"/>
  <c r="I170" i="16"/>
  <c r="H170" i="16"/>
  <c r="G170" i="16"/>
  <c r="I169" i="16"/>
  <c r="H169" i="16"/>
  <c r="J169" i="16" s="1"/>
  <c r="G169" i="16"/>
  <c r="J168" i="16"/>
  <c r="I168" i="16"/>
  <c r="H168" i="16"/>
  <c r="G168" i="16"/>
  <c r="I167" i="16"/>
  <c r="H167" i="16"/>
  <c r="J167" i="16" s="1"/>
  <c r="G167" i="16"/>
  <c r="J166" i="16"/>
  <c r="I166" i="16"/>
  <c r="H166" i="16"/>
  <c r="G166" i="16"/>
  <c r="I165" i="16"/>
  <c r="H165" i="16"/>
  <c r="J165" i="16" s="1"/>
  <c r="G165" i="16"/>
  <c r="J164" i="16"/>
  <c r="I164" i="16"/>
  <c r="H164" i="16"/>
  <c r="G164" i="16"/>
  <c r="I163" i="16"/>
  <c r="H163" i="16"/>
  <c r="J163" i="16" s="1"/>
  <c r="G163" i="16"/>
  <c r="J162" i="16"/>
  <c r="I162" i="16"/>
  <c r="H162" i="16"/>
  <c r="G162" i="16"/>
  <c r="I161" i="16"/>
  <c r="H161" i="16"/>
  <c r="J161" i="16" s="1"/>
  <c r="G161" i="16"/>
  <c r="J160" i="16"/>
  <c r="I160" i="16"/>
  <c r="H160" i="16"/>
  <c r="G160" i="16"/>
  <c r="I157" i="16"/>
  <c r="H157" i="16"/>
  <c r="J157" i="16" s="1"/>
  <c r="G157" i="16"/>
  <c r="J156" i="16"/>
  <c r="I156" i="16"/>
  <c r="H156" i="16"/>
  <c r="G156" i="16"/>
  <c r="I155" i="16"/>
  <c r="H155" i="16"/>
  <c r="J155" i="16" s="1"/>
  <c r="G155" i="16"/>
  <c r="J154" i="16"/>
  <c r="I154" i="16"/>
  <c r="H154" i="16"/>
  <c r="G154" i="16"/>
  <c r="I151" i="16"/>
  <c r="H151" i="16"/>
  <c r="J151" i="16" s="1"/>
  <c r="G151" i="16"/>
  <c r="J150" i="16"/>
  <c r="I150" i="16"/>
  <c r="H150" i="16"/>
  <c r="G150" i="16"/>
  <c r="I149" i="16"/>
  <c r="H149" i="16"/>
  <c r="J149" i="16" s="1"/>
  <c r="G149" i="16"/>
  <c r="J148" i="16"/>
  <c r="I148" i="16"/>
  <c r="H148" i="16"/>
  <c r="G148" i="16"/>
  <c r="I147" i="16"/>
  <c r="H147" i="16"/>
  <c r="J147" i="16" s="1"/>
  <c r="G147" i="16"/>
  <c r="J144" i="16"/>
  <c r="I144" i="16"/>
  <c r="H144" i="16"/>
  <c r="G144" i="16"/>
  <c r="I143" i="16"/>
  <c r="H143" i="16"/>
  <c r="J143" i="16" s="1"/>
  <c r="G143" i="16"/>
  <c r="J142" i="16"/>
  <c r="I142" i="16"/>
  <c r="H142" i="16"/>
  <c r="G142" i="16"/>
  <c r="J139" i="16"/>
  <c r="I139" i="16"/>
  <c r="H139" i="16"/>
  <c r="G139" i="16"/>
  <c r="J138" i="16"/>
  <c r="I138" i="16"/>
  <c r="H138" i="16"/>
  <c r="G138" i="16"/>
  <c r="J137" i="16"/>
  <c r="I137" i="16"/>
  <c r="H137" i="16"/>
  <c r="G137" i="16"/>
  <c r="J134" i="16"/>
  <c r="I134" i="16"/>
  <c r="H134" i="16"/>
  <c r="G134" i="16"/>
  <c r="I133" i="16"/>
  <c r="H133" i="16"/>
  <c r="J133" i="16" s="1"/>
  <c r="G133" i="16"/>
  <c r="J132" i="16"/>
  <c r="I132" i="16"/>
  <c r="H132" i="16"/>
  <c r="G132" i="16"/>
  <c r="I131" i="16"/>
  <c r="H131" i="16"/>
  <c r="J131" i="16" s="1"/>
  <c r="G131" i="16"/>
  <c r="J128" i="16"/>
  <c r="I128" i="16"/>
  <c r="H128" i="16"/>
  <c r="G128" i="16"/>
  <c r="I127" i="16"/>
  <c r="H127" i="16"/>
  <c r="J127" i="16" s="1"/>
  <c r="G127" i="16"/>
  <c r="J124" i="16"/>
  <c r="H124" i="16"/>
  <c r="G124" i="16"/>
  <c r="I124" i="16" s="1"/>
  <c r="I123" i="16"/>
  <c r="H123" i="16"/>
  <c r="J123" i="16" s="1"/>
  <c r="G123" i="16"/>
  <c r="H122" i="16"/>
  <c r="J122" i="16" s="1"/>
  <c r="G122" i="16"/>
  <c r="I122" i="16" s="1"/>
  <c r="I121" i="16"/>
  <c r="H121" i="16"/>
  <c r="J121" i="16" s="1"/>
  <c r="G121" i="16"/>
  <c r="J120" i="16"/>
  <c r="H120" i="16"/>
  <c r="G120" i="16"/>
  <c r="I120" i="16" s="1"/>
  <c r="I119" i="16"/>
  <c r="H119" i="16"/>
  <c r="J119" i="16" s="1"/>
  <c r="G119" i="16"/>
  <c r="H118" i="16"/>
  <c r="J118" i="16" s="1"/>
  <c r="G118" i="16"/>
  <c r="I118" i="16" s="1"/>
  <c r="I117" i="16"/>
  <c r="H117" i="16"/>
  <c r="J117" i="16" s="1"/>
  <c r="G117" i="16"/>
  <c r="J116" i="16"/>
  <c r="I116" i="16"/>
  <c r="H116" i="16"/>
  <c r="G116" i="16"/>
  <c r="I115" i="16"/>
  <c r="H115" i="16"/>
  <c r="J115" i="16" s="1"/>
  <c r="G115" i="16"/>
  <c r="J114" i="16"/>
  <c r="H114" i="16"/>
  <c r="G114" i="16"/>
  <c r="I114" i="16" s="1"/>
  <c r="I113" i="16"/>
  <c r="H113" i="16"/>
  <c r="J113" i="16" s="1"/>
  <c r="G113" i="16"/>
  <c r="H112" i="16"/>
  <c r="J112" i="16" s="1"/>
  <c r="G112" i="16"/>
  <c r="I112" i="16" s="1"/>
  <c r="I109" i="16"/>
  <c r="H109" i="16"/>
  <c r="J109" i="16" s="1"/>
  <c r="G109" i="16"/>
  <c r="J108" i="16"/>
  <c r="H108" i="16"/>
  <c r="G108" i="16"/>
  <c r="I108" i="16" s="1"/>
  <c r="I107" i="16"/>
  <c r="H107" i="16"/>
  <c r="J107" i="16" s="1"/>
  <c r="G107" i="16"/>
  <c r="J104" i="16"/>
  <c r="H104" i="16"/>
  <c r="G104" i="16"/>
  <c r="I104" i="16" s="1"/>
  <c r="I103" i="16"/>
  <c r="H103" i="16"/>
  <c r="J103" i="16" s="1"/>
  <c r="G103" i="16"/>
  <c r="J102" i="16"/>
  <c r="H102" i="16"/>
  <c r="G102" i="16"/>
  <c r="I102" i="16" s="1"/>
  <c r="I101" i="16"/>
  <c r="H101" i="16"/>
  <c r="J101" i="16" s="1"/>
  <c r="G101" i="16"/>
  <c r="H98" i="16"/>
  <c r="J98" i="16" s="1"/>
  <c r="G98" i="16"/>
  <c r="I98" i="16" s="1"/>
  <c r="I97" i="16"/>
  <c r="H97" i="16"/>
  <c r="J97" i="16" s="1"/>
  <c r="G97" i="16"/>
  <c r="J94" i="16"/>
  <c r="H94" i="16"/>
  <c r="G94" i="16"/>
  <c r="I94" i="16" s="1"/>
  <c r="I93" i="16"/>
  <c r="H93" i="16"/>
  <c r="J93" i="16" s="1"/>
  <c r="G93" i="16"/>
  <c r="J90" i="16"/>
  <c r="H90" i="16"/>
  <c r="G90" i="16"/>
  <c r="I90" i="16" s="1"/>
  <c r="I89" i="16"/>
  <c r="H89" i="16"/>
  <c r="J89" i="16" s="1"/>
  <c r="G89" i="16"/>
  <c r="J88" i="16"/>
  <c r="H88" i="16"/>
  <c r="G88" i="16"/>
  <c r="I88" i="16" s="1"/>
  <c r="I85" i="16"/>
  <c r="H85" i="16"/>
  <c r="J85" i="16" s="1"/>
  <c r="G85" i="16"/>
  <c r="I84" i="16"/>
  <c r="H84" i="16"/>
  <c r="J84" i="16" s="1"/>
  <c r="G84" i="16"/>
  <c r="J83" i="16"/>
  <c r="I83" i="16"/>
  <c r="H83" i="16"/>
  <c r="G83" i="16"/>
  <c r="H82" i="16"/>
  <c r="J82" i="16" s="1"/>
  <c r="G82" i="16"/>
  <c r="I82" i="16" s="1"/>
  <c r="I81" i="16"/>
  <c r="H81" i="16"/>
  <c r="J81" i="16" s="1"/>
  <c r="G81" i="16"/>
  <c r="J80" i="16"/>
  <c r="I80" i="16"/>
  <c r="H80" i="16"/>
  <c r="G80" i="16"/>
  <c r="I79" i="16"/>
  <c r="H79" i="16"/>
  <c r="J79" i="16" s="1"/>
  <c r="G79" i="16"/>
  <c r="H76" i="16"/>
  <c r="J76" i="16" s="1"/>
  <c r="G76" i="16"/>
  <c r="I76" i="16" s="1"/>
  <c r="I75" i="16"/>
  <c r="H75" i="16"/>
  <c r="J75" i="16" s="1"/>
  <c r="G75" i="16"/>
  <c r="J72" i="16"/>
  <c r="H72" i="16"/>
  <c r="G72" i="16"/>
  <c r="I72" i="16" s="1"/>
  <c r="I71" i="16"/>
  <c r="H71" i="16"/>
  <c r="J71" i="16" s="1"/>
  <c r="G71" i="16"/>
  <c r="J70" i="16"/>
  <c r="H70" i="16"/>
  <c r="G70" i="16"/>
  <c r="I70" i="16" s="1"/>
  <c r="I69" i="16"/>
  <c r="H69" i="16"/>
  <c r="J69" i="16" s="1"/>
  <c r="G69" i="16"/>
  <c r="H68" i="16"/>
  <c r="J68" i="16" s="1"/>
  <c r="G68" i="16"/>
  <c r="I68" i="16" s="1"/>
  <c r="I67" i="16"/>
  <c r="H67" i="16"/>
  <c r="J67" i="16" s="1"/>
  <c r="G67" i="16"/>
  <c r="H66" i="16"/>
  <c r="J66" i="16" s="1"/>
  <c r="G66" i="16"/>
  <c r="I66" i="16" s="1"/>
  <c r="I65" i="16"/>
  <c r="H65" i="16"/>
  <c r="J65" i="16" s="1"/>
  <c r="G65" i="16"/>
  <c r="J64" i="16"/>
  <c r="H64" i="16"/>
  <c r="G64" i="16"/>
  <c r="I64" i="16" s="1"/>
  <c r="I63" i="16"/>
  <c r="H63" i="16"/>
  <c r="J63" i="16" s="1"/>
  <c r="G63" i="16"/>
  <c r="J62" i="16"/>
  <c r="I62" i="16"/>
  <c r="H62" i="16"/>
  <c r="G62" i="16"/>
  <c r="J61" i="16"/>
  <c r="I61" i="16"/>
  <c r="H61" i="16"/>
  <c r="G61" i="16"/>
  <c r="H60" i="16"/>
  <c r="J60" i="16" s="1"/>
  <c r="G60" i="16"/>
  <c r="I60" i="16" s="1"/>
  <c r="I59" i="16"/>
  <c r="H59" i="16"/>
  <c r="J59" i="16" s="1"/>
  <c r="G59" i="16"/>
  <c r="J58" i="16"/>
  <c r="H58" i="16"/>
  <c r="G58" i="16"/>
  <c r="I58" i="16" s="1"/>
  <c r="I57" i="16"/>
  <c r="H57" i="16"/>
  <c r="J57" i="16" s="1"/>
  <c r="G57" i="16"/>
  <c r="H56" i="16"/>
  <c r="J56" i="16" s="1"/>
  <c r="G56" i="16"/>
  <c r="I56" i="16" s="1"/>
  <c r="I55" i="16"/>
  <c r="H55" i="16"/>
  <c r="J55" i="16" s="1"/>
  <c r="G55" i="16"/>
  <c r="J54" i="16"/>
  <c r="H54" i="16"/>
  <c r="G54" i="16"/>
  <c r="I54" i="16" s="1"/>
  <c r="I53" i="16"/>
  <c r="H53" i="16"/>
  <c r="J53" i="16" s="1"/>
  <c r="G53" i="16"/>
  <c r="H52" i="16"/>
  <c r="J52" i="16" s="1"/>
  <c r="G52" i="16"/>
  <c r="I52" i="16" s="1"/>
  <c r="J51" i="16"/>
  <c r="I51" i="16"/>
  <c r="H51" i="16"/>
  <c r="G51" i="16"/>
  <c r="H50" i="16"/>
  <c r="J50" i="16" s="1"/>
  <c r="G50" i="16"/>
  <c r="I50" i="16" s="1"/>
  <c r="I49" i="16"/>
  <c r="H49" i="16"/>
  <c r="J49" i="16" s="1"/>
  <c r="G49" i="16"/>
  <c r="J48" i="16"/>
  <c r="H48" i="16"/>
  <c r="G48" i="16"/>
  <c r="I48" i="16" s="1"/>
  <c r="I45" i="16"/>
  <c r="H45" i="16"/>
  <c r="J45" i="16" s="1"/>
  <c r="G45" i="16"/>
  <c r="J44" i="16"/>
  <c r="H44" i="16"/>
  <c r="G44" i="16"/>
  <c r="I44" i="16" s="1"/>
  <c r="I43" i="16"/>
  <c r="H43" i="16"/>
  <c r="J43" i="16" s="1"/>
  <c r="G43" i="16"/>
  <c r="J42" i="16"/>
  <c r="H42" i="16"/>
  <c r="G42" i="16"/>
  <c r="I42" i="16" s="1"/>
  <c r="I39" i="16"/>
  <c r="H39" i="16"/>
  <c r="J39" i="16" s="1"/>
  <c r="G39" i="16"/>
  <c r="I38" i="16"/>
  <c r="H38" i="16"/>
  <c r="J38" i="16" s="1"/>
  <c r="G38" i="16"/>
  <c r="I37" i="16"/>
  <c r="H37" i="16"/>
  <c r="J37" i="16" s="1"/>
  <c r="G37" i="16"/>
  <c r="J36" i="16"/>
  <c r="H36" i="16"/>
  <c r="G36" i="16"/>
  <c r="I36" i="16" s="1"/>
  <c r="I35" i="16"/>
  <c r="H35" i="16"/>
  <c r="J35" i="16" s="1"/>
  <c r="G35" i="16"/>
  <c r="H34" i="16"/>
  <c r="J34" i="16" s="1"/>
  <c r="G34" i="16"/>
  <c r="I34" i="16" s="1"/>
  <c r="I33" i="16"/>
  <c r="H33" i="16"/>
  <c r="J33" i="16" s="1"/>
  <c r="G33" i="16"/>
  <c r="J32" i="16"/>
  <c r="H32" i="16"/>
  <c r="G32" i="16"/>
  <c r="I32" i="16" s="1"/>
  <c r="I31" i="16"/>
  <c r="H31" i="16"/>
  <c r="J31" i="16" s="1"/>
  <c r="G31" i="16"/>
  <c r="J30" i="16"/>
  <c r="H30" i="16"/>
  <c r="G30" i="16"/>
  <c r="I30" i="16" s="1"/>
  <c r="I29" i="16"/>
  <c r="H29" i="16"/>
  <c r="J29" i="16" s="1"/>
  <c r="G29" i="16"/>
  <c r="J28" i="16"/>
  <c r="H28" i="16"/>
  <c r="G28" i="16"/>
  <c r="I28" i="16" s="1"/>
  <c r="I27" i="16"/>
  <c r="H27" i="16"/>
  <c r="J27" i="16" s="1"/>
  <c r="G27" i="16"/>
  <c r="H26" i="16"/>
  <c r="J26" i="16" s="1"/>
  <c r="G26" i="16"/>
  <c r="I26" i="16" s="1"/>
  <c r="I25" i="16"/>
  <c r="H25" i="16"/>
  <c r="J25" i="16" s="1"/>
  <c r="G25" i="16"/>
  <c r="J24" i="16"/>
  <c r="H24" i="16"/>
  <c r="G24" i="16"/>
  <c r="I24" i="16" s="1"/>
  <c r="I23" i="16"/>
  <c r="H23" i="16"/>
  <c r="J23" i="16" s="1"/>
  <c r="G23" i="16"/>
  <c r="H20" i="16"/>
  <c r="J20" i="16" s="1"/>
  <c r="G20" i="16"/>
  <c r="I20" i="16" s="1"/>
  <c r="I19" i="16"/>
  <c r="H19" i="16"/>
  <c r="J19" i="16" s="1"/>
  <c r="G19" i="16"/>
  <c r="J16" i="16"/>
  <c r="H16" i="16"/>
  <c r="G16" i="16"/>
  <c r="I16" i="16" s="1"/>
  <c r="I15" i="16"/>
  <c r="H15" i="16"/>
  <c r="J15" i="16" s="1"/>
  <c r="G15" i="16"/>
  <c r="H12" i="16"/>
  <c r="J12" i="16" s="1"/>
  <c r="G12" i="16"/>
  <c r="I12" i="16" s="1"/>
  <c r="I11" i="16"/>
  <c r="H11" i="16"/>
  <c r="J11" i="16" s="1"/>
  <c r="G11" i="16"/>
  <c r="J10" i="16"/>
  <c r="H10" i="16"/>
  <c r="G10" i="16"/>
  <c r="I10" i="16" s="1"/>
  <c r="I9" i="16"/>
  <c r="H9" i="16"/>
  <c r="J9" i="16" s="1"/>
  <c r="G9" i="16"/>
  <c r="J8" i="16"/>
  <c r="H8" i="16"/>
  <c r="G8" i="16"/>
  <c r="I8" i="16" s="1"/>
  <c r="D5" i="16"/>
  <c r="C5" i="16"/>
  <c r="E5" i="16" s="1"/>
  <c r="B5" i="16"/>
  <c r="J31" i="15"/>
  <c r="H31" i="15"/>
  <c r="I26" i="15" s="1"/>
  <c r="F31" i="15"/>
  <c r="G27" i="15" s="1"/>
  <c r="D31" i="15"/>
  <c r="E28" i="15" s="1"/>
  <c r="B31" i="15"/>
  <c r="K29" i="15"/>
  <c r="J29" i="15"/>
  <c r="G29" i="15"/>
  <c r="E29" i="15"/>
  <c r="C29" i="15"/>
  <c r="K28" i="15"/>
  <c r="J28" i="15"/>
  <c r="C28" i="15"/>
  <c r="K27" i="15"/>
  <c r="J27" i="15"/>
  <c r="E27" i="15"/>
  <c r="C27" i="15"/>
  <c r="K26" i="15"/>
  <c r="J26" i="15"/>
  <c r="G26" i="15"/>
  <c r="E26" i="15"/>
  <c r="C26" i="15"/>
  <c r="K25" i="15"/>
  <c r="J25" i="15"/>
  <c r="G25" i="15"/>
  <c r="E25" i="15"/>
  <c r="C25" i="15"/>
  <c r="K24" i="15"/>
  <c r="J24" i="15"/>
  <c r="C24" i="15"/>
  <c r="K23" i="15"/>
  <c r="J23" i="15"/>
  <c r="E23" i="15"/>
  <c r="C23" i="15"/>
  <c r="K22" i="15"/>
  <c r="J22" i="15"/>
  <c r="G22" i="15"/>
  <c r="E22" i="15"/>
  <c r="C22" i="15"/>
  <c r="K21" i="15"/>
  <c r="J21" i="15"/>
  <c r="G21" i="15"/>
  <c r="E21" i="15"/>
  <c r="C21" i="15"/>
  <c r="K20" i="15"/>
  <c r="J20" i="15"/>
  <c r="C20" i="15"/>
  <c r="K19" i="15"/>
  <c r="J19" i="15"/>
  <c r="E19" i="15"/>
  <c r="C19" i="15"/>
  <c r="K18" i="15"/>
  <c r="J18" i="15"/>
  <c r="G18" i="15"/>
  <c r="E18" i="15"/>
  <c r="C18" i="15"/>
  <c r="K17" i="15"/>
  <c r="J17" i="15"/>
  <c r="G17" i="15"/>
  <c r="E17" i="15"/>
  <c r="C17" i="15"/>
  <c r="K16" i="15"/>
  <c r="J16" i="15"/>
  <c r="G16" i="15"/>
  <c r="E16" i="15"/>
  <c r="C16" i="15"/>
  <c r="K15" i="15"/>
  <c r="J15" i="15"/>
  <c r="E15" i="15"/>
  <c r="C15" i="15"/>
  <c r="K14" i="15"/>
  <c r="J14" i="15"/>
  <c r="G14" i="15"/>
  <c r="E14" i="15"/>
  <c r="C14" i="15"/>
  <c r="K13" i="15"/>
  <c r="J13" i="15"/>
  <c r="G13" i="15"/>
  <c r="E13" i="15"/>
  <c r="C13" i="15"/>
  <c r="K12" i="15"/>
  <c r="J12" i="15"/>
  <c r="G12" i="15"/>
  <c r="E12" i="15"/>
  <c r="C12" i="15"/>
  <c r="K11" i="15"/>
  <c r="J11" i="15"/>
  <c r="E11" i="15"/>
  <c r="C11" i="15"/>
  <c r="K10" i="15"/>
  <c r="J10" i="15"/>
  <c r="G10" i="15"/>
  <c r="E10" i="15"/>
  <c r="C10" i="15"/>
  <c r="K9" i="15"/>
  <c r="J9" i="15"/>
  <c r="G9" i="15"/>
  <c r="E9" i="15"/>
  <c r="C9" i="15"/>
  <c r="K8" i="15"/>
  <c r="J8" i="15"/>
  <c r="G8" i="15"/>
  <c r="E8" i="15"/>
  <c r="C8" i="15"/>
  <c r="K7" i="15"/>
  <c r="J7" i="15"/>
  <c r="E7" i="15"/>
  <c r="C7" i="15"/>
  <c r="F5" i="15"/>
  <c r="D5" i="15"/>
  <c r="H5" i="15" s="1"/>
  <c r="B5" i="15"/>
  <c r="K56" i="14"/>
  <c r="J56" i="14"/>
  <c r="I56" i="14"/>
  <c r="G56" i="14"/>
  <c r="E56" i="14"/>
  <c r="C56" i="14"/>
  <c r="K54" i="14"/>
  <c r="I54" i="14"/>
  <c r="H54" i="14"/>
  <c r="G54" i="14"/>
  <c r="F54" i="14"/>
  <c r="G51" i="14" s="1"/>
  <c r="D54" i="14"/>
  <c r="E45" i="14" s="1"/>
  <c r="C54" i="14"/>
  <c r="B54" i="14"/>
  <c r="C50" i="14" s="1"/>
  <c r="K52" i="14"/>
  <c r="J52" i="14"/>
  <c r="I52" i="14"/>
  <c r="G52" i="14"/>
  <c r="C52" i="14"/>
  <c r="K51" i="14"/>
  <c r="J51" i="14"/>
  <c r="I51" i="14"/>
  <c r="K50" i="14"/>
  <c r="J50" i="14"/>
  <c r="I50" i="14"/>
  <c r="G50" i="14"/>
  <c r="K49" i="14"/>
  <c r="J49" i="14"/>
  <c r="I49" i="14"/>
  <c r="G49" i="14"/>
  <c r="E49" i="14"/>
  <c r="C49" i="14"/>
  <c r="K48" i="14"/>
  <c r="J48" i="14"/>
  <c r="I48" i="14"/>
  <c r="G48" i="14"/>
  <c r="C48" i="14"/>
  <c r="K47" i="14"/>
  <c r="J47" i="14"/>
  <c r="I47" i="14"/>
  <c r="K46" i="14"/>
  <c r="J46" i="14"/>
  <c r="I46" i="14"/>
  <c r="G46" i="14"/>
  <c r="K45" i="14"/>
  <c r="J45" i="14"/>
  <c r="I45" i="14"/>
  <c r="G45" i="14"/>
  <c r="C45" i="14"/>
  <c r="K44" i="14"/>
  <c r="J44" i="14"/>
  <c r="I44" i="14"/>
  <c r="G44" i="14"/>
  <c r="C44" i="14"/>
  <c r="K43" i="14"/>
  <c r="J43" i="14"/>
  <c r="I43" i="14"/>
  <c r="K42" i="14"/>
  <c r="J42" i="14"/>
  <c r="I42" i="14"/>
  <c r="G42" i="14"/>
  <c r="K41" i="14"/>
  <c r="J41" i="14"/>
  <c r="I41" i="14"/>
  <c r="G41" i="14"/>
  <c r="E41" i="14"/>
  <c r="C41" i="14"/>
  <c r="K40" i="14"/>
  <c r="J40" i="14"/>
  <c r="I40" i="14"/>
  <c r="G40" i="14"/>
  <c r="C40" i="14"/>
  <c r="K39" i="14"/>
  <c r="J39" i="14"/>
  <c r="I39" i="14"/>
  <c r="K38" i="14"/>
  <c r="J38" i="14"/>
  <c r="I38" i="14"/>
  <c r="G38" i="14"/>
  <c r="K37" i="14"/>
  <c r="J37" i="14"/>
  <c r="I37" i="14"/>
  <c r="G37" i="14"/>
  <c r="E37" i="14"/>
  <c r="C37" i="14"/>
  <c r="I34" i="14"/>
  <c r="H34" i="14"/>
  <c r="I32" i="14" s="1"/>
  <c r="F34" i="14"/>
  <c r="E34" i="14"/>
  <c r="D34" i="14"/>
  <c r="J34" i="14" s="1"/>
  <c r="C34" i="14"/>
  <c r="B34" i="14"/>
  <c r="K32" i="14"/>
  <c r="J32" i="14"/>
  <c r="E32" i="14"/>
  <c r="C32" i="14"/>
  <c r="K31" i="14"/>
  <c r="J31" i="14"/>
  <c r="I31" i="14"/>
  <c r="C31" i="14"/>
  <c r="K30" i="14"/>
  <c r="J30" i="14"/>
  <c r="E30" i="14"/>
  <c r="C30" i="14"/>
  <c r="K29" i="14"/>
  <c r="J29" i="14"/>
  <c r="I29" i="14"/>
  <c r="C29" i="14"/>
  <c r="K28" i="14"/>
  <c r="J28" i="14"/>
  <c r="G28" i="14"/>
  <c r="E28" i="14"/>
  <c r="C28" i="14"/>
  <c r="K27" i="14"/>
  <c r="J27" i="14"/>
  <c r="I27" i="14"/>
  <c r="C27" i="14"/>
  <c r="K26" i="14"/>
  <c r="J26" i="14"/>
  <c r="E26" i="14"/>
  <c r="C26" i="14"/>
  <c r="K25" i="14"/>
  <c r="J25" i="14"/>
  <c r="I25" i="14"/>
  <c r="C25" i="14"/>
  <c r="K24" i="14"/>
  <c r="J24" i="14"/>
  <c r="G24" i="14"/>
  <c r="E24" i="14"/>
  <c r="C24" i="14"/>
  <c r="I21" i="14"/>
  <c r="H21" i="14"/>
  <c r="I19" i="14" s="1"/>
  <c r="F21" i="14"/>
  <c r="E21" i="14"/>
  <c r="D21" i="14"/>
  <c r="J21" i="14" s="1"/>
  <c r="C21" i="14"/>
  <c r="B21" i="14"/>
  <c r="K19" i="14"/>
  <c r="J19" i="14"/>
  <c r="E19" i="14"/>
  <c r="C19" i="14"/>
  <c r="K18" i="14"/>
  <c r="J18" i="14"/>
  <c r="I18" i="14"/>
  <c r="C18" i="14"/>
  <c r="K17" i="14"/>
  <c r="J17" i="14"/>
  <c r="E17" i="14"/>
  <c r="C17" i="14"/>
  <c r="K16" i="14"/>
  <c r="J16" i="14"/>
  <c r="I16" i="14"/>
  <c r="C16" i="14"/>
  <c r="K15" i="14"/>
  <c r="J15" i="14"/>
  <c r="E15" i="14"/>
  <c r="C15" i="14"/>
  <c r="K14" i="14"/>
  <c r="J14" i="14"/>
  <c r="I14" i="14"/>
  <c r="C14" i="14"/>
  <c r="K13" i="14"/>
  <c r="J13" i="14"/>
  <c r="E13" i="14"/>
  <c r="C13" i="14"/>
  <c r="K12" i="14"/>
  <c r="J12" i="14"/>
  <c r="I12" i="14"/>
  <c r="C12" i="14"/>
  <c r="K11" i="14"/>
  <c r="J11" i="14"/>
  <c r="E11" i="14"/>
  <c r="C11" i="14"/>
  <c r="K10" i="14"/>
  <c r="J10" i="14"/>
  <c r="I10" i="14"/>
  <c r="C10" i="14"/>
  <c r="K9" i="14"/>
  <c r="J9" i="14"/>
  <c r="E9" i="14"/>
  <c r="C9" i="14"/>
  <c r="K8" i="14"/>
  <c r="J8" i="14"/>
  <c r="I8" i="14"/>
  <c r="C8" i="14"/>
  <c r="K7" i="14"/>
  <c r="J7" i="14"/>
  <c r="E7" i="14"/>
  <c r="C7" i="14"/>
  <c r="D5" i="14"/>
  <c r="H5" i="14" s="1"/>
  <c r="B5" i="14"/>
  <c r="F5" i="14" s="1"/>
  <c r="J29" i="13"/>
  <c r="H29" i="13"/>
  <c r="F29" i="13"/>
  <c r="G25" i="13" s="1"/>
  <c r="D29" i="13"/>
  <c r="E26" i="13" s="1"/>
  <c r="B29" i="13"/>
  <c r="K27" i="13"/>
  <c r="J27" i="13"/>
  <c r="G27" i="13"/>
  <c r="E27" i="13"/>
  <c r="C27" i="13"/>
  <c r="K26" i="13"/>
  <c r="J26" i="13"/>
  <c r="C26" i="13"/>
  <c r="K25" i="13"/>
  <c r="J25" i="13"/>
  <c r="E25" i="13"/>
  <c r="C25" i="13"/>
  <c r="K24" i="13"/>
  <c r="J24" i="13"/>
  <c r="G24" i="13"/>
  <c r="E24" i="13"/>
  <c r="C24" i="13"/>
  <c r="K23" i="13"/>
  <c r="J23" i="13"/>
  <c r="G23" i="13"/>
  <c r="E23" i="13"/>
  <c r="C23" i="13"/>
  <c r="K22" i="13"/>
  <c r="J22" i="13"/>
  <c r="G22" i="13"/>
  <c r="C22" i="13"/>
  <c r="K21" i="13"/>
  <c r="J21" i="13"/>
  <c r="E21" i="13"/>
  <c r="C21" i="13"/>
  <c r="K20" i="13"/>
  <c r="J20" i="13"/>
  <c r="G20" i="13"/>
  <c r="E20" i="13"/>
  <c r="C20" i="13"/>
  <c r="K19" i="13"/>
  <c r="J19" i="13"/>
  <c r="G19" i="13"/>
  <c r="E19" i="13"/>
  <c r="C19" i="13"/>
  <c r="K18" i="13"/>
  <c r="J18" i="13"/>
  <c r="G18" i="13"/>
  <c r="C18" i="13"/>
  <c r="K17" i="13"/>
  <c r="J17" i="13"/>
  <c r="E17" i="13"/>
  <c r="C17" i="13"/>
  <c r="K16" i="13"/>
  <c r="J16" i="13"/>
  <c r="I16" i="13"/>
  <c r="G16" i="13"/>
  <c r="E16" i="13"/>
  <c r="C16" i="13"/>
  <c r="K15" i="13"/>
  <c r="J15" i="13"/>
  <c r="G15" i="13"/>
  <c r="E15" i="13"/>
  <c r="C15" i="13"/>
  <c r="K14" i="13"/>
  <c r="J14" i="13"/>
  <c r="G14" i="13"/>
  <c r="C14" i="13"/>
  <c r="K13" i="13"/>
  <c r="J13" i="13"/>
  <c r="E13" i="13"/>
  <c r="C13" i="13"/>
  <c r="K12" i="13"/>
  <c r="J12" i="13"/>
  <c r="G12" i="13"/>
  <c r="E12" i="13"/>
  <c r="C12" i="13"/>
  <c r="K11" i="13"/>
  <c r="J11" i="13"/>
  <c r="G11" i="13"/>
  <c r="E11" i="13"/>
  <c r="C11" i="13"/>
  <c r="K10" i="13"/>
  <c r="J10" i="13"/>
  <c r="G10" i="13"/>
  <c r="E10" i="13"/>
  <c r="C10" i="13"/>
  <c r="K9" i="13"/>
  <c r="J9" i="13"/>
  <c r="E9" i="13"/>
  <c r="C9" i="13"/>
  <c r="K8" i="13"/>
  <c r="J8" i="13"/>
  <c r="G8" i="13"/>
  <c r="E8" i="13"/>
  <c r="C8" i="13"/>
  <c r="K7" i="13"/>
  <c r="J7" i="13"/>
  <c r="G7" i="13"/>
  <c r="E7" i="13"/>
  <c r="C7" i="13"/>
  <c r="D5" i="13"/>
  <c r="H5" i="13" s="1"/>
  <c r="B5" i="13"/>
  <c r="F5" i="13" s="1"/>
  <c r="K80" i="12"/>
  <c r="J80" i="12"/>
  <c r="I80" i="12"/>
  <c r="G80" i="12"/>
  <c r="E80" i="12"/>
  <c r="C80" i="12"/>
  <c r="H78" i="12"/>
  <c r="G78" i="12"/>
  <c r="F78" i="12"/>
  <c r="G73" i="12" s="1"/>
  <c r="E78" i="12"/>
  <c r="D78" i="12"/>
  <c r="C78" i="12"/>
  <c r="B78" i="12"/>
  <c r="C76" i="12" s="1"/>
  <c r="K76" i="12"/>
  <c r="J76" i="12"/>
  <c r="G76" i="12"/>
  <c r="E76" i="12"/>
  <c r="K75" i="12"/>
  <c r="J75" i="12"/>
  <c r="G75" i="12"/>
  <c r="E75" i="12"/>
  <c r="K74" i="12"/>
  <c r="J74" i="12"/>
  <c r="G74" i="12"/>
  <c r="E74" i="12"/>
  <c r="C74" i="12"/>
  <c r="K73" i="12"/>
  <c r="J73" i="12"/>
  <c r="E73" i="12"/>
  <c r="C73" i="12"/>
  <c r="K72" i="12"/>
  <c r="J72" i="12"/>
  <c r="G72" i="12"/>
  <c r="E72" i="12"/>
  <c r="K71" i="12"/>
  <c r="J71" i="12"/>
  <c r="G71" i="12"/>
  <c r="E71" i="12"/>
  <c r="C71" i="12"/>
  <c r="K70" i="12"/>
  <c r="J70" i="12"/>
  <c r="G70" i="12"/>
  <c r="E70" i="12"/>
  <c r="C70" i="12"/>
  <c r="K69" i="12"/>
  <c r="J69" i="12"/>
  <c r="E69" i="12"/>
  <c r="C69" i="12"/>
  <c r="K68" i="12"/>
  <c r="J68" i="12"/>
  <c r="G68" i="12"/>
  <c r="E68" i="12"/>
  <c r="K67" i="12"/>
  <c r="J67" i="12"/>
  <c r="G67" i="12"/>
  <c r="E67" i="12"/>
  <c r="C67" i="12"/>
  <c r="K66" i="12"/>
  <c r="J66" i="12"/>
  <c r="G66" i="12"/>
  <c r="E66" i="12"/>
  <c r="C66" i="12"/>
  <c r="K65" i="12"/>
  <c r="J65" i="12"/>
  <c r="E65" i="12"/>
  <c r="C65" i="12"/>
  <c r="K64" i="12"/>
  <c r="J64" i="12"/>
  <c r="G64" i="12"/>
  <c r="E64" i="12"/>
  <c r="K63" i="12"/>
  <c r="J63" i="12"/>
  <c r="G63" i="12"/>
  <c r="E63" i="12"/>
  <c r="C63" i="12"/>
  <c r="K62" i="12"/>
  <c r="J62" i="12"/>
  <c r="G62" i="12"/>
  <c r="E62" i="12"/>
  <c r="C62" i="12"/>
  <c r="K61" i="12"/>
  <c r="J61" i="12"/>
  <c r="E61" i="12"/>
  <c r="C61" i="12"/>
  <c r="K60" i="12"/>
  <c r="J60" i="12"/>
  <c r="G60" i="12"/>
  <c r="E60" i="12"/>
  <c r="K59" i="12"/>
  <c r="J59" i="12"/>
  <c r="G59" i="12"/>
  <c r="E59" i="12"/>
  <c r="C59" i="12"/>
  <c r="I56" i="12"/>
  <c r="H56" i="12"/>
  <c r="I54" i="12" s="1"/>
  <c r="F56" i="12"/>
  <c r="E56" i="12"/>
  <c r="D56" i="12"/>
  <c r="J56" i="12" s="1"/>
  <c r="C56" i="12"/>
  <c r="B56" i="12"/>
  <c r="K54" i="12"/>
  <c r="J54" i="12"/>
  <c r="E54" i="12"/>
  <c r="C54" i="12"/>
  <c r="K53" i="12"/>
  <c r="J53" i="12"/>
  <c r="I53" i="12"/>
  <c r="C53" i="12"/>
  <c r="K52" i="12"/>
  <c r="J52" i="12"/>
  <c r="E52" i="12"/>
  <c r="C52" i="12"/>
  <c r="K51" i="12"/>
  <c r="J51" i="12"/>
  <c r="I51" i="12"/>
  <c r="C51" i="12"/>
  <c r="K50" i="12"/>
  <c r="J50" i="12"/>
  <c r="G50" i="12"/>
  <c r="E50" i="12"/>
  <c r="C50" i="12"/>
  <c r="K49" i="12"/>
  <c r="J49" i="12"/>
  <c r="I49" i="12"/>
  <c r="C49" i="12"/>
  <c r="K48" i="12"/>
  <c r="J48" i="12"/>
  <c r="E48" i="12"/>
  <c r="C48" i="12"/>
  <c r="K47" i="12"/>
  <c r="J47" i="12"/>
  <c r="I47" i="12"/>
  <c r="C47" i="12"/>
  <c r="K46" i="12"/>
  <c r="J46" i="12"/>
  <c r="G46" i="12"/>
  <c r="E46" i="12"/>
  <c r="C46" i="12"/>
  <c r="K45" i="12"/>
  <c r="J45" i="12"/>
  <c r="I45" i="12"/>
  <c r="C45" i="12"/>
  <c r="K44" i="12"/>
  <c r="J44" i="12"/>
  <c r="E44" i="12"/>
  <c r="C44" i="12"/>
  <c r="I41" i="12"/>
  <c r="H41" i="12"/>
  <c r="K41" i="12" s="1"/>
  <c r="G41" i="12"/>
  <c r="F41" i="12"/>
  <c r="E41" i="12"/>
  <c r="D41" i="12"/>
  <c r="E36" i="12" s="1"/>
  <c r="B41" i="12"/>
  <c r="J41" i="12" s="1"/>
  <c r="K39" i="12"/>
  <c r="J39" i="12"/>
  <c r="G39" i="12"/>
  <c r="E39" i="12"/>
  <c r="K38" i="12"/>
  <c r="J38" i="12"/>
  <c r="I38" i="12"/>
  <c r="G38" i="12"/>
  <c r="K37" i="12"/>
  <c r="J37" i="12"/>
  <c r="G37" i="12"/>
  <c r="E37" i="12"/>
  <c r="K36" i="12"/>
  <c r="J36" i="12"/>
  <c r="I36" i="12"/>
  <c r="G36" i="12"/>
  <c r="C36" i="12"/>
  <c r="K35" i="12"/>
  <c r="J35" i="12"/>
  <c r="G35" i="12"/>
  <c r="E35" i="12"/>
  <c r="K34" i="12"/>
  <c r="J34" i="12"/>
  <c r="I34" i="12"/>
  <c r="G34" i="12"/>
  <c r="K33" i="12"/>
  <c r="J33" i="12"/>
  <c r="G33" i="12"/>
  <c r="E33" i="12"/>
  <c r="K32" i="12"/>
  <c r="J32" i="12"/>
  <c r="I32" i="12"/>
  <c r="G32" i="12"/>
  <c r="C32" i="12"/>
  <c r="K31" i="12"/>
  <c r="J31" i="12"/>
  <c r="G31" i="12"/>
  <c r="E31" i="12"/>
  <c r="K30" i="12"/>
  <c r="J30" i="12"/>
  <c r="I30" i="12"/>
  <c r="G30" i="12"/>
  <c r="K29" i="12"/>
  <c r="J29" i="12"/>
  <c r="G29" i="12"/>
  <c r="E29" i="12"/>
  <c r="I26" i="12"/>
  <c r="H26" i="12"/>
  <c r="I24" i="12" s="1"/>
  <c r="F26" i="12"/>
  <c r="E26" i="12"/>
  <c r="D26" i="12"/>
  <c r="J26" i="12" s="1"/>
  <c r="C26" i="12"/>
  <c r="B26" i="12"/>
  <c r="K24" i="12"/>
  <c r="J24" i="12"/>
  <c r="G24" i="12"/>
  <c r="E24" i="12"/>
  <c r="C24" i="12"/>
  <c r="K23" i="12"/>
  <c r="J23" i="12"/>
  <c r="I23" i="12"/>
  <c r="C23" i="12"/>
  <c r="K22" i="12"/>
  <c r="J22" i="12"/>
  <c r="E22" i="12"/>
  <c r="C22" i="12"/>
  <c r="K21" i="12"/>
  <c r="J21" i="12"/>
  <c r="I21" i="12"/>
  <c r="C21" i="12"/>
  <c r="K20" i="12"/>
  <c r="J20" i="12"/>
  <c r="G20" i="12"/>
  <c r="E20" i="12"/>
  <c r="C20" i="12"/>
  <c r="I17" i="12"/>
  <c r="H17" i="12"/>
  <c r="I15" i="12" s="1"/>
  <c r="F17" i="12"/>
  <c r="G17" i="12" s="1"/>
  <c r="E17" i="12"/>
  <c r="D17" i="12"/>
  <c r="J17" i="12" s="1"/>
  <c r="C17" i="12"/>
  <c r="B17" i="12"/>
  <c r="K15" i="12"/>
  <c r="J15" i="12"/>
  <c r="E15" i="12"/>
  <c r="C15" i="12"/>
  <c r="I12" i="12"/>
  <c r="H12" i="12"/>
  <c r="I10" i="12" s="1"/>
  <c r="F12" i="12"/>
  <c r="G10" i="12" s="1"/>
  <c r="E12" i="12"/>
  <c r="D12" i="12"/>
  <c r="J12" i="12" s="1"/>
  <c r="C12" i="12"/>
  <c r="B12" i="12"/>
  <c r="K10" i="12"/>
  <c r="J10" i="12"/>
  <c r="E10" i="12"/>
  <c r="C10" i="12"/>
  <c r="K9" i="12"/>
  <c r="J9" i="12"/>
  <c r="I9" i="12"/>
  <c r="G9" i="12"/>
  <c r="C9" i="12"/>
  <c r="K8" i="12"/>
  <c r="J8" i="12"/>
  <c r="E8" i="12"/>
  <c r="C8" i="12"/>
  <c r="K7" i="12"/>
  <c r="J7" i="12"/>
  <c r="I7" i="12"/>
  <c r="C7" i="12"/>
  <c r="B5" i="12"/>
  <c r="D5" i="12" s="1"/>
  <c r="H5" i="12" s="1"/>
  <c r="K46" i="11"/>
  <c r="H46" i="11"/>
  <c r="I43" i="11" s="1"/>
  <c r="F46" i="11"/>
  <c r="D46" i="11"/>
  <c r="B46" i="11"/>
  <c r="K44" i="11"/>
  <c r="J44" i="11"/>
  <c r="I44" i="11"/>
  <c r="G44" i="11"/>
  <c r="K43" i="11"/>
  <c r="J43" i="11"/>
  <c r="G43" i="11"/>
  <c r="K42" i="11"/>
  <c r="J42" i="11"/>
  <c r="I42" i="11"/>
  <c r="G42" i="11"/>
  <c r="C42" i="11"/>
  <c r="K41" i="11"/>
  <c r="J41" i="11"/>
  <c r="I41" i="11"/>
  <c r="G41" i="11"/>
  <c r="C41" i="11"/>
  <c r="K40" i="11"/>
  <c r="J40" i="11"/>
  <c r="I40" i="11"/>
  <c r="G40" i="11"/>
  <c r="K39" i="11"/>
  <c r="J39" i="11"/>
  <c r="G39" i="11"/>
  <c r="K38" i="11"/>
  <c r="J38" i="11"/>
  <c r="I38" i="11"/>
  <c r="G38" i="11"/>
  <c r="C38" i="11"/>
  <c r="K37" i="11"/>
  <c r="J37" i="11"/>
  <c r="I37" i="11"/>
  <c r="G37" i="11"/>
  <c r="C37" i="11"/>
  <c r="K36" i="11"/>
  <c r="J36" i="11"/>
  <c r="I36" i="11"/>
  <c r="G36" i="11"/>
  <c r="K35" i="11"/>
  <c r="J35" i="11"/>
  <c r="G35" i="11"/>
  <c r="E35" i="11"/>
  <c r="K34" i="11"/>
  <c r="J34" i="11"/>
  <c r="I34" i="11"/>
  <c r="G34" i="11"/>
  <c r="C34" i="11"/>
  <c r="K33" i="11"/>
  <c r="J33" i="11"/>
  <c r="I33" i="11"/>
  <c r="G33" i="11"/>
  <c r="C33" i="11"/>
  <c r="K32" i="11"/>
  <c r="J32" i="11"/>
  <c r="I32" i="11"/>
  <c r="G32" i="11"/>
  <c r="K31" i="11"/>
  <c r="J31" i="11"/>
  <c r="I31" i="11"/>
  <c r="G31" i="11"/>
  <c r="K30" i="11"/>
  <c r="J30" i="11"/>
  <c r="I30" i="11"/>
  <c r="G30" i="11"/>
  <c r="C30" i="11"/>
  <c r="K29" i="11"/>
  <c r="J29" i="11"/>
  <c r="I29" i="11"/>
  <c r="G29" i="11"/>
  <c r="C29" i="11"/>
  <c r="K28" i="11"/>
  <c r="J28" i="11"/>
  <c r="I28" i="11"/>
  <c r="G28" i="11"/>
  <c r="K27" i="11"/>
  <c r="J27" i="11"/>
  <c r="I27" i="11"/>
  <c r="G27" i="11"/>
  <c r="E27" i="11"/>
  <c r="K26" i="11"/>
  <c r="J26" i="11"/>
  <c r="I26" i="11"/>
  <c r="G26" i="11"/>
  <c r="C26" i="11"/>
  <c r="K25" i="11"/>
  <c r="J25" i="11"/>
  <c r="I25" i="11"/>
  <c r="G25" i="11"/>
  <c r="C25" i="11"/>
  <c r="K24" i="11"/>
  <c r="J24" i="11"/>
  <c r="I24" i="11"/>
  <c r="G24" i="11"/>
  <c r="K23" i="11"/>
  <c r="J23" i="11"/>
  <c r="I23" i="11"/>
  <c r="G23" i="11"/>
  <c r="K22" i="11"/>
  <c r="J22" i="11"/>
  <c r="I22" i="11"/>
  <c r="G22" i="11"/>
  <c r="C22" i="11"/>
  <c r="K21" i="11"/>
  <c r="J21" i="11"/>
  <c r="I21" i="11"/>
  <c r="G21" i="11"/>
  <c r="C21" i="11"/>
  <c r="K20" i="11"/>
  <c r="J20" i="11"/>
  <c r="I20" i="11"/>
  <c r="G20" i="11"/>
  <c r="K19" i="11"/>
  <c r="J19" i="11"/>
  <c r="I19" i="11"/>
  <c r="G19" i="11"/>
  <c r="E19" i="11"/>
  <c r="K18" i="11"/>
  <c r="J18" i="11"/>
  <c r="I18" i="11"/>
  <c r="G18" i="11"/>
  <c r="C18" i="11"/>
  <c r="K17" i="11"/>
  <c r="J17" i="11"/>
  <c r="I17" i="11"/>
  <c r="G17" i="11"/>
  <c r="C17" i="11"/>
  <c r="K16" i="11"/>
  <c r="J16" i="11"/>
  <c r="I16" i="11"/>
  <c r="G16" i="11"/>
  <c r="K15" i="11"/>
  <c r="J15" i="11"/>
  <c r="I15" i="11"/>
  <c r="G15" i="11"/>
  <c r="K14" i="11"/>
  <c r="J14" i="11"/>
  <c r="I14" i="11"/>
  <c r="G14" i="11"/>
  <c r="C14" i="11"/>
  <c r="K13" i="11"/>
  <c r="J13" i="11"/>
  <c r="I13" i="11"/>
  <c r="G13" i="11"/>
  <c r="C13" i="11"/>
  <c r="K12" i="11"/>
  <c r="J12" i="11"/>
  <c r="I12" i="11"/>
  <c r="G12" i="11"/>
  <c r="K11" i="11"/>
  <c r="J11" i="11"/>
  <c r="I11" i="11"/>
  <c r="G11" i="11"/>
  <c r="E11" i="11"/>
  <c r="K10" i="11"/>
  <c r="J10" i="11"/>
  <c r="I10" i="11"/>
  <c r="G10" i="11"/>
  <c r="C10" i="11"/>
  <c r="K9" i="11"/>
  <c r="J9" i="11"/>
  <c r="I9" i="11"/>
  <c r="G9" i="11"/>
  <c r="C9" i="11"/>
  <c r="K8" i="11"/>
  <c r="J8" i="11"/>
  <c r="I8" i="11"/>
  <c r="G8" i="11"/>
  <c r="K7" i="11"/>
  <c r="J7" i="11"/>
  <c r="I7" i="11"/>
  <c r="G7" i="11"/>
  <c r="D5" i="11"/>
  <c r="H5" i="11" s="1"/>
  <c r="B5" i="11"/>
  <c r="F5" i="11" s="1"/>
  <c r="K198" i="10"/>
  <c r="J198" i="10"/>
  <c r="I198" i="10"/>
  <c r="G198" i="10"/>
  <c r="E198" i="10"/>
  <c r="C198" i="10"/>
  <c r="K196" i="10"/>
  <c r="J196" i="10"/>
  <c r="I196" i="10"/>
  <c r="G196" i="10"/>
  <c r="E196" i="10"/>
  <c r="C196" i="10"/>
  <c r="H194" i="10"/>
  <c r="I194" i="10" s="1"/>
  <c r="F194" i="10"/>
  <c r="G194" i="10" s="1"/>
  <c r="E194" i="10"/>
  <c r="D194" i="10"/>
  <c r="J194" i="10" s="1"/>
  <c r="C194" i="10"/>
  <c r="B194" i="10"/>
  <c r="K192" i="10"/>
  <c r="J192" i="10"/>
  <c r="I192" i="10"/>
  <c r="G192" i="10"/>
  <c r="E192" i="10"/>
  <c r="C192" i="10"/>
  <c r="I190" i="10"/>
  <c r="H190" i="10"/>
  <c r="F190" i="10"/>
  <c r="E190" i="10"/>
  <c r="D190" i="10"/>
  <c r="J190" i="10" s="1"/>
  <c r="C190" i="10"/>
  <c r="B190" i="10"/>
  <c r="K188" i="10"/>
  <c r="J188" i="10"/>
  <c r="G188" i="10"/>
  <c r="E188" i="10"/>
  <c r="C188" i="10"/>
  <c r="K187" i="10"/>
  <c r="J187" i="10"/>
  <c r="G187" i="10"/>
  <c r="C187" i="10"/>
  <c r="K186" i="10"/>
  <c r="J186" i="10"/>
  <c r="E186" i="10"/>
  <c r="C186" i="10"/>
  <c r="K185" i="10"/>
  <c r="J185" i="10"/>
  <c r="C185" i="10"/>
  <c r="K184" i="10"/>
  <c r="J184" i="10"/>
  <c r="G184" i="10"/>
  <c r="E184" i="10"/>
  <c r="C184" i="10"/>
  <c r="K183" i="10"/>
  <c r="J183" i="10"/>
  <c r="I183" i="10"/>
  <c r="G183" i="10"/>
  <c r="C183" i="10"/>
  <c r="K182" i="10"/>
  <c r="J182" i="10"/>
  <c r="E182" i="10"/>
  <c r="C182" i="10"/>
  <c r="K181" i="10"/>
  <c r="J181" i="10"/>
  <c r="I181" i="10"/>
  <c r="C181" i="10"/>
  <c r="K180" i="10"/>
  <c r="J180" i="10"/>
  <c r="G180" i="10"/>
  <c r="E180" i="10"/>
  <c r="C180" i="10"/>
  <c r="K179" i="10"/>
  <c r="J179" i="10"/>
  <c r="G179" i="10"/>
  <c r="C179" i="10"/>
  <c r="K178" i="10"/>
  <c r="J178" i="10"/>
  <c r="E178" i="10"/>
  <c r="C178" i="10"/>
  <c r="K177" i="10"/>
  <c r="J177" i="10"/>
  <c r="G177" i="10"/>
  <c r="C177" i="10"/>
  <c r="J174" i="10"/>
  <c r="H174" i="10"/>
  <c r="G174" i="10"/>
  <c r="F174" i="10"/>
  <c r="E174" i="10"/>
  <c r="D174" i="10"/>
  <c r="C174" i="10"/>
  <c r="B174" i="10"/>
  <c r="C172" i="10" s="1"/>
  <c r="K172" i="10"/>
  <c r="J172" i="10"/>
  <c r="I172" i="10"/>
  <c r="G172" i="10"/>
  <c r="E172" i="10"/>
  <c r="K171" i="10"/>
  <c r="J171" i="10"/>
  <c r="G171" i="10"/>
  <c r="E171" i="10"/>
  <c r="C171" i="10"/>
  <c r="D169" i="10"/>
  <c r="H169" i="10" s="1"/>
  <c r="B169" i="10"/>
  <c r="F169" i="10" s="1"/>
  <c r="K166" i="10"/>
  <c r="J166" i="10"/>
  <c r="I166" i="10"/>
  <c r="G166" i="10"/>
  <c r="E166" i="10"/>
  <c r="C166" i="10"/>
  <c r="K164" i="10"/>
  <c r="H164" i="10"/>
  <c r="F164" i="10"/>
  <c r="G160" i="10" s="1"/>
  <c r="D164" i="10"/>
  <c r="E164" i="10" s="1"/>
  <c r="B164" i="10"/>
  <c r="K162" i="10"/>
  <c r="J162" i="10"/>
  <c r="I162" i="10"/>
  <c r="E162" i="10"/>
  <c r="K161" i="10"/>
  <c r="J161" i="10"/>
  <c r="G161" i="10"/>
  <c r="E161" i="10"/>
  <c r="K160" i="10"/>
  <c r="J160" i="10"/>
  <c r="I160" i="10"/>
  <c r="E160" i="10"/>
  <c r="C160" i="10"/>
  <c r="K159" i="10"/>
  <c r="J159" i="10"/>
  <c r="E159" i="10"/>
  <c r="K158" i="10"/>
  <c r="J158" i="10"/>
  <c r="I158" i="10"/>
  <c r="G158" i="10"/>
  <c r="E158" i="10"/>
  <c r="K157" i="10"/>
  <c r="J157" i="10"/>
  <c r="E157" i="10"/>
  <c r="K156" i="10"/>
  <c r="J156" i="10"/>
  <c r="I156" i="10"/>
  <c r="E156" i="10"/>
  <c r="K155" i="10"/>
  <c r="J155" i="10"/>
  <c r="E155" i="10"/>
  <c r="C155" i="10"/>
  <c r="K154" i="10"/>
  <c r="J154" i="10"/>
  <c r="I154" i="10"/>
  <c r="E154" i="10"/>
  <c r="K153" i="10"/>
  <c r="J153" i="10"/>
  <c r="G153" i="10"/>
  <c r="E153" i="10"/>
  <c r="K152" i="10"/>
  <c r="J152" i="10"/>
  <c r="I152" i="10"/>
  <c r="G152" i="10"/>
  <c r="E152" i="10"/>
  <c r="C152" i="10"/>
  <c r="K151" i="10"/>
  <c r="J151" i="10"/>
  <c r="E151" i="10"/>
  <c r="K150" i="10"/>
  <c r="J150" i="10"/>
  <c r="I150" i="10"/>
  <c r="G150" i="10"/>
  <c r="E150" i="10"/>
  <c r="K149" i="10"/>
  <c r="J149" i="10"/>
  <c r="E149" i="10"/>
  <c r="K148" i="10"/>
  <c r="J148" i="10"/>
  <c r="I148" i="10"/>
  <c r="E148" i="10"/>
  <c r="K147" i="10"/>
  <c r="J147" i="10"/>
  <c r="E147" i="10"/>
  <c r="J144" i="10"/>
  <c r="I144" i="10"/>
  <c r="H144" i="10"/>
  <c r="F144" i="10"/>
  <c r="G144" i="10" s="1"/>
  <c r="D144" i="10"/>
  <c r="E130" i="10" s="1"/>
  <c r="B144" i="10"/>
  <c r="C139" i="10" s="1"/>
  <c r="K142" i="10"/>
  <c r="J142" i="10"/>
  <c r="G142" i="10"/>
  <c r="K141" i="10"/>
  <c r="J141" i="10"/>
  <c r="I141" i="10"/>
  <c r="G141" i="10"/>
  <c r="K140" i="10"/>
  <c r="J140" i="10"/>
  <c r="G140" i="10"/>
  <c r="K139" i="10"/>
  <c r="J139" i="10"/>
  <c r="I139" i="10"/>
  <c r="G139" i="10"/>
  <c r="K138" i="10"/>
  <c r="J138" i="10"/>
  <c r="G138" i="10"/>
  <c r="E138" i="10"/>
  <c r="C138" i="10"/>
  <c r="K137" i="10"/>
  <c r="J137" i="10"/>
  <c r="I137" i="10"/>
  <c r="G137" i="10"/>
  <c r="K136" i="10"/>
  <c r="J136" i="10"/>
  <c r="I136" i="10"/>
  <c r="G136" i="10"/>
  <c r="E136" i="10"/>
  <c r="C136" i="10"/>
  <c r="K135" i="10"/>
  <c r="J135" i="10"/>
  <c r="I135" i="10"/>
  <c r="G135" i="10"/>
  <c r="E135" i="10"/>
  <c r="C135" i="10"/>
  <c r="K134" i="10"/>
  <c r="J134" i="10"/>
  <c r="G134" i="10"/>
  <c r="K133" i="10"/>
  <c r="J133" i="10"/>
  <c r="I133" i="10"/>
  <c r="G133" i="10"/>
  <c r="C133" i="10"/>
  <c r="K132" i="10"/>
  <c r="J132" i="10"/>
  <c r="I132" i="10"/>
  <c r="G132" i="10"/>
  <c r="E132" i="10"/>
  <c r="C132" i="10"/>
  <c r="K131" i="10"/>
  <c r="J131" i="10"/>
  <c r="I131" i="10"/>
  <c r="G131" i="10"/>
  <c r="C131" i="10"/>
  <c r="K130" i="10"/>
  <c r="J130" i="10"/>
  <c r="I130" i="10"/>
  <c r="G130" i="10"/>
  <c r="K129" i="10"/>
  <c r="J129" i="10"/>
  <c r="I129" i="10"/>
  <c r="G129" i="10"/>
  <c r="E129" i="10"/>
  <c r="C129" i="10"/>
  <c r="K128" i="10"/>
  <c r="J128" i="10"/>
  <c r="I128" i="10"/>
  <c r="G128" i="10"/>
  <c r="E128" i="10"/>
  <c r="C128" i="10"/>
  <c r="K127" i="10"/>
  <c r="J127" i="10"/>
  <c r="I127" i="10"/>
  <c r="G127" i="10"/>
  <c r="C127" i="10"/>
  <c r="K126" i="10"/>
  <c r="J126" i="10"/>
  <c r="I126" i="10"/>
  <c r="G126" i="10"/>
  <c r="K125" i="10"/>
  <c r="J125" i="10"/>
  <c r="I125" i="10"/>
  <c r="G125" i="10"/>
  <c r="E125" i="10"/>
  <c r="C125" i="10"/>
  <c r="K124" i="10"/>
  <c r="J124" i="10"/>
  <c r="I124" i="10"/>
  <c r="G124" i="10"/>
  <c r="E124" i="10"/>
  <c r="C124" i="10"/>
  <c r="K123" i="10"/>
  <c r="J123" i="10"/>
  <c r="I123" i="10"/>
  <c r="G123" i="10"/>
  <c r="C123" i="10"/>
  <c r="K122" i="10"/>
  <c r="J122" i="10"/>
  <c r="I122" i="10"/>
  <c r="G122" i="10"/>
  <c r="K121" i="10"/>
  <c r="J121" i="10"/>
  <c r="I121" i="10"/>
  <c r="G121" i="10"/>
  <c r="E121" i="10"/>
  <c r="C121" i="10"/>
  <c r="K120" i="10"/>
  <c r="J120" i="10"/>
  <c r="I120" i="10"/>
  <c r="G120" i="10"/>
  <c r="E120" i="10"/>
  <c r="C120" i="10"/>
  <c r="K119" i="10"/>
  <c r="J119" i="10"/>
  <c r="I119" i="10"/>
  <c r="G119" i="10"/>
  <c r="E119" i="10"/>
  <c r="C119" i="10"/>
  <c r="K118" i="10"/>
  <c r="J118" i="10"/>
  <c r="I118" i="10"/>
  <c r="G118" i="10"/>
  <c r="E118" i="10"/>
  <c r="K117" i="10"/>
  <c r="J117" i="10"/>
  <c r="I117" i="10"/>
  <c r="G117" i="10"/>
  <c r="E117" i="10"/>
  <c r="C117" i="10"/>
  <c r="K116" i="10"/>
  <c r="J116" i="10"/>
  <c r="I116" i="10"/>
  <c r="G116" i="10"/>
  <c r="E116" i="10"/>
  <c r="C116" i="10"/>
  <c r="H114" i="10"/>
  <c r="F114" i="10"/>
  <c r="D114" i="10"/>
  <c r="B114" i="10"/>
  <c r="K111" i="10"/>
  <c r="J111" i="10"/>
  <c r="I111" i="10"/>
  <c r="G111" i="10"/>
  <c r="E111" i="10"/>
  <c r="C111" i="10"/>
  <c r="H109" i="10"/>
  <c r="I109" i="10" s="1"/>
  <c r="F109" i="10"/>
  <c r="G106" i="10" s="1"/>
  <c r="D109" i="10"/>
  <c r="C109" i="10"/>
  <c r="B109" i="10"/>
  <c r="K107" i="10"/>
  <c r="J107" i="10"/>
  <c r="I107" i="10"/>
  <c r="G107" i="10"/>
  <c r="C107" i="10"/>
  <c r="K106" i="10"/>
  <c r="J106" i="10"/>
  <c r="C106" i="10"/>
  <c r="K105" i="10"/>
  <c r="J105" i="10"/>
  <c r="C105" i="10"/>
  <c r="K104" i="10"/>
  <c r="J104" i="10"/>
  <c r="I104" i="10"/>
  <c r="G104" i="10"/>
  <c r="C104" i="10"/>
  <c r="K103" i="10"/>
  <c r="J103" i="10"/>
  <c r="I103" i="10"/>
  <c r="G103" i="10"/>
  <c r="E103" i="10"/>
  <c r="C103" i="10"/>
  <c r="K102" i="10"/>
  <c r="J102" i="10"/>
  <c r="C102" i="10"/>
  <c r="K101" i="10"/>
  <c r="J101" i="10"/>
  <c r="C101" i="10"/>
  <c r="K100" i="10"/>
  <c r="J100" i="10"/>
  <c r="I100" i="10"/>
  <c r="G100" i="10"/>
  <c r="C100" i="10"/>
  <c r="K99" i="10"/>
  <c r="J99" i="10"/>
  <c r="I99" i="10"/>
  <c r="G99" i="10"/>
  <c r="E99" i="10"/>
  <c r="C99" i="10"/>
  <c r="K98" i="10"/>
  <c r="J98" i="10"/>
  <c r="G98" i="10"/>
  <c r="C98" i="10"/>
  <c r="K97" i="10"/>
  <c r="J97" i="10"/>
  <c r="C97" i="10"/>
  <c r="K96" i="10"/>
  <c r="J96" i="10"/>
  <c r="I96" i="10"/>
  <c r="G96" i="10"/>
  <c r="C96" i="10"/>
  <c r="K95" i="10"/>
  <c r="J95" i="10"/>
  <c r="I95" i="10"/>
  <c r="G95" i="10"/>
  <c r="E95" i="10"/>
  <c r="C95" i="10"/>
  <c r="H92" i="10"/>
  <c r="I92" i="10" s="1"/>
  <c r="F92" i="10"/>
  <c r="G89" i="10" s="1"/>
  <c r="D92" i="10"/>
  <c r="B92" i="10"/>
  <c r="C92" i="10" s="1"/>
  <c r="K90" i="10"/>
  <c r="J90" i="10"/>
  <c r="I90" i="10"/>
  <c r="G90" i="10"/>
  <c r="C90" i="10"/>
  <c r="K89" i="10"/>
  <c r="J89" i="10"/>
  <c r="C89" i="10"/>
  <c r="K88" i="10"/>
  <c r="J88" i="10"/>
  <c r="C88" i="10"/>
  <c r="K87" i="10"/>
  <c r="J87" i="10"/>
  <c r="I87" i="10"/>
  <c r="G87" i="10"/>
  <c r="C87" i="10"/>
  <c r="K86" i="10"/>
  <c r="J86" i="10"/>
  <c r="I86" i="10"/>
  <c r="G86" i="10"/>
  <c r="C86" i="10"/>
  <c r="K85" i="10"/>
  <c r="J85" i="10"/>
  <c r="G85" i="10"/>
  <c r="C85" i="10"/>
  <c r="K84" i="10"/>
  <c r="J84" i="10"/>
  <c r="C84" i="10"/>
  <c r="K83" i="10"/>
  <c r="J83" i="10"/>
  <c r="I83" i="10"/>
  <c r="G83" i="10"/>
  <c r="C83" i="10"/>
  <c r="K82" i="10"/>
  <c r="J82" i="10"/>
  <c r="I82" i="10"/>
  <c r="G82" i="10"/>
  <c r="E82" i="10"/>
  <c r="C82" i="10"/>
  <c r="K81" i="10"/>
  <c r="J81" i="10"/>
  <c r="G81" i="10"/>
  <c r="C81" i="10"/>
  <c r="K80" i="10"/>
  <c r="J80" i="10"/>
  <c r="C80" i="10"/>
  <c r="K79" i="10"/>
  <c r="J79" i="10"/>
  <c r="I79" i="10"/>
  <c r="G79" i="10"/>
  <c r="C79" i="10"/>
  <c r="K78" i="10"/>
  <c r="J78" i="10"/>
  <c r="I78" i="10"/>
  <c r="G78" i="10"/>
  <c r="E78" i="10"/>
  <c r="C78" i="10"/>
  <c r="K77" i="10"/>
  <c r="J77" i="10"/>
  <c r="I77" i="10"/>
  <c r="G77" i="10"/>
  <c r="C77" i="10"/>
  <c r="K76" i="10"/>
  <c r="J76" i="10"/>
  <c r="C76" i="10"/>
  <c r="K75" i="10"/>
  <c r="J75" i="10"/>
  <c r="I75" i="10"/>
  <c r="G75" i="10"/>
  <c r="C75" i="10"/>
  <c r="K74" i="10"/>
  <c r="J74" i="10"/>
  <c r="I74" i="10"/>
  <c r="G74" i="10"/>
  <c r="C74" i="10"/>
  <c r="K73" i="10"/>
  <c r="J73" i="10"/>
  <c r="I73" i="10"/>
  <c r="G73" i="10"/>
  <c r="C73" i="10"/>
  <c r="K72" i="10"/>
  <c r="J72" i="10"/>
  <c r="C72" i="10"/>
  <c r="K71" i="10"/>
  <c r="J71" i="10"/>
  <c r="I71" i="10"/>
  <c r="G71" i="10"/>
  <c r="C71" i="10"/>
  <c r="K70" i="10"/>
  <c r="J70" i="10"/>
  <c r="I70" i="10"/>
  <c r="G70" i="10"/>
  <c r="E70" i="10"/>
  <c r="C70" i="10"/>
  <c r="K69" i="10"/>
  <c r="J69" i="10"/>
  <c r="I69" i="10"/>
  <c r="G69" i="10"/>
  <c r="C69" i="10"/>
  <c r="K68" i="10"/>
  <c r="J68" i="10"/>
  <c r="I68" i="10"/>
  <c r="C68" i="10"/>
  <c r="B66" i="10"/>
  <c r="F66" i="10" s="1"/>
  <c r="K63" i="10"/>
  <c r="J63" i="10"/>
  <c r="I63" i="10"/>
  <c r="G63" i="10"/>
  <c r="E63" i="10"/>
  <c r="C63" i="10"/>
  <c r="K61" i="10"/>
  <c r="H61" i="10"/>
  <c r="I61" i="10" s="1"/>
  <c r="F61" i="10"/>
  <c r="G61" i="10" s="1"/>
  <c r="D61" i="10"/>
  <c r="E58" i="10" s="1"/>
  <c r="B61" i="10"/>
  <c r="C61" i="10" s="1"/>
  <c r="K59" i="10"/>
  <c r="J59" i="10"/>
  <c r="I59" i="10"/>
  <c r="G59" i="10"/>
  <c r="K58" i="10"/>
  <c r="J58" i="10"/>
  <c r="I58" i="10"/>
  <c r="K57" i="10"/>
  <c r="J57" i="10"/>
  <c r="I57" i="10"/>
  <c r="G57" i="10"/>
  <c r="K56" i="10"/>
  <c r="J56" i="10"/>
  <c r="I56" i="10"/>
  <c r="G56" i="10"/>
  <c r="E56" i="10"/>
  <c r="K55" i="10"/>
  <c r="J55" i="10"/>
  <c r="I55" i="10"/>
  <c r="G55" i="10"/>
  <c r="K54" i="10"/>
  <c r="J54" i="10"/>
  <c r="I54" i="10"/>
  <c r="K53" i="10"/>
  <c r="J53" i="10"/>
  <c r="I53" i="10"/>
  <c r="G53" i="10"/>
  <c r="K52" i="10"/>
  <c r="J52" i="10"/>
  <c r="I52" i="10"/>
  <c r="G52" i="10"/>
  <c r="E52" i="10"/>
  <c r="K51" i="10"/>
  <c r="J51" i="10"/>
  <c r="I51" i="10"/>
  <c r="G51" i="10"/>
  <c r="K50" i="10"/>
  <c r="J50" i="10"/>
  <c r="I50" i="10"/>
  <c r="H47" i="10"/>
  <c r="I44" i="10" s="1"/>
  <c r="F47" i="10"/>
  <c r="G47" i="10" s="1"/>
  <c r="D47" i="10"/>
  <c r="E47" i="10" s="1"/>
  <c r="B47" i="10"/>
  <c r="C45" i="10" s="1"/>
  <c r="K45" i="10"/>
  <c r="J45" i="10"/>
  <c r="G45" i="10"/>
  <c r="K44" i="10"/>
  <c r="J44" i="10"/>
  <c r="G44" i="10"/>
  <c r="K43" i="10"/>
  <c r="J43" i="10"/>
  <c r="G43" i="10"/>
  <c r="E43" i="10"/>
  <c r="C43" i="10"/>
  <c r="K42" i="10"/>
  <c r="J42" i="10"/>
  <c r="G42" i="10"/>
  <c r="E42" i="10"/>
  <c r="C42" i="10"/>
  <c r="K41" i="10"/>
  <c r="J41" i="10"/>
  <c r="G41" i="10"/>
  <c r="K40" i="10"/>
  <c r="J40" i="10"/>
  <c r="G40" i="10"/>
  <c r="K39" i="10"/>
  <c r="J39" i="10"/>
  <c r="G39" i="10"/>
  <c r="E39" i="10"/>
  <c r="C39" i="10"/>
  <c r="K38" i="10"/>
  <c r="J38" i="10"/>
  <c r="G38" i="10"/>
  <c r="E38" i="10"/>
  <c r="C38" i="10"/>
  <c r="K37" i="10"/>
  <c r="J37" i="10"/>
  <c r="G37" i="10"/>
  <c r="E37" i="10"/>
  <c r="K36" i="10"/>
  <c r="J36" i="10"/>
  <c r="I36" i="10"/>
  <c r="G36" i="10"/>
  <c r="K35" i="10"/>
  <c r="J35" i="10"/>
  <c r="G35" i="10"/>
  <c r="E35" i="10"/>
  <c r="C35" i="10"/>
  <c r="K34" i="10"/>
  <c r="J34" i="10"/>
  <c r="G34" i="10"/>
  <c r="E34" i="10"/>
  <c r="C34" i="10"/>
  <c r="K33" i="10"/>
  <c r="J33" i="10"/>
  <c r="G33" i="10"/>
  <c r="E33" i="10"/>
  <c r="K32" i="10"/>
  <c r="J32" i="10"/>
  <c r="I32" i="10"/>
  <c r="G32" i="10"/>
  <c r="K31" i="10"/>
  <c r="J31" i="10"/>
  <c r="G31" i="10"/>
  <c r="E31" i="10"/>
  <c r="C31" i="10"/>
  <c r="K30" i="10"/>
  <c r="J30" i="10"/>
  <c r="G30" i="10"/>
  <c r="E30" i="10"/>
  <c r="C30" i="10"/>
  <c r="K29" i="10"/>
  <c r="J29" i="10"/>
  <c r="G29" i="10"/>
  <c r="E29" i="10"/>
  <c r="K28" i="10"/>
  <c r="J28" i="10"/>
  <c r="I28" i="10"/>
  <c r="G28" i="10"/>
  <c r="K27" i="10"/>
  <c r="J27" i="10"/>
  <c r="G27" i="10"/>
  <c r="E27" i="10"/>
  <c r="C27" i="10"/>
  <c r="B25" i="10"/>
  <c r="D25" i="10" s="1"/>
  <c r="H25" i="10" s="1"/>
  <c r="K22" i="10"/>
  <c r="J22" i="10"/>
  <c r="I22" i="10"/>
  <c r="G22" i="10"/>
  <c r="E22" i="10"/>
  <c r="C22" i="10"/>
  <c r="H20" i="10"/>
  <c r="K20" i="10" s="1"/>
  <c r="F20" i="10"/>
  <c r="G20" i="10" s="1"/>
  <c r="D20" i="10"/>
  <c r="E20" i="10" s="1"/>
  <c r="B20" i="10"/>
  <c r="C20" i="10" s="1"/>
  <c r="K18" i="10"/>
  <c r="J18" i="10"/>
  <c r="I18" i="10"/>
  <c r="G18" i="10"/>
  <c r="K17" i="10"/>
  <c r="J17" i="10"/>
  <c r="E17" i="10"/>
  <c r="C17" i="10"/>
  <c r="K16" i="10"/>
  <c r="J16" i="10"/>
  <c r="E16" i="10"/>
  <c r="C16" i="10"/>
  <c r="K15" i="10"/>
  <c r="J15" i="10"/>
  <c r="E15" i="10"/>
  <c r="C15" i="10"/>
  <c r="K14" i="10"/>
  <c r="J14" i="10"/>
  <c r="I14" i="10"/>
  <c r="G14" i="10"/>
  <c r="E14" i="10"/>
  <c r="K13" i="10"/>
  <c r="J13" i="10"/>
  <c r="E13" i="10"/>
  <c r="C13" i="10"/>
  <c r="K12" i="10"/>
  <c r="J12" i="10"/>
  <c r="E12" i="10"/>
  <c r="C12" i="10"/>
  <c r="K11" i="10"/>
  <c r="J11" i="10"/>
  <c r="E11" i="10"/>
  <c r="C11" i="10"/>
  <c r="K10" i="10"/>
  <c r="J10" i="10"/>
  <c r="I10" i="10"/>
  <c r="E10" i="10"/>
  <c r="K9" i="10"/>
  <c r="J9" i="10"/>
  <c r="E9" i="10"/>
  <c r="C9" i="10"/>
  <c r="K8" i="10"/>
  <c r="J8" i="10"/>
  <c r="E8" i="10"/>
  <c r="C8" i="10"/>
  <c r="K7" i="10"/>
  <c r="J7" i="10"/>
  <c r="E7" i="10"/>
  <c r="C7" i="10"/>
  <c r="D5" i="10"/>
  <c r="H5" i="10" s="1"/>
  <c r="B5" i="10"/>
  <c r="F5" i="10" s="1"/>
  <c r="H50" i="9"/>
  <c r="K50" i="9" s="1"/>
  <c r="F50" i="9"/>
  <c r="G48" i="9" s="1"/>
  <c r="D50" i="9"/>
  <c r="E48" i="9" s="1"/>
  <c r="B50" i="9"/>
  <c r="C48" i="9" s="1"/>
  <c r="K48" i="9"/>
  <c r="J48" i="9"/>
  <c r="K47" i="9"/>
  <c r="J47" i="9"/>
  <c r="I47" i="9"/>
  <c r="G47" i="9"/>
  <c r="K46" i="9"/>
  <c r="J46" i="9"/>
  <c r="I46" i="9"/>
  <c r="G46" i="9"/>
  <c r="E46" i="9"/>
  <c r="C46" i="9"/>
  <c r="K45" i="9"/>
  <c r="J45" i="9"/>
  <c r="I45" i="9"/>
  <c r="G45" i="9"/>
  <c r="E45" i="9"/>
  <c r="C45" i="9"/>
  <c r="K44" i="9"/>
  <c r="J44" i="9"/>
  <c r="K43" i="9"/>
  <c r="J43" i="9"/>
  <c r="I43" i="9"/>
  <c r="G43" i="9"/>
  <c r="K42" i="9"/>
  <c r="J42" i="9"/>
  <c r="I42" i="9"/>
  <c r="G42" i="9"/>
  <c r="E42" i="9"/>
  <c r="C42" i="9"/>
  <c r="K41" i="9"/>
  <c r="J41" i="9"/>
  <c r="I41" i="9"/>
  <c r="G41" i="9"/>
  <c r="E41" i="9"/>
  <c r="C41" i="9"/>
  <c r="K40" i="9"/>
  <c r="J40" i="9"/>
  <c r="K39" i="9"/>
  <c r="J39" i="9"/>
  <c r="I39" i="9"/>
  <c r="G39" i="9"/>
  <c r="K38" i="9"/>
  <c r="J38" i="9"/>
  <c r="I38" i="9"/>
  <c r="G38" i="9"/>
  <c r="E38" i="9"/>
  <c r="C38" i="9"/>
  <c r="K37" i="9"/>
  <c r="J37" i="9"/>
  <c r="I37" i="9"/>
  <c r="G37" i="9"/>
  <c r="E37" i="9"/>
  <c r="C37" i="9"/>
  <c r="K36" i="9"/>
  <c r="J36" i="9"/>
  <c r="K35" i="9"/>
  <c r="J35" i="9"/>
  <c r="I35" i="9"/>
  <c r="G35" i="9"/>
  <c r="K34" i="9"/>
  <c r="J34" i="9"/>
  <c r="I34" i="9"/>
  <c r="G34" i="9"/>
  <c r="E34" i="9"/>
  <c r="C34" i="9"/>
  <c r="K33" i="9"/>
  <c r="J33" i="9"/>
  <c r="I33" i="9"/>
  <c r="G33" i="9"/>
  <c r="E33" i="9"/>
  <c r="C33" i="9"/>
  <c r="K32" i="9"/>
  <c r="J32" i="9"/>
  <c r="E32" i="9"/>
  <c r="K31" i="9"/>
  <c r="J31" i="9"/>
  <c r="I31" i="9"/>
  <c r="G31" i="9"/>
  <c r="K30" i="9"/>
  <c r="J30" i="9"/>
  <c r="I30" i="9"/>
  <c r="G30" i="9"/>
  <c r="E30" i="9"/>
  <c r="C30" i="9"/>
  <c r="K29" i="9"/>
  <c r="J29" i="9"/>
  <c r="I29" i="9"/>
  <c r="G29" i="9"/>
  <c r="E29" i="9"/>
  <c r="C29" i="9"/>
  <c r="K28" i="9"/>
  <c r="J28" i="9"/>
  <c r="E28" i="9"/>
  <c r="K27" i="9"/>
  <c r="J27" i="9"/>
  <c r="I27" i="9"/>
  <c r="G27" i="9"/>
  <c r="K26" i="9"/>
  <c r="J26" i="9"/>
  <c r="I26" i="9"/>
  <c r="G26" i="9"/>
  <c r="E26" i="9"/>
  <c r="C26" i="9"/>
  <c r="K25" i="9"/>
  <c r="J25" i="9"/>
  <c r="I25" i="9"/>
  <c r="G25" i="9"/>
  <c r="E25" i="9"/>
  <c r="C25" i="9"/>
  <c r="K24" i="9"/>
  <c r="J24" i="9"/>
  <c r="E24" i="9"/>
  <c r="K23" i="9"/>
  <c r="J23" i="9"/>
  <c r="I23" i="9"/>
  <c r="G23" i="9"/>
  <c r="K22" i="9"/>
  <c r="J22" i="9"/>
  <c r="I22" i="9"/>
  <c r="G22" i="9"/>
  <c r="E22" i="9"/>
  <c r="C22" i="9"/>
  <c r="K21" i="9"/>
  <c r="J21" i="9"/>
  <c r="I21" i="9"/>
  <c r="G21" i="9"/>
  <c r="E21" i="9"/>
  <c r="C21" i="9"/>
  <c r="K20" i="9"/>
  <c r="J20" i="9"/>
  <c r="E20" i="9"/>
  <c r="K19" i="9"/>
  <c r="J19" i="9"/>
  <c r="I19" i="9"/>
  <c r="G19" i="9"/>
  <c r="K18" i="9"/>
  <c r="J18" i="9"/>
  <c r="I18" i="9"/>
  <c r="G18" i="9"/>
  <c r="E18" i="9"/>
  <c r="C18" i="9"/>
  <c r="K17" i="9"/>
  <c r="J17" i="9"/>
  <c r="I17" i="9"/>
  <c r="G17" i="9"/>
  <c r="E17" i="9"/>
  <c r="C17" i="9"/>
  <c r="K16" i="9"/>
  <c r="J16" i="9"/>
  <c r="I16" i="9"/>
  <c r="G16" i="9"/>
  <c r="E16" i="9"/>
  <c r="K15" i="9"/>
  <c r="J15" i="9"/>
  <c r="I15" i="9"/>
  <c r="G15" i="9"/>
  <c r="K14" i="9"/>
  <c r="J14" i="9"/>
  <c r="I14" i="9"/>
  <c r="G14" i="9"/>
  <c r="E14" i="9"/>
  <c r="C14" i="9"/>
  <c r="K13" i="9"/>
  <c r="J13" i="9"/>
  <c r="I13" i="9"/>
  <c r="G13" i="9"/>
  <c r="E13" i="9"/>
  <c r="C13" i="9"/>
  <c r="K12" i="9"/>
  <c r="J12" i="9"/>
  <c r="I12" i="9"/>
  <c r="G12" i="9"/>
  <c r="E12" i="9"/>
  <c r="K11" i="9"/>
  <c r="J11" i="9"/>
  <c r="I11" i="9"/>
  <c r="G11" i="9"/>
  <c r="K10" i="9"/>
  <c r="J10" i="9"/>
  <c r="I10" i="9"/>
  <c r="G10" i="9"/>
  <c r="E10" i="9"/>
  <c r="C10" i="9"/>
  <c r="K9" i="9"/>
  <c r="J9" i="9"/>
  <c r="I9" i="9"/>
  <c r="G9" i="9"/>
  <c r="E9" i="9"/>
  <c r="C9" i="9"/>
  <c r="K8" i="9"/>
  <c r="J8" i="9"/>
  <c r="I8" i="9"/>
  <c r="G8" i="9"/>
  <c r="E8" i="9"/>
  <c r="C8" i="9"/>
  <c r="K7" i="9"/>
  <c r="J7" i="9"/>
  <c r="I7" i="9"/>
  <c r="G7" i="9"/>
  <c r="B5" i="9"/>
  <c r="F5" i="9" s="1"/>
  <c r="K272" i="8"/>
  <c r="J272" i="8"/>
  <c r="I272" i="8"/>
  <c r="G272" i="8"/>
  <c r="E272" i="8"/>
  <c r="C272" i="8"/>
  <c r="K270" i="8"/>
  <c r="J270" i="8"/>
  <c r="I270" i="8"/>
  <c r="G270" i="8"/>
  <c r="E270" i="8"/>
  <c r="C270" i="8"/>
  <c r="H268" i="8"/>
  <c r="K268" i="8" s="1"/>
  <c r="G268" i="8"/>
  <c r="F268" i="8"/>
  <c r="D268" i="8"/>
  <c r="E268" i="8" s="1"/>
  <c r="C268" i="8"/>
  <c r="B268" i="8"/>
  <c r="J268" i="8" s="1"/>
  <c r="K266" i="8"/>
  <c r="J266" i="8"/>
  <c r="I266" i="8"/>
  <c r="G266" i="8"/>
  <c r="E266" i="8"/>
  <c r="C266" i="8"/>
  <c r="H264" i="8"/>
  <c r="G264" i="8"/>
  <c r="F264" i="8"/>
  <c r="G246" i="8" s="1"/>
  <c r="D264" i="8"/>
  <c r="E264" i="8" s="1"/>
  <c r="B264" i="8"/>
  <c r="C264" i="8" s="1"/>
  <c r="K262" i="8"/>
  <c r="J262" i="8"/>
  <c r="I262" i="8"/>
  <c r="K261" i="8"/>
  <c r="J261" i="8"/>
  <c r="E261" i="8"/>
  <c r="C261" i="8"/>
  <c r="K260" i="8"/>
  <c r="J260" i="8"/>
  <c r="E260" i="8"/>
  <c r="C260" i="8"/>
  <c r="K259" i="8"/>
  <c r="J259" i="8"/>
  <c r="E259" i="8"/>
  <c r="C259" i="8"/>
  <c r="K258" i="8"/>
  <c r="J258" i="8"/>
  <c r="I258" i="8"/>
  <c r="E258" i="8"/>
  <c r="K257" i="8"/>
  <c r="J257" i="8"/>
  <c r="E257" i="8"/>
  <c r="C257" i="8"/>
  <c r="K256" i="8"/>
  <c r="J256" i="8"/>
  <c r="E256" i="8"/>
  <c r="C256" i="8"/>
  <c r="K255" i="8"/>
  <c r="J255" i="8"/>
  <c r="E255" i="8"/>
  <c r="C255" i="8"/>
  <c r="K254" i="8"/>
  <c r="J254" i="8"/>
  <c r="I254" i="8"/>
  <c r="G254" i="8"/>
  <c r="E254" i="8"/>
  <c r="K253" i="8"/>
  <c r="J253" i="8"/>
  <c r="E253" i="8"/>
  <c r="C253" i="8"/>
  <c r="K252" i="8"/>
  <c r="J252" i="8"/>
  <c r="E252" i="8"/>
  <c r="C252" i="8"/>
  <c r="K251" i="8"/>
  <c r="J251" i="8"/>
  <c r="E251" i="8"/>
  <c r="C251" i="8"/>
  <c r="K250" i="8"/>
  <c r="J250" i="8"/>
  <c r="I250" i="8"/>
  <c r="G250" i="8"/>
  <c r="E250" i="8"/>
  <c r="K249" i="8"/>
  <c r="J249" i="8"/>
  <c r="E249" i="8"/>
  <c r="C249" i="8"/>
  <c r="K248" i="8"/>
  <c r="J248" i="8"/>
  <c r="E248" i="8"/>
  <c r="C248" i="8"/>
  <c r="K247" i="8"/>
  <c r="J247" i="8"/>
  <c r="E247" i="8"/>
  <c r="C247" i="8"/>
  <c r="K246" i="8"/>
  <c r="J246" i="8"/>
  <c r="I246" i="8"/>
  <c r="E246" i="8"/>
  <c r="H243" i="8"/>
  <c r="F243" i="8"/>
  <c r="D243" i="8"/>
  <c r="E243" i="8" s="1"/>
  <c r="B243" i="8"/>
  <c r="C243" i="8" s="1"/>
  <c r="K241" i="8"/>
  <c r="J241" i="8"/>
  <c r="I241" i="8"/>
  <c r="K240" i="8"/>
  <c r="J240" i="8"/>
  <c r="E240" i="8"/>
  <c r="C240" i="8"/>
  <c r="K239" i="8"/>
  <c r="J239" i="8"/>
  <c r="E239" i="8"/>
  <c r="C239" i="8"/>
  <c r="K238" i="8"/>
  <c r="J238" i="8"/>
  <c r="E238" i="8"/>
  <c r="C238" i="8"/>
  <c r="K237" i="8"/>
  <c r="J237" i="8"/>
  <c r="I237" i="8"/>
  <c r="E237" i="8"/>
  <c r="K236" i="8"/>
  <c r="J236" i="8"/>
  <c r="E236" i="8"/>
  <c r="C236" i="8"/>
  <c r="K235" i="8"/>
  <c r="J235" i="8"/>
  <c r="E235" i="8"/>
  <c r="C235" i="8"/>
  <c r="K234" i="8"/>
  <c r="J234" i="8"/>
  <c r="E234" i="8"/>
  <c r="C234" i="8"/>
  <c r="K233" i="8"/>
  <c r="J233" i="8"/>
  <c r="I233" i="8"/>
  <c r="E233" i="8"/>
  <c r="K232" i="8"/>
  <c r="J232" i="8"/>
  <c r="E232" i="8"/>
  <c r="C232" i="8"/>
  <c r="K231" i="8"/>
  <c r="J231" i="8"/>
  <c r="E231" i="8"/>
  <c r="C231" i="8"/>
  <c r="K230" i="8"/>
  <c r="J230" i="8"/>
  <c r="E230" i="8"/>
  <c r="C230" i="8"/>
  <c r="K229" i="8"/>
  <c r="J229" i="8"/>
  <c r="I229" i="8"/>
  <c r="G229" i="8"/>
  <c r="E229" i="8"/>
  <c r="K228" i="8"/>
  <c r="J228" i="8"/>
  <c r="E228" i="8"/>
  <c r="C228" i="8"/>
  <c r="K227" i="8"/>
  <c r="J227" i="8"/>
  <c r="E227" i="8"/>
  <c r="C227" i="8"/>
  <c r="K226" i="8"/>
  <c r="J226" i="8"/>
  <c r="E226" i="8"/>
  <c r="C226" i="8"/>
  <c r="K225" i="8"/>
  <c r="J225" i="8"/>
  <c r="I225" i="8"/>
  <c r="G225" i="8"/>
  <c r="E225" i="8"/>
  <c r="K224" i="8"/>
  <c r="J224" i="8"/>
  <c r="E224" i="8"/>
  <c r="C224" i="8"/>
  <c r="K223" i="8"/>
  <c r="J223" i="8"/>
  <c r="E223" i="8"/>
  <c r="C223" i="8"/>
  <c r="K222" i="8"/>
  <c r="J222" i="8"/>
  <c r="E222" i="8"/>
  <c r="C222" i="8"/>
  <c r="H219" i="8"/>
  <c r="I212" i="8" s="1"/>
  <c r="G219" i="8"/>
  <c r="F219" i="8"/>
  <c r="D219" i="8"/>
  <c r="E219" i="8" s="1"/>
  <c r="B219" i="8"/>
  <c r="C217" i="8" s="1"/>
  <c r="K217" i="8"/>
  <c r="J217" i="8"/>
  <c r="G217" i="8"/>
  <c r="K216" i="8"/>
  <c r="J216" i="8"/>
  <c r="I216" i="8"/>
  <c r="G216" i="8"/>
  <c r="K215" i="8"/>
  <c r="J215" i="8"/>
  <c r="G215" i="8"/>
  <c r="E215" i="8"/>
  <c r="C215" i="8"/>
  <c r="K214" i="8"/>
  <c r="J214" i="8"/>
  <c r="G214" i="8"/>
  <c r="E214" i="8"/>
  <c r="C214" i="8"/>
  <c r="K213" i="8"/>
  <c r="J213" i="8"/>
  <c r="G213" i="8"/>
  <c r="E213" i="8"/>
  <c r="K212" i="8"/>
  <c r="J212" i="8"/>
  <c r="G212" i="8"/>
  <c r="K211" i="8"/>
  <c r="J211" i="8"/>
  <c r="G211" i="8"/>
  <c r="E211" i="8"/>
  <c r="C211" i="8"/>
  <c r="K210" i="8"/>
  <c r="J210" i="8"/>
  <c r="G210" i="8"/>
  <c r="E210" i="8"/>
  <c r="C210" i="8"/>
  <c r="K209" i="8"/>
  <c r="J209" i="8"/>
  <c r="G209" i="8"/>
  <c r="E209" i="8"/>
  <c r="K208" i="8"/>
  <c r="J208" i="8"/>
  <c r="G208" i="8"/>
  <c r="B206" i="8"/>
  <c r="F206" i="8" s="1"/>
  <c r="K203" i="8"/>
  <c r="J203" i="8"/>
  <c r="I203" i="8"/>
  <c r="G203" i="8"/>
  <c r="E203" i="8"/>
  <c r="C203" i="8"/>
  <c r="H201" i="8"/>
  <c r="I198" i="8" s="1"/>
  <c r="F201" i="8"/>
  <c r="G201" i="8" s="1"/>
  <c r="D201" i="8"/>
  <c r="E201" i="8" s="1"/>
  <c r="B201" i="8"/>
  <c r="C199" i="8" s="1"/>
  <c r="K199" i="8"/>
  <c r="J199" i="8"/>
  <c r="G199" i="8"/>
  <c r="K198" i="8"/>
  <c r="J198" i="8"/>
  <c r="G198" i="8"/>
  <c r="K197" i="8"/>
  <c r="J197" i="8"/>
  <c r="G197" i="8"/>
  <c r="E197" i="8"/>
  <c r="C197" i="8"/>
  <c r="K196" i="8"/>
  <c r="J196" i="8"/>
  <c r="G196" i="8"/>
  <c r="E196" i="8"/>
  <c r="C196" i="8"/>
  <c r="K193" i="8"/>
  <c r="H193" i="8"/>
  <c r="I193" i="8" s="1"/>
  <c r="F193" i="8"/>
  <c r="G193" i="8" s="1"/>
  <c r="D193" i="8"/>
  <c r="E190" i="8" s="1"/>
  <c r="C193" i="8"/>
  <c r="B193" i="8"/>
  <c r="C188" i="8" s="1"/>
  <c r="K191" i="8"/>
  <c r="J191" i="8"/>
  <c r="I191" i="8"/>
  <c r="G191" i="8"/>
  <c r="K190" i="8"/>
  <c r="J190" i="8"/>
  <c r="I190" i="8"/>
  <c r="K189" i="8"/>
  <c r="J189" i="8"/>
  <c r="I189" i="8"/>
  <c r="G189" i="8"/>
  <c r="K188" i="8"/>
  <c r="J188" i="8"/>
  <c r="I188" i="8"/>
  <c r="G188" i="8"/>
  <c r="E188" i="8"/>
  <c r="K187" i="8"/>
  <c r="J187" i="8"/>
  <c r="I187" i="8"/>
  <c r="G187" i="8"/>
  <c r="K186" i="8"/>
  <c r="J186" i="8"/>
  <c r="I186" i="8"/>
  <c r="K185" i="8"/>
  <c r="J185" i="8"/>
  <c r="I185" i="8"/>
  <c r="G185" i="8"/>
  <c r="K184" i="8"/>
  <c r="J184" i="8"/>
  <c r="I184" i="8"/>
  <c r="G184" i="8"/>
  <c r="E184" i="8"/>
  <c r="K183" i="8"/>
  <c r="J183" i="8"/>
  <c r="I183" i="8"/>
  <c r="G183" i="8"/>
  <c r="H181" i="8"/>
  <c r="F181" i="8"/>
  <c r="B181" i="8"/>
  <c r="D181" i="8" s="1"/>
  <c r="K178" i="8"/>
  <c r="J178" i="8"/>
  <c r="I178" i="8"/>
  <c r="G178" i="8"/>
  <c r="E178" i="8"/>
  <c r="C178" i="8"/>
  <c r="H176" i="8"/>
  <c r="I176" i="8" s="1"/>
  <c r="F176" i="8"/>
  <c r="G173" i="8" s="1"/>
  <c r="D176" i="8"/>
  <c r="E166" i="8" s="1"/>
  <c r="B176" i="8"/>
  <c r="C176" i="8" s="1"/>
  <c r="K174" i="8"/>
  <c r="J174" i="8"/>
  <c r="I174" i="8"/>
  <c r="G174" i="8"/>
  <c r="C174" i="8"/>
  <c r="K173" i="8"/>
  <c r="J173" i="8"/>
  <c r="C173" i="8"/>
  <c r="K172" i="8"/>
  <c r="J172" i="8"/>
  <c r="C172" i="8"/>
  <c r="K171" i="8"/>
  <c r="J171" i="8"/>
  <c r="I171" i="8"/>
  <c r="G171" i="8"/>
  <c r="C171" i="8"/>
  <c r="K170" i="8"/>
  <c r="J170" i="8"/>
  <c r="I170" i="8"/>
  <c r="G170" i="8"/>
  <c r="C170" i="8"/>
  <c r="K169" i="8"/>
  <c r="J169" i="8"/>
  <c r="I169" i="8"/>
  <c r="C169" i="8"/>
  <c r="K168" i="8"/>
  <c r="J168" i="8"/>
  <c r="C168" i="8"/>
  <c r="K167" i="8"/>
  <c r="J167" i="8"/>
  <c r="I167" i="8"/>
  <c r="G167" i="8"/>
  <c r="C167" i="8"/>
  <c r="K166" i="8"/>
  <c r="J166" i="8"/>
  <c r="I166" i="8"/>
  <c r="G166" i="8"/>
  <c r="C166" i="8"/>
  <c r="K165" i="8"/>
  <c r="J165" i="8"/>
  <c r="I165" i="8"/>
  <c r="C165" i="8"/>
  <c r="K164" i="8"/>
  <c r="J164" i="8"/>
  <c r="C164" i="8"/>
  <c r="K163" i="8"/>
  <c r="J163" i="8"/>
  <c r="I163" i="8"/>
  <c r="G163" i="8"/>
  <c r="C163" i="8"/>
  <c r="H160" i="8"/>
  <c r="I158" i="8" s="1"/>
  <c r="G160" i="8"/>
  <c r="F160" i="8"/>
  <c r="D160" i="8"/>
  <c r="E160" i="8" s="1"/>
  <c r="B160" i="8"/>
  <c r="C160" i="8" s="1"/>
  <c r="K158" i="8"/>
  <c r="J158" i="8"/>
  <c r="G158" i="8"/>
  <c r="E158" i="8"/>
  <c r="B156" i="8"/>
  <c r="K153" i="8"/>
  <c r="J153" i="8"/>
  <c r="I153" i="8"/>
  <c r="G153" i="8"/>
  <c r="E153" i="8"/>
  <c r="C153" i="8"/>
  <c r="H151" i="8"/>
  <c r="I148" i="8" s="1"/>
  <c r="F151" i="8"/>
  <c r="G151" i="8" s="1"/>
  <c r="D151" i="8"/>
  <c r="E151" i="8" s="1"/>
  <c r="B151" i="8"/>
  <c r="C146" i="8" s="1"/>
  <c r="K149" i="8"/>
  <c r="J149" i="8"/>
  <c r="G149" i="8"/>
  <c r="K148" i="8"/>
  <c r="J148" i="8"/>
  <c r="G148" i="8"/>
  <c r="K147" i="8"/>
  <c r="J147" i="8"/>
  <c r="G147" i="8"/>
  <c r="E147" i="8"/>
  <c r="K146" i="8"/>
  <c r="J146" i="8"/>
  <c r="G146" i="8"/>
  <c r="E146" i="8"/>
  <c r="K145" i="8"/>
  <c r="J145" i="8"/>
  <c r="G145" i="8"/>
  <c r="K144" i="8"/>
  <c r="J144" i="8"/>
  <c r="I144" i="8"/>
  <c r="G144" i="8"/>
  <c r="K143" i="8"/>
  <c r="J143" i="8"/>
  <c r="G143" i="8"/>
  <c r="E143" i="8"/>
  <c r="C143" i="8"/>
  <c r="K142" i="8"/>
  <c r="J142" i="8"/>
  <c r="G142" i="8"/>
  <c r="E142" i="8"/>
  <c r="K141" i="8"/>
  <c r="J141" i="8"/>
  <c r="G141" i="8"/>
  <c r="E141" i="8"/>
  <c r="J138" i="8"/>
  <c r="I138" i="8"/>
  <c r="H138" i="8"/>
  <c r="F138" i="8"/>
  <c r="G138" i="8" s="1"/>
  <c r="D138" i="8"/>
  <c r="E138" i="8" s="1"/>
  <c r="B138" i="8"/>
  <c r="K136" i="8"/>
  <c r="J136" i="8"/>
  <c r="G136" i="8"/>
  <c r="K135" i="8"/>
  <c r="J135" i="8"/>
  <c r="I135" i="8"/>
  <c r="G135" i="8"/>
  <c r="K134" i="8"/>
  <c r="J134" i="8"/>
  <c r="G134" i="8"/>
  <c r="E134" i="8"/>
  <c r="C134" i="8"/>
  <c r="B132" i="8"/>
  <c r="D132" i="8" s="1"/>
  <c r="H132" i="8" s="1"/>
  <c r="K129" i="8"/>
  <c r="J129" i="8"/>
  <c r="I129" i="8"/>
  <c r="G129" i="8"/>
  <c r="E129" i="8"/>
  <c r="C129" i="8"/>
  <c r="H127" i="8"/>
  <c r="F127" i="8"/>
  <c r="G127" i="8" s="1"/>
  <c r="D127" i="8"/>
  <c r="E127" i="8" s="1"/>
  <c r="B127" i="8"/>
  <c r="C127" i="8" s="1"/>
  <c r="K125" i="8"/>
  <c r="J125" i="8"/>
  <c r="I125" i="8"/>
  <c r="G125" i="8"/>
  <c r="K124" i="8"/>
  <c r="J124" i="8"/>
  <c r="G124" i="8"/>
  <c r="E124" i="8"/>
  <c r="C124" i="8"/>
  <c r="K123" i="8"/>
  <c r="J123" i="8"/>
  <c r="E123" i="8"/>
  <c r="C123" i="8"/>
  <c r="K122" i="8"/>
  <c r="J122" i="8"/>
  <c r="E122" i="8"/>
  <c r="C122" i="8"/>
  <c r="K121" i="8"/>
  <c r="J121" i="8"/>
  <c r="I121" i="8"/>
  <c r="E121" i="8"/>
  <c r="K120" i="8"/>
  <c r="J120" i="8"/>
  <c r="G120" i="8"/>
  <c r="E120" i="8"/>
  <c r="C120" i="8"/>
  <c r="K119" i="8"/>
  <c r="J119" i="8"/>
  <c r="E119" i="8"/>
  <c r="C119" i="8"/>
  <c r="K118" i="8"/>
  <c r="J118" i="8"/>
  <c r="E118" i="8"/>
  <c r="C118" i="8"/>
  <c r="K117" i="8"/>
  <c r="J117" i="8"/>
  <c r="G117" i="8"/>
  <c r="E117" i="8"/>
  <c r="K116" i="8"/>
  <c r="J116" i="8"/>
  <c r="G116" i="8"/>
  <c r="E116" i="8"/>
  <c r="C116" i="8"/>
  <c r="K115" i="8"/>
  <c r="J115" i="8"/>
  <c r="E115" i="8"/>
  <c r="C115" i="8"/>
  <c r="K114" i="8"/>
  <c r="J114" i="8"/>
  <c r="E114" i="8"/>
  <c r="C114" i="8"/>
  <c r="K113" i="8"/>
  <c r="J113" i="8"/>
  <c r="G113" i="8"/>
  <c r="E113" i="8"/>
  <c r="K112" i="8"/>
  <c r="J112" i="8"/>
  <c r="E112" i="8"/>
  <c r="C112" i="8"/>
  <c r="K111" i="8"/>
  <c r="J111" i="8"/>
  <c r="E111" i="8"/>
  <c r="C111" i="8"/>
  <c r="K110" i="8"/>
  <c r="J110" i="8"/>
  <c r="E110" i="8"/>
  <c r="C110" i="8"/>
  <c r="H107" i="8"/>
  <c r="I99" i="8" s="1"/>
  <c r="F107" i="8"/>
  <c r="G107" i="8" s="1"/>
  <c r="D107" i="8"/>
  <c r="E107" i="8" s="1"/>
  <c r="B107" i="8"/>
  <c r="C95" i="8" s="1"/>
  <c r="K105" i="8"/>
  <c r="J105" i="8"/>
  <c r="G105" i="8"/>
  <c r="K104" i="8"/>
  <c r="J104" i="8"/>
  <c r="G104" i="8"/>
  <c r="K103" i="8"/>
  <c r="J103" i="8"/>
  <c r="G103" i="8"/>
  <c r="E103" i="8"/>
  <c r="K102" i="8"/>
  <c r="J102" i="8"/>
  <c r="G102" i="8"/>
  <c r="E102" i="8"/>
  <c r="K101" i="8"/>
  <c r="J101" i="8"/>
  <c r="G101" i="8"/>
  <c r="K100" i="8"/>
  <c r="J100" i="8"/>
  <c r="G100" i="8"/>
  <c r="K99" i="8"/>
  <c r="J99" i="8"/>
  <c r="G99" i="8"/>
  <c r="E99" i="8"/>
  <c r="K98" i="8"/>
  <c r="J98" i="8"/>
  <c r="G98" i="8"/>
  <c r="E98" i="8"/>
  <c r="C98" i="8"/>
  <c r="K97" i="8"/>
  <c r="J97" i="8"/>
  <c r="G97" i="8"/>
  <c r="K96" i="8"/>
  <c r="J96" i="8"/>
  <c r="G96" i="8"/>
  <c r="K95" i="8"/>
  <c r="J95" i="8"/>
  <c r="G95" i="8"/>
  <c r="E95" i="8"/>
  <c r="K94" i="8"/>
  <c r="J94" i="8"/>
  <c r="G94" i="8"/>
  <c r="E94" i="8"/>
  <c r="H92" i="8"/>
  <c r="F92" i="8"/>
  <c r="B92" i="8"/>
  <c r="D92" i="8" s="1"/>
  <c r="K89" i="8"/>
  <c r="J89" i="8"/>
  <c r="I89" i="8"/>
  <c r="G89" i="8"/>
  <c r="E89" i="8"/>
  <c r="C89" i="8"/>
  <c r="H87" i="8"/>
  <c r="I78" i="8" s="1"/>
  <c r="F87" i="8"/>
  <c r="G84" i="8" s="1"/>
  <c r="D87" i="8"/>
  <c r="E85" i="8" s="1"/>
  <c r="B87" i="8"/>
  <c r="C87" i="8" s="1"/>
  <c r="K85" i="8"/>
  <c r="J85" i="8"/>
  <c r="I85" i="8"/>
  <c r="C85" i="8"/>
  <c r="K84" i="8"/>
  <c r="J84" i="8"/>
  <c r="C84" i="8"/>
  <c r="K83" i="8"/>
  <c r="J83" i="8"/>
  <c r="C83" i="8"/>
  <c r="K82" i="8"/>
  <c r="J82" i="8"/>
  <c r="C82" i="8"/>
  <c r="K81" i="8"/>
  <c r="J81" i="8"/>
  <c r="G81" i="8"/>
  <c r="C81" i="8"/>
  <c r="K80" i="8"/>
  <c r="J80" i="8"/>
  <c r="C80" i="8"/>
  <c r="K79" i="8"/>
  <c r="J79" i="8"/>
  <c r="C79" i="8"/>
  <c r="K78" i="8"/>
  <c r="J78" i="8"/>
  <c r="G78" i="8"/>
  <c r="C78" i="8"/>
  <c r="K77" i="8"/>
  <c r="J77" i="8"/>
  <c r="C77" i="8"/>
  <c r="K76" i="8"/>
  <c r="J76" i="8"/>
  <c r="G76" i="8"/>
  <c r="C76" i="8"/>
  <c r="H73" i="8"/>
  <c r="I73" i="8" s="1"/>
  <c r="F73" i="8"/>
  <c r="G63" i="8" s="1"/>
  <c r="D73" i="8"/>
  <c r="E73" i="8" s="1"/>
  <c r="C73" i="8"/>
  <c r="B73" i="8"/>
  <c r="K71" i="8"/>
  <c r="J71" i="8"/>
  <c r="I71" i="8"/>
  <c r="G71" i="8"/>
  <c r="C71" i="8"/>
  <c r="K70" i="8"/>
  <c r="J70" i="8"/>
  <c r="C70" i="8"/>
  <c r="K69" i="8"/>
  <c r="J69" i="8"/>
  <c r="I69" i="8"/>
  <c r="G69" i="8"/>
  <c r="K68" i="8"/>
  <c r="J68" i="8"/>
  <c r="I68" i="8"/>
  <c r="G68" i="8"/>
  <c r="C68" i="8"/>
  <c r="K67" i="8"/>
  <c r="J67" i="8"/>
  <c r="I67" i="8"/>
  <c r="C67" i="8"/>
  <c r="K66" i="8"/>
  <c r="J66" i="8"/>
  <c r="I66" i="8"/>
  <c r="E66" i="8"/>
  <c r="C66" i="8"/>
  <c r="K65" i="8"/>
  <c r="J65" i="8"/>
  <c r="I65" i="8"/>
  <c r="K64" i="8"/>
  <c r="J64" i="8"/>
  <c r="I64" i="8"/>
  <c r="G64" i="8"/>
  <c r="C64" i="8"/>
  <c r="K63" i="8"/>
  <c r="J63" i="8"/>
  <c r="I63" i="8"/>
  <c r="E63" i="8"/>
  <c r="C63" i="8"/>
  <c r="K62" i="8"/>
  <c r="J62" i="8"/>
  <c r="I62" i="8"/>
  <c r="C62" i="8"/>
  <c r="K61" i="8"/>
  <c r="J61" i="8"/>
  <c r="I61" i="8"/>
  <c r="K60" i="8"/>
  <c r="J60" i="8"/>
  <c r="I60" i="8"/>
  <c r="G60" i="8"/>
  <c r="C60" i="8"/>
  <c r="K59" i="8"/>
  <c r="J59" i="8"/>
  <c r="I59" i="8"/>
  <c r="G59" i="8"/>
  <c r="C59" i="8"/>
  <c r="K58" i="8"/>
  <c r="J58" i="8"/>
  <c r="I58" i="8"/>
  <c r="C58" i="8"/>
  <c r="K57" i="8"/>
  <c r="J57" i="8"/>
  <c r="I57" i="8"/>
  <c r="K56" i="8"/>
  <c r="J56" i="8"/>
  <c r="I56" i="8"/>
  <c r="C56" i="8"/>
  <c r="K55" i="8"/>
  <c r="J55" i="8"/>
  <c r="I55" i="8"/>
  <c r="G55" i="8"/>
  <c r="C55" i="8"/>
  <c r="K54" i="8"/>
  <c r="J54" i="8"/>
  <c r="I54" i="8"/>
  <c r="C54" i="8"/>
  <c r="K53" i="8"/>
  <c r="J53" i="8"/>
  <c r="I53" i="8"/>
  <c r="G53" i="8"/>
  <c r="K52" i="8"/>
  <c r="J52" i="8"/>
  <c r="I52" i="8"/>
  <c r="G52" i="8"/>
  <c r="C52" i="8"/>
  <c r="K51" i="8"/>
  <c r="J51" i="8"/>
  <c r="I51" i="8"/>
  <c r="G51" i="8"/>
  <c r="C51" i="8"/>
  <c r="H49" i="8"/>
  <c r="F49" i="8"/>
  <c r="B49" i="8"/>
  <c r="D49" i="8" s="1"/>
  <c r="K46" i="8"/>
  <c r="J46" i="8"/>
  <c r="I46" i="8"/>
  <c r="G46" i="8"/>
  <c r="E46" i="8"/>
  <c r="C46" i="8"/>
  <c r="H44" i="8"/>
  <c r="I44" i="8" s="1"/>
  <c r="G44" i="8"/>
  <c r="F44" i="8"/>
  <c r="G40" i="8" s="1"/>
  <c r="E44" i="8"/>
  <c r="D44" i="8"/>
  <c r="E38" i="8" s="1"/>
  <c r="B44" i="8"/>
  <c r="C44" i="8" s="1"/>
  <c r="K42" i="8"/>
  <c r="J42" i="8"/>
  <c r="I42" i="8"/>
  <c r="G42" i="8"/>
  <c r="C42" i="8"/>
  <c r="K41" i="8"/>
  <c r="J41" i="8"/>
  <c r="I41" i="8"/>
  <c r="G41" i="8"/>
  <c r="E41" i="8"/>
  <c r="C41" i="8"/>
  <c r="K40" i="8"/>
  <c r="J40" i="8"/>
  <c r="E40" i="8"/>
  <c r="C40" i="8"/>
  <c r="K39" i="8"/>
  <c r="J39" i="8"/>
  <c r="I39" i="8"/>
  <c r="G39" i="8"/>
  <c r="C39" i="8"/>
  <c r="K38" i="8"/>
  <c r="J38" i="8"/>
  <c r="I38" i="8"/>
  <c r="G38" i="8"/>
  <c r="C38" i="8"/>
  <c r="I35" i="8"/>
  <c r="H35" i="8"/>
  <c r="G35" i="8"/>
  <c r="F35" i="8"/>
  <c r="G31" i="8" s="1"/>
  <c r="E35" i="8"/>
  <c r="D35" i="8"/>
  <c r="E28" i="8" s="1"/>
  <c r="B35" i="8"/>
  <c r="C35" i="8" s="1"/>
  <c r="K33" i="8"/>
  <c r="J33" i="8"/>
  <c r="I33" i="8"/>
  <c r="G33" i="8"/>
  <c r="C33" i="8"/>
  <c r="K32" i="8"/>
  <c r="J32" i="8"/>
  <c r="I32" i="8"/>
  <c r="G32" i="8"/>
  <c r="C32" i="8"/>
  <c r="K31" i="8"/>
  <c r="J31" i="8"/>
  <c r="E31" i="8"/>
  <c r="C31" i="8"/>
  <c r="K30" i="8"/>
  <c r="J30" i="8"/>
  <c r="I30" i="8"/>
  <c r="G30" i="8"/>
  <c r="C30" i="8"/>
  <c r="K29" i="8"/>
  <c r="J29" i="8"/>
  <c r="I29" i="8"/>
  <c r="G29" i="8"/>
  <c r="E29" i="8"/>
  <c r="C29" i="8"/>
  <c r="K28" i="8"/>
  <c r="J28" i="8"/>
  <c r="I28" i="8"/>
  <c r="G28" i="8"/>
  <c r="C28" i="8"/>
  <c r="K27" i="8"/>
  <c r="J27" i="8"/>
  <c r="I27" i="8"/>
  <c r="G27" i="8"/>
  <c r="E27" i="8"/>
  <c r="C27" i="8"/>
  <c r="K26" i="8"/>
  <c r="J26" i="8"/>
  <c r="I26" i="8"/>
  <c r="E26" i="8"/>
  <c r="C26" i="8"/>
  <c r="K25" i="8"/>
  <c r="J25" i="8"/>
  <c r="I25" i="8"/>
  <c r="G25" i="8"/>
  <c r="E25" i="8"/>
  <c r="C25" i="8"/>
  <c r="K24" i="8"/>
  <c r="J24" i="8"/>
  <c r="I24" i="8"/>
  <c r="G24" i="8"/>
  <c r="C24" i="8"/>
  <c r="K23" i="8"/>
  <c r="J23" i="8"/>
  <c r="I23" i="8"/>
  <c r="G23" i="8"/>
  <c r="E23" i="8"/>
  <c r="C23" i="8"/>
  <c r="K22" i="8"/>
  <c r="J22" i="8"/>
  <c r="I22" i="8"/>
  <c r="E22" i="8"/>
  <c r="C22" i="8"/>
  <c r="K21" i="8"/>
  <c r="J21" i="8"/>
  <c r="I21" i="8"/>
  <c r="G21" i="8"/>
  <c r="E21" i="8"/>
  <c r="C21" i="8"/>
  <c r="K20" i="8"/>
  <c r="J20" i="8"/>
  <c r="I20" i="8"/>
  <c r="G20" i="8"/>
  <c r="C20" i="8"/>
  <c r="K19" i="8"/>
  <c r="J19" i="8"/>
  <c r="I19" i="8"/>
  <c r="G19" i="8"/>
  <c r="E19" i="8"/>
  <c r="C19" i="8"/>
  <c r="F17" i="8"/>
  <c r="D17" i="8"/>
  <c r="H17" i="8" s="1"/>
  <c r="B17" i="8"/>
  <c r="K14" i="8"/>
  <c r="J14" i="8"/>
  <c r="I14" i="8"/>
  <c r="G14" i="8"/>
  <c r="E14" i="8"/>
  <c r="C14" i="8"/>
  <c r="K12" i="8"/>
  <c r="I12" i="8"/>
  <c r="H12" i="8"/>
  <c r="I7" i="8" s="1"/>
  <c r="G12" i="8"/>
  <c r="F12" i="8"/>
  <c r="G7" i="8" s="1"/>
  <c r="D12" i="8"/>
  <c r="J12" i="8" s="1"/>
  <c r="C12" i="8"/>
  <c r="B12" i="8"/>
  <c r="K10" i="8"/>
  <c r="J10" i="8"/>
  <c r="I10" i="8"/>
  <c r="G10" i="8"/>
  <c r="C10" i="8"/>
  <c r="K9" i="8"/>
  <c r="J9" i="8"/>
  <c r="I9" i="8"/>
  <c r="E9" i="8"/>
  <c r="C9" i="8"/>
  <c r="K8" i="8"/>
  <c r="J8" i="8"/>
  <c r="I8" i="8"/>
  <c r="E8" i="8"/>
  <c r="C8" i="8"/>
  <c r="K7" i="8"/>
  <c r="J7" i="8"/>
  <c r="E7" i="8"/>
  <c r="C7" i="8"/>
  <c r="D5" i="8"/>
  <c r="H5" i="8" s="1"/>
  <c r="B5" i="8"/>
  <c r="F5" i="8" s="1"/>
  <c r="H41" i="7"/>
  <c r="E41" i="7"/>
  <c r="E42" i="7" s="1"/>
  <c r="D41" i="7"/>
  <c r="C41" i="7"/>
  <c r="B41" i="7"/>
  <c r="G41" i="7" s="1"/>
  <c r="I39" i="7"/>
  <c r="H39" i="7"/>
  <c r="J39" i="7" s="1"/>
  <c r="G39" i="7"/>
  <c r="H38" i="7"/>
  <c r="J38" i="7" s="1"/>
  <c r="G38" i="7"/>
  <c r="I38" i="7" s="1"/>
  <c r="I37" i="7"/>
  <c r="H37" i="7"/>
  <c r="J37" i="7" s="1"/>
  <c r="G37" i="7"/>
  <c r="H36" i="7"/>
  <c r="J36" i="7" s="1"/>
  <c r="G36" i="7"/>
  <c r="I36" i="7" s="1"/>
  <c r="I35" i="7"/>
  <c r="H35" i="7"/>
  <c r="J35" i="7" s="1"/>
  <c r="G35" i="7"/>
  <c r="H34" i="7"/>
  <c r="J34" i="7" s="1"/>
  <c r="G34" i="7"/>
  <c r="I34" i="7" s="1"/>
  <c r="I33" i="7"/>
  <c r="H33" i="7"/>
  <c r="J33" i="7" s="1"/>
  <c r="G33" i="7"/>
  <c r="H32" i="7"/>
  <c r="J32" i="7" s="1"/>
  <c r="G32" i="7"/>
  <c r="I32" i="7" s="1"/>
  <c r="I31" i="7"/>
  <c r="H31" i="7"/>
  <c r="J31" i="7" s="1"/>
  <c r="G31" i="7"/>
  <c r="H30" i="7"/>
  <c r="J30" i="7" s="1"/>
  <c r="G30" i="7"/>
  <c r="I30" i="7" s="1"/>
  <c r="I29" i="7"/>
  <c r="H29" i="7"/>
  <c r="J29" i="7" s="1"/>
  <c r="G29" i="7"/>
  <c r="H28" i="7"/>
  <c r="J28" i="7" s="1"/>
  <c r="G28" i="7"/>
  <c r="I28" i="7" s="1"/>
  <c r="I27" i="7"/>
  <c r="H27" i="7"/>
  <c r="J27" i="7" s="1"/>
  <c r="G27" i="7"/>
  <c r="H26" i="7"/>
  <c r="J26" i="7" s="1"/>
  <c r="G26" i="7"/>
  <c r="I26" i="7" s="1"/>
  <c r="I25" i="7"/>
  <c r="H25" i="7"/>
  <c r="J25" i="7" s="1"/>
  <c r="G25" i="7"/>
  <c r="H24" i="7"/>
  <c r="J24" i="7" s="1"/>
  <c r="G24" i="7"/>
  <c r="I24" i="7" s="1"/>
  <c r="I23" i="7"/>
  <c r="H23" i="7"/>
  <c r="J23" i="7" s="1"/>
  <c r="G23" i="7"/>
  <c r="H22" i="7"/>
  <c r="J22" i="7" s="1"/>
  <c r="G22" i="7"/>
  <c r="I22" i="7" s="1"/>
  <c r="I21" i="7"/>
  <c r="H21" i="7"/>
  <c r="J21" i="7" s="1"/>
  <c r="G21" i="7"/>
  <c r="H20" i="7"/>
  <c r="J20" i="7" s="1"/>
  <c r="G20" i="7"/>
  <c r="I20" i="7" s="1"/>
  <c r="I19" i="7"/>
  <c r="H19" i="7"/>
  <c r="J19" i="7" s="1"/>
  <c r="G19" i="7"/>
  <c r="H18" i="7"/>
  <c r="J18" i="7" s="1"/>
  <c r="G18" i="7"/>
  <c r="I18" i="7" s="1"/>
  <c r="I17" i="7"/>
  <c r="H17" i="7"/>
  <c r="J17" i="7" s="1"/>
  <c r="G17" i="7"/>
  <c r="H16" i="7"/>
  <c r="J16" i="7" s="1"/>
  <c r="G16" i="7"/>
  <c r="I16" i="7" s="1"/>
  <c r="I15" i="7"/>
  <c r="H15" i="7"/>
  <c r="J15" i="7" s="1"/>
  <c r="G15" i="7"/>
  <c r="H11" i="7"/>
  <c r="J11" i="7" s="1"/>
  <c r="E11" i="7"/>
  <c r="D11" i="7"/>
  <c r="D42" i="7" s="1"/>
  <c r="C11" i="7"/>
  <c r="I11" i="7" s="1"/>
  <c r="B11" i="7"/>
  <c r="I9" i="7"/>
  <c r="H9" i="7"/>
  <c r="J9" i="7" s="1"/>
  <c r="G9" i="7"/>
  <c r="D5" i="7"/>
  <c r="C5" i="7"/>
  <c r="E5" i="7" s="1"/>
  <c r="B5" i="7"/>
  <c r="H42" i="6"/>
  <c r="J42" i="6" s="1"/>
  <c r="E42" i="6"/>
  <c r="D42" i="6"/>
  <c r="C42" i="6"/>
  <c r="B42" i="6"/>
  <c r="H40" i="6"/>
  <c r="J40" i="6" s="1"/>
  <c r="G40" i="6"/>
  <c r="I40" i="6" s="1"/>
  <c r="I38" i="6"/>
  <c r="H38" i="6"/>
  <c r="J38" i="6" s="1"/>
  <c r="G38" i="6"/>
  <c r="H37" i="6"/>
  <c r="J37" i="6" s="1"/>
  <c r="G37" i="6"/>
  <c r="I37" i="6" s="1"/>
  <c r="I36" i="6"/>
  <c r="H36" i="6"/>
  <c r="J36" i="6" s="1"/>
  <c r="G36" i="6"/>
  <c r="H33" i="6"/>
  <c r="J33" i="6" s="1"/>
  <c r="G33" i="6"/>
  <c r="I33" i="6" s="1"/>
  <c r="I32" i="6"/>
  <c r="H32" i="6"/>
  <c r="J32" i="6" s="1"/>
  <c r="G32" i="6"/>
  <c r="H29" i="6"/>
  <c r="J29" i="6" s="1"/>
  <c r="G29" i="6"/>
  <c r="I29" i="6" s="1"/>
  <c r="I28" i="6"/>
  <c r="H28" i="6"/>
  <c r="J28" i="6" s="1"/>
  <c r="G28" i="6"/>
  <c r="H27" i="6"/>
  <c r="J27" i="6" s="1"/>
  <c r="G27" i="6"/>
  <c r="I27" i="6" s="1"/>
  <c r="I26" i="6"/>
  <c r="H26" i="6"/>
  <c r="J26" i="6" s="1"/>
  <c r="G26" i="6"/>
  <c r="H23" i="6"/>
  <c r="J23" i="6" s="1"/>
  <c r="G23" i="6"/>
  <c r="I23" i="6" s="1"/>
  <c r="I22" i="6"/>
  <c r="H22" i="6"/>
  <c r="J22" i="6" s="1"/>
  <c r="G22" i="6"/>
  <c r="H21" i="6"/>
  <c r="J21" i="6" s="1"/>
  <c r="G21" i="6"/>
  <c r="I21" i="6" s="1"/>
  <c r="I20" i="6"/>
  <c r="H20" i="6"/>
  <c r="J20" i="6" s="1"/>
  <c r="G20" i="6"/>
  <c r="H17" i="6"/>
  <c r="J17" i="6" s="1"/>
  <c r="G17" i="6"/>
  <c r="I17" i="6" s="1"/>
  <c r="I16" i="6"/>
  <c r="H16" i="6"/>
  <c r="J16" i="6" s="1"/>
  <c r="G16" i="6"/>
  <c r="H15" i="6"/>
  <c r="J15" i="6" s="1"/>
  <c r="G15" i="6"/>
  <c r="I15" i="6" s="1"/>
  <c r="I14" i="6"/>
  <c r="H14" i="6"/>
  <c r="J14" i="6" s="1"/>
  <c r="G14" i="6"/>
  <c r="H11" i="6"/>
  <c r="J11" i="6" s="1"/>
  <c r="G11" i="6"/>
  <c r="I11" i="6" s="1"/>
  <c r="I10" i="6"/>
  <c r="H10" i="6"/>
  <c r="J10" i="6" s="1"/>
  <c r="G10" i="6"/>
  <c r="H9" i="6"/>
  <c r="J9" i="6" s="1"/>
  <c r="G9" i="6"/>
  <c r="I9" i="6" s="1"/>
  <c r="I8" i="6"/>
  <c r="H8" i="6"/>
  <c r="J8" i="6" s="1"/>
  <c r="G8" i="6"/>
  <c r="C5" i="6"/>
  <c r="E5" i="6" s="1"/>
  <c r="B5" i="6"/>
  <c r="D5" i="6" s="1"/>
  <c r="H33" i="5"/>
  <c r="E33" i="5"/>
  <c r="J33" i="5" s="1"/>
  <c r="D33" i="5"/>
  <c r="C33" i="5"/>
  <c r="B33" i="5"/>
  <c r="G33" i="5" s="1"/>
  <c r="I31" i="5"/>
  <c r="H31" i="5"/>
  <c r="J31" i="5" s="1"/>
  <c r="G31" i="5"/>
  <c r="H29" i="5"/>
  <c r="J29" i="5" s="1"/>
  <c r="G29" i="5"/>
  <c r="I29" i="5" s="1"/>
  <c r="I28" i="5"/>
  <c r="H28" i="5"/>
  <c r="J28" i="5" s="1"/>
  <c r="G28" i="5"/>
  <c r="H27" i="5"/>
  <c r="J27" i="5" s="1"/>
  <c r="G27" i="5"/>
  <c r="I27" i="5" s="1"/>
  <c r="I26" i="5"/>
  <c r="H26" i="5"/>
  <c r="J26" i="5" s="1"/>
  <c r="G26" i="5"/>
  <c r="H25" i="5"/>
  <c r="J25" i="5" s="1"/>
  <c r="E25" i="5"/>
  <c r="D25" i="5"/>
  <c r="C25" i="5"/>
  <c r="B25" i="5"/>
  <c r="H23" i="5"/>
  <c r="J23" i="5" s="1"/>
  <c r="G23" i="5"/>
  <c r="I23" i="5" s="1"/>
  <c r="I22" i="5"/>
  <c r="H22" i="5"/>
  <c r="J22" i="5" s="1"/>
  <c r="G22" i="5"/>
  <c r="H21" i="5"/>
  <c r="J21" i="5" s="1"/>
  <c r="G21" i="5"/>
  <c r="I21" i="5" s="1"/>
  <c r="I20" i="5"/>
  <c r="H20" i="5"/>
  <c r="J20" i="5" s="1"/>
  <c r="G20" i="5"/>
  <c r="H19" i="5"/>
  <c r="J19" i="5" s="1"/>
  <c r="E19" i="5"/>
  <c r="D19" i="5"/>
  <c r="C19" i="5"/>
  <c r="B19" i="5"/>
  <c r="H17" i="5"/>
  <c r="J17" i="5" s="1"/>
  <c r="G17" i="5"/>
  <c r="I17" i="5" s="1"/>
  <c r="I16" i="5"/>
  <c r="H16" i="5"/>
  <c r="J16" i="5" s="1"/>
  <c r="G16" i="5"/>
  <c r="H15" i="5"/>
  <c r="J15" i="5" s="1"/>
  <c r="G15" i="5"/>
  <c r="I15" i="5" s="1"/>
  <c r="I14" i="5"/>
  <c r="H14" i="5"/>
  <c r="J14" i="5" s="1"/>
  <c r="G14" i="5"/>
  <c r="H13" i="5"/>
  <c r="J13" i="5" s="1"/>
  <c r="E13" i="5"/>
  <c r="D13" i="5"/>
  <c r="C13" i="5"/>
  <c r="B13" i="5"/>
  <c r="H11" i="5"/>
  <c r="J11" i="5" s="1"/>
  <c r="G11" i="5"/>
  <c r="I11" i="5" s="1"/>
  <c r="I10" i="5"/>
  <c r="H10" i="5"/>
  <c r="J10" i="5" s="1"/>
  <c r="G10" i="5"/>
  <c r="H9" i="5"/>
  <c r="J9" i="5" s="1"/>
  <c r="G9" i="5"/>
  <c r="I9" i="5" s="1"/>
  <c r="I8" i="5"/>
  <c r="H8" i="5"/>
  <c r="J8" i="5" s="1"/>
  <c r="G8" i="5"/>
  <c r="H7" i="5"/>
  <c r="J7" i="5" s="1"/>
  <c r="E7" i="5"/>
  <c r="D7" i="5"/>
  <c r="C7" i="5"/>
  <c r="B7" i="5"/>
  <c r="C5" i="5"/>
  <c r="E5" i="5" s="1"/>
  <c r="B5" i="5"/>
  <c r="D5" i="5" s="1"/>
  <c r="E75" i="4"/>
  <c r="D75" i="4"/>
  <c r="C75" i="4"/>
  <c r="B75"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H75" i="4" s="1"/>
  <c r="G6" i="4"/>
  <c r="G75" i="4" s="1"/>
  <c r="D5" i="4"/>
  <c r="B5" i="4"/>
  <c r="C5" i="4" s="1"/>
  <c r="E5" i="4" s="1"/>
  <c r="E75" i="3"/>
  <c r="J75" i="3" s="1"/>
  <c r="D75" i="3"/>
  <c r="C75" i="3"/>
  <c r="B75" i="3"/>
  <c r="J73" i="3"/>
  <c r="H73" i="3"/>
  <c r="G73" i="3"/>
  <c r="I73" i="3" s="1"/>
  <c r="J72" i="3"/>
  <c r="I72" i="3"/>
  <c r="H72" i="3"/>
  <c r="G72" i="3"/>
  <c r="J71" i="3"/>
  <c r="H71" i="3"/>
  <c r="G71" i="3"/>
  <c r="I71" i="3" s="1"/>
  <c r="J70" i="3"/>
  <c r="I70" i="3"/>
  <c r="H70" i="3"/>
  <c r="G70" i="3"/>
  <c r="J69" i="3"/>
  <c r="H69" i="3"/>
  <c r="G69" i="3"/>
  <c r="I69" i="3" s="1"/>
  <c r="J68" i="3"/>
  <c r="I68" i="3"/>
  <c r="H68" i="3"/>
  <c r="G68" i="3"/>
  <c r="J67" i="3"/>
  <c r="H67" i="3"/>
  <c r="G67" i="3"/>
  <c r="I67" i="3" s="1"/>
  <c r="J66" i="3"/>
  <c r="I66" i="3"/>
  <c r="H66" i="3"/>
  <c r="G66" i="3"/>
  <c r="J65" i="3"/>
  <c r="H65" i="3"/>
  <c r="G65" i="3"/>
  <c r="I65" i="3" s="1"/>
  <c r="J64" i="3"/>
  <c r="I64" i="3"/>
  <c r="H64" i="3"/>
  <c r="G64" i="3"/>
  <c r="J63" i="3"/>
  <c r="H63" i="3"/>
  <c r="G63" i="3"/>
  <c r="I63" i="3" s="1"/>
  <c r="J62" i="3"/>
  <c r="I62" i="3"/>
  <c r="H62" i="3"/>
  <c r="G62" i="3"/>
  <c r="J61" i="3"/>
  <c r="H61" i="3"/>
  <c r="G61" i="3"/>
  <c r="I61" i="3" s="1"/>
  <c r="J60" i="3"/>
  <c r="I60" i="3"/>
  <c r="H60" i="3"/>
  <c r="G60" i="3"/>
  <c r="J59" i="3"/>
  <c r="H59" i="3"/>
  <c r="G59" i="3"/>
  <c r="I59" i="3" s="1"/>
  <c r="J58" i="3"/>
  <c r="I58" i="3"/>
  <c r="H58" i="3"/>
  <c r="G58" i="3"/>
  <c r="J57" i="3"/>
  <c r="H57" i="3"/>
  <c r="G57" i="3"/>
  <c r="I57" i="3" s="1"/>
  <c r="J56" i="3"/>
  <c r="I56" i="3"/>
  <c r="H56" i="3"/>
  <c r="G56" i="3"/>
  <c r="J55" i="3"/>
  <c r="H55" i="3"/>
  <c r="G55" i="3"/>
  <c r="I55" i="3" s="1"/>
  <c r="J54" i="3"/>
  <c r="I54" i="3"/>
  <c r="H54" i="3"/>
  <c r="G54" i="3"/>
  <c r="J53" i="3"/>
  <c r="H53" i="3"/>
  <c r="G53" i="3"/>
  <c r="I53" i="3" s="1"/>
  <c r="J52" i="3"/>
  <c r="I52" i="3"/>
  <c r="H52" i="3"/>
  <c r="G52" i="3"/>
  <c r="J51" i="3"/>
  <c r="I51" i="3"/>
  <c r="H51" i="3"/>
  <c r="G51" i="3"/>
  <c r="J50" i="3"/>
  <c r="I50" i="3"/>
  <c r="H50" i="3"/>
  <c r="G50" i="3"/>
  <c r="J49" i="3"/>
  <c r="H49" i="3"/>
  <c r="G49" i="3"/>
  <c r="I49" i="3" s="1"/>
  <c r="J48" i="3"/>
  <c r="I48" i="3"/>
  <c r="H48" i="3"/>
  <c r="G48" i="3"/>
  <c r="J47" i="3"/>
  <c r="H47" i="3"/>
  <c r="G47" i="3"/>
  <c r="I47" i="3" s="1"/>
  <c r="J46" i="3"/>
  <c r="I46" i="3"/>
  <c r="H46" i="3"/>
  <c r="G46" i="3"/>
  <c r="J45" i="3"/>
  <c r="H45" i="3"/>
  <c r="G45" i="3"/>
  <c r="I45" i="3" s="1"/>
  <c r="J44" i="3"/>
  <c r="I44" i="3"/>
  <c r="H44" i="3"/>
  <c r="G44" i="3"/>
  <c r="J43" i="3"/>
  <c r="I43" i="3"/>
  <c r="H43" i="3"/>
  <c r="G43" i="3"/>
  <c r="J42" i="3"/>
  <c r="I42" i="3"/>
  <c r="H42" i="3"/>
  <c r="G42" i="3"/>
  <c r="J41" i="3"/>
  <c r="H41" i="3"/>
  <c r="G41" i="3"/>
  <c r="I41" i="3" s="1"/>
  <c r="J40" i="3"/>
  <c r="I40" i="3"/>
  <c r="H40" i="3"/>
  <c r="G40" i="3"/>
  <c r="J39" i="3"/>
  <c r="H39" i="3"/>
  <c r="G39" i="3"/>
  <c r="I39" i="3" s="1"/>
  <c r="J38" i="3"/>
  <c r="I38" i="3"/>
  <c r="H38" i="3"/>
  <c r="G38" i="3"/>
  <c r="J37" i="3"/>
  <c r="H37" i="3"/>
  <c r="G37" i="3"/>
  <c r="I37" i="3" s="1"/>
  <c r="J36" i="3"/>
  <c r="I36" i="3"/>
  <c r="H36" i="3"/>
  <c r="G36" i="3"/>
  <c r="J35" i="3"/>
  <c r="H35" i="3"/>
  <c r="G35" i="3"/>
  <c r="I35" i="3" s="1"/>
  <c r="J34" i="3"/>
  <c r="I34" i="3"/>
  <c r="H34" i="3"/>
  <c r="G34" i="3"/>
  <c r="J33" i="3"/>
  <c r="H33" i="3"/>
  <c r="G33" i="3"/>
  <c r="I33" i="3" s="1"/>
  <c r="J32" i="3"/>
  <c r="I32" i="3"/>
  <c r="H32" i="3"/>
  <c r="G32" i="3"/>
  <c r="J31" i="3"/>
  <c r="H31" i="3"/>
  <c r="G31" i="3"/>
  <c r="I31" i="3" s="1"/>
  <c r="J30" i="3"/>
  <c r="I30" i="3"/>
  <c r="H30" i="3"/>
  <c r="G30" i="3"/>
  <c r="J29" i="3"/>
  <c r="H29" i="3"/>
  <c r="G29" i="3"/>
  <c r="I29" i="3" s="1"/>
  <c r="J28" i="3"/>
  <c r="I28" i="3"/>
  <c r="H28" i="3"/>
  <c r="G28" i="3"/>
  <c r="J27" i="3"/>
  <c r="H27" i="3"/>
  <c r="G27" i="3"/>
  <c r="I27" i="3" s="1"/>
  <c r="J26" i="3"/>
  <c r="I26" i="3"/>
  <c r="H26" i="3"/>
  <c r="G26" i="3"/>
  <c r="J25" i="3"/>
  <c r="H25" i="3"/>
  <c r="G25" i="3"/>
  <c r="I25" i="3" s="1"/>
  <c r="J24" i="3"/>
  <c r="I24" i="3"/>
  <c r="H24" i="3"/>
  <c r="G24" i="3"/>
  <c r="J23" i="3"/>
  <c r="H23" i="3"/>
  <c r="G23" i="3"/>
  <c r="I23" i="3" s="1"/>
  <c r="J22" i="3"/>
  <c r="I22" i="3"/>
  <c r="H22" i="3"/>
  <c r="G22" i="3"/>
  <c r="J21" i="3"/>
  <c r="H21" i="3"/>
  <c r="G21" i="3"/>
  <c r="I21" i="3" s="1"/>
  <c r="J20" i="3"/>
  <c r="I20" i="3"/>
  <c r="H20" i="3"/>
  <c r="G20" i="3"/>
  <c r="J19" i="3"/>
  <c r="H19" i="3"/>
  <c r="G19" i="3"/>
  <c r="I19" i="3" s="1"/>
  <c r="J18" i="3"/>
  <c r="I18" i="3"/>
  <c r="H18" i="3"/>
  <c r="G18" i="3"/>
  <c r="J17" i="3"/>
  <c r="H17" i="3"/>
  <c r="G17" i="3"/>
  <c r="I17" i="3" s="1"/>
  <c r="J16" i="3"/>
  <c r="I16" i="3"/>
  <c r="H16" i="3"/>
  <c r="G16" i="3"/>
  <c r="J15" i="3"/>
  <c r="H15" i="3"/>
  <c r="G15" i="3"/>
  <c r="I15" i="3" s="1"/>
  <c r="J14" i="3"/>
  <c r="I14" i="3"/>
  <c r="H14" i="3"/>
  <c r="G14" i="3"/>
  <c r="J13" i="3"/>
  <c r="H13" i="3"/>
  <c r="G13" i="3"/>
  <c r="I13" i="3" s="1"/>
  <c r="J12" i="3"/>
  <c r="I12" i="3"/>
  <c r="H12" i="3"/>
  <c r="G12" i="3"/>
  <c r="J11" i="3"/>
  <c r="H11" i="3"/>
  <c r="G11" i="3"/>
  <c r="I11" i="3" s="1"/>
  <c r="J10" i="3"/>
  <c r="I10" i="3"/>
  <c r="H10" i="3"/>
  <c r="G10" i="3"/>
  <c r="J9" i="3"/>
  <c r="H9" i="3"/>
  <c r="G9" i="3"/>
  <c r="I9" i="3" s="1"/>
  <c r="J8" i="3"/>
  <c r="I8" i="3"/>
  <c r="H8" i="3"/>
  <c r="G8" i="3"/>
  <c r="J7" i="3"/>
  <c r="H7" i="3"/>
  <c r="G7" i="3"/>
  <c r="I7" i="3" s="1"/>
  <c r="J6" i="3"/>
  <c r="I6" i="3"/>
  <c r="H6" i="3"/>
  <c r="H75" i="3" s="1"/>
  <c r="G6" i="3"/>
  <c r="G75" i="3" s="1"/>
  <c r="E5" i="3"/>
  <c r="C5" i="3"/>
  <c r="B5" i="3"/>
  <c r="D5" i="3" s="1"/>
  <c r="E65" i="2"/>
  <c r="D65" i="2"/>
  <c r="H65" i="2" s="1"/>
  <c r="D64" i="2"/>
  <c r="C64" i="2"/>
  <c r="B64" i="2"/>
  <c r="G64" i="2" s="1"/>
  <c r="D62" i="2"/>
  <c r="C62" i="2"/>
  <c r="E61" i="2"/>
  <c r="D61" i="2"/>
  <c r="H61" i="2" s="1"/>
  <c r="D60" i="2"/>
  <c r="C60" i="2"/>
  <c r="B60" i="2"/>
  <c r="G60" i="2" s="1"/>
  <c r="D58" i="2"/>
  <c r="C58" i="2"/>
  <c r="E57" i="2"/>
  <c r="D57" i="2"/>
  <c r="H57" i="2" s="1"/>
  <c r="D56" i="2"/>
  <c r="C56" i="2"/>
  <c r="B56" i="2"/>
  <c r="G56" i="2" s="1"/>
  <c r="D54" i="2"/>
  <c r="C54" i="2"/>
  <c r="E53" i="2"/>
  <c r="D53" i="2"/>
  <c r="H53" i="2" s="1"/>
  <c r="D52" i="2"/>
  <c r="C52" i="2"/>
  <c r="B52" i="2"/>
  <c r="G52" i="2" s="1"/>
  <c r="D50" i="2"/>
  <c r="C50" i="2"/>
  <c r="E49" i="2"/>
  <c r="D49" i="2"/>
  <c r="H49" i="2" s="1"/>
  <c r="D48" i="2"/>
  <c r="C48" i="2"/>
  <c r="B48" i="2"/>
  <c r="G48" i="2" s="1"/>
  <c r="D46" i="2"/>
  <c r="C46" i="2"/>
  <c r="D42" i="2"/>
  <c r="C42" i="2"/>
  <c r="B42" i="2"/>
  <c r="G42" i="2" s="1"/>
  <c r="D40" i="2"/>
  <c r="C40" i="2"/>
  <c r="E39" i="2"/>
  <c r="D39" i="2"/>
  <c r="H39" i="2" s="1"/>
  <c r="E34" i="2"/>
  <c r="E63" i="2" s="1"/>
  <c r="D34" i="2"/>
  <c r="D63" i="2" s="1"/>
  <c r="C34" i="2"/>
  <c r="C63" i="2" s="1"/>
  <c r="B34" i="2"/>
  <c r="B65" i="2" s="1"/>
  <c r="J33" i="2"/>
  <c r="I33" i="2"/>
  <c r="H33" i="2"/>
  <c r="G33" i="2"/>
  <c r="J32" i="2"/>
  <c r="H32" i="2"/>
  <c r="G32" i="2"/>
  <c r="I32" i="2" s="1"/>
  <c r="J31" i="2"/>
  <c r="I31" i="2"/>
  <c r="H31" i="2"/>
  <c r="G31" i="2"/>
  <c r="J30" i="2"/>
  <c r="H30" i="2"/>
  <c r="G30" i="2"/>
  <c r="I30" i="2" s="1"/>
  <c r="J29" i="2"/>
  <c r="I29" i="2"/>
  <c r="H29" i="2"/>
  <c r="G29" i="2"/>
  <c r="J28" i="2"/>
  <c r="H28" i="2"/>
  <c r="G28" i="2"/>
  <c r="I28" i="2" s="1"/>
  <c r="J27" i="2"/>
  <c r="I27" i="2"/>
  <c r="H27" i="2"/>
  <c r="G27" i="2"/>
  <c r="J26" i="2"/>
  <c r="H26" i="2"/>
  <c r="G26" i="2"/>
  <c r="I26" i="2" s="1"/>
  <c r="J25" i="2"/>
  <c r="I25" i="2"/>
  <c r="H25" i="2"/>
  <c r="G25" i="2"/>
  <c r="J24" i="2"/>
  <c r="H24" i="2"/>
  <c r="G24" i="2"/>
  <c r="I24" i="2" s="1"/>
  <c r="J23" i="2"/>
  <c r="I23" i="2"/>
  <c r="H23" i="2"/>
  <c r="G23" i="2"/>
  <c r="J22" i="2"/>
  <c r="H22" i="2"/>
  <c r="G22" i="2"/>
  <c r="I22" i="2" s="1"/>
  <c r="J21" i="2"/>
  <c r="I21" i="2"/>
  <c r="H21" i="2"/>
  <c r="G21" i="2"/>
  <c r="J20" i="2"/>
  <c r="H20" i="2"/>
  <c r="G20" i="2"/>
  <c r="I20" i="2" s="1"/>
  <c r="J19" i="2"/>
  <c r="I19" i="2"/>
  <c r="H19" i="2"/>
  <c r="G19" i="2"/>
  <c r="J18" i="2"/>
  <c r="H18" i="2"/>
  <c r="G18" i="2"/>
  <c r="I18" i="2" s="1"/>
  <c r="J17" i="2"/>
  <c r="I17" i="2"/>
  <c r="H17" i="2"/>
  <c r="G17" i="2"/>
  <c r="J16" i="2"/>
  <c r="H16" i="2"/>
  <c r="G16" i="2"/>
  <c r="I16" i="2" s="1"/>
  <c r="J15" i="2"/>
  <c r="I15" i="2"/>
  <c r="H15" i="2"/>
  <c r="G15" i="2"/>
  <c r="J14" i="2"/>
  <c r="H14" i="2"/>
  <c r="G14" i="2"/>
  <c r="I14" i="2" s="1"/>
  <c r="E11" i="2"/>
  <c r="E41" i="2" s="1"/>
  <c r="D11" i="2"/>
  <c r="D41" i="2" s="1"/>
  <c r="C11" i="2"/>
  <c r="C41" i="2" s="1"/>
  <c r="B11" i="2"/>
  <c r="B39" i="2" s="1"/>
  <c r="J10" i="2"/>
  <c r="I10" i="2"/>
  <c r="H10" i="2"/>
  <c r="G10" i="2"/>
  <c r="J9" i="2"/>
  <c r="H9" i="2"/>
  <c r="G9" i="2"/>
  <c r="I9" i="2" s="1"/>
  <c r="J8" i="2"/>
  <c r="I8" i="2"/>
  <c r="H8" i="2"/>
  <c r="G8" i="2"/>
  <c r="J7" i="2"/>
  <c r="H7" i="2"/>
  <c r="G7" i="2"/>
  <c r="I7" i="2" s="1"/>
  <c r="D6" i="2"/>
  <c r="D38" i="2" s="1"/>
  <c r="B6" i="2"/>
  <c r="B38" i="2" s="1"/>
  <c r="F24" i="1"/>
  <c r="E24" i="1"/>
  <c r="D24" i="1"/>
  <c r="J24" i="1" s="1"/>
  <c r="C24" i="1"/>
  <c r="K22" i="1"/>
  <c r="I22" i="1"/>
  <c r="H22" i="1"/>
  <c r="J22" i="1" s="1"/>
  <c r="K21" i="1"/>
  <c r="J21" i="1"/>
  <c r="I21" i="1"/>
  <c r="H21" i="1"/>
  <c r="K20" i="1"/>
  <c r="I20" i="1"/>
  <c r="H20" i="1"/>
  <c r="J20" i="1" s="1"/>
  <c r="K19" i="1"/>
  <c r="J19" i="1"/>
  <c r="I19" i="1"/>
  <c r="H19" i="1"/>
  <c r="K18" i="1"/>
  <c r="I18" i="1"/>
  <c r="H18" i="1"/>
  <c r="J18" i="1" s="1"/>
  <c r="K17" i="1"/>
  <c r="J17" i="1"/>
  <c r="I17" i="1"/>
  <c r="H17" i="1"/>
  <c r="K16" i="1"/>
  <c r="I16" i="1"/>
  <c r="I24" i="1" s="1"/>
  <c r="H16" i="1"/>
  <c r="J16" i="1" s="1"/>
  <c r="K15" i="1"/>
  <c r="J15" i="1"/>
  <c r="I15" i="1"/>
  <c r="H15" i="1"/>
  <c r="H24" i="1" s="1"/>
  <c r="F13" i="1"/>
  <c r="D13" i="1"/>
  <c r="C13" i="1"/>
  <c r="E13" i="1" s="1"/>
  <c r="H63" i="2" l="1"/>
  <c r="I75" i="3"/>
  <c r="I41" i="7"/>
  <c r="K24" i="1"/>
  <c r="I33" i="5"/>
  <c r="J42" i="7"/>
  <c r="I7" i="5"/>
  <c r="H42" i="7"/>
  <c r="H41" i="2"/>
  <c r="C6" i="2"/>
  <c r="H11" i="2"/>
  <c r="J11" i="2" s="1"/>
  <c r="H34" i="2"/>
  <c r="J34" i="2" s="1"/>
  <c r="C39" i="2"/>
  <c r="C43" i="2" s="1"/>
  <c r="E40" i="2"/>
  <c r="H40" i="2" s="1"/>
  <c r="E46" i="2"/>
  <c r="C49" i="2"/>
  <c r="E50" i="2"/>
  <c r="H50" i="2" s="1"/>
  <c r="C53" i="2"/>
  <c r="E54" i="2"/>
  <c r="H54" i="2" s="1"/>
  <c r="C57" i="2"/>
  <c r="E58" i="2"/>
  <c r="H58" i="2" s="1"/>
  <c r="C61" i="2"/>
  <c r="C66" i="2" s="1"/>
  <c r="E62" i="2"/>
  <c r="H62" i="2" s="1"/>
  <c r="C65" i="2"/>
  <c r="G65" i="2" s="1"/>
  <c r="J41" i="7"/>
  <c r="E10" i="8"/>
  <c r="E12" i="8"/>
  <c r="E20" i="8"/>
  <c r="E24" i="8"/>
  <c r="E55" i="8"/>
  <c r="E58" i="8"/>
  <c r="G61" i="8"/>
  <c r="E64" i="8"/>
  <c r="G67" i="8"/>
  <c r="C69" i="8"/>
  <c r="C65" i="8"/>
  <c r="C61" i="8"/>
  <c r="C57" i="8"/>
  <c r="C53" i="8"/>
  <c r="I77" i="8"/>
  <c r="I82" i="8"/>
  <c r="C94" i="8"/>
  <c r="I95" i="8"/>
  <c r="I104" i="8"/>
  <c r="G112" i="8"/>
  <c r="G121" i="8"/>
  <c r="K138" i="8"/>
  <c r="I134" i="8"/>
  <c r="I136" i="8"/>
  <c r="E174" i="8"/>
  <c r="G10" i="10"/>
  <c r="I47" i="10"/>
  <c r="C52" i="10"/>
  <c r="D66" i="10"/>
  <c r="H66" i="10" s="1"/>
  <c r="C162" i="10"/>
  <c r="C158" i="10"/>
  <c r="C154" i="10"/>
  <c r="C150" i="10"/>
  <c r="C159" i="10"/>
  <c r="C156" i="10"/>
  <c r="C151" i="10"/>
  <c r="C148" i="10"/>
  <c r="C157" i="10"/>
  <c r="C149" i="10"/>
  <c r="C164" i="10"/>
  <c r="J164" i="10"/>
  <c r="C161" i="10"/>
  <c r="C153" i="10"/>
  <c r="I26" i="13"/>
  <c r="I22" i="13"/>
  <c r="I18" i="13"/>
  <c r="I14" i="13"/>
  <c r="I10" i="13"/>
  <c r="K29" i="13"/>
  <c r="I27" i="13"/>
  <c r="I23" i="13"/>
  <c r="I19" i="13"/>
  <c r="I15" i="13"/>
  <c r="I11" i="13"/>
  <c r="I7" i="13"/>
  <c r="I25" i="13"/>
  <c r="I21" i="13"/>
  <c r="I17" i="13"/>
  <c r="I13" i="13"/>
  <c r="I9" i="13"/>
  <c r="I12" i="13"/>
  <c r="I20" i="13"/>
  <c r="I8" i="13"/>
  <c r="I24" i="13"/>
  <c r="D43" i="2"/>
  <c r="G7" i="5"/>
  <c r="G13" i="5"/>
  <c r="I13" i="5" s="1"/>
  <c r="G19" i="5"/>
  <c r="I19" i="5" s="1"/>
  <c r="G25" i="5"/>
  <c r="I25" i="5" s="1"/>
  <c r="G42" i="6"/>
  <c r="I42" i="6" s="1"/>
  <c r="G11" i="7"/>
  <c r="B42" i="7"/>
  <c r="E30" i="8"/>
  <c r="J35" i="8"/>
  <c r="E52" i="8"/>
  <c r="E76" i="8"/>
  <c r="E81" i="8"/>
  <c r="C103" i="8"/>
  <c r="K127" i="8"/>
  <c r="I123" i="8"/>
  <c r="I119" i="8"/>
  <c r="I115" i="8"/>
  <c r="I111" i="8"/>
  <c r="I127" i="8"/>
  <c r="I124" i="8"/>
  <c r="I120" i="8"/>
  <c r="I116" i="8"/>
  <c r="I112" i="8"/>
  <c r="I122" i="8"/>
  <c r="I118" i="8"/>
  <c r="I114" i="8"/>
  <c r="I110" i="8"/>
  <c r="C149" i="8"/>
  <c r="C145" i="8"/>
  <c r="C141" i="8"/>
  <c r="C151" i="8"/>
  <c r="C148" i="8"/>
  <c r="C144" i="8"/>
  <c r="C190" i="8"/>
  <c r="C186" i="8"/>
  <c r="C191" i="8"/>
  <c r="C187" i="8"/>
  <c r="C183" i="8"/>
  <c r="C189" i="8"/>
  <c r="C185" i="8"/>
  <c r="G260" i="8"/>
  <c r="G256" i="8"/>
  <c r="G252" i="8"/>
  <c r="G248" i="8"/>
  <c r="G261" i="8"/>
  <c r="G257" i="8"/>
  <c r="G253" i="8"/>
  <c r="G249" i="8"/>
  <c r="G259" i="8"/>
  <c r="G255" i="8"/>
  <c r="G251" i="8"/>
  <c r="G247" i="8"/>
  <c r="C56" i="10"/>
  <c r="I102" i="8"/>
  <c r="I98" i="8"/>
  <c r="I94" i="8"/>
  <c r="I105" i="8"/>
  <c r="I101" i="8"/>
  <c r="I97" i="8"/>
  <c r="B41" i="2"/>
  <c r="G41" i="2" s="1"/>
  <c r="B47" i="2"/>
  <c r="B51" i="2"/>
  <c r="B55" i="2"/>
  <c r="B59" i="2"/>
  <c r="B63" i="2"/>
  <c r="G63" i="2" s="1"/>
  <c r="G9" i="8"/>
  <c r="E33" i="8"/>
  <c r="E39" i="8"/>
  <c r="J44" i="8"/>
  <c r="E51" i="8"/>
  <c r="E54" i="8"/>
  <c r="G57" i="8"/>
  <c r="E60" i="8"/>
  <c r="E71" i="8"/>
  <c r="I81" i="8"/>
  <c r="E87" i="8"/>
  <c r="I107" i="8"/>
  <c r="G258" i="8"/>
  <c r="G262" i="8"/>
  <c r="K264" i="8"/>
  <c r="E69" i="8"/>
  <c r="E65" i="8"/>
  <c r="E61" i="8"/>
  <c r="E57" i="8"/>
  <c r="E53" i="8"/>
  <c r="E42" i="2"/>
  <c r="H42" i="2" s="1"/>
  <c r="C47" i="2"/>
  <c r="E48" i="2"/>
  <c r="H48" i="2" s="1"/>
  <c r="C51" i="2"/>
  <c r="E52" i="2"/>
  <c r="H52" i="2" s="1"/>
  <c r="C55" i="2"/>
  <c r="E56" i="2"/>
  <c r="H56" i="2" s="1"/>
  <c r="C59" i="2"/>
  <c r="E60" i="2"/>
  <c r="H60" i="2" s="1"/>
  <c r="E64" i="2"/>
  <c r="H64" i="2" s="1"/>
  <c r="G73" i="8"/>
  <c r="G70" i="8"/>
  <c r="G66" i="8"/>
  <c r="G62" i="8"/>
  <c r="G58" i="8"/>
  <c r="G54" i="8"/>
  <c r="E80" i="8"/>
  <c r="G83" i="8"/>
  <c r="G79" i="8"/>
  <c r="I96" i="8"/>
  <c r="C102" i="8"/>
  <c r="I103" i="8"/>
  <c r="J107" i="8"/>
  <c r="I146" i="8"/>
  <c r="I142" i="8"/>
  <c r="K151" i="8"/>
  <c r="I147" i="8"/>
  <c r="I143" i="8"/>
  <c r="I149" i="8"/>
  <c r="I145" i="8"/>
  <c r="I141" i="8"/>
  <c r="I196" i="8"/>
  <c r="K201" i="8"/>
  <c r="I197" i="8"/>
  <c r="I199" i="8"/>
  <c r="I214" i="8"/>
  <c r="I210" i="8"/>
  <c r="K219" i="8"/>
  <c r="I215" i="8"/>
  <c r="I211" i="8"/>
  <c r="I217" i="8"/>
  <c r="I213" i="8"/>
  <c r="I209" i="8"/>
  <c r="G239" i="8"/>
  <c r="G235" i="8"/>
  <c r="G231" i="8"/>
  <c r="G227" i="8"/>
  <c r="G223" i="8"/>
  <c r="G240" i="8"/>
  <c r="G236" i="8"/>
  <c r="G232" i="8"/>
  <c r="G228" i="8"/>
  <c r="G224" i="8"/>
  <c r="G238" i="8"/>
  <c r="G234" i="8"/>
  <c r="G230" i="8"/>
  <c r="G226" i="8"/>
  <c r="G222" i="8"/>
  <c r="E88" i="10"/>
  <c r="E84" i="10"/>
  <c r="E80" i="10"/>
  <c r="E76" i="10"/>
  <c r="E72" i="10"/>
  <c r="E68" i="10"/>
  <c r="E89" i="10"/>
  <c r="E85" i="10"/>
  <c r="E81" i="10"/>
  <c r="E77" i="10"/>
  <c r="E73" i="10"/>
  <c r="E69" i="10"/>
  <c r="E87" i="10"/>
  <c r="E83" i="10"/>
  <c r="E79" i="10"/>
  <c r="E75" i="10"/>
  <c r="E71" i="10"/>
  <c r="J92" i="10"/>
  <c r="E105" i="10"/>
  <c r="E101" i="10"/>
  <c r="E97" i="10"/>
  <c r="E106" i="10"/>
  <c r="E102" i="10"/>
  <c r="E98" i="10"/>
  <c r="E104" i="10"/>
  <c r="E100" i="10"/>
  <c r="E96" i="10"/>
  <c r="J109" i="10"/>
  <c r="K78" i="12"/>
  <c r="I74" i="12"/>
  <c r="I70" i="12"/>
  <c r="I66" i="12"/>
  <c r="I62" i="12"/>
  <c r="I78" i="12"/>
  <c r="I75" i="12"/>
  <c r="I71" i="12"/>
  <c r="I67" i="12"/>
  <c r="I63" i="12"/>
  <c r="I59" i="12"/>
  <c r="I73" i="12"/>
  <c r="I69" i="12"/>
  <c r="I65" i="12"/>
  <c r="I61" i="12"/>
  <c r="I72" i="12"/>
  <c r="I60" i="12"/>
  <c r="I68" i="12"/>
  <c r="I76" i="12"/>
  <c r="I64" i="12"/>
  <c r="B40" i="2"/>
  <c r="G40" i="2" s="1"/>
  <c r="B46" i="2"/>
  <c r="D47" i="2"/>
  <c r="H47" i="2" s="1"/>
  <c r="B50" i="2"/>
  <c r="G50" i="2" s="1"/>
  <c r="D51" i="2"/>
  <c r="H51" i="2" s="1"/>
  <c r="B54" i="2"/>
  <c r="G54" i="2" s="1"/>
  <c r="D55" i="2"/>
  <c r="B58" i="2"/>
  <c r="G58" i="2" s="1"/>
  <c r="D59" i="2"/>
  <c r="B62" i="2"/>
  <c r="G62" i="2" s="1"/>
  <c r="G8" i="8"/>
  <c r="G22" i="8"/>
  <c r="G26" i="8"/>
  <c r="E32" i="8"/>
  <c r="K35" i="8"/>
  <c r="I31" i="8"/>
  <c r="E42" i="8"/>
  <c r="E59" i="8"/>
  <c r="E62" i="8"/>
  <c r="G65" i="8"/>
  <c r="E68" i="8"/>
  <c r="G80" i="8"/>
  <c r="G85" i="8"/>
  <c r="G87" i="8"/>
  <c r="K107" i="8"/>
  <c r="I113" i="8"/>
  <c r="C136" i="8"/>
  <c r="C138" i="8"/>
  <c r="C135" i="8"/>
  <c r="C147" i="8"/>
  <c r="I151" i="8"/>
  <c r="F156" i="8"/>
  <c r="D156" i="8"/>
  <c r="H156" i="8" s="1"/>
  <c r="I201" i="8"/>
  <c r="I219" i="8"/>
  <c r="G233" i="8"/>
  <c r="G243" i="8"/>
  <c r="I40" i="10"/>
  <c r="E86" i="10"/>
  <c r="E92" i="10"/>
  <c r="E107" i="10"/>
  <c r="E109" i="10"/>
  <c r="I174" i="10"/>
  <c r="I171" i="10"/>
  <c r="K174" i="10"/>
  <c r="G17" i="14"/>
  <c r="G13" i="14"/>
  <c r="G9" i="14"/>
  <c r="G18" i="14"/>
  <c r="G14" i="14"/>
  <c r="G10" i="14"/>
  <c r="G21" i="14"/>
  <c r="G16" i="14"/>
  <c r="G12" i="14"/>
  <c r="G8" i="14"/>
  <c r="G19" i="14"/>
  <c r="G11" i="14"/>
  <c r="G7" i="14"/>
  <c r="E83" i="8"/>
  <c r="E79" i="8"/>
  <c r="E82" i="8"/>
  <c r="E78" i="8"/>
  <c r="J87" i="8"/>
  <c r="E47" i="2"/>
  <c r="E51" i="2"/>
  <c r="E55" i="2"/>
  <c r="E59" i="2"/>
  <c r="E56" i="8"/>
  <c r="J73" i="8"/>
  <c r="E77" i="8"/>
  <c r="I87" i="8"/>
  <c r="I84" i="8"/>
  <c r="I80" i="8"/>
  <c r="I76" i="8"/>
  <c r="K87" i="8"/>
  <c r="I83" i="8"/>
  <c r="I79" i="8"/>
  <c r="I100" i="8"/>
  <c r="C105" i="8"/>
  <c r="C101" i="8"/>
  <c r="C97" i="8"/>
  <c r="C104" i="8"/>
  <c r="C100" i="8"/>
  <c r="C96" i="8"/>
  <c r="J151" i="8"/>
  <c r="E172" i="8"/>
  <c r="E168" i="8"/>
  <c r="E164" i="8"/>
  <c r="E173" i="8"/>
  <c r="E169" i="8"/>
  <c r="E165" i="8"/>
  <c r="E171" i="8"/>
  <c r="E167" i="8"/>
  <c r="E163" i="8"/>
  <c r="J176" i="8"/>
  <c r="J193" i="8"/>
  <c r="I208" i="8"/>
  <c r="G237" i="8"/>
  <c r="G241" i="8"/>
  <c r="K243" i="8"/>
  <c r="E74" i="10"/>
  <c r="E90" i="10"/>
  <c r="G15" i="14"/>
  <c r="C42" i="7"/>
  <c r="C58" i="10"/>
  <c r="C54" i="10"/>
  <c r="C50" i="10"/>
  <c r="C59" i="10"/>
  <c r="C55" i="10"/>
  <c r="C51" i="10"/>
  <c r="C57" i="10"/>
  <c r="C53" i="10"/>
  <c r="G11" i="2"/>
  <c r="I11" i="2" s="1"/>
  <c r="G34" i="2"/>
  <c r="I34" i="2" s="1"/>
  <c r="B49" i="2"/>
  <c r="G49" i="2" s="1"/>
  <c r="B53" i="2"/>
  <c r="G53" i="2" s="1"/>
  <c r="B57" i="2"/>
  <c r="G57" i="2" s="1"/>
  <c r="B61" i="2"/>
  <c r="K44" i="8"/>
  <c r="I40" i="8"/>
  <c r="G56" i="8"/>
  <c r="E67" i="8"/>
  <c r="E70" i="8"/>
  <c r="K73" i="8"/>
  <c r="G77" i="8"/>
  <c r="G82" i="8"/>
  <c r="E84" i="8"/>
  <c r="C99" i="8"/>
  <c r="C107" i="8"/>
  <c r="I117" i="8"/>
  <c r="G123" i="8"/>
  <c r="G119" i="8"/>
  <c r="G115" i="8"/>
  <c r="G111" i="8"/>
  <c r="G122" i="8"/>
  <c r="G118" i="8"/>
  <c r="G114" i="8"/>
  <c r="G110" i="8"/>
  <c r="C142" i="8"/>
  <c r="K160" i="8"/>
  <c r="I160" i="8"/>
  <c r="E170" i="8"/>
  <c r="E176" i="8"/>
  <c r="C184" i="8"/>
  <c r="G16" i="10"/>
  <c r="G12" i="10"/>
  <c r="G8" i="10"/>
  <c r="G17" i="10"/>
  <c r="G13" i="10"/>
  <c r="G9" i="10"/>
  <c r="G15" i="10"/>
  <c r="G11" i="10"/>
  <c r="G7" i="10"/>
  <c r="I42" i="10"/>
  <c r="I38" i="10"/>
  <c r="I34" i="10"/>
  <c r="I30" i="10"/>
  <c r="K47" i="10"/>
  <c r="I43" i="10"/>
  <c r="I39" i="10"/>
  <c r="I35" i="10"/>
  <c r="I31" i="10"/>
  <c r="I27" i="10"/>
  <c r="I45" i="10"/>
  <c r="I41" i="10"/>
  <c r="I37" i="10"/>
  <c r="I33" i="10"/>
  <c r="I29" i="10"/>
  <c r="J61" i="10"/>
  <c r="C147" i="10"/>
  <c r="I188" i="10"/>
  <c r="I184" i="10"/>
  <c r="I180" i="10"/>
  <c r="K190" i="10"/>
  <c r="I186" i="10"/>
  <c r="I182" i="10"/>
  <c r="I178" i="10"/>
  <c r="I187" i="10"/>
  <c r="I185" i="10"/>
  <c r="I179" i="10"/>
  <c r="I177" i="10"/>
  <c r="E42" i="11"/>
  <c r="E38" i="11"/>
  <c r="E34" i="11"/>
  <c r="E30" i="11"/>
  <c r="E26" i="11"/>
  <c r="E22" i="11"/>
  <c r="E18" i="11"/>
  <c r="E14" i="11"/>
  <c r="E10" i="11"/>
  <c r="J46" i="11"/>
  <c r="E44" i="11"/>
  <c r="E40" i="11"/>
  <c r="E36" i="11"/>
  <c r="E32" i="11"/>
  <c r="E28" i="11"/>
  <c r="E24" i="11"/>
  <c r="E20" i="11"/>
  <c r="E16" i="11"/>
  <c r="E12" i="11"/>
  <c r="E8" i="11"/>
  <c r="E41" i="11"/>
  <c r="E31" i="11"/>
  <c r="E23" i="11"/>
  <c r="E15" i="11"/>
  <c r="E7" i="11"/>
  <c r="E39" i="11"/>
  <c r="E29" i="11"/>
  <c r="E21" i="11"/>
  <c r="E13" i="11"/>
  <c r="E37" i="11"/>
  <c r="E43" i="11"/>
  <c r="E33" i="11"/>
  <c r="E25" i="11"/>
  <c r="E17" i="11"/>
  <c r="E9" i="11"/>
  <c r="C113" i="8"/>
  <c r="C117" i="8"/>
  <c r="C121" i="8"/>
  <c r="C125" i="8"/>
  <c r="F132" i="8"/>
  <c r="C158" i="8"/>
  <c r="G164" i="8"/>
  <c r="G168" i="8"/>
  <c r="G172" i="8"/>
  <c r="G186" i="8"/>
  <c r="G190" i="8"/>
  <c r="C198" i="8"/>
  <c r="C208" i="8"/>
  <c r="C212" i="8"/>
  <c r="C216" i="8"/>
  <c r="C225" i="8"/>
  <c r="C229" i="8"/>
  <c r="C233" i="8"/>
  <c r="C237" i="8"/>
  <c r="C241" i="8"/>
  <c r="C246" i="8"/>
  <c r="C250" i="8"/>
  <c r="C254" i="8"/>
  <c r="C258" i="8"/>
  <c r="C262" i="8"/>
  <c r="C7" i="9"/>
  <c r="C11" i="9"/>
  <c r="C15" i="9"/>
  <c r="C19" i="9"/>
  <c r="G20" i="9"/>
  <c r="C23" i="9"/>
  <c r="G24" i="9"/>
  <c r="C27" i="9"/>
  <c r="G28" i="9"/>
  <c r="C31" i="9"/>
  <c r="G32" i="9"/>
  <c r="C35" i="9"/>
  <c r="G36" i="9"/>
  <c r="C39" i="9"/>
  <c r="G40" i="9"/>
  <c r="C43" i="9"/>
  <c r="G44" i="9"/>
  <c r="C47" i="9"/>
  <c r="J50" i="9"/>
  <c r="C10" i="10"/>
  <c r="C14" i="10"/>
  <c r="C18" i="10"/>
  <c r="F25" i="10"/>
  <c r="C28" i="10"/>
  <c r="C32" i="10"/>
  <c r="C36" i="10"/>
  <c r="C40" i="10"/>
  <c r="C44" i="10"/>
  <c r="G50" i="10"/>
  <c r="G54" i="10"/>
  <c r="G58" i="10"/>
  <c r="G68" i="10"/>
  <c r="G72" i="10"/>
  <c r="G76" i="10"/>
  <c r="G80" i="10"/>
  <c r="G84" i="10"/>
  <c r="G88" i="10"/>
  <c r="G97" i="10"/>
  <c r="G101" i="10"/>
  <c r="G105" i="10"/>
  <c r="C118" i="10"/>
  <c r="C122" i="10"/>
  <c r="C126" i="10"/>
  <c r="C130" i="10"/>
  <c r="E134" i="10"/>
  <c r="E142" i="10"/>
  <c r="K144" i="10"/>
  <c r="I140" i="10"/>
  <c r="I142" i="10"/>
  <c r="I138" i="10"/>
  <c r="I134" i="10"/>
  <c r="I164" i="10"/>
  <c r="I161" i="10"/>
  <c r="I157" i="10"/>
  <c r="I153" i="10"/>
  <c r="I149" i="10"/>
  <c r="I159" i="10"/>
  <c r="I155" i="10"/>
  <c r="I151" i="10"/>
  <c r="I147" i="10"/>
  <c r="G22" i="12"/>
  <c r="G23" i="12"/>
  <c r="G26" i="12"/>
  <c r="G21" i="12"/>
  <c r="G30" i="14"/>
  <c r="G26" i="14"/>
  <c r="G31" i="14"/>
  <c r="G27" i="14"/>
  <c r="G34" i="14"/>
  <c r="G29" i="14"/>
  <c r="G25" i="14"/>
  <c r="I70" i="8"/>
  <c r="E96" i="8"/>
  <c r="E100" i="8"/>
  <c r="E104" i="8"/>
  <c r="E125" i="8"/>
  <c r="E135" i="8"/>
  <c r="E144" i="8"/>
  <c r="E148" i="8"/>
  <c r="I164" i="8"/>
  <c r="I168" i="8"/>
  <c r="I172" i="8"/>
  <c r="K176" i="8"/>
  <c r="E185" i="8"/>
  <c r="E189" i="8"/>
  <c r="E198" i="8"/>
  <c r="E208" i="8"/>
  <c r="E212" i="8"/>
  <c r="E216" i="8"/>
  <c r="I222" i="8"/>
  <c r="I226" i="8"/>
  <c r="I230" i="8"/>
  <c r="I234" i="8"/>
  <c r="I238" i="8"/>
  <c r="E241" i="8"/>
  <c r="I247" i="8"/>
  <c r="I251" i="8"/>
  <c r="I255" i="8"/>
  <c r="I259" i="8"/>
  <c r="E262" i="8"/>
  <c r="E7" i="9"/>
  <c r="E11" i="9"/>
  <c r="E15" i="9"/>
  <c r="E19" i="9"/>
  <c r="I20" i="9"/>
  <c r="E23" i="9"/>
  <c r="I24" i="9"/>
  <c r="E27" i="9"/>
  <c r="I28" i="9"/>
  <c r="E31" i="9"/>
  <c r="I32" i="9"/>
  <c r="E35" i="9"/>
  <c r="I36" i="9"/>
  <c r="E39" i="9"/>
  <c r="I40" i="9"/>
  <c r="E43" i="9"/>
  <c r="I44" i="9"/>
  <c r="E47" i="9"/>
  <c r="I48" i="9"/>
  <c r="I7" i="10"/>
  <c r="I11" i="10"/>
  <c r="I15" i="10"/>
  <c r="E18" i="10"/>
  <c r="E28" i="10"/>
  <c r="E32" i="10"/>
  <c r="E36" i="10"/>
  <c r="E40" i="10"/>
  <c r="E44" i="10"/>
  <c r="E53" i="10"/>
  <c r="E57" i="10"/>
  <c r="I72" i="10"/>
  <c r="I76" i="10"/>
  <c r="I80" i="10"/>
  <c r="I84" i="10"/>
  <c r="I88" i="10"/>
  <c r="K92" i="10"/>
  <c r="I97" i="10"/>
  <c r="I101" i="10"/>
  <c r="I105" i="10"/>
  <c r="K109" i="10"/>
  <c r="E122" i="10"/>
  <c r="E126" i="10"/>
  <c r="G148" i="10"/>
  <c r="G156" i="10"/>
  <c r="G186" i="10"/>
  <c r="G182" i="10"/>
  <c r="G178" i="10"/>
  <c r="G190" i="10"/>
  <c r="G185" i="10"/>
  <c r="G181" i="10"/>
  <c r="C44" i="11"/>
  <c r="C40" i="11"/>
  <c r="C36" i="11"/>
  <c r="C32" i="11"/>
  <c r="C28" i="11"/>
  <c r="C24" i="11"/>
  <c r="C20" i="11"/>
  <c r="C16" i="11"/>
  <c r="C12" i="11"/>
  <c r="C8" i="11"/>
  <c r="C43" i="11"/>
  <c r="C39" i="11"/>
  <c r="C35" i="11"/>
  <c r="C31" i="11"/>
  <c r="C27" i="11"/>
  <c r="C23" i="11"/>
  <c r="C19" i="11"/>
  <c r="C15" i="11"/>
  <c r="C11" i="11"/>
  <c r="C7" i="11"/>
  <c r="C38" i="12"/>
  <c r="C34" i="12"/>
  <c r="C30" i="12"/>
  <c r="C39" i="12"/>
  <c r="C35" i="12"/>
  <c r="C31" i="12"/>
  <c r="C41" i="12"/>
  <c r="C37" i="12"/>
  <c r="C33" i="12"/>
  <c r="C29" i="12"/>
  <c r="G32" i="14"/>
  <c r="I14" i="15"/>
  <c r="I28" i="15"/>
  <c r="I24" i="15"/>
  <c r="I20" i="15"/>
  <c r="I16" i="15"/>
  <c r="I12" i="15"/>
  <c r="I8" i="15"/>
  <c r="K31" i="15"/>
  <c r="I29" i="15"/>
  <c r="I25" i="15"/>
  <c r="I21" i="15"/>
  <c r="I17" i="15"/>
  <c r="I13" i="15"/>
  <c r="I9" i="15"/>
  <c r="I27" i="15"/>
  <c r="I23" i="15"/>
  <c r="I19" i="15"/>
  <c r="I15" i="15"/>
  <c r="I11" i="15"/>
  <c r="I7" i="15"/>
  <c r="J201" i="8"/>
  <c r="J219" i="8"/>
  <c r="J47" i="10"/>
  <c r="C141" i="10"/>
  <c r="C137" i="10"/>
  <c r="C144" i="10"/>
  <c r="G15" i="12"/>
  <c r="G52" i="12"/>
  <c r="G48" i="12"/>
  <c r="G44" i="12"/>
  <c r="G53" i="12"/>
  <c r="G49" i="12"/>
  <c r="G45" i="12"/>
  <c r="G56" i="12"/>
  <c r="G51" i="12"/>
  <c r="G47" i="12"/>
  <c r="G176" i="8"/>
  <c r="E183" i="8"/>
  <c r="E187" i="8"/>
  <c r="E191" i="8"/>
  <c r="E193" i="8"/>
  <c r="C201" i="8"/>
  <c r="D206" i="8"/>
  <c r="H206" i="8" s="1"/>
  <c r="C219" i="8"/>
  <c r="I224" i="8"/>
  <c r="I228" i="8"/>
  <c r="I232" i="8"/>
  <c r="I236" i="8"/>
  <c r="I240" i="8"/>
  <c r="I243" i="8"/>
  <c r="I249" i="8"/>
  <c r="I253" i="8"/>
  <c r="I257" i="8"/>
  <c r="I261" i="8"/>
  <c r="I264" i="8"/>
  <c r="I268" i="8"/>
  <c r="D5" i="9"/>
  <c r="H5" i="9" s="1"/>
  <c r="I9" i="10"/>
  <c r="I13" i="10"/>
  <c r="I17" i="10"/>
  <c r="I20" i="10"/>
  <c r="C47" i="10"/>
  <c r="E51" i="10"/>
  <c r="E55" i="10"/>
  <c r="E59" i="10"/>
  <c r="E61" i="10"/>
  <c r="G92" i="10"/>
  <c r="G109" i="10"/>
  <c r="E139" i="10"/>
  <c r="E141" i="10"/>
  <c r="E137" i="10"/>
  <c r="E133" i="10"/>
  <c r="G54" i="12"/>
  <c r="E51" i="14"/>
  <c r="E47" i="14"/>
  <c r="E43" i="14"/>
  <c r="E39" i="14"/>
  <c r="E54" i="14"/>
  <c r="E52" i="14"/>
  <c r="E48" i="14"/>
  <c r="E44" i="14"/>
  <c r="E40" i="14"/>
  <c r="J54" i="14"/>
  <c r="E50" i="14"/>
  <c r="E46" i="14"/>
  <c r="E42" i="14"/>
  <c r="E38" i="14"/>
  <c r="I10" i="15"/>
  <c r="I18" i="15"/>
  <c r="J127" i="8"/>
  <c r="J160" i="8"/>
  <c r="G165" i="8"/>
  <c r="G169" i="8"/>
  <c r="C209" i="8"/>
  <c r="C213" i="8"/>
  <c r="J243" i="8"/>
  <c r="J264" i="8"/>
  <c r="C12" i="9"/>
  <c r="C16" i="9"/>
  <c r="C20" i="9"/>
  <c r="C24" i="9"/>
  <c r="C28" i="9"/>
  <c r="C32" i="9"/>
  <c r="C36" i="9"/>
  <c r="C40" i="9"/>
  <c r="C44" i="9"/>
  <c r="J20" i="10"/>
  <c r="C29" i="10"/>
  <c r="C33" i="10"/>
  <c r="C37" i="10"/>
  <c r="C41" i="10"/>
  <c r="G102" i="10"/>
  <c r="C140" i="10"/>
  <c r="E144" i="10"/>
  <c r="G159" i="10"/>
  <c r="G155" i="10"/>
  <c r="G151" i="10"/>
  <c r="G147" i="10"/>
  <c r="E97" i="8"/>
  <c r="E101" i="8"/>
  <c r="E105" i="8"/>
  <c r="E136" i="8"/>
  <c r="E145" i="8"/>
  <c r="E149" i="8"/>
  <c r="I173" i="8"/>
  <c r="E186" i="8"/>
  <c r="E199" i="8"/>
  <c r="E217" i="8"/>
  <c r="I223" i="8"/>
  <c r="I227" i="8"/>
  <c r="I231" i="8"/>
  <c r="I235" i="8"/>
  <c r="I239" i="8"/>
  <c r="I248" i="8"/>
  <c r="I252" i="8"/>
  <c r="I256" i="8"/>
  <c r="I260" i="8"/>
  <c r="E36" i="9"/>
  <c r="E40" i="9"/>
  <c r="E44" i="9"/>
  <c r="I8" i="10"/>
  <c r="I12" i="10"/>
  <c r="I16" i="10"/>
  <c r="E41" i="10"/>
  <c r="E45" i="10"/>
  <c r="E50" i="10"/>
  <c r="E54" i="10"/>
  <c r="I81" i="10"/>
  <c r="I85" i="10"/>
  <c r="I89" i="10"/>
  <c r="I98" i="10"/>
  <c r="I102" i="10"/>
  <c r="I106" i="10"/>
  <c r="E123" i="10"/>
  <c r="E127" i="10"/>
  <c r="E131" i="10"/>
  <c r="C134" i="10"/>
  <c r="E140" i="10"/>
  <c r="C142" i="10"/>
  <c r="G149" i="10"/>
  <c r="G154" i="10"/>
  <c r="G157" i="10"/>
  <c r="G162" i="10"/>
  <c r="G164" i="10"/>
  <c r="K194" i="10"/>
  <c r="F5" i="12"/>
  <c r="G8" i="12"/>
  <c r="G12" i="12"/>
  <c r="G7" i="12"/>
  <c r="I22" i="15"/>
  <c r="E177" i="10"/>
  <c r="E181" i="10"/>
  <c r="E185" i="10"/>
  <c r="E7" i="12"/>
  <c r="I8" i="12"/>
  <c r="K12" i="12"/>
  <c r="K17" i="12"/>
  <c r="E21" i="12"/>
  <c r="I22" i="12"/>
  <c r="K26" i="12"/>
  <c r="E30" i="12"/>
  <c r="I31" i="12"/>
  <c r="E34" i="12"/>
  <c r="I35" i="12"/>
  <c r="E38" i="12"/>
  <c r="I39" i="12"/>
  <c r="I44" i="12"/>
  <c r="E47" i="12"/>
  <c r="I48" i="12"/>
  <c r="E51" i="12"/>
  <c r="I52" i="12"/>
  <c r="K56" i="12"/>
  <c r="E8" i="14"/>
  <c r="I9" i="14"/>
  <c r="E12" i="14"/>
  <c r="I13" i="14"/>
  <c r="E16" i="14"/>
  <c r="I17" i="14"/>
  <c r="K21" i="14"/>
  <c r="E25" i="14"/>
  <c r="I26" i="14"/>
  <c r="E29" i="14"/>
  <c r="I30" i="14"/>
  <c r="K34" i="14"/>
  <c r="C75" i="12"/>
  <c r="E179" i="10"/>
  <c r="E183" i="10"/>
  <c r="E187" i="10"/>
  <c r="I35" i="11"/>
  <c r="I39" i="11"/>
  <c r="E9" i="12"/>
  <c r="I20" i="12"/>
  <c r="E23" i="12"/>
  <c r="I29" i="12"/>
  <c r="E32" i="12"/>
  <c r="I33" i="12"/>
  <c r="I37" i="12"/>
  <c r="E45" i="12"/>
  <c r="I46" i="12"/>
  <c r="E49" i="12"/>
  <c r="I50" i="12"/>
  <c r="E53" i="12"/>
  <c r="E14" i="13"/>
  <c r="E18" i="13"/>
  <c r="E22" i="13"/>
  <c r="I7" i="14"/>
  <c r="E10" i="14"/>
  <c r="I11" i="14"/>
  <c r="E14" i="14"/>
  <c r="I15" i="14"/>
  <c r="E18" i="14"/>
  <c r="I24" i="14"/>
  <c r="E27" i="14"/>
  <c r="I28" i="14"/>
  <c r="E31" i="14"/>
  <c r="E20" i="15"/>
  <c r="E24" i="15"/>
  <c r="J78" i="12"/>
  <c r="G26" i="13"/>
  <c r="C39" i="14"/>
  <c r="C43" i="14"/>
  <c r="C47" i="14"/>
  <c r="C51" i="14"/>
  <c r="G20" i="15"/>
  <c r="G24" i="15"/>
  <c r="G28" i="15"/>
  <c r="C60" i="12"/>
  <c r="G61" i="12"/>
  <c r="C64" i="12"/>
  <c r="G65" i="12"/>
  <c r="C68" i="12"/>
  <c r="G69" i="12"/>
  <c r="C72" i="12"/>
  <c r="G9" i="13"/>
  <c r="G13" i="13"/>
  <c r="G17" i="13"/>
  <c r="G21" i="13"/>
  <c r="C38" i="14"/>
  <c r="G39" i="14"/>
  <c r="C42" i="14"/>
  <c r="G43" i="14"/>
  <c r="C46" i="14"/>
  <c r="G47" i="14"/>
  <c r="G7" i="15"/>
  <c r="G11" i="15"/>
  <c r="G15" i="15"/>
  <c r="G19" i="15"/>
  <c r="G23" i="15"/>
  <c r="G601" i="16"/>
  <c r="I601" i="16" s="1"/>
  <c r="J601" i="16"/>
  <c r="G39" i="2" l="1"/>
  <c r="B43" i="2"/>
  <c r="G43" i="2" s="1"/>
  <c r="B66" i="2"/>
  <c r="G66" i="2" s="1"/>
  <c r="G46" i="2"/>
  <c r="E43" i="2"/>
  <c r="H59" i="2"/>
  <c r="G59" i="2"/>
  <c r="H43" i="2"/>
  <c r="C38" i="2"/>
  <c r="E6" i="2"/>
  <c r="E38" i="2" s="1"/>
  <c r="G55" i="2"/>
  <c r="G42" i="7"/>
  <c r="I42" i="7" s="1"/>
  <c r="D66" i="2"/>
  <c r="H66" i="2" s="1"/>
  <c r="H55" i="2"/>
  <c r="G51" i="2"/>
  <c r="G61" i="2"/>
  <c r="G47" i="2"/>
  <c r="H46" i="2"/>
  <c r="E66" i="2"/>
</calcChain>
</file>

<file path=xl/sharedStrings.xml><?xml version="1.0" encoding="utf-8"?>
<sst xmlns="http://schemas.openxmlformats.org/spreadsheetml/2006/main" count="1966" uniqueCount="712">
  <si>
    <t>VFACTS VIC REPORT</t>
  </si>
  <si>
    <t>FEDERAL CHAMBER OF AUTOMOTIVE INDUSTRIES</t>
  </si>
  <si>
    <t>NEW VEHICLE SALES</t>
  </si>
  <si>
    <t>JUNE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</si>
  <si>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</si>
  <si>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</si>
  <si>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</si>
  <si>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</si>
  <si>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</si>
  <si>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</si>
  <si>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</si>
  <si>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</si>
  <si>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</si>
  <si>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</si>
  <si>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</si>
  <si>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</si>
  <si>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</si>
  <si>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</si>
  <si>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July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</si>
  <si>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</si>
  <si>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</si>
  <si>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VIC</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</si>
  <si>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</si>
  <si>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</si>
  <si>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</si>
  <si>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</si>
  <si>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</si>
  <si>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</si>
  <si>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</si>
  <si>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</si>
  <si>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</si>
  <si>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</si>
  <si>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</si>
  <si>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</si>
  <si>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</si>
  <si>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</si>
  <si>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</si>
  <si>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</si>
  <si>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</si>
  <si>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</si>
  <si>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</si>
  <si>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</si>
  <si>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</si>
  <si>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</si>
  <si>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</si>
  <si>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</si>
  <si>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</si>
  <si>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</si>
  <si>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</si>
  <si>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</si>
  <si>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Alpine</t>
  </si>
  <si>
    <t>Aston Martin</t>
  </si>
  <si>
    <t>Audi</t>
  </si>
  <si>
    <t>Bentley</t>
  </si>
  <si>
    <t>BMW</t>
  </si>
  <si>
    <t>Chrysler</t>
  </si>
  <si>
    <t>Citroen</t>
  </si>
  <si>
    <t>Ferrari</t>
  </si>
  <si>
    <t>Fiat</t>
  </si>
  <si>
    <t>Fiat Professional</t>
  </si>
  <si>
    <t>Ford</t>
  </si>
  <si>
    <t>Genesis</t>
  </si>
  <si>
    <t>Great Wall</t>
  </si>
  <si>
    <t>Haval</t>
  </si>
  <si>
    <t>Holden</t>
  </si>
  <si>
    <t>Honda</t>
  </si>
  <si>
    <t>Hyundai</t>
  </si>
  <si>
    <t>Infiniti</t>
  </si>
  <si>
    <t>Isuzu Ute</t>
  </si>
  <si>
    <t>Iveco Bus</t>
  </si>
  <si>
    <t>Jaguar</t>
  </si>
  <si>
    <t>Jeep</t>
  </si>
  <si>
    <t>Kia</t>
  </si>
  <si>
    <t>Lamborghini</t>
  </si>
  <si>
    <t>Land Rover</t>
  </si>
  <si>
    <t>LDV</t>
  </si>
  <si>
    <t>Lexus</t>
  </si>
  <si>
    <t>Lotus</t>
  </si>
  <si>
    <t>Maserati</t>
  </si>
  <si>
    <t>Mazda</t>
  </si>
  <si>
    <t>McLaren</t>
  </si>
  <si>
    <t>Mercedes-Benz Cars</t>
  </si>
  <si>
    <t>Mercedes-Benz Vans</t>
  </si>
  <si>
    <t>MG</t>
  </si>
  <si>
    <t>MINI</t>
  </si>
  <si>
    <t>Mitsubishi</t>
  </si>
  <si>
    <t>Morgan</t>
  </si>
  <si>
    <t>Nissan</t>
  </si>
  <si>
    <t>Peugeot</t>
  </si>
  <si>
    <t>Porsche</t>
  </si>
  <si>
    <t>RAM</t>
  </si>
  <si>
    <t>Renault</t>
  </si>
  <si>
    <t>Rolls-Royce</t>
  </si>
  <si>
    <t>Skoda</t>
  </si>
  <si>
    <t>Ssangyong</t>
  </si>
  <si>
    <t>Subaru</t>
  </si>
  <si>
    <t>Suzuki</t>
  </si>
  <si>
    <t>Toyota</t>
  </si>
  <si>
    <t>Volkswagen</t>
  </si>
  <si>
    <t>Volvo Car</t>
  </si>
  <si>
    <t>Daf</t>
  </si>
  <si>
    <t>Dennis Eagle</t>
  </si>
  <si>
    <t>Freightliner</t>
  </si>
  <si>
    <t>Fuso</t>
  </si>
  <si>
    <t>Hino</t>
  </si>
  <si>
    <t>Hyundai Commercial Vehicles</t>
  </si>
  <si>
    <t>International</t>
  </si>
  <si>
    <t>Isuzu</t>
  </si>
  <si>
    <t>Iveco Trucks</t>
  </si>
  <si>
    <t>Kenworth</t>
  </si>
  <si>
    <t>Mack</t>
  </si>
  <si>
    <t>Man</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</si>
  <si>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</si>
  <si>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</si>
  <si>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</si>
  <si>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</si>
  <si>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</si>
  <si>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</si>
  <si>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</si>
  <si>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</si>
  <si>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</si>
  <si>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</si>
  <si>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</si>
  <si>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</si>
  <si>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</si>
  <si>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</si>
  <si>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</si>
  <si>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</si>
  <si>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</si>
  <si>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</si>
  <si>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</si>
  <si>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</si>
  <si>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</si>
  <si>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</si>
  <si>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</si>
  <si>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</si>
  <si>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</si>
  <si>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</si>
  <si>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</si>
  <si>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</si>
  <si>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</si>
  <si>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</si>
  <si>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</si>
  <si>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</si>
  <si>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</si>
  <si>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</si>
  <si>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</si>
  <si>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</si>
  <si>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</si>
  <si>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</si>
  <si>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</si>
  <si>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</si>
  <si>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</si>
  <si>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</si>
  <si>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</si>
  <si>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</si>
  <si>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</si>
  <si>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</si>
  <si>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</si>
  <si>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</si>
  <si>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</si>
  <si>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</si>
  <si>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</si>
  <si>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</si>
  <si>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</si>
  <si>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</si>
  <si>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</si>
  <si>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</si>
  <si>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</si>
  <si>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</si>
  <si>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</si>
  <si>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</si>
  <si>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Holden Spark</t>
  </si>
  <si>
    <t>Kia Picanto</t>
  </si>
  <si>
    <t>Mitsubishi Mirage</t>
  </si>
  <si>
    <t>Total Micro</t>
  </si>
  <si>
    <t>Light &lt; $25K</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</si>
  <si>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</si>
  <si>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</si>
  <si>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</si>
  <si>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</si>
  <si>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</si>
  <si>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</si>
  <si>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</si>
  <si>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</si>
  <si>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</si>
  <si>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</si>
  <si>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</si>
  <si>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</si>
  <si>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</si>
  <si>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</si>
  <si>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</si>
  <si>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</si>
  <si>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</si>
  <si>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</si>
  <si>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Citroen C3</t>
  </si>
  <si>
    <t>MINI Hatch</t>
  </si>
  <si>
    <t>Peugeot 208</t>
  </si>
  <si>
    <t>Renault Zoe</t>
  </si>
  <si>
    <t>Total Light &gt; $25K</t>
  </si>
  <si>
    <t>Total Light</t>
  </si>
  <si>
    <t>Small &lt; $40K</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</si>
  <si>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</si>
  <si>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</si>
  <si>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</si>
  <si>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</si>
  <si>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</si>
  <si>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</si>
  <si>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</si>
  <si>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</si>
  <si>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</si>
  <si>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</si>
  <si>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</si>
  <si>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</si>
  <si>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</si>
  <si>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</si>
  <si>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</si>
  <si>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Subaru Impreza</t>
  </si>
  <si>
    <t>Subaru WRX</t>
  </si>
  <si>
    <t>Toyota Corolla</t>
  </si>
  <si>
    <t>Toyota Prius</t>
  </si>
  <si>
    <t>Toyota Prius V</t>
  </si>
  <si>
    <t>Volkswagen Golf</t>
  </si>
  <si>
    <t>Total Small &lt; $40K</t>
  </si>
  <si>
    <t>Small &gt; $40K</t>
  </si>
  <si>
    <t>Audi A3</t>
  </si>
  <si>
    <t>BMW 1 Series</t>
  </si>
  <si>
    <t>BMW 2 Series</t>
  </si>
  <si>
    <t>BMW 2 Series Gran Coupe</t>
  </si>
  <si>
    <t>BMW i3</t>
  </si>
  <si>
    <t>Lexus CT200H</t>
  </si>
  <si>
    <t>Mercedes-Benz A-Class</t>
  </si>
  <si>
    <t>Mercedes-Benz B-Class</t>
  </si>
  <si>
    <t>MINI Clubman</t>
  </si>
  <si>
    <t>Nissan Leaf</t>
  </si>
  <si>
    <t>Total Small &gt; $40K</t>
  </si>
  <si>
    <t>Total Small</t>
  </si>
  <si>
    <t>Medium &lt; $60K</t>
  </si>
  <si>
    <t>Ford Mondeo</t>
  </si>
  <si>
    <t>Honda Accord</t>
  </si>
  <si>
    <t>Hyundai i40</t>
  </si>
  <si>
    <t>Hyundai Sonata</t>
  </si>
  <si>
    <t>Kia Optima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</si>
  <si>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</si>
  <si>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</si>
  <si>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</si>
  <si>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</si>
  <si>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</si>
  <si>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</si>
  <si>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</si>
  <si>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</si>
  <si>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</si>
  <si>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</si>
  <si>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</si>
  <si>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</si>
  <si>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</si>
  <si>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</si>
  <si>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</si>
  <si>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</si>
  <si>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</si>
  <si>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</si>
  <si>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</si>
  <si>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</si>
  <si>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</si>
  <si>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</si>
  <si>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</si>
  <si>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</si>
  <si>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</si>
  <si>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</si>
  <si>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</si>
  <si>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</si>
  <si>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</si>
  <si>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</si>
  <si>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</si>
  <si>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</si>
  <si>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</si>
  <si>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A6</t>
  </si>
  <si>
    <t>Audi A7</t>
  </si>
  <si>
    <t>BMW 5 Series</t>
  </si>
  <si>
    <t>Genesis G80</t>
  </si>
  <si>
    <t>Jaguar XF</t>
  </si>
  <si>
    <t>Lexus GS</t>
  </si>
  <si>
    <t>Maserati Ghibli</t>
  </si>
  <si>
    <t>Mercedes-Benz CLS-Class</t>
  </si>
  <si>
    <t>Mercedes-Benz E-Class</t>
  </si>
  <si>
    <t>Total Large &gt; $70K</t>
  </si>
  <si>
    <t>Total Large</t>
  </si>
  <si>
    <t>Upper Large &lt; $100K</t>
  </si>
  <si>
    <t>Chrysler 300</t>
  </si>
  <si>
    <t>Total Upper Large &lt; $100K</t>
  </si>
  <si>
    <t>Upper Large &gt; $100K</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</si>
  <si>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</si>
  <si>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</si>
  <si>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</si>
  <si>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</si>
  <si>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</si>
  <si>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</si>
  <si>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</si>
  <si>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</si>
  <si>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</si>
  <si>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</si>
  <si>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</si>
  <si>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</si>
  <si>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Total Upper Large &gt; $100K</t>
  </si>
  <si>
    <t>Total Upper Large</t>
  </si>
  <si>
    <t>People Movers &lt; $60K</t>
  </si>
  <si>
    <t>Honda Odyssey</t>
  </si>
  <si>
    <t>Hyundai iMAX</t>
  </si>
  <si>
    <t>Kia Carnival</t>
  </si>
  <si>
    <t>Kia Rondo</t>
  </si>
  <si>
    <t>LDV G10 Wagon</t>
  </si>
  <si>
    <t>Toyota Tarago</t>
  </si>
  <si>
    <t>Volkswagen Caddy</t>
  </si>
  <si>
    <t>Volkswagen Caravelle</t>
  </si>
  <si>
    <t>Volkswagen Multivan</t>
  </si>
  <si>
    <t>Total People Movers &lt; $60K</t>
  </si>
  <si>
    <t>People Movers &gt; $60K</t>
  </si>
  <si>
    <t>Mercedes-Benz Marco Polo</t>
  </si>
  <si>
    <t>Mercedes-Benz Valente</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</si>
  <si>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</si>
  <si>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</si>
  <si>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</si>
  <si>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</si>
  <si>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</si>
  <si>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</si>
  <si>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</si>
  <si>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</si>
  <si>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</si>
  <si>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</si>
  <si>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</si>
  <si>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</si>
  <si>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</si>
  <si>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</si>
  <si>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</si>
  <si>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</si>
  <si>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</si>
  <si>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</si>
  <si>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</si>
  <si>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</si>
  <si>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</si>
  <si>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</si>
  <si>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</si>
  <si>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</si>
  <si>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</si>
  <si>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</si>
  <si>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</si>
  <si>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</si>
  <si>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</si>
  <si>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</si>
  <si>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</si>
  <si>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</si>
  <si>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</si>
  <si>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</si>
  <si>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</si>
  <si>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</si>
  <si>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</si>
  <si>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Total Sports &gt; $80K</t>
  </si>
  <si>
    <t>Sports &gt; $200K</t>
  </si>
  <si>
    <t>Aston Martin Coupe/Conv</t>
  </si>
  <si>
    <t>Audi R8</t>
  </si>
  <si>
    <t>Bentley Coupe/Conv</t>
  </si>
  <si>
    <t>BMW 6 Series</t>
  </si>
  <si>
    <t>BMW 8 Series</t>
  </si>
  <si>
    <t>BMW i8</t>
  </si>
  <si>
    <t>Ferrari Coupe/Conv</t>
  </si>
  <si>
    <t>Honda NSX</t>
  </si>
  <si>
    <t>Lamborghini Coupe/Conv</t>
  </si>
  <si>
    <t>Maserati Coupe/Conv</t>
  </si>
  <si>
    <t>McLaren Coupe/Conv</t>
  </si>
  <si>
    <t>Mercedes-AMG GT Cpe/Conv</t>
  </si>
  <si>
    <t>Mercedes-Benz S-Class Cpe/Conv</t>
  </si>
  <si>
    <t>Mercedes-Benz SL-Class</t>
  </si>
  <si>
    <t>Nissan GT-R</t>
  </si>
  <si>
    <t>Porsche 911</t>
  </si>
  <si>
    <t>Rolls-Royce Coupe/Conv</t>
  </si>
  <si>
    <t>Total Sports &gt; $200K</t>
  </si>
  <si>
    <t>Total Sports</t>
  </si>
  <si>
    <t>Total Passenger &lt; $</t>
  </si>
  <si>
    <t>Total Passenger &gt; $</t>
  </si>
  <si>
    <t>Total Passenger</t>
  </si>
  <si>
    <t>NEW VEHICLE SALES BY MARQUE - PASSENGER</t>
  </si>
  <si>
    <t>Citroen C3 Aircross</t>
  </si>
  <si>
    <t>Citroen C4 Cactus</t>
  </si>
  <si>
    <t>Ford EcoSport</t>
  </si>
  <si>
    <t>Holden Trax</t>
  </si>
  <si>
    <t>Hyundai Venue</t>
  </si>
  <si>
    <t>Mazda CX-3</t>
  </si>
  <si>
    <t>Nissan Juke</t>
  </si>
  <si>
    <t>Renault Captur</t>
  </si>
  <si>
    <t>SsangYong Tivoli</t>
  </si>
  <si>
    <t>Suzuki Ignis</t>
  </si>
  <si>
    <t>Suzuki Jimny</t>
  </si>
  <si>
    <t>Volkswagen T-Cross</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</si>
  <si>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</si>
  <si>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</si>
  <si>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</si>
  <si>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</si>
  <si>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</si>
  <si>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</si>
  <si>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</si>
  <si>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</si>
  <si>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</si>
  <si>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</si>
  <si>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</si>
  <si>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</si>
  <si>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</si>
  <si>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</si>
  <si>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</si>
  <si>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</si>
  <si>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SsangYong Tivoli XLV</t>
  </si>
  <si>
    <t>Subaru XV</t>
  </si>
  <si>
    <t>Suzuki S-Cross</t>
  </si>
  <si>
    <t>Suzuki Vitara</t>
  </si>
  <si>
    <t>Toyota C-HR</t>
  </si>
  <si>
    <t>Total SUV Small &lt; $40K</t>
  </si>
  <si>
    <t>SUV Small &gt; $40K</t>
  </si>
  <si>
    <t>Audi Q2</t>
  </si>
  <si>
    <t>Audi Q3</t>
  </si>
  <si>
    <t>BMW X1</t>
  </si>
  <si>
    <t>BMW X2</t>
  </si>
  <si>
    <t>Infiniti Q30/QX30</t>
  </si>
  <si>
    <t>Jaguar E-Pace</t>
  </si>
  <si>
    <t>Lexus UX</t>
  </si>
  <si>
    <t>Mercedes-Benz GLA-Class</t>
  </si>
  <si>
    <t>MINI Countryman</t>
  </si>
  <si>
    <t>Volvo XC40</t>
  </si>
  <si>
    <t>Total SUV Small &gt; $40K</t>
  </si>
  <si>
    <t>Total SUV Small</t>
  </si>
  <si>
    <t>SUV Medium &lt; $60K</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</si>
  <si>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</si>
  <si>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</si>
  <si>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</si>
  <si>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</si>
  <si>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</si>
  <si>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</si>
  <si>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</si>
  <si>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</si>
  <si>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</si>
  <si>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</si>
  <si>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</si>
  <si>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</si>
  <si>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</si>
  <si>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</si>
  <si>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</si>
  <si>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</si>
  <si>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</si>
  <si>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</si>
  <si>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</si>
  <si>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</si>
  <si>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</si>
  <si>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</si>
  <si>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</si>
  <si>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</si>
  <si>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</si>
  <si>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</si>
  <si>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</si>
  <si>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</si>
  <si>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</si>
  <si>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</si>
  <si>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</si>
  <si>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</si>
  <si>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EQC</t>
  </si>
  <si>
    <t>Mercedes-Benz GLB-Class</t>
  </si>
  <si>
    <t>Mercedes-Benz GLC-Class</t>
  </si>
  <si>
    <t>Mercedes-Benz GLC-Class Coupe</t>
  </si>
  <si>
    <t>Porsche Macan</t>
  </si>
  <si>
    <t>Volvo XC60</t>
  </si>
  <si>
    <t>Total SUV Medium &gt; $60K</t>
  </si>
  <si>
    <t>Total SUV Medium</t>
  </si>
  <si>
    <t>SUV Large &lt; $70K</t>
  </si>
  <si>
    <t>Ford Endura</t>
  </si>
  <si>
    <t>Ford Everest</t>
  </si>
  <si>
    <t>Haval H8</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</si>
  <si>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</si>
  <si>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</si>
  <si>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</si>
  <si>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</si>
  <si>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</si>
  <si>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</si>
  <si>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</si>
  <si>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</si>
  <si>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</si>
  <si>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</si>
  <si>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</si>
  <si>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</si>
  <si>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</si>
  <si>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</si>
  <si>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</si>
  <si>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</si>
  <si>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</si>
  <si>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</si>
  <si>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FJ Cruiser</t>
  </si>
  <si>
    <t>Toyota Fortuner</t>
  </si>
  <si>
    <t>Toyota Kluger</t>
  </si>
  <si>
    <t>Toyota Prado</t>
  </si>
  <si>
    <t>Volkswagen Passat Alltrack</t>
  </si>
  <si>
    <t>Volkswagen Tiguan Allspace</t>
  </si>
  <si>
    <t>Total SUV Large &lt; $70K</t>
  </si>
  <si>
    <t>SUV Large &gt; $70K</t>
  </si>
  <si>
    <t>Audi Q7</t>
  </si>
  <si>
    <t>BMW X5</t>
  </si>
  <si>
    <t>BMW X6</t>
  </si>
  <si>
    <t>Infiniti QX70</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</si>
  <si>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</si>
  <si>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</si>
  <si>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</si>
  <si>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</si>
  <si>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</si>
  <si>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</si>
  <si>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</si>
  <si>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</si>
  <si>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</si>
  <si>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</si>
  <si>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V90 CC</t>
  </si>
  <si>
    <t>Volvo XC90</t>
  </si>
  <si>
    <t>Total SUV Large &gt; $70K</t>
  </si>
  <si>
    <t>Total SUV Large</t>
  </si>
  <si>
    <t>SUV Upper Large &lt; $100K</t>
  </si>
  <si>
    <t>Nissan Patrol Wagon</t>
  </si>
  <si>
    <t>Toyota Landcruiser Wagon</t>
  </si>
  <si>
    <t>Total SUV Upper Large &lt; $100K</t>
  </si>
  <si>
    <t>SUV Upper Large &gt; $100K</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</si>
  <si>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</si>
  <si>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</si>
  <si>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</si>
  <si>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</si>
  <si>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</si>
  <si>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</si>
  <si>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</si>
  <si>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</si>
  <si>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</si>
  <si>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</si>
  <si>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</si>
  <si>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</si>
  <si>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Total SUV Upper Large &gt; $100K</t>
  </si>
  <si>
    <t>Total SUV Upper Large</t>
  </si>
  <si>
    <t>Total SUV &lt; $</t>
  </si>
  <si>
    <t>Total SUV &gt; $</t>
  </si>
  <si>
    <t>Total SUV</t>
  </si>
  <si>
    <t>NEW VEHICLE SALES BY MARQUE - SUV</t>
  </si>
  <si>
    <t>Iveco Daily Minibus &lt; 20 Seats</t>
  </si>
  <si>
    <t>Mercedes-Benz Sprinter Bus</t>
  </si>
  <si>
    <t>Renault Master Bus</t>
  </si>
  <si>
    <t>Toyota Hiace Bus</t>
  </si>
  <si>
    <t>Total Light Buses &lt; 20 Seats</t>
  </si>
  <si>
    <t>Toyota Coaster</t>
  </si>
  <si>
    <t>Total Light Buses =&gt; 20 Seats</t>
  </si>
  <si>
    <t>Citroen Berlingo</t>
  </si>
  <si>
    <t>Fiat Doblo</t>
  </si>
  <si>
    <t>Peugeot Partner</t>
  </si>
  <si>
    <t>Renault Kangoo</t>
  </si>
  <si>
    <t>Volkswagen Caddy Van</t>
  </si>
  <si>
    <t>Total Vans/CC &lt;= 2.5t</t>
  </si>
  <si>
    <t>Citroen Dispatch</t>
  </si>
  <si>
    <t>Ford Transit Custom</t>
  </si>
  <si>
    <t>Hyundai iLOAD</t>
  </si>
  <si>
    <t>LDV G10</t>
  </si>
  <si>
    <t>LDV V80</t>
  </si>
  <si>
    <t>Mercedes-Benz Vito</t>
  </si>
  <si>
    <t>Mitsubishi Express</t>
  </si>
  <si>
    <t>Peugeot Expert</t>
  </si>
  <si>
    <t>Renault Trafic</t>
  </si>
  <si>
    <t>Toyota Hiace Van</t>
  </si>
  <si>
    <t>Volkswagen Transporter</t>
  </si>
  <si>
    <t>Total Vans/CC 2.5-3.5t</t>
  </si>
  <si>
    <t>Ford Ranger 4X2</t>
  </si>
  <si>
    <t>Great Wall Steed 4X2</t>
  </si>
  <si>
    <t>Holden Colorado 4X2</t>
  </si>
  <si>
    <t>Holden Utility 4X2</t>
  </si>
  <si>
    <t>Isuzu Ute D-Max 4X2</t>
  </si>
  <si>
    <t>Mazda BT-50 4X2</t>
  </si>
  <si>
    <t>Mercedes-Benz X-Class 4X2</t>
  </si>
  <si>
    <t>Mitsubishi Triton 4X2</t>
  </si>
  <si>
    <t>Nissan Navara 4X2</t>
  </si>
  <si>
    <t>Toyota Hilux 4X2</t>
  </si>
  <si>
    <t>Volkswagen Amarok 4X2</t>
  </si>
  <si>
    <t>Total PU/CC 4X2</t>
  </si>
  <si>
    <t>Ford Ranger 4X4</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</si>
  <si>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</si>
  <si>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</si>
  <si>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</si>
  <si>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</si>
  <si>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</si>
  <si>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</si>
  <si>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</si>
  <si>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</si>
  <si>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</si>
  <si>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</si>
  <si>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</si>
  <si>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</si>
  <si>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</si>
  <si>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</si>
  <si>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</si>
  <si>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</si>
  <si>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</si>
  <si>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</si>
  <si>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</si>
  <si>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</si>
  <si>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</si>
  <si>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</si>
  <si>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</si>
  <si>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</si>
  <si>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</si>
  <si>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</si>
  <si>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Hyundai EX8</t>
  </si>
  <si>
    <t>Isuzu N-Series (LD)</t>
  </si>
  <si>
    <t>Iveco C/C (LD)</t>
  </si>
  <si>
    <t>Iveco Van (LD)</t>
  </si>
  <si>
    <t>Mercedes-Benz Sprinter</t>
  </si>
  <si>
    <t>Peugeot Boxer</t>
  </si>
  <si>
    <t>Renault Master</t>
  </si>
  <si>
    <t>Volkswagen Crafter</t>
  </si>
  <si>
    <t>Total LD 3501-8000 kgs GVM</t>
  </si>
  <si>
    <t>MD =&gt; 8001 GVM &amp; GCM &lt; 39001</t>
  </si>
  <si>
    <t>DAF (MD)</t>
  </si>
  <si>
    <t>Fuso Fighter (MD)</t>
  </si>
  <si>
    <t>Hino (MD)</t>
  </si>
  <si>
    <t>Isuzu N-Series (MD)</t>
  </si>
  <si>
    <t>Iveco (MD)</t>
  </si>
  <si>
    <t>MAN (MD)</t>
  </si>
  <si>
    <t>Mercedes (MD)</t>
  </si>
  <si>
    <t>UD Trucks (MD)</t>
  </si>
  <si>
    <t>Volvo Truck (MD)</t>
  </si>
  <si>
    <t>Total MD =&gt; 8001 GVM &amp; GCM &lt; 39001</t>
  </si>
  <si>
    <t>HD =&gt; 8001 GVM &amp; GCM &gt; 39000</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</si>
  <si>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</si>
  <si>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</si>
  <si>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</si>
  <si>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</si>
  <si>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</si>
  <si>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</si>
  <si>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</si>
  <si>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</si>
  <si>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</si>
  <si>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</si>
  <si>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</si>
  <si>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</si>
  <si>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</si>
  <si>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</si>
  <si>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</si>
  <si>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</si>
  <si>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</si>
  <si>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</si>
  <si>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</si>
  <si>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Alpine Total</t>
  </si>
  <si>
    <t>Aston Martin Total</t>
  </si>
  <si>
    <t>Audi Total</t>
  </si>
  <si>
    <t>Bentley Total</t>
  </si>
  <si>
    <t>BMW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</si>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</sst>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Calibri"/>
      <family val="2"/>
      <scheme val="minor"/>
    </font>
    <font>
      <sz val="10"/>
      <name val="Arial"/>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2" fillId="0" borderId="0" applyFont="0" applyFill="0" applyBorder="0" applyAlignment="0" applyProtection="0"/>
  </cellStyleXfs>
  <cellXfs count="179">
    <xf numFmtId="0" fontId="0" fillId="0" borderId="0" xfId="0"/>
    <xf numFmtId="0" fontId="1" fillId="0" borderId="0" xfId="1"/>
    <xf numFmtId="0" fontId="3" fillId="0" borderId="0" xfId="1" applyFont="1" applyAlignment="1">
      <alignment horizontal="center"/>
    </xf>
    <xf numFmtId="0" fontId="3" fillId="0" borderId="0" xfId="1" applyFont="1"/>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5" xfId="1" applyFont="1" applyBorder="1"/>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2" fillId="0" borderId="9" xfId="1" applyFont="1" applyBorder="1" applyAlignment="1">
      <alignment horizontal="center"/>
    </xf>
    <xf numFmtId="0" fontId="12" fillId="0" borderId="10" xfId="1" applyFont="1" applyBorder="1" applyAlignment="1">
      <alignment horizontal="center"/>
    </xf>
    <xf numFmtId="0" fontId="12" fillId="0" borderId="8" xfId="1" applyFont="1" applyBorder="1" applyAlignment="1">
      <alignment horizontal="center"/>
    </xf>
    <xf numFmtId="0" fontId="12" fillId="0" borderId="8" xfId="1" applyFont="1" applyBorder="1"/>
    <xf numFmtId="3" fontId="12" fillId="0" borderId="9" xfId="1" applyNumberFormat="1" applyFont="1" applyBorder="1" applyAlignment="1">
      <alignment horizontal="right"/>
    </xf>
    <xf numFmtId="3" fontId="12" fillId="0" borderId="10" xfId="1" applyNumberFormat="1" applyFont="1" applyBorder="1" applyAlignment="1">
      <alignment horizontal="right"/>
    </xf>
    <xf numFmtId="3" fontId="12" fillId="0" borderId="8" xfId="1" applyNumberFormat="1" applyFont="1" applyBorder="1" applyAlignment="1">
      <alignment horizontal="right"/>
    </xf>
    <xf numFmtId="164" fontId="12" fillId="0" borderId="9" xfId="2" applyNumberFormat="1" applyBorder="1" applyAlignment="1">
      <alignment horizontal="right"/>
    </xf>
    <xf numFmtId="164" fontId="12" fillId="0" borderId="10" xfId="2" applyNumberFormat="1" applyBorder="1" applyAlignment="1">
      <alignment horizontal="right"/>
    </xf>
    <xf numFmtId="3" fontId="12" fillId="0" borderId="9" xfId="1" applyNumberFormat="1" applyFont="1" applyBorder="1"/>
    <xf numFmtId="3" fontId="12" fillId="0" borderId="10" xfId="1" applyNumberFormat="1" applyFont="1" applyBorder="1"/>
    <xf numFmtId="3" fontId="12" fillId="0" borderId="8" xfId="1" applyNumberFormat="1" applyFont="1" applyBorder="1"/>
    <xf numFmtId="0" fontId="12" fillId="0" borderId="9" xfId="1" applyFont="1" applyBorder="1"/>
    <xf numFmtId="0" fontId="12" fillId="0" borderId="10" xfId="1" applyFont="1" applyBorder="1"/>
    <xf numFmtId="0" fontId="13"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3"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4" fillId="0" borderId="0" xfId="1" applyFont="1" applyAlignment="1">
      <alignment horizontal="left" indent="10"/>
    </xf>
    <xf numFmtId="0" fontId="12" fillId="0" borderId="0" xfId="1" applyFont="1"/>
    <xf numFmtId="0" fontId="10" fillId="3" borderId="0" xfId="1" applyFont="1" applyFill="1" applyAlignment="1">
      <alignment horizontal="center" vertical="center"/>
    </xf>
    <xf numFmtId="0" fontId="14"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4" fillId="3" borderId="0" xfId="1" applyFont="1" applyFill="1" applyAlignment="1">
      <alignment horizontal="left" vertical="center" wrapText="1" indent="1"/>
    </xf>
    <xf numFmtId="0" fontId="1" fillId="0" borderId="0" xfId="1" quotePrefix="1" applyAlignment="1">
      <alignment wrapText="1"/>
    </xf>
    <xf numFmtId="0" fontId="17" fillId="0" borderId="0" xfId="1" applyFont="1" applyAlignment="1">
      <alignment vertical="top" wrapText="1"/>
    </xf>
    <xf numFmtId="0" fontId="17" fillId="0" borderId="0" xfId="1" applyFont="1" applyAlignment="1">
      <alignment horizontal="center" wrapText="1"/>
    </xf>
    <xf numFmtId="0" fontId="17" fillId="0" borderId="0" xfId="1" applyFont="1" applyAlignment="1">
      <alignment horizontal="center"/>
    </xf>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5" fontId="1" fillId="0" borderId="9" xfId="2" applyNumberFormat="1" applyFont="1" applyBorder="1" applyAlignment="1">
      <alignment horizontal="right"/>
    </xf>
    <xf numFmtId="165" fontId="1" fillId="0" borderId="10" xfId="2" applyNumberFormat="1" applyFon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2" fillId="0" borderId="12" xfId="1" applyFont="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Font="1" applyBorder="1" applyAlignment="1">
      <alignment horizontal="right"/>
    </xf>
    <xf numFmtId="165" fontId="1" fillId="0" borderId="14" xfId="2" applyNumberFormat="1" applyFon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9" xfId="2" applyNumberFormat="1" applyFont="1" applyBorder="1" applyAlignment="1">
      <alignment horizontal="right"/>
    </xf>
    <xf numFmtId="164" fontId="1" fillId="0" borderId="10" xfId="2" applyNumberFormat="1" applyFont="1" applyBorder="1" applyAlignment="1">
      <alignment horizontal="right"/>
    </xf>
    <xf numFmtId="164" fontId="1" fillId="0" borderId="13" xfId="2" applyNumberFormat="1" applyFont="1" applyBorder="1" applyAlignment="1">
      <alignment horizontal="right"/>
    </xf>
    <xf numFmtId="164" fontId="1" fillId="0" borderId="14" xfId="2" applyNumberFormat="1" applyFont="1" applyBorder="1" applyAlignment="1">
      <alignment horizontal="right"/>
    </xf>
    <xf numFmtId="0" fontId="1" fillId="0" borderId="8" xfId="1" applyBorder="1"/>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 fillId="0" borderId="9" xfId="1" applyBorder="1" applyAlignment="1">
      <alignment horizontal="center"/>
    </xf>
    <xf numFmtId="0" fontId="1" fillId="0" borderId="10" xfId="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2" fillId="0" borderId="8" xfId="1" applyFont="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3" fillId="0" borderId="12" xfId="1" quotePrefix="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3"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Font="1" applyAlignment="1">
      <alignment horizontal="right"/>
    </xf>
    <xf numFmtId="3" fontId="12" fillId="0" borderId="9" xfId="1" applyNumberFormat="1" applyFont="1" applyBorder="1" applyAlignment="1">
      <alignment horizontal="center"/>
    </xf>
    <xf numFmtId="3" fontId="12" fillId="0" borderId="10" xfId="1" applyNumberFormat="1" applyFont="1" applyBorder="1" applyAlignment="1">
      <alignment horizontal="center"/>
    </xf>
    <xf numFmtId="3" fontId="12" fillId="0" borderId="8" xfId="1" applyNumberFormat="1" applyFont="1" applyBorder="1" applyAlignment="1">
      <alignment horizontal="center"/>
    </xf>
    <xf numFmtId="0" fontId="12" fillId="0" borderId="12" xfId="1" applyFont="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xf numFmtId="0" fontId="1" fillId="0" borderId="0" xfId="1" applyAlignment="1">
      <alignment horizontal="center"/>
    </xf>
    <xf numFmtId="0" fontId="15" fillId="3" borderId="0" xfId="1" quotePrefix="1" applyFont="1" applyFill="1" applyAlignment="1">
      <alignment horizontal="left" vertical="top" wrapText="1"/>
    </xf>
    <xf numFmtId="0" fontId="1" fillId="0" borderId="0" xfId="1" applyAlignment="1">
      <alignment vertical="top" wrapText="1"/>
    </xf>
    <xf numFmtId="0" fontId="1" fillId="0" borderId="0" xfId="1" applyAlignment="1">
      <alignment wrapText="1"/>
    </xf>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0" fontId="11" fillId="0" borderId="3" xfId="1" applyFont="1" applyBorder="1" applyAlignment="1">
      <alignment horizontal="center"/>
    </xf>
    <xf numFmtId="0" fontId="11" fillId="0" borderId="4" xfId="1" applyFont="1" applyBorder="1" applyAlignment="1">
      <alignment horizontal="center"/>
    </xf>
    <xf numFmtId="0" fontId="11" fillId="0" borderId="6" xfId="1" applyFont="1" applyBorder="1" applyAlignment="1">
      <alignment horizontal="center"/>
    </xf>
    <xf numFmtId="0" fontId="11" fillId="0" borderId="0" xfId="1" applyFont="1" applyAlignment="1">
      <alignment horizontal="center"/>
    </xf>
    <xf numFmtId="0" fontId="17" fillId="0" borderId="0" xfId="1" applyFont="1" applyAlignment="1">
      <alignment horizontal="center" wrapText="1"/>
    </xf>
    <xf numFmtId="0" fontId="17" fillId="0" borderId="0" xfId="1" applyFont="1" applyAlignment="1">
      <alignment horizontal="center"/>
    </xf>
    <xf numFmtId="0" fontId="17" fillId="0" borderId="0" xfId="1" quotePrefix="1" applyFont="1" applyAlignment="1">
      <alignment horizontal="center" wrapText="1"/>
    </xf>
    <xf numFmtId="0" fontId="12" fillId="0" borderId="0" xfId="1" applyFont="1" applyAlignment="1">
      <alignment horizontal="center"/>
    </xf>
    <xf numFmtId="0" fontId="11" fillId="0" borderId="4" xfId="1" applyFont="1" applyBorder="1"/>
  </cellXfs>
  <cellStyles count="3">
    <cellStyle name="Normal" xfId="0" builtinId="0"/>
    <cellStyle name="Normal 2 2" xfId="1" xr:uid="{1FB77778-1128-413F-8021-66DD30CFA7BF}"/>
    <cellStyle name="Percent 2" xfId="2" xr:uid="{778C5371-8F1A-4919-8FF6-7C6A8401A4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0B7F5E45-B0E9-4F35-BB81-84D576B63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4FB2F79A-9481-4157-B4E3-BF19C68D3830}"/>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B42B7-F631-4590-8B87-01562E57D02B}">
  <sheetPr>
    <pageSetUpPr fitToPage="1"/>
  </sheetPr>
  <dimension ref="A1:O44"/>
  <sheetViews>
    <sheetView tabSelected="1" workbookViewId="0">
      <selection activeCell="M1" sqref="M1"/>
    </sheetView>
  </sheetViews>
  <sheetFormatPr defaultRowHeight="12.75" x14ac:dyDescent="0.2"/>
  <cols>
    <col min="1" max="1" width="2.7109375" style="1" customWidth="1"/>
    <col min="2" max="2" width="32.5703125" style="1" customWidth="1"/>
    <col min="3" max="4" width="9.5703125" style="1" bestFit="1" customWidth="1"/>
    <col min="5" max="6" width="10.140625" style="1" customWidth="1"/>
    <col min="7" max="7" width="1.7109375" style="1" customWidth="1"/>
    <col min="8" max="8" width="9" style="1" bestFit="1" customWidth="1"/>
    <col min="9" max="11" width="8.7109375" style="1"/>
    <col min="12" max="12" width="2.7109375" style="1" customWidth="1"/>
    <col min="13" max="14" width="8.7109375" style="1"/>
    <col min="15" max="17" width="8.5703125" style="1" customWidth="1"/>
    <col min="18" max="256" width="8.7109375" style="1"/>
    <col min="257" max="257" width="2.7109375" style="1" customWidth="1"/>
    <col min="258" max="258" width="32.5703125" style="1" customWidth="1"/>
    <col min="259" max="260" width="9.5703125" style="1" bestFit="1" customWidth="1"/>
    <col min="261" max="262" width="10.140625" style="1" customWidth="1"/>
    <col min="263" max="263" width="1.7109375" style="1" customWidth="1"/>
    <col min="264" max="264" width="9" style="1" bestFit="1" customWidth="1"/>
    <col min="265" max="267" width="8.7109375" style="1"/>
    <col min="268" max="268" width="2.7109375" style="1" customWidth="1"/>
    <col min="269" max="270" width="8.7109375" style="1"/>
    <col min="271" max="273" width="8.5703125" style="1" customWidth="1"/>
    <col min="274" max="512" width="8.7109375" style="1"/>
    <col min="513" max="513" width="2.7109375" style="1" customWidth="1"/>
    <col min="514" max="514" width="32.5703125" style="1" customWidth="1"/>
    <col min="515" max="516" width="9.5703125" style="1" bestFit="1" customWidth="1"/>
    <col min="517" max="518" width="10.140625" style="1" customWidth="1"/>
    <col min="519" max="519" width="1.7109375" style="1" customWidth="1"/>
    <col min="520" max="520" width="9" style="1" bestFit="1" customWidth="1"/>
    <col min="521" max="523" width="8.7109375" style="1"/>
    <col min="524" max="524" width="2.7109375" style="1" customWidth="1"/>
    <col min="525" max="526" width="8.7109375" style="1"/>
    <col min="527" max="529" width="8.5703125" style="1" customWidth="1"/>
    <col min="530" max="768" width="8.7109375" style="1"/>
    <col min="769" max="769" width="2.7109375" style="1" customWidth="1"/>
    <col min="770" max="770" width="32.5703125" style="1" customWidth="1"/>
    <col min="771" max="772" width="9.5703125" style="1" bestFit="1" customWidth="1"/>
    <col min="773" max="774" width="10.140625" style="1" customWidth="1"/>
    <col min="775" max="775" width="1.7109375" style="1" customWidth="1"/>
    <col min="776" max="776" width="9" style="1" bestFit="1" customWidth="1"/>
    <col min="777" max="779" width="8.7109375" style="1"/>
    <col min="780" max="780" width="2.7109375" style="1" customWidth="1"/>
    <col min="781" max="782" width="8.7109375" style="1"/>
    <col min="783" max="785" width="8.5703125" style="1" customWidth="1"/>
    <col min="786" max="1024" width="8.7109375" style="1"/>
    <col min="1025" max="1025" width="2.7109375" style="1" customWidth="1"/>
    <col min="1026" max="1026" width="32.5703125" style="1" customWidth="1"/>
    <col min="1027" max="1028" width="9.5703125" style="1" bestFit="1" customWidth="1"/>
    <col min="1029" max="1030" width="10.140625" style="1" customWidth="1"/>
    <col min="1031" max="1031" width="1.7109375" style="1" customWidth="1"/>
    <col min="1032" max="1032" width="9" style="1" bestFit="1" customWidth="1"/>
    <col min="1033" max="1035" width="8.7109375" style="1"/>
    <col min="1036" max="1036" width="2.7109375" style="1" customWidth="1"/>
    <col min="1037" max="1038" width="8.7109375" style="1"/>
    <col min="1039" max="1041" width="8.5703125" style="1" customWidth="1"/>
    <col min="1042" max="1280" width="8.7109375" style="1"/>
    <col min="1281" max="1281" width="2.7109375" style="1" customWidth="1"/>
    <col min="1282" max="1282" width="32.5703125" style="1" customWidth="1"/>
    <col min="1283" max="1284" width="9.5703125" style="1" bestFit="1" customWidth="1"/>
    <col min="1285" max="1286" width="10.140625" style="1" customWidth="1"/>
    <col min="1287" max="1287" width="1.7109375" style="1" customWidth="1"/>
    <col min="1288" max="1288" width="9" style="1" bestFit="1" customWidth="1"/>
    <col min="1289" max="1291" width="8.7109375" style="1"/>
    <col min="1292" max="1292" width="2.7109375" style="1" customWidth="1"/>
    <col min="1293" max="1294" width="8.7109375" style="1"/>
    <col min="1295" max="1297" width="8.5703125" style="1" customWidth="1"/>
    <col min="1298" max="1536" width="8.7109375" style="1"/>
    <col min="1537" max="1537" width="2.7109375" style="1" customWidth="1"/>
    <col min="1538" max="1538" width="32.5703125" style="1" customWidth="1"/>
    <col min="1539" max="1540" width="9.5703125" style="1" bestFit="1" customWidth="1"/>
    <col min="1541" max="1542" width="10.140625" style="1" customWidth="1"/>
    <col min="1543" max="1543" width="1.7109375" style="1" customWidth="1"/>
    <col min="1544" max="1544" width="9" style="1" bestFit="1" customWidth="1"/>
    <col min="1545" max="1547" width="8.7109375" style="1"/>
    <col min="1548" max="1548" width="2.7109375" style="1" customWidth="1"/>
    <col min="1549" max="1550" width="8.7109375" style="1"/>
    <col min="1551" max="1553" width="8.5703125" style="1" customWidth="1"/>
    <col min="1554" max="1792" width="8.7109375" style="1"/>
    <col min="1793" max="1793" width="2.7109375" style="1" customWidth="1"/>
    <col min="1794" max="1794" width="32.5703125" style="1" customWidth="1"/>
    <col min="1795" max="1796" width="9.5703125" style="1" bestFit="1" customWidth="1"/>
    <col min="1797" max="1798" width="10.140625" style="1" customWidth="1"/>
    <col min="1799" max="1799" width="1.7109375" style="1" customWidth="1"/>
    <col min="1800" max="1800" width="9" style="1" bestFit="1" customWidth="1"/>
    <col min="1801" max="1803" width="8.7109375" style="1"/>
    <col min="1804" max="1804" width="2.7109375" style="1" customWidth="1"/>
    <col min="1805" max="1806" width="8.7109375" style="1"/>
    <col min="1807" max="1809" width="8.5703125" style="1" customWidth="1"/>
    <col min="1810" max="2048" width="8.7109375" style="1"/>
    <col min="2049" max="2049" width="2.7109375" style="1" customWidth="1"/>
    <col min="2050" max="2050" width="32.5703125" style="1" customWidth="1"/>
    <col min="2051" max="2052" width="9.5703125" style="1" bestFit="1" customWidth="1"/>
    <col min="2053" max="2054" width="10.140625" style="1" customWidth="1"/>
    <col min="2055" max="2055" width="1.7109375" style="1" customWidth="1"/>
    <col min="2056" max="2056" width="9" style="1" bestFit="1" customWidth="1"/>
    <col min="2057" max="2059" width="8.7109375" style="1"/>
    <col min="2060" max="2060" width="2.7109375" style="1" customWidth="1"/>
    <col min="2061" max="2062" width="8.7109375" style="1"/>
    <col min="2063" max="2065" width="8.5703125" style="1" customWidth="1"/>
    <col min="2066" max="2304" width="8.7109375" style="1"/>
    <col min="2305" max="2305" width="2.7109375" style="1" customWidth="1"/>
    <col min="2306" max="2306" width="32.5703125" style="1" customWidth="1"/>
    <col min="2307" max="2308" width="9.5703125" style="1" bestFit="1" customWidth="1"/>
    <col min="2309" max="2310" width="10.140625" style="1" customWidth="1"/>
    <col min="2311" max="2311" width="1.7109375" style="1" customWidth="1"/>
    <col min="2312" max="2312" width="9" style="1" bestFit="1" customWidth="1"/>
    <col min="2313" max="2315" width="8.7109375" style="1"/>
    <col min="2316" max="2316" width="2.7109375" style="1" customWidth="1"/>
    <col min="2317" max="2318" width="8.7109375" style="1"/>
    <col min="2319" max="2321" width="8.5703125" style="1" customWidth="1"/>
    <col min="2322" max="2560" width="8.7109375" style="1"/>
    <col min="2561" max="2561" width="2.7109375" style="1" customWidth="1"/>
    <col min="2562" max="2562" width="32.5703125" style="1" customWidth="1"/>
    <col min="2563" max="2564" width="9.5703125" style="1" bestFit="1" customWidth="1"/>
    <col min="2565" max="2566" width="10.140625" style="1" customWidth="1"/>
    <col min="2567" max="2567" width="1.7109375" style="1" customWidth="1"/>
    <col min="2568" max="2568" width="9" style="1" bestFit="1" customWidth="1"/>
    <col min="2569" max="2571" width="8.7109375" style="1"/>
    <col min="2572" max="2572" width="2.7109375" style="1" customWidth="1"/>
    <col min="2573" max="2574" width="8.7109375" style="1"/>
    <col min="2575" max="2577" width="8.5703125" style="1" customWidth="1"/>
    <col min="2578" max="2816" width="8.7109375" style="1"/>
    <col min="2817" max="2817" width="2.7109375" style="1" customWidth="1"/>
    <col min="2818" max="2818" width="32.5703125" style="1" customWidth="1"/>
    <col min="2819" max="2820" width="9.5703125" style="1" bestFit="1" customWidth="1"/>
    <col min="2821" max="2822" width="10.140625" style="1" customWidth="1"/>
    <col min="2823" max="2823" width="1.7109375" style="1" customWidth="1"/>
    <col min="2824" max="2824" width="9" style="1" bestFit="1" customWidth="1"/>
    <col min="2825" max="2827" width="8.7109375" style="1"/>
    <col min="2828" max="2828" width="2.7109375" style="1" customWidth="1"/>
    <col min="2829" max="2830" width="8.7109375" style="1"/>
    <col min="2831" max="2833" width="8.5703125" style="1" customWidth="1"/>
    <col min="2834" max="3072" width="8.7109375" style="1"/>
    <col min="3073" max="3073" width="2.7109375" style="1" customWidth="1"/>
    <col min="3074" max="3074" width="32.5703125" style="1" customWidth="1"/>
    <col min="3075" max="3076" width="9.5703125" style="1" bestFit="1" customWidth="1"/>
    <col min="3077" max="3078" width="10.140625" style="1" customWidth="1"/>
    <col min="3079" max="3079" width="1.7109375" style="1" customWidth="1"/>
    <col min="3080" max="3080" width="9" style="1" bestFit="1" customWidth="1"/>
    <col min="3081" max="3083" width="8.7109375" style="1"/>
    <col min="3084" max="3084" width="2.7109375" style="1" customWidth="1"/>
    <col min="3085" max="3086" width="8.7109375" style="1"/>
    <col min="3087" max="3089" width="8.5703125" style="1" customWidth="1"/>
    <col min="3090" max="3328" width="8.7109375" style="1"/>
    <col min="3329" max="3329" width="2.7109375" style="1" customWidth="1"/>
    <col min="3330" max="3330" width="32.5703125" style="1" customWidth="1"/>
    <col min="3331" max="3332" width="9.5703125" style="1" bestFit="1" customWidth="1"/>
    <col min="3333" max="3334" width="10.140625" style="1" customWidth="1"/>
    <col min="3335" max="3335" width="1.7109375" style="1" customWidth="1"/>
    <col min="3336" max="3336" width="9" style="1" bestFit="1" customWidth="1"/>
    <col min="3337" max="3339" width="8.7109375" style="1"/>
    <col min="3340" max="3340" width="2.7109375" style="1" customWidth="1"/>
    <col min="3341" max="3342" width="8.7109375" style="1"/>
    <col min="3343" max="3345" width="8.5703125" style="1" customWidth="1"/>
    <col min="3346" max="3584" width="8.7109375" style="1"/>
    <col min="3585" max="3585" width="2.7109375" style="1" customWidth="1"/>
    <col min="3586" max="3586" width="32.5703125" style="1" customWidth="1"/>
    <col min="3587" max="3588" width="9.5703125" style="1" bestFit="1" customWidth="1"/>
    <col min="3589" max="3590" width="10.140625" style="1" customWidth="1"/>
    <col min="3591" max="3591" width="1.7109375" style="1" customWidth="1"/>
    <col min="3592" max="3592" width="9" style="1" bestFit="1" customWidth="1"/>
    <col min="3593" max="3595" width="8.7109375" style="1"/>
    <col min="3596" max="3596" width="2.7109375" style="1" customWidth="1"/>
    <col min="3597" max="3598" width="8.7109375" style="1"/>
    <col min="3599" max="3601" width="8.5703125" style="1" customWidth="1"/>
    <col min="3602" max="3840" width="8.7109375" style="1"/>
    <col min="3841" max="3841" width="2.7109375" style="1" customWidth="1"/>
    <col min="3842" max="3842" width="32.5703125" style="1" customWidth="1"/>
    <col min="3843" max="3844" width="9.5703125" style="1" bestFit="1" customWidth="1"/>
    <col min="3845" max="3846" width="10.140625" style="1" customWidth="1"/>
    <col min="3847" max="3847" width="1.7109375" style="1" customWidth="1"/>
    <col min="3848" max="3848" width="9" style="1" bestFit="1" customWidth="1"/>
    <col min="3849" max="3851" width="8.7109375" style="1"/>
    <col min="3852" max="3852" width="2.7109375" style="1" customWidth="1"/>
    <col min="3853" max="3854" width="8.7109375" style="1"/>
    <col min="3855" max="3857" width="8.5703125" style="1" customWidth="1"/>
    <col min="3858" max="4096" width="8.7109375" style="1"/>
    <col min="4097" max="4097" width="2.7109375" style="1" customWidth="1"/>
    <col min="4098" max="4098" width="32.5703125" style="1" customWidth="1"/>
    <col min="4099" max="4100" width="9.5703125" style="1" bestFit="1" customWidth="1"/>
    <col min="4101" max="4102" width="10.140625" style="1" customWidth="1"/>
    <col min="4103" max="4103" width="1.7109375" style="1" customWidth="1"/>
    <col min="4104" max="4104" width="9" style="1" bestFit="1" customWidth="1"/>
    <col min="4105" max="4107" width="8.7109375" style="1"/>
    <col min="4108" max="4108" width="2.7109375" style="1" customWidth="1"/>
    <col min="4109" max="4110" width="8.7109375" style="1"/>
    <col min="4111" max="4113" width="8.5703125" style="1" customWidth="1"/>
    <col min="4114" max="4352" width="8.7109375" style="1"/>
    <col min="4353" max="4353" width="2.7109375" style="1" customWidth="1"/>
    <col min="4354" max="4354" width="32.5703125" style="1" customWidth="1"/>
    <col min="4355" max="4356" width="9.5703125" style="1" bestFit="1" customWidth="1"/>
    <col min="4357" max="4358" width="10.140625" style="1" customWidth="1"/>
    <col min="4359" max="4359" width="1.7109375" style="1" customWidth="1"/>
    <col min="4360" max="4360" width="9" style="1" bestFit="1" customWidth="1"/>
    <col min="4361" max="4363" width="8.7109375" style="1"/>
    <col min="4364" max="4364" width="2.7109375" style="1" customWidth="1"/>
    <col min="4365" max="4366" width="8.7109375" style="1"/>
    <col min="4367" max="4369" width="8.5703125" style="1" customWidth="1"/>
    <col min="4370" max="4608" width="8.7109375" style="1"/>
    <col min="4609" max="4609" width="2.7109375" style="1" customWidth="1"/>
    <col min="4610" max="4610" width="32.5703125" style="1" customWidth="1"/>
    <col min="4611" max="4612" width="9.5703125" style="1" bestFit="1" customWidth="1"/>
    <col min="4613" max="4614" width="10.140625" style="1" customWidth="1"/>
    <col min="4615" max="4615" width="1.7109375" style="1" customWidth="1"/>
    <col min="4616" max="4616" width="9" style="1" bestFit="1" customWidth="1"/>
    <col min="4617" max="4619" width="8.7109375" style="1"/>
    <col min="4620" max="4620" width="2.7109375" style="1" customWidth="1"/>
    <col min="4621" max="4622" width="8.7109375" style="1"/>
    <col min="4623" max="4625" width="8.5703125" style="1" customWidth="1"/>
    <col min="4626" max="4864" width="8.7109375" style="1"/>
    <col min="4865" max="4865" width="2.7109375" style="1" customWidth="1"/>
    <col min="4866" max="4866" width="32.5703125" style="1" customWidth="1"/>
    <col min="4867" max="4868" width="9.5703125" style="1" bestFit="1" customWidth="1"/>
    <col min="4869" max="4870" width="10.140625" style="1" customWidth="1"/>
    <col min="4871" max="4871" width="1.7109375" style="1" customWidth="1"/>
    <col min="4872" max="4872" width="9" style="1" bestFit="1" customWidth="1"/>
    <col min="4873" max="4875" width="8.7109375" style="1"/>
    <col min="4876" max="4876" width="2.7109375" style="1" customWidth="1"/>
    <col min="4877" max="4878" width="8.7109375" style="1"/>
    <col min="4879" max="4881" width="8.5703125" style="1" customWidth="1"/>
    <col min="4882" max="5120" width="8.7109375" style="1"/>
    <col min="5121" max="5121" width="2.7109375" style="1" customWidth="1"/>
    <col min="5122" max="5122" width="32.5703125" style="1" customWidth="1"/>
    <col min="5123" max="5124" width="9.5703125" style="1" bestFit="1" customWidth="1"/>
    <col min="5125" max="5126" width="10.140625" style="1" customWidth="1"/>
    <col min="5127" max="5127" width="1.7109375" style="1" customWidth="1"/>
    <col min="5128" max="5128" width="9" style="1" bestFit="1" customWidth="1"/>
    <col min="5129" max="5131" width="8.7109375" style="1"/>
    <col min="5132" max="5132" width="2.7109375" style="1" customWidth="1"/>
    <col min="5133" max="5134" width="8.7109375" style="1"/>
    <col min="5135" max="5137" width="8.5703125" style="1" customWidth="1"/>
    <col min="5138" max="5376" width="8.7109375" style="1"/>
    <col min="5377" max="5377" width="2.7109375" style="1" customWidth="1"/>
    <col min="5378" max="5378" width="32.5703125" style="1" customWidth="1"/>
    <col min="5379" max="5380" width="9.5703125" style="1" bestFit="1" customWidth="1"/>
    <col min="5381" max="5382" width="10.140625" style="1" customWidth="1"/>
    <col min="5383" max="5383" width="1.7109375" style="1" customWidth="1"/>
    <col min="5384" max="5384" width="9" style="1" bestFit="1" customWidth="1"/>
    <col min="5385" max="5387" width="8.7109375" style="1"/>
    <col min="5388" max="5388" width="2.7109375" style="1" customWidth="1"/>
    <col min="5389" max="5390" width="8.7109375" style="1"/>
    <col min="5391" max="5393" width="8.5703125" style="1" customWidth="1"/>
    <col min="5394" max="5632" width="8.7109375" style="1"/>
    <col min="5633" max="5633" width="2.7109375" style="1" customWidth="1"/>
    <col min="5634" max="5634" width="32.5703125" style="1" customWidth="1"/>
    <col min="5635" max="5636" width="9.5703125" style="1" bestFit="1" customWidth="1"/>
    <col min="5637" max="5638" width="10.140625" style="1" customWidth="1"/>
    <col min="5639" max="5639" width="1.7109375" style="1" customWidth="1"/>
    <col min="5640" max="5640" width="9" style="1" bestFit="1" customWidth="1"/>
    <col min="5641" max="5643" width="8.7109375" style="1"/>
    <col min="5644" max="5644" width="2.7109375" style="1" customWidth="1"/>
    <col min="5645" max="5646" width="8.7109375" style="1"/>
    <col min="5647" max="5649" width="8.5703125" style="1" customWidth="1"/>
    <col min="5650" max="5888" width="8.7109375" style="1"/>
    <col min="5889" max="5889" width="2.7109375" style="1" customWidth="1"/>
    <col min="5890" max="5890" width="32.5703125" style="1" customWidth="1"/>
    <col min="5891" max="5892" width="9.5703125" style="1" bestFit="1" customWidth="1"/>
    <col min="5893" max="5894" width="10.140625" style="1" customWidth="1"/>
    <col min="5895" max="5895" width="1.7109375" style="1" customWidth="1"/>
    <col min="5896" max="5896" width="9" style="1" bestFit="1" customWidth="1"/>
    <col min="5897" max="5899" width="8.7109375" style="1"/>
    <col min="5900" max="5900" width="2.7109375" style="1" customWidth="1"/>
    <col min="5901" max="5902" width="8.7109375" style="1"/>
    <col min="5903" max="5905" width="8.5703125" style="1" customWidth="1"/>
    <col min="5906" max="6144" width="8.7109375" style="1"/>
    <col min="6145" max="6145" width="2.7109375" style="1" customWidth="1"/>
    <col min="6146" max="6146" width="32.5703125" style="1" customWidth="1"/>
    <col min="6147" max="6148" width="9.5703125" style="1" bestFit="1" customWidth="1"/>
    <col min="6149" max="6150" width="10.140625" style="1" customWidth="1"/>
    <col min="6151" max="6151" width="1.7109375" style="1" customWidth="1"/>
    <col min="6152" max="6152" width="9" style="1" bestFit="1" customWidth="1"/>
    <col min="6153" max="6155" width="8.7109375" style="1"/>
    <col min="6156" max="6156" width="2.7109375" style="1" customWidth="1"/>
    <col min="6157" max="6158" width="8.7109375" style="1"/>
    <col min="6159" max="6161" width="8.5703125" style="1" customWidth="1"/>
    <col min="6162" max="6400" width="8.7109375" style="1"/>
    <col min="6401" max="6401" width="2.7109375" style="1" customWidth="1"/>
    <col min="6402" max="6402" width="32.5703125" style="1" customWidth="1"/>
    <col min="6403" max="6404" width="9.5703125" style="1" bestFit="1" customWidth="1"/>
    <col min="6405" max="6406" width="10.140625" style="1" customWidth="1"/>
    <col min="6407" max="6407" width="1.7109375" style="1" customWidth="1"/>
    <col min="6408" max="6408" width="9" style="1" bestFit="1" customWidth="1"/>
    <col min="6409" max="6411" width="8.7109375" style="1"/>
    <col min="6412" max="6412" width="2.7109375" style="1" customWidth="1"/>
    <col min="6413" max="6414" width="8.7109375" style="1"/>
    <col min="6415" max="6417" width="8.5703125" style="1" customWidth="1"/>
    <col min="6418" max="6656" width="8.7109375" style="1"/>
    <col min="6657" max="6657" width="2.7109375" style="1" customWidth="1"/>
    <col min="6658" max="6658" width="32.5703125" style="1" customWidth="1"/>
    <col min="6659" max="6660" width="9.5703125" style="1" bestFit="1" customWidth="1"/>
    <col min="6661" max="6662" width="10.140625" style="1" customWidth="1"/>
    <col min="6663" max="6663" width="1.7109375" style="1" customWidth="1"/>
    <col min="6664" max="6664" width="9" style="1" bestFit="1" customWidth="1"/>
    <col min="6665" max="6667" width="8.7109375" style="1"/>
    <col min="6668" max="6668" width="2.7109375" style="1" customWidth="1"/>
    <col min="6669" max="6670" width="8.7109375" style="1"/>
    <col min="6671" max="6673" width="8.5703125" style="1" customWidth="1"/>
    <col min="6674" max="6912" width="8.7109375" style="1"/>
    <col min="6913" max="6913" width="2.7109375" style="1" customWidth="1"/>
    <col min="6914" max="6914" width="32.5703125" style="1" customWidth="1"/>
    <col min="6915" max="6916" width="9.5703125" style="1" bestFit="1" customWidth="1"/>
    <col min="6917" max="6918" width="10.140625" style="1" customWidth="1"/>
    <col min="6919" max="6919" width="1.7109375" style="1" customWidth="1"/>
    <col min="6920" max="6920" width="9" style="1" bestFit="1" customWidth="1"/>
    <col min="6921" max="6923" width="8.7109375" style="1"/>
    <col min="6924" max="6924" width="2.7109375" style="1" customWidth="1"/>
    <col min="6925" max="6926" width="8.7109375" style="1"/>
    <col min="6927" max="6929" width="8.5703125" style="1" customWidth="1"/>
    <col min="6930" max="7168" width="8.7109375" style="1"/>
    <col min="7169" max="7169" width="2.7109375" style="1" customWidth="1"/>
    <col min="7170" max="7170" width="32.5703125" style="1" customWidth="1"/>
    <col min="7171" max="7172" width="9.5703125" style="1" bestFit="1" customWidth="1"/>
    <col min="7173" max="7174" width="10.140625" style="1" customWidth="1"/>
    <col min="7175" max="7175" width="1.7109375" style="1" customWidth="1"/>
    <col min="7176" max="7176" width="9" style="1" bestFit="1" customWidth="1"/>
    <col min="7177" max="7179" width="8.7109375" style="1"/>
    <col min="7180" max="7180" width="2.7109375" style="1" customWidth="1"/>
    <col min="7181" max="7182" width="8.7109375" style="1"/>
    <col min="7183" max="7185" width="8.5703125" style="1" customWidth="1"/>
    <col min="7186" max="7424" width="8.7109375" style="1"/>
    <col min="7425" max="7425" width="2.7109375" style="1" customWidth="1"/>
    <col min="7426" max="7426" width="32.5703125" style="1" customWidth="1"/>
    <col min="7427" max="7428" width="9.5703125" style="1" bestFit="1" customWidth="1"/>
    <col min="7429" max="7430" width="10.140625" style="1" customWidth="1"/>
    <col min="7431" max="7431" width="1.7109375" style="1" customWidth="1"/>
    <col min="7432" max="7432" width="9" style="1" bestFit="1" customWidth="1"/>
    <col min="7433" max="7435" width="8.7109375" style="1"/>
    <col min="7436" max="7436" width="2.7109375" style="1" customWidth="1"/>
    <col min="7437" max="7438" width="8.7109375" style="1"/>
    <col min="7439" max="7441" width="8.5703125" style="1" customWidth="1"/>
    <col min="7442" max="7680" width="8.7109375" style="1"/>
    <col min="7681" max="7681" width="2.7109375" style="1" customWidth="1"/>
    <col min="7682" max="7682" width="32.5703125" style="1" customWidth="1"/>
    <col min="7683" max="7684" width="9.5703125" style="1" bestFit="1" customWidth="1"/>
    <col min="7685" max="7686" width="10.140625" style="1" customWidth="1"/>
    <col min="7687" max="7687" width="1.7109375" style="1" customWidth="1"/>
    <col min="7688" max="7688" width="9" style="1" bestFit="1" customWidth="1"/>
    <col min="7689" max="7691" width="8.7109375" style="1"/>
    <col min="7692" max="7692" width="2.7109375" style="1" customWidth="1"/>
    <col min="7693" max="7694" width="8.7109375" style="1"/>
    <col min="7695" max="7697" width="8.5703125" style="1" customWidth="1"/>
    <col min="7698" max="7936" width="8.7109375" style="1"/>
    <col min="7937" max="7937" width="2.7109375" style="1" customWidth="1"/>
    <col min="7938" max="7938" width="32.5703125" style="1" customWidth="1"/>
    <col min="7939" max="7940" width="9.5703125" style="1" bestFit="1" customWidth="1"/>
    <col min="7941" max="7942" width="10.140625" style="1" customWidth="1"/>
    <col min="7943" max="7943" width="1.7109375" style="1" customWidth="1"/>
    <col min="7944" max="7944" width="9" style="1" bestFit="1" customWidth="1"/>
    <col min="7945" max="7947" width="8.7109375" style="1"/>
    <col min="7948" max="7948" width="2.7109375" style="1" customWidth="1"/>
    <col min="7949" max="7950" width="8.7109375" style="1"/>
    <col min="7951" max="7953" width="8.5703125" style="1" customWidth="1"/>
    <col min="7954" max="8192" width="8.7109375" style="1"/>
    <col min="8193" max="8193" width="2.7109375" style="1" customWidth="1"/>
    <col min="8194" max="8194" width="32.5703125" style="1" customWidth="1"/>
    <col min="8195" max="8196" width="9.5703125" style="1" bestFit="1" customWidth="1"/>
    <col min="8197" max="8198" width="10.140625" style="1" customWidth="1"/>
    <col min="8199" max="8199" width="1.7109375" style="1" customWidth="1"/>
    <col min="8200" max="8200" width="9" style="1" bestFit="1" customWidth="1"/>
    <col min="8201" max="8203" width="8.7109375" style="1"/>
    <col min="8204" max="8204" width="2.7109375" style="1" customWidth="1"/>
    <col min="8205" max="8206" width="8.7109375" style="1"/>
    <col min="8207" max="8209" width="8.5703125" style="1" customWidth="1"/>
    <col min="8210" max="8448" width="8.7109375" style="1"/>
    <col min="8449" max="8449" width="2.7109375" style="1" customWidth="1"/>
    <col min="8450" max="8450" width="32.5703125" style="1" customWidth="1"/>
    <col min="8451" max="8452" width="9.5703125" style="1" bestFit="1" customWidth="1"/>
    <col min="8453" max="8454" width="10.140625" style="1" customWidth="1"/>
    <col min="8455" max="8455" width="1.7109375" style="1" customWidth="1"/>
    <col min="8456" max="8456" width="9" style="1" bestFit="1" customWidth="1"/>
    <col min="8457" max="8459" width="8.7109375" style="1"/>
    <col min="8460" max="8460" width="2.7109375" style="1" customWidth="1"/>
    <col min="8461" max="8462" width="8.7109375" style="1"/>
    <col min="8463" max="8465" width="8.5703125" style="1" customWidth="1"/>
    <col min="8466" max="8704" width="8.7109375" style="1"/>
    <col min="8705" max="8705" width="2.7109375" style="1" customWidth="1"/>
    <col min="8706" max="8706" width="32.5703125" style="1" customWidth="1"/>
    <col min="8707" max="8708" width="9.5703125" style="1" bestFit="1" customWidth="1"/>
    <col min="8709" max="8710" width="10.140625" style="1" customWidth="1"/>
    <col min="8711" max="8711" width="1.7109375" style="1" customWidth="1"/>
    <col min="8712" max="8712" width="9" style="1" bestFit="1" customWidth="1"/>
    <col min="8713" max="8715" width="8.7109375" style="1"/>
    <col min="8716" max="8716" width="2.7109375" style="1" customWidth="1"/>
    <col min="8717" max="8718" width="8.7109375" style="1"/>
    <col min="8719" max="8721" width="8.5703125" style="1" customWidth="1"/>
    <col min="8722" max="8960" width="8.7109375" style="1"/>
    <col min="8961" max="8961" width="2.7109375" style="1" customWidth="1"/>
    <col min="8962" max="8962" width="32.5703125" style="1" customWidth="1"/>
    <col min="8963" max="8964" width="9.5703125" style="1" bestFit="1" customWidth="1"/>
    <col min="8965" max="8966" width="10.140625" style="1" customWidth="1"/>
    <col min="8967" max="8967" width="1.7109375" style="1" customWidth="1"/>
    <col min="8968" max="8968" width="9" style="1" bestFit="1" customWidth="1"/>
    <col min="8969" max="8971" width="8.7109375" style="1"/>
    <col min="8972" max="8972" width="2.7109375" style="1" customWidth="1"/>
    <col min="8973" max="8974" width="8.7109375" style="1"/>
    <col min="8975" max="8977" width="8.5703125" style="1" customWidth="1"/>
    <col min="8978" max="9216" width="8.7109375" style="1"/>
    <col min="9217" max="9217" width="2.7109375" style="1" customWidth="1"/>
    <col min="9218" max="9218" width="32.5703125" style="1" customWidth="1"/>
    <col min="9219" max="9220" width="9.5703125" style="1" bestFit="1" customWidth="1"/>
    <col min="9221" max="9222" width="10.140625" style="1" customWidth="1"/>
    <col min="9223" max="9223" width="1.7109375" style="1" customWidth="1"/>
    <col min="9224" max="9224" width="9" style="1" bestFit="1" customWidth="1"/>
    <col min="9225" max="9227" width="8.7109375" style="1"/>
    <col min="9228" max="9228" width="2.7109375" style="1" customWidth="1"/>
    <col min="9229" max="9230" width="8.7109375" style="1"/>
    <col min="9231" max="9233" width="8.5703125" style="1" customWidth="1"/>
    <col min="9234" max="9472" width="8.7109375" style="1"/>
    <col min="9473" max="9473" width="2.7109375" style="1" customWidth="1"/>
    <col min="9474" max="9474" width="32.5703125" style="1" customWidth="1"/>
    <col min="9475" max="9476" width="9.5703125" style="1" bestFit="1" customWidth="1"/>
    <col min="9477" max="9478" width="10.140625" style="1" customWidth="1"/>
    <col min="9479" max="9479" width="1.7109375" style="1" customWidth="1"/>
    <col min="9480" max="9480" width="9" style="1" bestFit="1" customWidth="1"/>
    <col min="9481" max="9483" width="8.7109375" style="1"/>
    <col min="9484" max="9484" width="2.7109375" style="1" customWidth="1"/>
    <col min="9485" max="9486" width="8.7109375" style="1"/>
    <col min="9487" max="9489" width="8.5703125" style="1" customWidth="1"/>
    <col min="9490" max="9728" width="8.7109375" style="1"/>
    <col min="9729" max="9729" width="2.7109375" style="1" customWidth="1"/>
    <col min="9730" max="9730" width="32.5703125" style="1" customWidth="1"/>
    <col min="9731" max="9732" width="9.5703125" style="1" bestFit="1" customWidth="1"/>
    <col min="9733" max="9734" width="10.140625" style="1" customWidth="1"/>
    <col min="9735" max="9735" width="1.7109375" style="1" customWidth="1"/>
    <col min="9736" max="9736" width="9" style="1" bestFit="1" customWidth="1"/>
    <col min="9737" max="9739" width="8.7109375" style="1"/>
    <col min="9740" max="9740" width="2.7109375" style="1" customWidth="1"/>
    <col min="9741" max="9742" width="8.7109375" style="1"/>
    <col min="9743" max="9745" width="8.5703125" style="1" customWidth="1"/>
    <col min="9746" max="9984" width="8.7109375" style="1"/>
    <col min="9985" max="9985" width="2.7109375" style="1" customWidth="1"/>
    <col min="9986" max="9986" width="32.5703125" style="1" customWidth="1"/>
    <col min="9987" max="9988" width="9.5703125" style="1" bestFit="1" customWidth="1"/>
    <col min="9989" max="9990" width="10.140625" style="1" customWidth="1"/>
    <col min="9991" max="9991" width="1.7109375" style="1" customWidth="1"/>
    <col min="9992" max="9992" width="9" style="1" bestFit="1" customWidth="1"/>
    <col min="9993" max="9995" width="8.7109375" style="1"/>
    <col min="9996" max="9996" width="2.7109375" style="1" customWidth="1"/>
    <col min="9997" max="9998" width="8.7109375" style="1"/>
    <col min="9999" max="10001" width="8.5703125" style="1" customWidth="1"/>
    <col min="10002" max="10240" width="8.7109375" style="1"/>
    <col min="10241" max="10241" width="2.7109375" style="1" customWidth="1"/>
    <col min="10242" max="10242" width="32.5703125" style="1" customWidth="1"/>
    <col min="10243" max="10244" width="9.5703125" style="1" bestFit="1" customWidth="1"/>
    <col min="10245" max="10246" width="10.140625" style="1" customWidth="1"/>
    <col min="10247" max="10247" width="1.7109375" style="1" customWidth="1"/>
    <col min="10248" max="10248" width="9" style="1" bestFit="1" customWidth="1"/>
    <col min="10249" max="10251" width="8.7109375" style="1"/>
    <col min="10252" max="10252" width="2.7109375" style="1" customWidth="1"/>
    <col min="10253" max="10254" width="8.7109375" style="1"/>
    <col min="10255" max="10257" width="8.5703125" style="1" customWidth="1"/>
    <col min="10258" max="10496" width="8.7109375" style="1"/>
    <col min="10497" max="10497" width="2.7109375" style="1" customWidth="1"/>
    <col min="10498" max="10498" width="32.5703125" style="1" customWidth="1"/>
    <col min="10499" max="10500" width="9.5703125" style="1" bestFit="1" customWidth="1"/>
    <col min="10501" max="10502" width="10.140625" style="1" customWidth="1"/>
    <col min="10503" max="10503" width="1.7109375" style="1" customWidth="1"/>
    <col min="10504" max="10504" width="9" style="1" bestFit="1" customWidth="1"/>
    <col min="10505" max="10507" width="8.7109375" style="1"/>
    <col min="10508" max="10508" width="2.7109375" style="1" customWidth="1"/>
    <col min="10509" max="10510" width="8.7109375" style="1"/>
    <col min="10511" max="10513" width="8.5703125" style="1" customWidth="1"/>
    <col min="10514" max="10752" width="8.7109375" style="1"/>
    <col min="10753" max="10753" width="2.7109375" style="1" customWidth="1"/>
    <col min="10754" max="10754" width="32.5703125" style="1" customWidth="1"/>
    <col min="10755" max="10756" width="9.5703125" style="1" bestFit="1" customWidth="1"/>
    <col min="10757" max="10758" width="10.140625" style="1" customWidth="1"/>
    <col min="10759" max="10759" width="1.7109375" style="1" customWidth="1"/>
    <col min="10760" max="10760" width="9" style="1" bestFit="1" customWidth="1"/>
    <col min="10761" max="10763" width="8.7109375" style="1"/>
    <col min="10764" max="10764" width="2.7109375" style="1" customWidth="1"/>
    <col min="10765" max="10766" width="8.7109375" style="1"/>
    <col min="10767" max="10769" width="8.5703125" style="1" customWidth="1"/>
    <col min="10770" max="11008" width="8.7109375" style="1"/>
    <col min="11009" max="11009" width="2.7109375" style="1" customWidth="1"/>
    <col min="11010" max="11010" width="32.5703125" style="1" customWidth="1"/>
    <col min="11011" max="11012" width="9.5703125" style="1" bestFit="1" customWidth="1"/>
    <col min="11013" max="11014" width="10.140625" style="1" customWidth="1"/>
    <col min="11015" max="11015" width="1.7109375" style="1" customWidth="1"/>
    <col min="11016" max="11016" width="9" style="1" bestFit="1" customWidth="1"/>
    <col min="11017" max="11019" width="8.7109375" style="1"/>
    <col min="11020" max="11020" width="2.7109375" style="1" customWidth="1"/>
    <col min="11021" max="11022" width="8.7109375" style="1"/>
    <col min="11023" max="11025" width="8.5703125" style="1" customWidth="1"/>
    <col min="11026" max="11264" width="8.7109375" style="1"/>
    <col min="11265" max="11265" width="2.7109375" style="1" customWidth="1"/>
    <col min="11266" max="11266" width="32.5703125" style="1" customWidth="1"/>
    <col min="11267" max="11268" width="9.5703125" style="1" bestFit="1" customWidth="1"/>
    <col min="11269" max="11270" width="10.140625" style="1" customWidth="1"/>
    <col min="11271" max="11271" width="1.7109375" style="1" customWidth="1"/>
    <col min="11272" max="11272" width="9" style="1" bestFit="1" customWidth="1"/>
    <col min="11273" max="11275" width="8.7109375" style="1"/>
    <col min="11276" max="11276" width="2.7109375" style="1" customWidth="1"/>
    <col min="11277" max="11278" width="8.7109375" style="1"/>
    <col min="11279" max="11281" width="8.5703125" style="1" customWidth="1"/>
    <col min="11282" max="11520" width="8.7109375" style="1"/>
    <col min="11521" max="11521" width="2.7109375" style="1" customWidth="1"/>
    <col min="11522" max="11522" width="32.5703125" style="1" customWidth="1"/>
    <col min="11523" max="11524" width="9.5703125" style="1" bestFit="1" customWidth="1"/>
    <col min="11525" max="11526" width="10.140625" style="1" customWidth="1"/>
    <col min="11527" max="11527" width="1.7109375" style="1" customWidth="1"/>
    <col min="11528" max="11528" width="9" style="1" bestFit="1" customWidth="1"/>
    <col min="11529" max="11531" width="8.7109375" style="1"/>
    <col min="11532" max="11532" width="2.7109375" style="1" customWidth="1"/>
    <col min="11533" max="11534" width="8.7109375" style="1"/>
    <col min="11535" max="11537" width="8.5703125" style="1" customWidth="1"/>
    <col min="11538" max="11776" width="8.7109375" style="1"/>
    <col min="11777" max="11777" width="2.7109375" style="1" customWidth="1"/>
    <col min="11778" max="11778" width="32.5703125" style="1" customWidth="1"/>
    <col min="11779" max="11780" width="9.5703125" style="1" bestFit="1" customWidth="1"/>
    <col min="11781" max="11782" width="10.140625" style="1" customWidth="1"/>
    <col min="11783" max="11783" width="1.7109375" style="1" customWidth="1"/>
    <col min="11784" max="11784" width="9" style="1" bestFit="1" customWidth="1"/>
    <col min="11785" max="11787" width="8.7109375" style="1"/>
    <col min="11788" max="11788" width="2.7109375" style="1" customWidth="1"/>
    <col min="11789" max="11790" width="8.7109375" style="1"/>
    <col min="11791" max="11793" width="8.5703125" style="1" customWidth="1"/>
    <col min="11794" max="12032" width="8.7109375" style="1"/>
    <col min="12033" max="12033" width="2.7109375" style="1" customWidth="1"/>
    <col min="12034" max="12034" width="32.5703125" style="1" customWidth="1"/>
    <col min="12035" max="12036" width="9.5703125" style="1" bestFit="1" customWidth="1"/>
    <col min="12037" max="12038" width="10.140625" style="1" customWidth="1"/>
    <col min="12039" max="12039" width="1.7109375" style="1" customWidth="1"/>
    <col min="12040" max="12040" width="9" style="1" bestFit="1" customWidth="1"/>
    <col min="12041" max="12043" width="8.7109375" style="1"/>
    <col min="12044" max="12044" width="2.7109375" style="1" customWidth="1"/>
    <col min="12045" max="12046" width="8.7109375" style="1"/>
    <col min="12047" max="12049" width="8.5703125" style="1" customWidth="1"/>
    <col min="12050" max="12288" width="8.7109375" style="1"/>
    <col min="12289" max="12289" width="2.7109375" style="1" customWidth="1"/>
    <col min="12290" max="12290" width="32.5703125" style="1" customWidth="1"/>
    <col min="12291" max="12292" width="9.5703125" style="1" bestFit="1" customWidth="1"/>
    <col min="12293" max="12294" width="10.140625" style="1" customWidth="1"/>
    <col min="12295" max="12295" width="1.7109375" style="1" customWidth="1"/>
    <col min="12296" max="12296" width="9" style="1" bestFit="1" customWidth="1"/>
    <col min="12297" max="12299" width="8.7109375" style="1"/>
    <col min="12300" max="12300" width="2.7109375" style="1" customWidth="1"/>
    <col min="12301" max="12302" width="8.7109375" style="1"/>
    <col min="12303" max="12305" width="8.5703125" style="1" customWidth="1"/>
    <col min="12306" max="12544" width="8.7109375" style="1"/>
    <col min="12545" max="12545" width="2.7109375" style="1" customWidth="1"/>
    <col min="12546" max="12546" width="32.5703125" style="1" customWidth="1"/>
    <col min="12547" max="12548" width="9.5703125" style="1" bestFit="1" customWidth="1"/>
    <col min="12549" max="12550" width="10.140625" style="1" customWidth="1"/>
    <col min="12551" max="12551" width="1.7109375" style="1" customWidth="1"/>
    <col min="12552" max="12552" width="9" style="1" bestFit="1" customWidth="1"/>
    <col min="12553" max="12555" width="8.7109375" style="1"/>
    <col min="12556" max="12556" width="2.7109375" style="1" customWidth="1"/>
    <col min="12557" max="12558" width="8.7109375" style="1"/>
    <col min="12559" max="12561" width="8.5703125" style="1" customWidth="1"/>
    <col min="12562" max="12800" width="8.7109375" style="1"/>
    <col min="12801" max="12801" width="2.7109375" style="1" customWidth="1"/>
    <col min="12802" max="12802" width="32.5703125" style="1" customWidth="1"/>
    <col min="12803" max="12804" width="9.5703125" style="1" bestFit="1" customWidth="1"/>
    <col min="12805" max="12806" width="10.140625" style="1" customWidth="1"/>
    <col min="12807" max="12807" width="1.7109375" style="1" customWidth="1"/>
    <col min="12808" max="12808" width="9" style="1" bestFit="1" customWidth="1"/>
    <col min="12809" max="12811" width="8.7109375" style="1"/>
    <col min="12812" max="12812" width="2.7109375" style="1" customWidth="1"/>
    <col min="12813" max="12814" width="8.7109375" style="1"/>
    <col min="12815" max="12817" width="8.5703125" style="1" customWidth="1"/>
    <col min="12818" max="13056" width="8.7109375" style="1"/>
    <col min="13057" max="13057" width="2.7109375" style="1" customWidth="1"/>
    <col min="13058" max="13058" width="32.5703125" style="1" customWidth="1"/>
    <col min="13059" max="13060" width="9.5703125" style="1" bestFit="1" customWidth="1"/>
    <col min="13061" max="13062" width="10.140625" style="1" customWidth="1"/>
    <col min="13063" max="13063" width="1.7109375" style="1" customWidth="1"/>
    <col min="13064" max="13064" width="9" style="1" bestFit="1" customWidth="1"/>
    <col min="13065" max="13067" width="8.7109375" style="1"/>
    <col min="13068" max="13068" width="2.7109375" style="1" customWidth="1"/>
    <col min="13069" max="13070" width="8.7109375" style="1"/>
    <col min="13071" max="13073" width="8.5703125" style="1" customWidth="1"/>
    <col min="13074" max="13312" width="8.7109375" style="1"/>
    <col min="13313" max="13313" width="2.7109375" style="1" customWidth="1"/>
    <col min="13314" max="13314" width="32.5703125" style="1" customWidth="1"/>
    <col min="13315" max="13316" width="9.5703125" style="1" bestFit="1" customWidth="1"/>
    <col min="13317" max="13318" width="10.140625" style="1" customWidth="1"/>
    <col min="13319" max="13319" width="1.7109375" style="1" customWidth="1"/>
    <col min="13320" max="13320" width="9" style="1" bestFit="1" customWidth="1"/>
    <col min="13321" max="13323" width="8.7109375" style="1"/>
    <col min="13324" max="13324" width="2.7109375" style="1" customWidth="1"/>
    <col min="13325" max="13326" width="8.7109375" style="1"/>
    <col min="13327" max="13329" width="8.5703125" style="1" customWidth="1"/>
    <col min="13330" max="13568" width="8.7109375" style="1"/>
    <col min="13569" max="13569" width="2.7109375" style="1" customWidth="1"/>
    <col min="13570" max="13570" width="32.5703125" style="1" customWidth="1"/>
    <col min="13571" max="13572" width="9.5703125" style="1" bestFit="1" customWidth="1"/>
    <col min="13573" max="13574" width="10.140625" style="1" customWidth="1"/>
    <col min="13575" max="13575" width="1.7109375" style="1" customWidth="1"/>
    <col min="13576" max="13576" width="9" style="1" bestFit="1" customWidth="1"/>
    <col min="13577" max="13579" width="8.7109375" style="1"/>
    <col min="13580" max="13580" width="2.7109375" style="1" customWidth="1"/>
    <col min="13581" max="13582" width="8.7109375" style="1"/>
    <col min="13583" max="13585" width="8.5703125" style="1" customWidth="1"/>
    <col min="13586" max="13824" width="8.7109375" style="1"/>
    <col min="13825" max="13825" width="2.7109375" style="1" customWidth="1"/>
    <col min="13826" max="13826" width="32.5703125" style="1" customWidth="1"/>
    <col min="13827" max="13828" width="9.5703125" style="1" bestFit="1" customWidth="1"/>
    <col min="13829" max="13830" width="10.140625" style="1" customWidth="1"/>
    <col min="13831" max="13831" width="1.7109375" style="1" customWidth="1"/>
    <col min="13832" max="13832" width="9" style="1" bestFit="1" customWidth="1"/>
    <col min="13833" max="13835" width="8.7109375" style="1"/>
    <col min="13836" max="13836" width="2.7109375" style="1" customWidth="1"/>
    <col min="13837" max="13838" width="8.7109375" style="1"/>
    <col min="13839" max="13841" width="8.5703125" style="1" customWidth="1"/>
    <col min="13842" max="14080" width="8.7109375" style="1"/>
    <col min="14081" max="14081" width="2.7109375" style="1" customWidth="1"/>
    <col min="14082" max="14082" width="32.5703125" style="1" customWidth="1"/>
    <col min="14083" max="14084" width="9.5703125" style="1" bestFit="1" customWidth="1"/>
    <col min="14085" max="14086" width="10.140625" style="1" customWidth="1"/>
    <col min="14087" max="14087" width="1.7109375" style="1" customWidth="1"/>
    <col min="14088" max="14088" width="9" style="1" bestFit="1" customWidth="1"/>
    <col min="14089" max="14091" width="8.7109375" style="1"/>
    <col min="14092" max="14092" width="2.7109375" style="1" customWidth="1"/>
    <col min="14093" max="14094" width="8.7109375" style="1"/>
    <col min="14095" max="14097" width="8.5703125" style="1" customWidth="1"/>
    <col min="14098" max="14336" width="8.7109375" style="1"/>
    <col min="14337" max="14337" width="2.7109375" style="1" customWidth="1"/>
    <col min="14338" max="14338" width="32.5703125" style="1" customWidth="1"/>
    <col min="14339" max="14340" width="9.5703125" style="1" bestFit="1" customWidth="1"/>
    <col min="14341" max="14342" width="10.140625" style="1" customWidth="1"/>
    <col min="14343" max="14343" width="1.7109375" style="1" customWidth="1"/>
    <col min="14344" max="14344" width="9" style="1" bestFit="1" customWidth="1"/>
    <col min="14345" max="14347" width="8.7109375" style="1"/>
    <col min="14348" max="14348" width="2.7109375" style="1" customWidth="1"/>
    <col min="14349" max="14350" width="8.7109375" style="1"/>
    <col min="14351" max="14353" width="8.5703125" style="1" customWidth="1"/>
    <col min="14354" max="14592" width="8.7109375" style="1"/>
    <col min="14593" max="14593" width="2.7109375" style="1" customWidth="1"/>
    <col min="14594" max="14594" width="32.5703125" style="1" customWidth="1"/>
    <col min="14595" max="14596" width="9.5703125" style="1" bestFit="1" customWidth="1"/>
    <col min="14597" max="14598" width="10.140625" style="1" customWidth="1"/>
    <col min="14599" max="14599" width="1.7109375" style="1" customWidth="1"/>
    <col min="14600" max="14600" width="9" style="1" bestFit="1" customWidth="1"/>
    <col min="14601" max="14603" width="8.7109375" style="1"/>
    <col min="14604" max="14604" width="2.7109375" style="1" customWidth="1"/>
    <col min="14605" max="14606" width="8.7109375" style="1"/>
    <col min="14607" max="14609" width="8.5703125" style="1" customWidth="1"/>
    <col min="14610" max="14848" width="8.7109375" style="1"/>
    <col min="14849" max="14849" width="2.7109375" style="1" customWidth="1"/>
    <col min="14850" max="14850" width="32.5703125" style="1" customWidth="1"/>
    <col min="14851" max="14852" width="9.5703125" style="1" bestFit="1" customWidth="1"/>
    <col min="14853" max="14854" width="10.140625" style="1" customWidth="1"/>
    <col min="14855" max="14855" width="1.7109375" style="1" customWidth="1"/>
    <col min="14856" max="14856" width="9" style="1" bestFit="1" customWidth="1"/>
    <col min="14857" max="14859" width="8.7109375" style="1"/>
    <col min="14860" max="14860" width="2.7109375" style="1" customWidth="1"/>
    <col min="14861" max="14862" width="8.7109375" style="1"/>
    <col min="14863" max="14865" width="8.5703125" style="1" customWidth="1"/>
    <col min="14866" max="15104" width="8.7109375" style="1"/>
    <col min="15105" max="15105" width="2.7109375" style="1" customWidth="1"/>
    <col min="15106" max="15106" width="32.5703125" style="1" customWidth="1"/>
    <col min="15107" max="15108" width="9.5703125" style="1" bestFit="1" customWidth="1"/>
    <col min="15109" max="15110" width="10.140625" style="1" customWidth="1"/>
    <col min="15111" max="15111" width="1.7109375" style="1" customWidth="1"/>
    <col min="15112" max="15112" width="9" style="1" bestFit="1" customWidth="1"/>
    <col min="15113" max="15115" width="8.7109375" style="1"/>
    <col min="15116" max="15116" width="2.7109375" style="1" customWidth="1"/>
    <col min="15117" max="15118" width="8.7109375" style="1"/>
    <col min="15119" max="15121" width="8.5703125" style="1" customWidth="1"/>
    <col min="15122" max="15360" width="8.7109375" style="1"/>
    <col min="15361" max="15361" width="2.7109375" style="1" customWidth="1"/>
    <col min="15362" max="15362" width="32.5703125" style="1" customWidth="1"/>
    <col min="15363" max="15364" width="9.5703125" style="1" bestFit="1" customWidth="1"/>
    <col min="15365" max="15366" width="10.140625" style="1" customWidth="1"/>
    <col min="15367" max="15367" width="1.7109375" style="1" customWidth="1"/>
    <col min="15368" max="15368" width="9" style="1" bestFit="1" customWidth="1"/>
    <col min="15369" max="15371" width="8.7109375" style="1"/>
    <col min="15372" max="15372" width="2.7109375" style="1" customWidth="1"/>
    <col min="15373" max="15374" width="8.7109375" style="1"/>
    <col min="15375" max="15377" width="8.5703125" style="1" customWidth="1"/>
    <col min="15378" max="15616" width="8.7109375" style="1"/>
    <col min="15617" max="15617" width="2.7109375" style="1" customWidth="1"/>
    <col min="15618" max="15618" width="32.5703125" style="1" customWidth="1"/>
    <col min="15619" max="15620" width="9.5703125" style="1" bestFit="1" customWidth="1"/>
    <col min="15621" max="15622" width="10.140625" style="1" customWidth="1"/>
    <col min="15623" max="15623" width="1.7109375" style="1" customWidth="1"/>
    <col min="15624" max="15624" width="9" style="1" bestFit="1" customWidth="1"/>
    <col min="15625" max="15627" width="8.7109375" style="1"/>
    <col min="15628" max="15628" width="2.7109375" style="1" customWidth="1"/>
    <col min="15629" max="15630" width="8.7109375" style="1"/>
    <col min="15631" max="15633" width="8.5703125" style="1" customWidth="1"/>
    <col min="15634" max="15872" width="8.7109375" style="1"/>
    <col min="15873" max="15873" width="2.7109375" style="1" customWidth="1"/>
    <col min="15874" max="15874" width="32.5703125" style="1" customWidth="1"/>
    <col min="15875" max="15876" width="9.5703125" style="1" bestFit="1" customWidth="1"/>
    <col min="15877" max="15878" width="10.140625" style="1" customWidth="1"/>
    <col min="15879" max="15879" width="1.7109375" style="1" customWidth="1"/>
    <col min="15880" max="15880" width="9" style="1" bestFit="1" customWidth="1"/>
    <col min="15881" max="15883" width="8.7109375" style="1"/>
    <col min="15884" max="15884" width="2.7109375" style="1" customWidth="1"/>
    <col min="15885" max="15886" width="8.7109375" style="1"/>
    <col min="15887" max="15889" width="8.5703125" style="1" customWidth="1"/>
    <col min="15890" max="16128" width="8.7109375" style="1"/>
    <col min="16129" max="16129" width="2.7109375" style="1" customWidth="1"/>
    <col min="16130" max="16130" width="32.5703125" style="1" customWidth="1"/>
    <col min="16131" max="16132" width="9.5703125" style="1" bestFit="1" customWidth="1"/>
    <col min="16133" max="16134" width="10.140625" style="1" customWidth="1"/>
    <col min="16135" max="16135" width="1.7109375" style="1" customWidth="1"/>
    <col min="16136" max="16136" width="9" style="1" bestFit="1" customWidth="1"/>
    <col min="16137" max="16139" width="8.7109375" style="1"/>
    <col min="16140" max="16140" width="2.7109375" style="1" customWidth="1"/>
    <col min="16141" max="16142" width="8.7109375" style="1"/>
    <col min="16143" max="16145" width="8.5703125" style="1" customWidth="1"/>
    <col min="16146" max="16384" width="8.7109375" style="1"/>
  </cols>
  <sheetData>
    <row r="1" spans="1:12" ht="45.75" customHeight="1" x14ac:dyDescent="0.2">
      <c r="A1" s="160" t="s">
        <v>0</v>
      </c>
      <c r="B1" s="161"/>
      <c r="C1" s="161"/>
      <c r="D1" s="161"/>
      <c r="E1" s="161"/>
      <c r="F1" s="161"/>
      <c r="G1" s="161"/>
      <c r="H1" s="161"/>
      <c r="I1" s="161"/>
      <c r="J1" s="162"/>
      <c r="K1" s="162"/>
      <c r="L1" s="162"/>
    </row>
    <row r="2" spans="1:12" ht="244.5" customHeight="1" x14ac:dyDescent="0.2">
      <c r="A2" s="156"/>
      <c r="B2" s="156"/>
      <c r="C2" s="156"/>
      <c r="D2" s="156"/>
      <c r="E2" s="156"/>
      <c r="F2" s="156"/>
      <c r="G2" s="156"/>
      <c r="H2" s="156"/>
      <c r="I2" s="156"/>
      <c r="J2" s="162"/>
      <c r="K2" s="162"/>
      <c r="L2" s="162"/>
    </row>
    <row r="3" spans="1:12" ht="18" x14ac:dyDescent="0.25">
      <c r="A3" s="163" t="s">
        <v>1</v>
      </c>
      <c r="B3" s="164"/>
      <c r="C3" s="164"/>
      <c r="D3" s="164"/>
      <c r="E3" s="164"/>
      <c r="F3" s="164"/>
      <c r="G3" s="164"/>
      <c r="H3" s="164"/>
      <c r="I3" s="164"/>
      <c r="J3" s="164"/>
      <c r="K3" s="164"/>
      <c r="L3" s="164"/>
    </row>
    <row r="4" spans="1:12" ht="39.950000000000003" customHeight="1" x14ac:dyDescent="0.25">
      <c r="A4" s="2"/>
      <c r="B4" s="3"/>
      <c r="C4" s="3"/>
      <c r="D4" s="3"/>
      <c r="E4" s="3"/>
      <c r="F4" s="3"/>
      <c r="G4" s="3"/>
      <c r="H4" s="3"/>
      <c r="I4" s="3"/>
      <c r="J4" s="3"/>
      <c r="K4" s="3"/>
      <c r="L4" s="3"/>
    </row>
    <row r="5" spans="1:12" s="4" customFormat="1" ht="39.75" customHeight="1" x14ac:dyDescent="0.25">
      <c r="A5" s="165" t="s">
        <v>2</v>
      </c>
      <c r="B5" s="165"/>
      <c r="C5" s="165"/>
      <c r="D5" s="165"/>
      <c r="E5" s="165"/>
      <c r="F5" s="165"/>
      <c r="G5" s="165"/>
      <c r="H5" s="165"/>
      <c r="I5" s="165"/>
      <c r="J5" s="166"/>
      <c r="K5" s="166"/>
      <c r="L5" s="166"/>
    </row>
    <row r="6" spans="1:12" s="4" customFormat="1" ht="39.950000000000003" customHeight="1" x14ac:dyDescent="0.25">
      <c r="A6" s="5"/>
      <c r="B6" s="5"/>
      <c r="C6" s="5"/>
      <c r="D6" s="5"/>
      <c r="E6" s="5"/>
      <c r="F6" s="5"/>
      <c r="G6" s="5"/>
      <c r="H6" s="5"/>
      <c r="I6" s="5"/>
      <c r="J6" s="6"/>
      <c r="K6" s="6"/>
      <c r="L6" s="6"/>
    </row>
    <row r="7" spans="1:12" s="4" customFormat="1" ht="39.75" customHeight="1" x14ac:dyDescent="0.25">
      <c r="A7" s="167" t="s">
        <v>3</v>
      </c>
      <c r="B7" s="168"/>
      <c r="C7" s="168"/>
      <c r="D7" s="168"/>
      <c r="E7" s="168"/>
      <c r="F7" s="168"/>
      <c r="G7" s="168"/>
      <c r="H7" s="168"/>
      <c r="I7" s="168"/>
      <c r="J7" s="169"/>
      <c r="K7" s="169"/>
      <c r="L7" s="169"/>
    </row>
    <row r="8" spans="1:12" s="4" customFormat="1" ht="39.75" customHeight="1" x14ac:dyDescent="0.25">
      <c r="A8" s="7"/>
      <c r="B8" s="8"/>
      <c r="C8" s="8"/>
      <c r="D8" s="8"/>
      <c r="E8" s="8"/>
      <c r="F8" s="8"/>
      <c r="G8" s="8"/>
      <c r="H8" s="8"/>
      <c r="I8" s="8"/>
      <c r="J8" s="6"/>
      <c r="K8" s="6"/>
      <c r="L8" s="6"/>
    </row>
    <row r="9" spans="1:12" s="4" customFormat="1" ht="14.25" customHeight="1" x14ac:dyDescent="0.25">
      <c r="A9" s="7"/>
      <c r="B9" s="8"/>
      <c r="C9" s="8"/>
      <c r="D9" s="8"/>
      <c r="E9" s="8"/>
      <c r="F9" s="8"/>
      <c r="G9" s="8"/>
      <c r="H9" s="8"/>
      <c r="I9" s="8"/>
      <c r="J9" s="6"/>
      <c r="K9" s="6"/>
      <c r="L9" s="6"/>
    </row>
    <row r="10" spans="1:12" s="4" customFormat="1" ht="14.25" customHeight="1" x14ac:dyDescent="0.25">
      <c r="A10" s="7"/>
      <c r="B10" s="8"/>
      <c r="C10" s="8"/>
      <c r="D10" s="8"/>
      <c r="E10" s="8"/>
      <c r="F10" s="8"/>
      <c r="G10" s="8"/>
      <c r="H10" s="8"/>
      <c r="I10" s="8"/>
      <c r="J10" s="6"/>
      <c r="K10" s="6"/>
      <c r="L10" s="6"/>
    </row>
    <row r="11" spans="1:12" s="4" customFormat="1" ht="12.75" customHeight="1" x14ac:dyDescent="0.25">
      <c r="A11" s="7"/>
      <c r="B11" s="8"/>
      <c r="C11" s="8"/>
      <c r="D11" s="8"/>
      <c r="E11" s="8"/>
      <c r="F11" s="8"/>
      <c r="G11" s="8"/>
      <c r="H11" s="8"/>
      <c r="I11" s="8"/>
      <c r="J11" s="6"/>
      <c r="K11" s="6"/>
      <c r="L11" s="6"/>
    </row>
    <row r="12" spans="1:12" ht="15" x14ac:dyDescent="0.2">
      <c r="A12" s="9"/>
      <c r="B12" s="10"/>
      <c r="C12" s="170" t="s">
        <v>4</v>
      </c>
      <c r="D12" s="171"/>
      <c r="E12" s="170" t="s">
        <v>5</v>
      </c>
      <c r="F12" s="171"/>
      <c r="G12" s="11"/>
      <c r="H12" s="170" t="s">
        <v>6</v>
      </c>
      <c r="I12" s="172"/>
      <c r="J12" s="172"/>
      <c r="K12" s="171"/>
      <c r="L12" s="9"/>
    </row>
    <row r="13" spans="1:12" ht="15" x14ac:dyDescent="0.2">
      <c r="A13" s="9"/>
      <c r="B13" s="12" t="s">
        <v>7</v>
      </c>
      <c r="C13" s="13">
        <f>VALUE(RIGHT(A7, 4))</f>
        <v>2020</v>
      </c>
      <c r="D13" s="14">
        <f>C13-1</f>
        <v>2019</v>
      </c>
      <c r="E13" s="13">
        <f>C13</f>
        <v>2020</v>
      </c>
      <c r="F13" s="14">
        <f>D13</f>
        <v>2019</v>
      </c>
      <c r="G13" s="15"/>
      <c r="H13" s="13" t="s">
        <v>8</v>
      </c>
      <c r="I13" s="14" t="s">
        <v>5</v>
      </c>
      <c r="J13" s="13" t="s">
        <v>8</v>
      </c>
      <c r="K13" s="14" t="s">
        <v>5</v>
      </c>
      <c r="L13" s="9"/>
    </row>
    <row r="14" spans="1:12" ht="15" x14ac:dyDescent="0.2">
      <c r="A14" s="9"/>
      <c r="B14" s="16"/>
      <c r="C14" s="17"/>
      <c r="D14" s="18"/>
      <c r="E14" s="17"/>
      <c r="F14" s="18"/>
      <c r="G14" s="19"/>
      <c r="H14" s="17"/>
      <c r="I14" s="18"/>
      <c r="J14" s="17"/>
      <c r="K14" s="18"/>
      <c r="L14" s="9"/>
    </row>
    <row r="15" spans="1:12" ht="15" x14ac:dyDescent="0.2">
      <c r="A15" s="9"/>
      <c r="B15" s="20" t="s">
        <v>9</v>
      </c>
      <c r="C15" s="21">
        <v>1945</v>
      </c>
      <c r="D15" s="22">
        <v>1712</v>
      </c>
      <c r="E15" s="21">
        <v>11003</v>
      </c>
      <c r="F15" s="22">
        <v>8693</v>
      </c>
      <c r="G15" s="23"/>
      <c r="H15" s="21">
        <f t="shared" ref="H15:H22" si="0">C15-D15</f>
        <v>233</v>
      </c>
      <c r="I15" s="22">
        <f t="shared" ref="I15:I22" si="1">E15-F15</f>
        <v>2310</v>
      </c>
      <c r="J15" s="24">
        <f t="shared" ref="J15:J22" si="2">IF(D15=0, "-", IF(H15/D15&lt;10, H15/D15, "&gt;999%"))</f>
        <v>0.13609813084112149</v>
      </c>
      <c r="K15" s="25">
        <f t="shared" ref="K15:K22" si="3">IF(F15=0, "-", IF(I15/F15&lt;10, I15/F15, "&gt;999%"))</f>
        <v>0.26573104796963076</v>
      </c>
      <c r="L15" s="9"/>
    </row>
    <row r="16" spans="1:12" ht="15" x14ac:dyDescent="0.2">
      <c r="A16" s="9"/>
      <c r="B16" s="20" t="s">
        <v>10</v>
      </c>
      <c r="C16" s="21">
        <v>34898</v>
      </c>
      <c r="D16" s="22">
        <v>37811</v>
      </c>
      <c r="E16" s="21">
        <v>140902</v>
      </c>
      <c r="F16" s="22">
        <v>177898</v>
      </c>
      <c r="G16" s="23"/>
      <c r="H16" s="21">
        <f t="shared" si="0"/>
        <v>-2913</v>
      </c>
      <c r="I16" s="22">
        <f t="shared" si="1"/>
        <v>-36996</v>
      </c>
      <c r="J16" s="24">
        <f t="shared" si="2"/>
        <v>-7.7041072703710564E-2</v>
      </c>
      <c r="K16" s="25">
        <f t="shared" si="3"/>
        <v>-0.2079618657882607</v>
      </c>
      <c r="L16" s="9"/>
    </row>
    <row r="17" spans="1:12" ht="15" x14ac:dyDescent="0.2">
      <c r="A17" s="9"/>
      <c r="B17" s="20" t="s">
        <v>11</v>
      </c>
      <c r="C17" s="21">
        <v>841</v>
      </c>
      <c r="D17" s="22">
        <v>882</v>
      </c>
      <c r="E17" s="21">
        <v>3518</v>
      </c>
      <c r="F17" s="22">
        <v>4957</v>
      </c>
      <c r="G17" s="23"/>
      <c r="H17" s="21">
        <f t="shared" si="0"/>
        <v>-41</v>
      </c>
      <c r="I17" s="22">
        <f t="shared" si="1"/>
        <v>-1439</v>
      </c>
      <c r="J17" s="24">
        <f t="shared" si="2"/>
        <v>-4.6485260770975055E-2</v>
      </c>
      <c r="K17" s="25">
        <f t="shared" si="3"/>
        <v>-0.29029655033286261</v>
      </c>
      <c r="L17" s="9"/>
    </row>
    <row r="18" spans="1:12" ht="15" x14ac:dyDescent="0.2">
      <c r="A18" s="9"/>
      <c r="B18" s="20" t="s">
        <v>12</v>
      </c>
      <c r="C18" s="21">
        <v>24634</v>
      </c>
      <c r="D18" s="22">
        <v>25100</v>
      </c>
      <c r="E18" s="21">
        <v>91758</v>
      </c>
      <c r="F18" s="22">
        <v>113881</v>
      </c>
      <c r="G18" s="23"/>
      <c r="H18" s="21">
        <f t="shared" si="0"/>
        <v>-466</v>
      </c>
      <c r="I18" s="22">
        <f t="shared" si="1"/>
        <v>-22123</v>
      </c>
      <c r="J18" s="24">
        <f t="shared" si="2"/>
        <v>-1.8565737051792829E-2</v>
      </c>
      <c r="K18" s="25">
        <f t="shared" si="3"/>
        <v>-0.19426418805595314</v>
      </c>
      <c r="L18" s="9"/>
    </row>
    <row r="19" spans="1:12" ht="15" x14ac:dyDescent="0.2">
      <c r="A19" s="9"/>
      <c r="B19" s="20" t="s">
        <v>13</v>
      </c>
      <c r="C19" s="21">
        <v>7200</v>
      </c>
      <c r="D19" s="22">
        <v>6953</v>
      </c>
      <c r="E19" s="21">
        <v>28087</v>
      </c>
      <c r="F19" s="22">
        <v>34933</v>
      </c>
      <c r="G19" s="23"/>
      <c r="H19" s="21">
        <f t="shared" si="0"/>
        <v>247</v>
      </c>
      <c r="I19" s="22">
        <f t="shared" si="1"/>
        <v>-6846</v>
      </c>
      <c r="J19" s="24">
        <f t="shared" si="2"/>
        <v>3.5524234143535165E-2</v>
      </c>
      <c r="K19" s="25">
        <f t="shared" si="3"/>
        <v>-0.19597515243466063</v>
      </c>
      <c r="L19" s="9"/>
    </row>
    <row r="20" spans="1:12" ht="15" x14ac:dyDescent="0.2">
      <c r="A20" s="9"/>
      <c r="B20" s="20" t="s">
        <v>14</v>
      </c>
      <c r="C20" s="21">
        <v>1688</v>
      </c>
      <c r="D20" s="22">
        <v>2013</v>
      </c>
      <c r="E20" s="21">
        <v>6993</v>
      </c>
      <c r="F20" s="22">
        <v>9427</v>
      </c>
      <c r="G20" s="23"/>
      <c r="H20" s="21">
        <f t="shared" si="0"/>
        <v>-325</v>
      </c>
      <c r="I20" s="22">
        <f t="shared" si="1"/>
        <v>-2434</v>
      </c>
      <c r="J20" s="24">
        <f t="shared" si="2"/>
        <v>-0.16145057128663687</v>
      </c>
      <c r="K20" s="25">
        <f t="shared" si="3"/>
        <v>-0.25819454757611116</v>
      </c>
      <c r="L20" s="9"/>
    </row>
    <row r="21" spans="1:12" ht="15" x14ac:dyDescent="0.2">
      <c r="A21" s="9"/>
      <c r="B21" s="20" t="s">
        <v>15</v>
      </c>
      <c r="C21" s="21">
        <v>29302</v>
      </c>
      <c r="D21" s="22">
        <v>33924</v>
      </c>
      <c r="E21" s="21">
        <v>119606</v>
      </c>
      <c r="F21" s="22">
        <v>157800</v>
      </c>
      <c r="G21" s="23"/>
      <c r="H21" s="21">
        <f t="shared" si="0"/>
        <v>-4622</v>
      </c>
      <c r="I21" s="22">
        <f t="shared" si="1"/>
        <v>-38194</v>
      </c>
      <c r="J21" s="24">
        <f t="shared" si="2"/>
        <v>-0.13624572573988916</v>
      </c>
      <c r="K21" s="25">
        <f t="shared" si="3"/>
        <v>-0.24204055766793409</v>
      </c>
      <c r="L21" s="9"/>
    </row>
    <row r="22" spans="1:12" ht="15" x14ac:dyDescent="0.2">
      <c r="A22" s="9"/>
      <c r="B22" s="20" t="s">
        <v>16</v>
      </c>
      <c r="C22" s="21">
        <v>9726</v>
      </c>
      <c r="D22" s="22">
        <v>9422</v>
      </c>
      <c r="E22" s="21">
        <v>40548</v>
      </c>
      <c r="F22" s="22">
        <v>46877</v>
      </c>
      <c r="G22" s="23"/>
      <c r="H22" s="21">
        <f t="shared" si="0"/>
        <v>304</v>
      </c>
      <c r="I22" s="22">
        <f t="shared" si="1"/>
        <v>-6329</v>
      </c>
      <c r="J22" s="24">
        <f t="shared" si="2"/>
        <v>3.2264911908299727E-2</v>
      </c>
      <c r="K22" s="25">
        <f t="shared" si="3"/>
        <v>-0.13501290611600572</v>
      </c>
      <c r="L22" s="9"/>
    </row>
    <row r="23" spans="1:12" ht="15" x14ac:dyDescent="0.2">
      <c r="A23" s="9"/>
      <c r="B23" s="20"/>
      <c r="C23" s="26"/>
      <c r="D23" s="27"/>
      <c r="E23" s="26"/>
      <c r="F23" s="27"/>
      <c r="G23" s="28"/>
      <c r="H23" s="26"/>
      <c r="I23" s="27"/>
      <c r="J23" s="29"/>
      <c r="K23" s="30"/>
      <c r="L23" s="9"/>
    </row>
    <row r="24" spans="1:12" s="38" customFormat="1" ht="15.75" x14ac:dyDescent="0.25">
      <c r="A24" s="31"/>
      <c r="B24" s="12" t="s">
        <v>17</v>
      </c>
      <c r="C24" s="32">
        <f>SUM(C15:C23)</f>
        <v>110234</v>
      </c>
      <c r="D24" s="33">
        <f>SUM(D15:D23)</f>
        <v>117817</v>
      </c>
      <c r="E24" s="32">
        <f>SUM(E15:E23)</f>
        <v>442415</v>
      </c>
      <c r="F24" s="33">
        <f>SUM(F15:F23)</f>
        <v>554466</v>
      </c>
      <c r="G24" s="34"/>
      <c r="H24" s="32">
        <f>SUM(H15:H23)</f>
        <v>-7583</v>
      </c>
      <c r="I24" s="33">
        <f>SUM(I15:I23)</f>
        <v>-112051</v>
      </c>
      <c r="J24" s="35">
        <f>IF(D24=0, 0, H24/D24)</f>
        <v>-6.4362528327830446E-2</v>
      </c>
      <c r="K24" s="36">
        <f>IF(F24=0, 0, I24/F24)</f>
        <v>-0.20208813525085398</v>
      </c>
      <c r="L24" s="37"/>
    </row>
    <row r="25" spans="1:12" s="38" customFormat="1" x14ac:dyDescent="0.2">
      <c r="B25" s="39"/>
      <c r="C25" s="40"/>
      <c r="D25" s="40"/>
      <c r="E25" s="40"/>
      <c r="F25" s="40"/>
      <c r="G25" s="40"/>
      <c r="H25" s="40"/>
      <c r="I25" s="40"/>
      <c r="J25" s="41"/>
      <c r="K25" s="41"/>
    </row>
    <row r="26" spans="1:12" s="38" customFormat="1" x14ac:dyDescent="0.2">
      <c r="C26" s="42"/>
      <c r="D26" s="42"/>
      <c r="E26" s="42"/>
      <c r="F26" s="42"/>
      <c r="G26" s="42"/>
      <c r="H26" s="42"/>
      <c r="I26" s="42"/>
      <c r="J26" s="41"/>
      <c r="K26" s="41"/>
    </row>
    <row r="27" spans="1:12" s="38" customFormat="1" ht="14.25" x14ac:dyDescent="0.2">
      <c r="B27" s="43"/>
      <c r="C27" s="42"/>
      <c r="D27" s="42"/>
      <c r="E27" s="42"/>
      <c r="F27" s="42"/>
      <c r="G27" s="42"/>
      <c r="H27" s="42"/>
      <c r="I27" s="42"/>
      <c r="J27" s="41"/>
      <c r="K27" s="41"/>
    </row>
    <row r="28" spans="1:12" s="38" customFormat="1" ht="14.25" x14ac:dyDescent="0.2">
      <c r="B28" s="43"/>
      <c r="C28" s="42"/>
      <c r="D28" s="42"/>
      <c r="E28" s="42"/>
      <c r="F28" s="42"/>
      <c r="G28" s="42"/>
      <c r="H28" s="42"/>
      <c r="I28" s="42"/>
      <c r="J28" s="41"/>
      <c r="K28" s="41"/>
    </row>
    <row r="29" spans="1:12" s="38" customFormat="1" ht="14.25" x14ac:dyDescent="0.2">
      <c r="B29" s="43"/>
      <c r="C29" s="42"/>
      <c r="D29" s="42"/>
      <c r="E29" s="42"/>
      <c r="F29" s="42"/>
      <c r="G29" s="42"/>
      <c r="H29" s="42"/>
      <c r="I29" s="42"/>
      <c r="J29" s="41"/>
      <c r="K29" s="41"/>
    </row>
    <row r="30" spans="1:12" s="38" customFormat="1" ht="14.25" x14ac:dyDescent="0.2">
      <c r="B30" s="43"/>
      <c r="C30" s="42"/>
      <c r="D30" s="42"/>
      <c r="E30" s="42"/>
      <c r="F30" s="42"/>
      <c r="G30" s="42"/>
      <c r="H30" s="42"/>
      <c r="I30" s="42"/>
      <c r="J30" s="41"/>
      <c r="K30" s="41"/>
    </row>
    <row r="31" spans="1:12" s="38" customFormat="1" x14ac:dyDescent="0.2">
      <c r="C31" s="42"/>
      <c r="D31" s="42"/>
      <c r="E31" s="42"/>
      <c r="F31" s="42"/>
      <c r="G31" s="42"/>
      <c r="H31" s="42"/>
      <c r="I31" s="42"/>
      <c r="J31" s="41"/>
      <c r="K31" s="41"/>
    </row>
    <row r="32" spans="1:12" s="38" customFormat="1" x14ac:dyDescent="0.2">
      <c r="C32" s="42"/>
      <c r="D32" s="42"/>
      <c r="E32" s="42"/>
      <c r="F32" s="42"/>
      <c r="G32" s="42"/>
      <c r="H32" s="42"/>
      <c r="I32" s="42"/>
      <c r="J32" s="41"/>
      <c r="K32" s="41"/>
    </row>
    <row r="33" spans="1:15" s="38" customFormat="1" x14ac:dyDescent="0.2">
      <c r="C33" s="42"/>
      <c r="D33" s="42"/>
      <c r="E33" s="42"/>
      <c r="F33" s="42"/>
      <c r="G33" s="42"/>
      <c r="H33" s="42"/>
      <c r="I33" s="42"/>
      <c r="J33" s="41"/>
      <c r="K33" s="41"/>
    </row>
    <row r="34" spans="1:15" s="38" customFormat="1" x14ac:dyDescent="0.2">
      <c r="C34" s="42"/>
      <c r="D34" s="42"/>
      <c r="E34" s="42"/>
      <c r="F34" s="42"/>
      <c r="G34" s="42"/>
      <c r="H34" s="42"/>
      <c r="I34" s="42"/>
      <c r="J34" s="41"/>
      <c r="K34" s="41"/>
    </row>
    <row r="35" spans="1:15" s="38" customFormat="1" x14ac:dyDescent="0.2">
      <c r="C35" s="42"/>
      <c r="D35" s="42"/>
      <c r="E35" s="42"/>
      <c r="F35" s="42"/>
      <c r="G35" s="42"/>
      <c r="H35" s="42"/>
      <c r="I35" s="42"/>
      <c r="J35" s="41"/>
      <c r="K35" s="41"/>
      <c r="O35" s="44"/>
    </row>
    <row r="36" spans="1:15" ht="12.75" customHeight="1" x14ac:dyDescent="0.2">
      <c r="A36" s="156"/>
      <c r="B36" s="156"/>
      <c r="C36" s="156"/>
      <c r="D36" s="156"/>
      <c r="E36" s="156"/>
      <c r="F36" s="156"/>
      <c r="G36" s="156"/>
      <c r="H36" s="156"/>
      <c r="I36" s="156"/>
    </row>
    <row r="37" spans="1:15" s="6" customFormat="1" ht="29.25" customHeight="1" x14ac:dyDescent="0.25">
      <c r="A37" s="45"/>
      <c r="B37" s="157" t="s">
        <v>18</v>
      </c>
      <c r="C37" s="158"/>
      <c r="D37" s="158"/>
      <c r="E37" s="158"/>
      <c r="F37" s="158"/>
      <c r="G37" s="158"/>
      <c r="H37" s="158"/>
      <c r="I37" s="158"/>
      <c r="J37" s="158"/>
      <c r="K37" s="158"/>
      <c r="L37" s="46"/>
    </row>
    <row r="38" spans="1:15" s="6" customFormat="1" ht="29.25" customHeight="1" x14ac:dyDescent="0.25">
      <c r="A38" s="47"/>
      <c r="B38" s="158"/>
      <c r="C38" s="158"/>
      <c r="D38" s="158"/>
      <c r="E38" s="158"/>
      <c r="F38" s="158"/>
      <c r="G38" s="158"/>
      <c r="H38" s="158"/>
      <c r="I38" s="158"/>
      <c r="J38" s="158"/>
      <c r="K38" s="158"/>
      <c r="L38" s="46"/>
    </row>
    <row r="39" spans="1:15" s="6" customFormat="1" ht="29.25" customHeight="1" x14ac:dyDescent="0.25">
      <c r="A39" s="47"/>
      <c r="B39" s="158"/>
      <c r="C39" s="158"/>
      <c r="D39" s="158"/>
      <c r="E39" s="158"/>
      <c r="F39" s="158"/>
      <c r="G39" s="158"/>
      <c r="H39" s="158"/>
      <c r="I39" s="158"/>
      <c r="J39" s="158"/>
      <c r="K39" s="158"/>
      <c r="L39" s="48"/>
    </row>
    <row r="40" spans="1:15" s="6" customFormat="1" ht="29.25" customHeight="1" x14ac:dyDescent="0.25">
      <c r="A40" s="49"/>
      <c r="B40" s="159"/>
      <c r="C40" s="159"/>
      <c r="D40" s="159"/>
      <c r="E40" s="159"/>
      <c r="F40" s="159"/>
      <c r="G40" s="159"/>
      <c r="H40" s="159"/>
      <c r="I40" s="159"/>
      <c r="J40" s="159"/>
      <c r="K40" s="159"/>
      <c r="L40" s="50"/>
    </row>
    <row r="44" spans="1:15" x14ac:dyDescent="0.2">
      <c r="B44" s="51"/>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0F558-94B0-42FD-83A5-56451B702E32}">
  <sheetPr>
    <pageSetUpPr fitToPage="1"/>
  </sheetPr>
  <dimension ref="A1:K198"/>
  <sheetViews>
    <sheetView tabSelected="1" workbookViewId="0">
      <selection activeCell="M1" sqref="M1"/>
    </sheetView>
  </sheetViews>
  <sheetFormatPr defaultRowHeight="12.75" x14ac:dyDescent="0.2"/>
  <cols>
    <col min="1" max="1" width="28.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35</v>
      </c>
      <c r="B4" s="170" t="s">
        <v>4</v>
      </c>
      <c r="C4" s="172"/>
      <c r="D4" s="172"/>
      <c r="E4" s="171"/>
      <c r="F4" s="170" t="s">
        <v>167</v>
      </c>
      <c r="G4" s="172"/>
      <c r="H4" s="172"/>
      <c r="I4" s="171"/>
      <c r="J4" s="170" t="s">
        <v>168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35</v>
      </c>
      <c r="B6" s="124" t="s">
        <v>169</v>
      </c>
      <c r="C6" s="125" t="s">
        <v>170</v>
      </c>
      <c r="D6" s="124" t="s">
        <v>169</v>
      </c>
      <c r="E6" s="126" t="s">
        <v>170</v>
      </c>
      <c r="F6" s="125" t="s">
        <v>169</v>
      </c>
      <c r="G6" s="125" t="s">
        <v>170</v>
      </c>
      <c r="H6" s="124" t="s">
        <v>169</v>
      </c>
      <c r="I6" s="126" t="s">
        <v>170</v>
      </c>
      <c r="J6" s="124"/>
      <c r="K6" s="126"/>
    </row>
    <row r="7" spans="1:11" x14ac:dyDescent="0.2">
      <c r="A7" s="20" t="s">
        <v>381</v>
      </c>
      <c r="B7" s="55">
        <v>3</v>
      </c>
      <c r="C7" s="138">
        <f>IF(B20=0, "-", B7/B20)</f>
        <v>5.272407732864675E-3</v>
      </c>
      <c r="D7" s="55">
        <v>1</v>
      </c>
      <c r="E7" s="78">
        <f>IF(D20=0, "-", D7/D20)</f>
        <v>1.2180267965895249E-3</v>
      </c>
      <c r="F7" s="128">
        <v>8</v>
      </c>
      <c r="G7" s="138">
        <f>IF(F20=0, "-", F7/F20)</f>
        <v>2.4330900243309003E-3</v>
      </c>
      <c r="H7" s="55">
        <v>4</v>
      </c>
      <c r="I7" s="78">
        <f>IF(H20=0, "-", H7/H20)</f>
        <v>1.0584810796507012E-3</v>
      </c>
      <c r="J7" s="77">
        <f t="shared" ref="J7:J18" si="0">IF(D7=0, "-", IF((B7-D7)/D7&lt;10, (B7-D7)/D7, "&gt;999%"))</f>
        <v>2</v>
      </c>
      <c r="K7" s="78">
        <f t="shared" ref="K7:K18" si="1">IF(H7=0, "-", IF((F7-H7)/H7&lt;10, (F7-H7)/H7, "&gt;999%"))</f>
        <v>1</v>
      </c>
    </row>
    <row r="8" spans="1:11" x14ac:dyDescent="0.2">
      <c r="A8" s="20" t="s">
        <v>382</v>
      </c>
      <c r="B8" s="55">
        <v>0</v>
      </c>
      <c r="C8" s="138">
        <f>IF(B20=0, "-", B8/B20)</f>
        <v>0</v>
      </c>
      <c r="D8" s="55">
        <v>10</v>
      </c>
      <c r="E8" s="78">
        <f>IF(D20=0, "-", D8/D20)</f>
        <v>1.2180267965895249E-2</v>
      </c>
      <c r="F8" s="128">
        <v>2</v>
      </c>
      <c r="G8" s="138">
        <f>IF(F20=0, "-", F8/F20)</f>
        <v>6.0827250608272508E-4</v>
      </c>
      <c r="H8" s="55">
        <v>28</v>
      </c>
      <c r="I8" s="78">
        <f>IF(H20=0, "-", H8/H20)</f>
        <v>7.4093675575549085E-3</v>
      </c>
      <c r="J8" s="77">
        <f t="shared" si="0"/>
        <v>-1</v>
      </c>
      <c r="K8" s="78">
        <f t="shared" si="1"/>
        <v>-0.9285714285714286</v>
      </c>
    </row>
    <row r="9" spans="1:11" x14ac:dyDescent="0.2">
      <c r="A9" s="20" t="s">
        <v>383</v>
      </c>
      <c r="B9" s="55">
        <v>0</v>
      </c>
      <c r="C9" s="138">
        <f>IF(B20=0, "-", B9/B20)</f>
        <v>0</v>
      </c>
      <c r="D9" s="55">
        <v>12</v>
      </c>
      <c r="E9" s="78">
        <f>IF(D20=0, "-", D9/D20)</f>
        <v>1.4616321559074299E-2</v>
      </c>
      <c r="F9" s="128">
        <v>9</v>
      </c>
      <c r="G9" s="138">
        <f>IF(F20=0, "-", F9/F20)</f>
        <v>2.7372262773722629E-3</v>
      </c>
      <c r="H9" s="55">
        <v>120</v>
      </c>
      <c r="I9" s="78">
        <f>IF(H20=0, "-", H9/H20)</f>
        <v>3.175443238952104E-2</v>
      </c>
      <c r="J9" s="77">
        <f t="shared" si="0"/>
        <v>-1</v>
      </c>
      <c r="K9" s="78">
        <f t="shared" si="1"/>
        <v>-0.92500000000000004</v>
      </c>
    </row>
    <row r="10" spans="1:11" x14ac:dyDescent="0.2">
      <c r="A10" s="20" t="s">
        <v>384</v>
      </c>
      <c r="B10" s="55">
        <v>50</v>
      </c>
      <c r="C10" s="138">
        <f>IF(B20=0, "-", B10/B20)</f>
        <v>8.7873462214411252E-2</v>
      </c>
      <c r="D10" s="55">
        <v>254</v>
      </c>
      <c r="E10" s="78">
        <f>IF(D20=0, "-", D10/D20)</f>
        <v>0.30937880633373932</v>
      </c>
      <c r="F10" s="128">
        <v>700</v>
      </c>
      <c r="G10" s="138">
        <f>IF(F20=0, "-", F10/F20)</f>
        <v>0.21289537712895376</v>
      </c>
      <c r="H10" s="55">
        <v>996</v>
      </c>
      <c r="I10" s="78">
        <f>IF(H20=0, "-", H10/H20)</f>
        <v>0.26356178883302461</v>
      </c>
      <c r="J10" s="77">
        <f t="shared" si="0"/>
        <v>-0.80314960629921262</v>
      </c>
      <c r="K10" s="78">
        <f t="shared" si="1"/>
        <v>-0.2971887550200803</v>
      </c>
    </row>
    <row r="11" spans="1:11" x14ac:dyDescent="0.2">
      <c r="A11" s="20" t="s">
        <v>385</v>
      </c>
      <c r="B11" s="55">
        <v>96</v>
      </c>
      <c r="C11" s="138">
        <f>IF(B20=0, "-", B11/B20)</f>
        <v>0.1687170474516696</v>
      </c>
      <c r="D11" s="55">
        <v>0</v>
      </c>
      <c r="E11" s="78">
        <f>IF(D20=0, "-", D11/D20)</f>
        <v>0</v>
      </c>
      <c r="F11" s="128">
        <v>431</v>
      </c>
      <c r="G11" s="138">
        <f>IF(F20=0, "-", F11/F20)</f>
        <v>0.13108272506082724</v>
      </c>
      <c r="H11" s="55">
        <v>0</v>
      </c>
      <c r="I11" s="78">
        <f>IF(H20=0, "-", H11/H20)</f>
        <v>0</v>
      </c>
      <c r="J11" s="77" t="str">
        <f t="shared" si="0"/>
        <v>-</v>
      </c>
      <c r="K11" s="78" t="str">
        <f t="shared" si="1"/>
        <v>-</v>
      </c>
    </row>
    <row r="12" spans="1:11" x14ac:dyDescent="0.2">
      <c r="A12" s="20" t="s">
        <v>386</v>
      </c>
      <c r="B12" s="55">
        <v>275</v>
      </c>
      <c r="C12" s="138">
        <f>IF(B20=0, "-", B12/B20)</f>
        <v>0.48330404217926187</v>
      </c>
      <c r="D12" s="55">
        <v>465</v>
      </c>
      <c r="E12" s="78">
        <f>IF(D20=0, "-", D12/D20)</f>
        <v>0.5663824604141291</v>
      </c>
      <c r="F12" s="128">
        <v>1637</v>
      </c>
      <c r="G12" s="138">
        <f>IF(F20=0, "-", F12/F20)</f>
        <v>0.49787104622871048</v>
      </c>
      <c r="H12" s="55">
        <v>2148</v>
      </c>
      <c r="I12" s="78">
        <f>IF(H20=0, "-", H12/H20)</f>
        <v>0.56840433977242655</v>
      </c>
      <c r="J12" s="77">
        <f t="shared" si="0"/>
        <v>-0.40860215053763443</v>
      </c>
      <c r="K12" s="78">
        <f t="shared" si="1"/>
        <v>-0.23789571694599629</v>
      </c>
    </row>
    <row r="13" spans="1:11" x14ac:dyDescent="0.2">
      <c r="A13" s="20" t="s">
        <v>387</v>
      </c>
      <c r="B13" s="55">
        <v>33</v>
      </c>
      <c r="C13" s="138">
        <f>IF(B20=0, "-", B13/B20)</f>
        <v>5.7996485061511421E-2</v>
      </c>
      <c r="D13" s="55">
        <v>19</v>
      </c>
      <c r="E13" s="78">
        <f>IF(D20=0, "-", D13/D20)</f>
        <v>2.3142509135200974E-2</v>
      </c>
      <c r="F13" s="128">
        <v>104</v>
      </c>
      <c r="G13" s="138">
        <f>IF(F20=0, "-", F13/F20)</f>
        <v>3.1630170316301706E-2</v>
      </c>
      <c r="H13" s="55">
        <v>115</v>
      </c>
      <c r="I13" s="78">
        <f>IF(H20=0, "-", H13/H20)</f>
        <v>3.0431331039957661E-2</v>
      </c>
      <c r="J13" s="77">
        <f t="shared" si="0"/>
        <v>0.73684210526315785</v>
      </c>
      <c r="K13" s="78">
        <f t="shared" si="1"/>
        <v>-9.5652173913043481E-2</v>
      </c>
    </row>
    <row r="14" spans="1:11" x14ac:dyDescent="0.2">
      <c r="A14" s="20" t="s">
        <v>388</v>
      </c>
      <c r="B14" s="55">
        <v>1</v>
      </c>
      <c r="C14" s="138">
        <f>IF(B20=0, "-", B14/B20)</f>
        <v>1.7574692442882249E-3</v>
      </c>
      <c r="D14" s="55">
        <v>6</v>
      </c>
      <c r="E14" s="78">
        <f>IF(D20=0, "-", D14/D20)</f>
        <v>7.3081607795371494E-3</v>
      </c>
      <c r="F14" s="128">
        <v>6</v>
      </c>
      <c r="G14" s="138">
        <f>IF(F20=0, "-", F14/F20)</f>
        <v>1.8248175182481751E-3</v>
      </c>
      <c r="H14" s="55">
        <v>69</v>
      </c>
      <c r="I14" s="78">
        <f>IF(H20=0, "-", H14/H20)</f>
        <v>1.8258798623974597E-2</v>
      </c>
      <c r="J14" s="77">
        <f t="shared" si="0"/>
        <v>-0.83333333333333337</v>
      </c>
      <c r="K14" s="78">
        <f t="shared" si="1"/>
        <v>-0.91304347826086951</v>
      </c>
    </row>
    <row r="15" spans="1:11" x14ac:dyDescent="0.2">
      <c r="A15" s="20" t="s">
        <v>389</v>
      </c>
      <c r="B15" s="55">
        <v>2</v>
      </c>
      <c r="C15" s="138">
        <f>IF(B20=0, "-", B15/B20)</f>
        <v>3.5149384885764497E-3</v>
      </c>
      <c r="D15" s="55">
        <v>0</v>
      </c>
      <c r="E15" s="78">
        <f>IF(D20=0, "-", D15/D20)</f>
        <v>0</v>
      </c>
      <c r="F15" s="128">
        <v>15</v>
      </c>
      <c r="G15" s="138">
        <f>IF(F20=0, "-", F15/F20)</f>
        <v>4.5620437956204376E-3</v>
      </c>
      <c r="H15" s="55">
        <v>0</v>
      </c>
      <c r="I15" s="78">
        <f>IF(H20=0, "-", H15/H20)</f>
        <v>0</v>
      </c>
      <c r="J15" s="77" t="str">
        <f t="shared" si="0"/>
        <v>-</v>
      </c>
      <c r="K15" s="78" t="str">
        <f t="shared" si="1"/>
        <v>-</v>
      </c>
    </row>
    <row r="16" spans="1:11" x14ac:dyDescent="0.2">
      <c r="A16" s="20" t="s">
        <v>390</v>
      </c>
      <c r="B16" s="55">
        <v>11</v>
      </c>
      <c r="C16" s="138">
        <f>IF(B20=0, "-", B16/B20)</f>
        <v>1.9332161687170474E-2</v>
      </c>
      <c r="D16" s="55">
        <v>25</v>
      </c>
      <c r="E16" s="78">
        <f>IF(D20=0, "-", D16/D20)</f>
        <v>3.0450669914738125E-2</v>
      </c>
      <c r="F16" s="128">
        <v>35</v>
      </c>
      <c r="G16" s="138">
        <f>IF(F20=0, "-", F16/F20)</f>
        <v>1.0644768856447688E-2</v>
      </c>
      <c r="H16" s="55">
        <v>156</v>
      </c>
      <c r="I16" s="78">
        <f>IF(H20=0, "-", H16/H20)</f>
        <v>4.128076210637735E-2</v>
      </c>
      <c r="J16" s="77">
        <f t="shared" si="0"/>
        <v>-0.56000000000000005</v>
      </c>
      <c r="K16" s="78">
        <f t="shared" si="1"/>
        <v>-0.77564102564102566</v>
      </c>
    </row>
    <row r="17" spans="1:11" x14ac:dyDescent="0.2">
      <c r="A17" s="20" t="s">
        <v>391</v>
      </c>
      <c r="B17" s="55">
        <v>10</v>
      </c>
      <c r="C17" s="138">
        <f>IF(B20=0, "-", B17/B20)</f>
        <v>1.7574692442882251E-2</v>
      </c>
      <c r="D17" s="55">
        <v>29</v>
      </c>
      <c r="E17" s="78">
        <f>IF(D20=0, "-", D17/D20)</f>
        <v>3.5322777101096221E-2</v>
      </c>
      <c r="F17" s="128">
        <v>128</v>
      </c>
      <c r="G17" s="138">
        <f>IF(F20=0, "-", F17/F20)</f>
        <v>3.8929440389294405E-2</v>
      </c>
      <c r="H17" s="55">
        <v>143</v>
      </c>
      <c r="I17" s="78">
        <f>IF(H20=0, "-", H17/H20)</f>
        <v>3.7840698597512566E-2</v>
      </c>
      <c r="J17" s="77">
        <f t="shared" si="0"/>
        <v>-0.65517241379310343</v>
      </c>
      <c r="K17" s="78">
        <f t="shared" si="1"/>
        <v>-0.1048951048951049</v>
      </c>
    </row>
    <row r="18" spans="1:11" x14ac:dyDescent="0.2">
      <c r="A18" s="20" t="s">
        <v>392</v>
      </c>
      <c r="B18" s="55">
        <v>88</v>
      </c>
      <c r="C18" s="138">
        <f>IF(B20=0, "-", B18/B20)</f>
        <v>0.15465729349736379</v>
      </c>
      <c r="D18" s="55">
        <v>0</v>
      </c>
      <c r="E18" s="78">
        <f>IF(D20=0, "-", D18/D20)</f>
        <v>0</v>
      </c>
      <c r="F18" s="128">
        <v>213</v>
      </c>
      <c r="G18" s="138">
        <f>IF(F20=0, "-", F18/F20)</f>
        <v>6.4781021897810223E-2</v>
      </c>
      <c r="H18" s="55">
        <v>0</v>
      </c>
      <c r="I18" s="78">
        <f>IF(H20=0, "-", H18/H20)</f>
        <v>0</v>
      </c>
      <c r="J18" s="77" t="str">
        <f t="shared" si="0"/>
        <v>-</v>
      </c>
      <c r="K18" s="78" t="str">
        <f t="shared" si="1"/>
        <v>-</v>
      </c>
    </row>
    <row r="19" spans="1:11" x14ac:dyDescent="0.2">
      <c r="A19" s="129"/>
      <c r="B19" s="82"/>
      <c r="D19" s="82"/>
      <c r="E19" s="86"/>
      <c r="F19" s="130"/>
      <c r="H19" s="82"/>
      <c r="I19" s="86"/>
      <c r="J19" s="85"/>
      <c r="K19" s="86"/>
    </row>
    <row r="20" spans="1:11" s="38" customFormat="1" x14ac:dyDescent="0.2">
      <c r="A20" s="131" t="s">
        <v>393</v>
      </c>
      <c r="B20" s="32">
        <f>SUM(B7:B19)</f>
        <v>569</v>
      </c>
      <c r="C20" s="132">
        <f>B20/29302</f>
        <v>1.9418469729028734E-2</v>
      </c>
      <c r="D20" s="32">
        <f>SUM(D7:D19)</f>
        <v>821</v>
      </c>
      <c r="E20" s="133">
        <f>D20/33924</f>
        <v>2.4201155524112724E-2</v>
      </c>
      <c r="F20" s="121">
        <f>SUM(F7:F19)</f>
        <v>3288</v>
      </c>
      <c r="G20" s="134">
        <f>F20/119606</f>
        <v>2.749025968596893E-2</v>
      </c>
      <c r="H20" s="32">
        <f>SUM(H7:H19)</f>
        <v>3779</v>
      </c>
      <c r="I20" s="133">
        <f>H20/157800</f>
        <v>2.3948035487959443E-2</v>
      </c>
      <c r="J20" s="35">
        <f>IF(D20=0, "-", IF((B20-D20)/D20&lt;10, (B20-D20)/D20, "&gt;999%"))</f>
        <v>-0.30694275274056027</v>
      </c>
      <c r="K20" s="36">
        <f>IF(H20=0, "-", IF((F20-H20)/H20&lt;10, (F20-H20)/H20, "&gt;999%"))</f>
        <v>-0.12992855252712357</v>
      </c>
    </row>
    <row r="21" spans="1:11" x14ac:dyDescent="0.2">
      <c r="B21" s="130"/>
      <c r="D21" s="130"/>
      <c r="F21" s="130"/>
      <c r="H21" s="130"/>
    </row>
    <row r="22" spans="1:11" s="38" customFormat="1" x14ac:dyDescent="0.2">
      <c r="A22" s="131" t="s">
        <v>393</v>
      </c>
      <c r="B22" s="32">
        <v>569</v>
      </c>
      <c r="C22" s="132">
        <f>B22/29302</f>
        <v>1.9418469729028734E-2</v>
      </c>
      <c r="D22" s="32">
        <v>821</v>
      </c>
      <c r="E22" s="133">
        <f>D22/33924</f>
        <v>2.4201155524112724E-2</v>
      </c>
      <c r="F22" s="121">
        <v>3288</v>
      </c>
      <c r="G22" s="134">
        <f>F22/119606</f>
        <v>2.749025968596893E-2</v>
      </c>
      <c r="H22" s="32">
        <v>3779</v>
      </c>
      <c r="I22" s="133">
        <f>H22/157800</f>
        <v>2.3948035487959443E-2</v>
      </c>
      <c r="J22" s="35">
        <f>IF(D22=0, "-", IF((B22-D22)/D22&lt;10, (B22-D22)/D22, "&gt;999%"))</f>
        <v>-0.30694275274056027</v>
      </c>
      <c r="K22" s="36">
        <f>IF(H22=0, "-", IF((F22-H22)/H22&lt;10, (F22-H22)/H22, "&gt;999%"))</f>
        <v>-0.12992855252712357</v>
      </c>
    </row>
    <row r="23" spans="1:11" x14ac:dyDescent="0.2">
      <c r="B23" s="130"/>
      <c r="D23" s="130"/>
      <c r="F23" s="130"/>
      <c r="H23" s="130"/>
    </row>
    <row r="24" spans="1:11" ht="15.75" x14ac:dyDescent="0.25">
      <c r="A24" s="122" t="s">
        <v>36</v>
      </c>
      <c r="B24" s="170" t="s">
        <v>4</v>
      </c>
      <c r="C24" s="172"/>
      <c r="D24" s="172"/>
      <c r="E24" s="171"/>
      <c r="F24" s="170" t="s">
        <v>167</v>
      </c>
      <c r="G24" s="172"/>
      <c r="H24" s="172"/>
      <c r="I24" s="171"/>
      <c r="J24" s="170" t="s">
        <v>168</v>
      </c>
      <c r="K24" s="171"/>
    </row>
    <row r="25" spans="1:11" x14ac:dyDescent="0.2">
      <c r="A25" s="16"/>
      <c r="B25" s="170">
        <f>VALUE(RIGHT($B$2, 4))</f>
        <v>2020</v>
      </c>
      <c r="C25" s="171"/>
      <c r="D25" s="170">
        <f>B25-1</f>
        <v>2019</v>
      </c>
      <c r="E25" s="178"/>
      <c r="F25" s="170">
        <f>B25</f>
        <v>2020</v>
      </c>
      <c r="G25" s="178"/>
      <c r="H25" s="170">
        <f>D25</f>
        <v>2019</v>
      </c>
      <c r="I25" s="178"/>
      <c r="J25" s="13" t="s">
        <v>8</v>
      </c>
      <c r="K25" s="14" t="s">
        <v>5</v>
      </c>
    </row>
    <row r="26" spans="1:11" x14ac:dyDescent="0.2">
      <c r="A26" s="123" t="s">
        <v>394</v>
      </c>
      <c r="B26" s="124" t="s">
        <v>169</v>
      </c>
      <c r="C26" s="125" t="s">
        <v>170</v>
      </c>
      <c r="D26" s="124" t="s">
        <v>169</v>
      </c>
      <c r="E26" s="126" t="s">
        <v>170</v>
      </c>
      <c r="F26" s="125" t="s">
        <v>169</v>
      </c>
      <c r="G26" s="125" t="s">
        <v>170</v>
      </c>
      <c r="H26" s="124" t="s">
        <v>169</v>
      </c>
      <c r="I26" s="126" t="s">
        <v>170</v>
      </c>
      <c r="J26" s="124"/>
      <c r="K26" s="126"/>
    </row>
    <row r="27" spans="1:11" x14ac:dyDescent="0.2">
      <c r="A27" s="20" t="s">
        <v>395</v>
      </c>
      <c r="B27" s="55">
        <v>2</v>
      </c>
      <c r="C27" s="138">
        <f>IF(B47=0, "-", B27/B47)</f>
        <v>8.547008547008547E-4</v>
      </c>
      <c r="D27" s="55">
        <v>10</v>
      </c>
      <c r="E27" s="78">
        <f>IF(D47=0, "-", D27/D47)</f>
        <v>3.3112582781456954E-3</v>
      </c>
      <c r="F27" s="128">
        <v>21</v>
      </c>
      <c r="G27" s="138">
        <f>IF(F47=0, "-", F27/F47)</f>
        <v>1.9591379792891126E-3</v>
      </c>
      <c r="H27" s="55">
        <v>47</v>
      </c>
      <c r="I27" s="78">
        <f>IF(H47=0, "-", H27/H47)</f>
        <v>3.6880100439422472E-3</v>
      </c>
      <c r="J27" s="77">
        <f t="shared" ref="J27:J45" si="2">IF(D27=0, "-", IF((B27-D27)/D27&lt;10, (B27-D27)/D27, "&gt;999%"))</f>
        <v>-0.8</v>
      </c>
      <c r="K27" s="78">
        <f t="shared" ref="K27:K45" si="3">IF(H27=0, "-", IF((F27-H27)/H27&lt;10, (F27-H27)/H27, "&gt;999%"))</f>
        <v>-0.55319148936170215</v>
      </c>
    </row>
    <row r="28" spans="1:11" x14ac:dyDescent="0.2">
      <c r="A28" s="20" t="s">
        <v>396</v>
      </c>
      <c r="B28" s="55">
        <v>46</v>
      </c>
      <c r="C28" s="138">
        <f>IF(B47=0, "-", B28/B47)</f>
        <v>1.9658119658119658E-2</v>
      </c>
      <c r="D28" s="55">
        <v>26</v>
      </c>
      <c r="E28" s="78">
        <f>IF(D47=0, "-", D28/D47)</f>
        <v>8.6092715231788075E-3</v>
      </c>
      <c r="F28" s="128">
        <v>183</v>
      </c>
      <c r="G28" s="138">
        <f>IF(F47=0, "-", F28/F47)</f>
        <v>1.7072488105233697E-2</v>
      </c>
      <c r="H28" s="55">
        <v>104</v>
      </c>
      <c r="I28" s="78">
        <f>IF(H47=0, "-", H28/H47)</f>
        <v>8.1607030759573134E-3</v>
      </c>
      <c r="J28" s="77">
        <f t="shared" si="2"/>
        <v>0.76923076923076927</v>
      </c>
      <c r="K28" s="78">
        <f t="shared" si="3"/>
        <v>0.75961538461538458</v>
      </c>
    </row>
    <row r="29" spans="1:11" x14ac:dyDescent="0.2">
      <c r="A29" s="20" t="s">
        <v>397</v>
      </c>
      <c r="B29" s="55">
        <v>280</v>
      </c>
      <c r="C29" s="138">
        <f>IF(B47=0, "-", B29/B47)</f>
        <v>0.11965811965811966</v>
      </c>
      <c r="D29" s="55">
        <v>519</v>
      </c>
      <c r="E29" s="78">
        <f>IF(D47=0, "-", D29/D47)</f>
        <v>0.1718543046357616</v>
      </c>
      <c r="F29" s="128">
        <v>1290</v>
      </c>
      <c r="G29" s="138">
        <f>IF(F47=0, "-", F29/F47)</f>
        <v>0.12034704729918835</v>
      </c>
      <c r="H29" s="55">
        <v>2030</v>
      </c>
      <c r="I29" s="78">
        <f>IF(H47=0, "-", H29/H47)</f>
        <v>0.15929064657878217</v>
      </c>
      <c r="J29" s="77">
        <f t="shared" si="2"/>
        <v>-0.46050096339113678</v>
      </c>
      <c r="K29" s="78">
        <f t="shared" si="3"/>
        <v>-0.3645320197044335</v>
      </c>
    </row>
    <row r="30" spans="1:11" x14ac:dyDescent="0.2">
      <c r="A30" s="20" t="s">
        <v>398</v>
      </c>
      <c r="B30" s="55">
        <v>312</v>
      </c>
      <c r="C30" s="138">
        <f>IF(B47=0, "-", B30/B47)</f>
        <v>0.13333333333333333</v>
      </c>
      <c r="D30" s="55">
        <v>449</v>
      </c>
      <c r="E30" s="78">
        <f>IF(D47=0, "-", D30/D47)</f>
        <v>0.14867549668874172</v>
      </c>
      <c r="F30" s="128">
        <v>1354</v>
      </c>
      <c r="G30" s="138">
        <f>IF(F47=0, "-", F30/F47)</f>
        <v>0.12631775352178376</v>
      </c>
      <c r="H30" s="55">
        <v>1569</v>
      </c>
      <c r="I30" s="78">
        <f>IF(H47=0, "-", H30/H47)</f>
        <v>0.12311676082862523</v>
      </c>
      <c r="J30" s="77">
        <f t="shared" si="2"/>
        <v>-0.30512249443207129</v>
      </c>
      <c r="K30" s="78">
        <f t="shared" si="3"/>
        <v>-0.13702995538559593</v>
      </c>
    </row>
    <row r="31" spans="1:11" x14ac:dyDescent="0.2">
      <c r="A31" s="20" t="s">
        <v>399</v>
      </c>
      <c r="B31" s="55">
        <v>12</v>
      </c>
      <c r="C31" s="138">
        <f>IF(B47=0, "-", B31/B47)</f>
        <v>5.1282051282051282E-3</v>
      </c>
      <c r="D31" s="55">
        <v>28</v>
      </c>
      <c r="E31" s="78">
        <f>IF(D47=0, "-", D31/D47)</f>
        <v>9.2715231788079479E-3</v>
      </c>
      <c r="F31" s="128">
        <v>84</v>
      </c>
      <c r="G31" s="138">
        <f>IF(F47=0, "-", F31/F47)</f>
        <v>7.8365519171564504E-3</v>
      </c>
      <c r="H31" s="55">
        <v>268</v>
      </c>
      <c r="I31" s="78">
        <f>IF(H47=0, "-", H31/H47)</f>
        <v>2.1029504080351539E-2</v>
      </c>
      <c r="J31" s="77">
        <f t="shared" si="2"/>
        <v>-0.5714285714285714</v>
      </c>
      <c r="K31" s="78">
        <f t="shared" si="3"/>
        <v>-0.68656716417910446</v>
      </c>
    </row>
    <row r="32" spans="1:11" x14ac:dyDescent="0.2">
      <c r="A32" s="20" t="s">
        <v>400</v>
      </c>
      <c r="B32" s="55">
        <v>0</v>
      </c>
      <c r="C32" s="138">
        <f>IF(B47=0, "-", B32/B47)</f>
        <v>0</v>
      </c>
      <c r="D32" s="55">
        <v>4</v>
      </c>
      <c r="E32" s="78">
        <f>IF(D47=0, "-", D32/D47)</f>
        <v>1.3245033112582781E-3</v>
      </c>
      <c r="F32" s="128">
        <v>2</v>
      </c>
      <c r="G32" s="138">
        <f>IF(F47=0, "-", F32/F47)</f>
        <v>1.8658456945610597E-4</v>
      </c>
      <c r="H32" s="55">
        <v>15</v>
      </c>
      <c r="I32" s="78">
        <f>IF(H47=0, "-", H32/H47)</f>
        <v>1.1770244821092278E-3</v>
      </c>
      <c r="J32" s="77">
        <f t="shared" si="2"/>
        <v>-1</v>
      </c>
      <c r="K32" s="78">
        <f t="shared" si="3"/>
        <v>-0.8666666666666667</v>
      </c>
    </row>
    <row r="33" spans="1:11" x14ac:dyDescent="0.2">
      <c r="A33" s="20" t="s">
        <v>401</v>
      </c>
      <c r="B33" s="55">
        <v>157</v>
      </c>
      <c r="C33" s="138">
        <f>IF(B47=0, "-", B33/B47)</f>
        <v>6.7094017094017092E-2</v>
      </c>
      <c r="D33" s="55">
        <v>0</v>
      </c>
      <c r="E33" s="78">
        <f>IF(D47=0, "-", D33/D47)</f>
        <v>0</v>
      </c>
      <c r="F33" s="128">
        <v>1140</v>
      </c>
      <c r="G33" s="138">
        <f>IF(F47=0, "-", F33/F47)</f>
        <v>0.1063532045899804</v>
      </c>
      <c r="H33" s="55">
        <v>0</v>
      </c>
      <c r="I33" s="78">
        <f>IF(H47=0, "-", H33/H47)</f>
        <v>0</v>
      </c>
      <c r="J33" s="77" t="str">
        <f t="shared" si="2"/>
        <v>-</v>
      </c>
      <c r="K33" s="78" t="str">
        <f t="shared" si="3"/>
        <v>-</v>
      </c>
    </row>
    <row r="34" spans="1:11" x14ac:dyDescent="0.2">
      <c r="A34" s="20" t="s">
        <v>402</v>
      </c>
      <c r="B34" s="55">
        <v>218</v>
      </c>
      <c r="C34" s="138">
        <f>IF(B47=0, "-", B34/B47)</f>
        <v>9.3162393162393164E-2</v>
      </c>
      <c r="D34" s="55">
        <v>0</v>
      </c>
      <c r="E34" s="78">
        <f>IF(D47=0, "-", D34/D47)</f>
        <v>0</v>
      </c>
      <c r="F34" s="128">
        <v>924</v>
      </c>
      <c r="G34" s="138">
        <f>IF(F47=0, "-", F34/F47)</f>
        <v>8.6202071088720966E-2</v>
      </c>
      <c r="H34" s="55">
        <v>0</v>
      </c>
      <c r="I34" s="78">
        <f>IF(H47=0, "-", H34/H47)</f>
        <v>0</v>
      </c>
      <c r="J34" s="77" t="str">
        <f t="shared" si="2"/>
        <v>-</v>
      </c>
      <c r="K34" s="78" t="str">
        <f t="shared" si="3"/>
        <v>-</v>
      </c>
    </row>
    <row r="35" spans="1:11" x14ac:dyDescent="0.2">
      <c r="A35" s="20" t="s">
        <v>403</v>
      </c>
      <c r="B35" s="55">
        <v>95</v>
      </c>
      <c r="C35" s="138">
        <f>IF(B47=0, "-", B35/B47)</f>
        <v>4.05982905982906E-2</v>
      </c>
      <c r="D35" s="55">
        <v>142</v>
      </c>
      <c r="E35" s="78">
        <f>IF(D47=0, "-", D35/D47)</f>
        <v>4.7019867549668873E-2</v>
      </c>
      <c r="F35" s="128">
        <v>386</v>
      </c>
      <c r="G35" s="138">
        <f>IF(F47=0, "-", F35/F47)</f>
        <v>3.6010821905028453E-2</v>
      </c>
      <c r="H35" s="55">
        <v>617</v>
      </c>
      <c r="I35" s="78">
        <f>IF(H47=0, "-", H35/H47)</f>
        <v>4.8414940364092905E-2</v>
      </c>
      <c r="J35" s="77">
        <f t="shared" si="2"/>
        <v>-0.33098591549295775</v>
      </c>
      <c r="K35" s="78">
        <f t="shared" si="3"/>
        <v>-0.37439222042139386</v>
      </c>
    </row>
    <row r="36" spans="1:11" x14ac:dyDescent="0.2">
      <c r="A36" s="20" t="s">
        <v>404</v>
      </c>
      <c r="B36" s="55">
        <v>267</v>
      </c>
      <c r="C36" s="138">
        <f>IF(B47=0, "-", B36/B47)</f>
        <v>0.1141025641025641</v>
      </c>
      <c r="D36" s="55">
        <v>475</v>
      </c>
      <c r="E36" s="78">
        <f>IF(D47=0, "-", D36/D47)</f>
        <v>0.15728476821192053</v>
      </c>
      <c r="F36" s="128">
        <v>1241</v>
      </c>
      <c r="G36" s="138">
        <f>IF(F47=0, "-", F36/F47)</f>
        <v>0.11577572534751376</v>
      </c>
      <c r="H36" s="55">
        <v>2208</v>
      </c>
      <c r="I36" s="78">
        <f>IF(H47=0, "-", H36/H47)</f>
        <v>0.17325800376647835</v>
      </c>
      <c r="J36" s="77">
        <f t="shared" si="2"/>
        <v>-0.43789473684210528</v>
      </c>
      <c r="K36" s="78">
        <f t="shared" si="3"/>
        <v>-0.43795289855072461</v>
      </c>
    </row>
    <row r="37" spans="1:11" x14ac:dyDescent="0.2">
      <c r="A37" s="20" t="s">
        <v>405</v>
      </c>
      <c r="B37" s="55">
        <v>79</v>
      </c>
      <c r="C37" s="138">
        <f>IF(B47=0, "-", B37/B47)</f>
        <v>3.3760683760683759E-2</v>
      </c>
      <c r="D37" s="55">
        <v>166</v>
      </c>
      <c r="E37" s="78">
        <f>IF(D47=0, "-", D37/D47)</f>
        <v>5.4966887417218543E-2</v>
      </c>
      <c r="F37" s="128">
        <v>392</v>
      </c>
      <c r="G37" s="138">
        <f>IF(F47=0, "-", F37/F47)</f>
        <v>3.6570575613396772E-2</v>
      </c>
      <c r="H37" s="55">
        <v>966</v>
      </c>
      <c r="I37" s="78">
        <f>IF(H47=0, "-", H37/H47)</f>
        <v>7.5800376647834275E-2</v>
      </c>
      <c r="J37" s="77">
        <f t="shared" si="2"/>
        <v>-0.52409638554216864</v>
      </c>
      <c r="K37" s="78">
        <f t="shared" si="3"/>
        <v>-0.59420289855072461</v>
      </c>
    </row>
    <row r="38" spans="1:11" x14ac:dyDescent="0.2">
      <c r="A38" s="20" t="s">
        <v>406</v>
      </c>
      <c r="B38" s="55">
        <v>254</v>
      </c>
      <c r="C38" s="138">
        <f>IF(B47=0, "-", B38/B47)</f>
        <v>0.10854700854700855</v>
      </c>
      <c r="D38" s="55">
        <v>436</v>
      </c>
      <c r="E38" s="78">
        <f>IF(D47=0, "-", D38/D47)</f>
        <v>0.14437086092715232</v>
      </c>
      <c r="F38" s="128">
        <v>1366</v>
      </c>
      <c r="G38" s="138">
        <f>IF(F47=0, "-", F38/F47)</f>
        <v>0.1274372609385204</v>
      </c>
      <c r="H38" s="55">
        <v>1876</v>
      </c>
      <c r="I38" s="78">
        <f>IF(H47=0, "-", H38/H47)</f>
        <v>0.14720652856246078</v>
      </c>
      <c r="J38" s="77">
        <f t="shared" si="2"/>
        <v>-0.41743119266055045</v>
      </c>
      <c r="K38" s="78">
        <f t="shared" si="3"/>
        <v>-0.27185501066098083</v>
      </c>
    </row>
    <row r="39" spans="1:11" x14ac:dyDescent="0.2">
      <c r="A39" s="20" t="s">
        <v>407</v>
      </c>
      <c r="B39" s="55">
        <v>0</v>
      </c>
      <c r="C39" s="138">
        <f>IF(B47=0, "-", B39/B47)</f>
        <v>0</v>
      </c>
      <c r="D39" s="55">
        <v>14</v>
      </c>
      <c r="E39" s="78">
        <f>IF(D47=0, "-", D39/D47)</f>
        <v>4.6357615894039739E-3</v>
      </c>
      <c r="F39" s="128">
        <v>5</v>
      </c>
      <c r="G39" s="138">
        <f>IF(F47=0, "-", F39/F47)</f>
        <v>4.6646142364026495E-4</v>
      </c>
      <c r="H39" s="55">
        <v>47</v>
      </c>
      <c r="I39" s="78">
        <f>IF(H47=0, "-", H39/H47)</f>
        <v>3.6880100439422472E-3</v>
      </c>
      <c r="J39" s="77">
        <f t="shared" si="2"/>
        <v>-1</v>
      </c>
      <c r="K39" s="78">
        <f t="shared" si="3"/>
        <v>-0.8936170212765957</v>
      </c>
    </row>
    <row r="40" spans="1:11" x14ac:dyDescent="0.2">
      <c r="A40" s="20" t="s">
        <v>408</v>
      </c>
      <c r="B40" s="55">
        <v>14</v>
      </c>
      <c r="C40" s="138">
        <f>IF(B47=0, "-", B40/B47)</f>
        <v>5.9829059829059833E-3</v>
      </c>
      <c r="D40" s="55">
        <v>0</v>
      </c>
      <c r="E40" s="78">
        <f>IF(D47=0, "-", D40/D47)</f>
        <v>0</v>
      </c>
      <c r="F40" s="128">
        <v>70</v>
      </c>
      <c r="G40" s="138">
        <f>IF(F47=0, "-", F40/F47)</f>
        <v>6.5304599309637095E-3</v>
      </c>
      <c r="H40" s="55">
        <v>0</v>
      </c>
      <c r="I40" s="78">
        <f>IF(H47=0, "-", H40/H47)</f>
        <v>0</v>
      </c>
      <c r="J40" s="77" t="str">
        <f t="shared" si="2"/>
        <v>-</v>
      </c>
      <c r="K40" s="78" t="str">
        <f t="shared" si="3"/>
        <v>-</v>
      </c>
    </row>
    <row r="41" spans="1:11" x14ac:dyDescent="0.2">
      <c r="A41" s="20" t="s">
        <v>409</v>
      </c>
      <c r="B41" s="55">
        <v>0</v>
      </c>
      <c r="C41" s="138">
        <f>IF(B47=0, "-", B41/B47)</f>
        <v>0</v>
      </c>
      <c r="D41" s="55">
        <v>0</v>
      </c>
      <c r="E41" s="78">
        <f>IF(D47=0, "-", D41/D47)</f>
        <v>0</v>
      </c>
      <c r="F41" s="128">
        <v>8</v>
      </c>
      <c r="G41" s="138">
        <f>IF(F47=0, "-", F41/F47)</f>
        <v>7.4633827782442388E-4</v>
      </c>
      <c r="H41" s="55">
        <v>0</v>
      </c>
      <c r="I41" s="78">
        <f>IF(H47=0, "-", H41/H47)</f>
        <v>0</v>
      </c>
      <c r="J41" s="77" t="str">
        <f t="shared" si="2"/>
        <v>-</v>
      </c>
      <c r="K41" s="78" t="str">
        <f t="shared" si="3"/>
        <v>-</v>
      </c>
    </row>
    <row r="42" spans="1:11" x14ac:dyDescent="0.2">
      <c r="A42" s="20" t="s">
        <v>410</v>
      </c>
      <c r="B42" s="55">
        <v>235</v>
      </c>
      <c r="C42" s="138">
        <f>IF(B47=0, "-", B42/B47)</f>
        <v>0.10042735042735043</v>
      </c>
      <c r="D42" s="55">
        <v>351</v>
      </c>
      <c r="E42" s="78">
        <f>IF(D47=0, "-", D42/D47)</f>
        <v>0.1162251655629139</v>
      </c>
      <c r="F42" s="128">
        <v>731</v>
      </c>
      <c r="G42" s="138">
        <f>IF(F47=0, "-", F42/F47)</f>
        <v>6.8196660136206733E-2</v>
      </c>
      <c r="H42" s="55">
        <v>1151</v>
      </c>
      <c r="I42" s="78">
        <f>IF(H47=0, "-", H42/H47)</f>
        <v>9.0317011927181418E-2</v>
      </c>
      <c r="J42" s="77">
        <f t="shared" si="2"/>
        <v>-0.33048433048433046</v>
      </c>
      <c r="K42" s="78">
        <f t="shared" si="3"/>
        <v>-0.36490008688097308</v>
      </c>
    </row>
    <row r="43" spans="1:11" x14ac:dyDescent="0.2">
      <c r="A43" s="20" t="s">
        <v>411</v>
      </c>
      <c r="B43" s="55">
        <v>20</v>
      </c>
      <c r="C43" s="138">
        <f>IF(B47=0, "-", B43/B47)</f>
        <v>8.5470085470085479E-3</v>
      </c>
      <c r="D43" s="55">
        <v>36</v>
      </c>
      <c r="E43" s="78">
        <f>IF(D47=0, "-", D43/D47)</f>
        <v>1.1920529801324504E-2</v>
      </c>
      <c r="F43" s="128">
        <v>66</v>
      </c>
      <c r="G43" s="138">
        <f>IF(F47=0, "-", F43/F47)</f>
        <v>6.1572907920514975E-3</v>
      </c>
      <c r="H43" s="55">
        <v>86</v>
      </c>
      <c r="I43" s="78">
        <f>IF(H47=0, "-", H43/H47)</f>
        <v>6.74827369742624E-3</v>
      </c>
      <c r="J43" s="77">
        <f t="shared" si="2"/>
        <v>-0.44444444444444442</v>
      </c>
      <c r="K43" s="78">
        <f t="shared" si="3"/>
        <v>-0.23255813953488372</v>
      </c>
    </row>
    <row r="44" spans="1:11" x14ac:dyDescent="0.2">
      <c r="A44" s="20" t="s">
        <v>412</v>
      </c>
      <c r="B44" s="55">
        <v>82</v>
      </c>
      <c r="C44" s="138">
        <f>IF(B47=0, "-", B44/B47)</f>
        <v>3.5042735042735043E-2</v>
      </c>
      <c r="D44" s="55">
        <v>138</v>
      </c>
      <c r="E44" s="78">
        <f>IF(D47=0, "-", D44/D47)</f>
        <v>4.5695364238410599E-2</v>
      </c>
      <c r="F44" s="128">
        <v>380</v>
      </c>
      <c r="G44" s="138">
        <f>IF(F47=0, "-", F44/F47)</f>
        <v>3.5451068196660135E-2</v>
      </c>
      <c r="H44" s="55">
        <v>607</v>
      </c>
      <c r="I44" s="78">
        <f>IF(H47=0, "-", H44/H47)</f>
        <v>4.7630257376020085E-2</v>
      </c>
      <c r="J44" s="77">
        <f t="shared" si="2"/>
        <v>-0.40579710144927539</v>
      </c>
      <c r="K44" s="78">
        <f t="shared" si="3"/>
        <v>-0.37397034596375617</v>
      </c>
    </row>
    <row r="45" spans="1:11" x14ac:dyDescent="0.2">
      <c r="A45" s="20" t="s">
        <v>413</v>
      </c>
      <c r="B45" s="55">
        <v>267</v>
      </c>
      <c r="C45" s="138">
        <f>IF(B47=0, "-", B45/B47)</f>
        <v>0.1141025641025641</v>
      </c>
      <c r="D45" s="55">
        <v>226</v>
      </c>
      <c r="E45" s="78">
        <f>IF(D47=0, "-", D45/D47)</f>
        <v>7.483443708609272E-2</v>
      </c>
      <c r="F45" s="128">
        <v>1076</v>
      </c>
      <c r="G45" s="138">
        <f>IF(F47=0, "-", F45/F47)</f>
        <v>0.10038249836738501</v>
      </c>
      <c r="H45" s="55">
        <v>1153</v>
      </c>
      <c r="I45" s="78">
        <f>IF(H47=0, "-", H45/H47)</f>
        <v>9.0473948524795983E-2</v>
      </c>
      <c r="J45" s="77">
        <f t="shared" si="2"/>
        <v>0.18141592920353983</v>
      </c>
      <c r="K45" s="78">
        <f t="shared" si="3"/>
        <v>-6.6782307025151783E-2</v>
      </c>
    </row>
    <row r="46" spans="1:11" x14ac:dyDescent="0.2">
      <c r="A46" s="129"/>
      <c r="B46" s="82"/>
      <c r="D46" s="82"/>
      <c r="E46" s="86"/>
      <c r="F46" s="130"/>
      <c r="H46" s="82"/>
      <c r="I46" s="86"/>
      <c r="J46" s="85"/>
      <c r="K46" s="86"/>
    </row>
    <row r="47" spans="1:11" s="38" customFormat="1" x14ac:dyDescent="0.2">
      <c r="A47" s="131" t="s">
        <v>414</v>
      </c>
      <c r="B47" s="32">
        <f>SUM(B27:B46)</f>
        <v>2340</v>
      </c>
      <c r="C47" s="132">
        <f>B47/29302</f>
        <v>7.9858030168589181E-2</v>
      </c>
      <c r="D47" s="32">
        <f>SUM(D27:D46)</f>
        <v>3020</v>
      </c>
      <c r="E47" s="133">
        <f>D47/33924</f>
        <v>8.9022520929135721E-2</v>
      </c>
      <c r="F47" s="121">
        <f>SUM(F27:F46)</f>
        <v>10719</v>
      </c>
      <c r="G47" s="134">
        <f>F47/119606</f>
        <v>8.9619249870407841E-2</v>
      </c>
      <c r="H47" s="32">
        <f>SUM(H27:H46)</f>
        <v>12744</v>
      </c>
      <c r="I47" s="133">
        <f>H47/157800</f>
        <v>8.0760456273764256E-2</v>
      </c>
      <c r="J47" s="35">
        <f>IF(D47=0, "-", IF((B47-D47)/D47&lt;10, (B47-D47)/D47, "&gt;999%"))</f>
        <v>-0.2251655629139073</v>
      </c>
      <c r="K47" s="36">
        <f>IF(H47=0, "-", IF((F47-H47)/H47&lt;10, (F47-H47)/H47, "&gt;999%"))</f>
        <v>-0.15889830508474576</v>
      </c>
    </row>
    <row r="48" spans="1:11" x14ac:dyDescent="0.2">
      <c r="B48" s="130"/>
      <c r="D48" s="130"/>
      <c r="F48" s="130"/>
      <c r="H48" s="130"/>
    </row>
    <row r="49" spans="1:11" x14ac:dyDescent="0.2">
      <c r="A49" s="123" t="s">
        <v>415</v>
      </c>
      <c r="B49" s="124" t="s">
        <v>169</v>
      </c>
      <c r="C49" s="125" t="s">
        <v>170</v>
      </c>
      <c r="D49" s="124" t="s">
        <v>169</v>
      </c>
      <c r="E49" s="126" t="s">
        <v>170</v>
      </c>
      <c r="F49" s="125" t="s">
        <v>169</v>
      </c>
      <c r="G49" s="125" t="s">
        <v>170</v>
      </c>
      <c r="H49" s="124" t="s">
        <v>169</v>
      </c>
      <c r="I49" s="126" t="s">
        <v>170</v>
      </c>
      <c r="J49" s="124"/>
      <c r="K49" s="126"/>
    </row>
    <row r="50" spans="1:11" x14ac:dyDescent="0.2">
      <c r="A50" s="20" t="s">
        <v>416</v>
      </c>
      <c r="B50" s="55">
        <v>38</v>
      </c>
      <c r="C50" s="138">
        <f>IF(B61=0, "-", B50/B61)</f>
        <v>5.1144010767160158E-2</v>
      </c>
      <c r="D50" s="55">
        <v>41</v>
      </c>
      <c r="E50" s="78">
        <f>IF(D61=0, "-", D50/D61)</f>
        <v>8.4016393442622947E-2</v>
      </c>
      <c r="F50" s="128">
        <v>163</v>
      </c>
      <c r="G50" s="138">
        <f>IF(F61=0, "-", F50/F61)</f>
        <v>5.4716347767707285E-2</v>
      </c>
      <c r="H50" s="55">
        <v>277</v>
      </c>
      <c r="I50" s="78">
        <f>IF(H61=0, "-", H50/H61)</f>
        <v>9.2271818787475021E-2</v>
      </c>
      <c r="J50" s="77">
        <f t="shared" ref="J50:J59" si="4">IF(D50=0, "-", IF((B50-D50)/D50&lt;10, (B50-D50)/D50, "&gt;999%"))</f>
        <v>-7.3170731707317069E-2</v>
      </c>
      <c r="K50" s="78">
        <f t="shared" ref="K50:K59" si="5">IF(H50=0, "-", IF((F50-H50)/H50&lt;10, (F50-H50)/H50, "&gt;999%"))</f>
        <v>-0.41155234657039713</v>
      </c>
    </row>
    <row r="51" spans="1:11" x14ac:dyDescent="0.2">
      <c r="A51" s="20" t="s">
        <v>417</v>
      </c>
      <c r="B51" s="55">
        <v>103</v>
      </c>
      <c r="C51" s="138">
        <f>IF(B61=0, "-", B51/B61)</f>
        <v>0.1386271870794078</v>
      </c>
      <c r="D51" s="55">
        <v>0</v>
      </c>
      <c r="E51" s="78">
        <f>IF(D61=0, "-", D51/D61)</f>
        <v>0</v>
      </c>
      <c r="F51" s="128">
        <v>485</v>
      </c>
      <c r="G51" s="138">
        <f>IF(F61=0, "-", F51/F61)</f>
        <v>0.16280631084256461</v>
      </c>
      <c r="H51" s="55">
        <v>68</v>
      </c>
      <c r="I51" s="78">
        <f>IF(H61=0, "-", H51/H61)</f>
        <v>2.2651565622918056E-2</v>
      </c>
      <c r="J51" s="77" t="str">
        <f t="shared" si="4"/>
        <v>-</v>
      </c>
      <c r="K51" s="78">
        <f t="shared" si="5"/>
        <v>6.132352941176471</v>
      </c>
    </row>
    <row r="52" spans="1:11" x14ac:dyDescent="0.2">
      <c r="A52" s="20" t="s">
        <v>418</v>
      </c>
      <c r="B52" s="55">
        <v>167</v>
      </c>
      <c r="C52" s="138">
        <f>IF(B61=0, "-", B52/B61)</f>
        <v>0.22476446837146702</v>
      </c>
      <c r="D52" s="55">
        <v>104</v>
      </c>
      <c r="E52" s="78">
        <f>IF(D61=0, "-", D52/D61)</f>
        <v>0.21311475409836064</v>
      </c>
      <c r="F52" s="128">
        <v>693</v>
      </c>
      <c r="G52" s="138">
        <f>IF(F61=0, "-", F52/F61)</f>
        <v>0.23262839879154079</v>
      </c>
      <c r="H52" s="55">
        <v>545</v>
      </c>
      <c r="I52" s="78">
        <f>IF(H61=0, "-", H52/H61)</f>
        <v>0.181545636242505</v>
      </c>
      <c r="J52" s="77">
        <f t="shared" si="4"/>
        <v>0.60576923076923073</v>
      </c>
      <c r="K52" s="78">
        <f t="shared" si="5"/>
        <v>0.27155963302752295</v>
      </c>
    </row>
    <row r="53" spans="1:11" x14ac:dyDescent="0.2">
      <c r="A53" s="20" t="s">
        <v>419</v>
      </c>
      <c r="B53" s="55">
        <v>51</v>
      </c>
      <c r="C53" s="138">
        <f>IF(B61=0, "-", B53/B61)</f>
        <v>6.8640646029609689E-2</v>
      </c>
      <c r="D53" s="55">
        <v>48</v>
      </c>
      <c r="E53" s="78">
        <f>IF(D61=0, "-", D53/D61)</f>
        <v>9.8360655737704916E-2</v>
      </c>
      <c r="F53" s="128">
        <v>143</v>
      </c>
      <c r="G53" s="138">
        <f>IF(F61=0, "-", F53/F61)</f>
        <v>4.8002685464921112E-2</v>
      </c>
      <c r="H53" s="55">
        <v>514</v>
      </c>
      <c r="I53" s="78">
        <f>IF(H61=0, "-", H53/H61)</f>
        <v>0.17121918720852763</v>
      </c>
      <c r="J53" s="77">
        <f t="shared" si="4"/>
        <v>6.25E-2</v>
      </c>
      <c r="K53" s="78">
        <f t="shared" si="5"/>
        <v>-0.72178988326848248</v>
      </c>
    </row>
    <row r="54" spans="1:11" x14ac:dyDescent="0.2">
      <c r="A54" s="20" t="s">
        <v>420</v>
      </c>
      <c r="B54" s="55">
        <v>0</v>
      </c>
      <c r="C54" s="138">
        <f>IF(B61=0, "-", B54/B61)</f>
        <v>0</v>
      </c>
      <c r="D54" s="55">
        <v>5</v>
      </c>
      <c r="E54" s="78">
        <f>IF(D61=0, "-", D54/D61)</f>
        <v>1.0245901639344262E-2</v>
      </c>
      <c r="F54" s="128">
        <v>72</v>
      </c>
      <c r="G54" s="138">
        <f>IF(F61=0, "-", F54/F61)</f>
        <v>2.4169184290030211E-2</v>
      </c>
      <c r="H54" s="55">
        <v>16</v>
      </c>
      <c r="I54" s="78">
        <f>IF(H61=0, "-", H54/H61)</f>
        <v>5.3297801465689541E-3</v>
      </c>
      <c r="J54" s="77">
        <f t="shared" si="4"/>
        <v>-1</v>
      </c>
      <c r="K54" s="78">
        <f t="shared" si="5"/>
        <v>3.5</v>
      </c>
    </row>
    <row r="55" spans="1:11" x14ac:dyDescent="0.2">
      <c r="A55" s="20" t="s">
        <v>421</v>
      </c>
      <c r="B55" s="55">
        <v>32</v>
      </c>
      <c r="C55" s="138">
        <f>IF(B61=0, "-", B55/B61)</f>
        <v>4.306864064602961E-2</v>
      </c>
      <c r="D55" s="55">
        <v>40</v>
      </c>
      <c r="E55" s="78">
        <f>IF(D61=0, "-", D55/D61)</f>
        <v>8.1967213114754092E-2</v>
      </c>
      <c r="F55" s="128">
        <v>100</v>
      </c>
      <c r="G55" s="138">
        <f>IF(F61=0, "-", F55/F61)</f>
        <v>3.3568311513930853E-2</v>
      </c>
      <c r="H55" s="55">
        <v>146</v>
      </c>
      <c r="I55" s="78">
        <f>IF(H61=0, "-", H55/H61)</f>
        <v>4.8634243837441707E-2</v>
      </c>
      <c r="J55" s="77">
        <f t="shared" si="4"/>
        <v>-0.2</v>
      </c>
      <c r="K55" s="78">
        <f t="shared" si="5"/>
        <v>-0.31506849315068491</v>
      </c>
    </row>
    <row r="56" spans="1:11" x14ac:dyDescent="0.2">
      <c r="A56" s="20" t="s">
        <v>422</v>
      </c>
      <c r="B56" s="55">
        <v>63</v>
      </c>
      <c r="C56" s="138">
        <f>IF(B61=0, "-", B56/B61)</f>
        <v>8.47913862718708E-2</v>
      </c>
      <c r="D56" s="55">
        <v>55</v>
      </c>
      <c r="E56" s="78">
        <f>IF(D61=0, "-", D56/D61)</f>
        <v>0.11270491803278689</v>
      </c>
      <c r="F56" s="128">
        <v>190</v>
      </c>
      <c r="G56" s="138">
        <f>IF(F61=0, "-", F56/F61)</f>
        <v>6.3779791876468608E-2</v>
      </c>
      <c r="H56" s="55">
        <v>220</v>
      </c>
      <c r="I56" s="78">
        <f>IF(H61=0, "-", H56/H61)</f>
        <v>7.3284477015323118E-2</v>
      </c>
      <c r="J56" s="77">
        <f t="shared" si="4"/>
        <v>0.14545454545454545</v>
      </c>
      <c r="K56" s="78">
        <f t="shared" si="5"/>
        <v>-0.13636363636363635</v>
      </c>
    </row>
    <row r="57" spans="1:11" x14ac:dyDescent="0.2">
      <c r="A57" s="20" t="s">
        <v>423</v>
      </c>
      <c r="B57" s="55">
        <v>137</v>
      </c>
      <c r="C57" s="138">
        <f>IF(B61=0, "-", B57/B61)</f>
        <v>0.18438761776581428</v>
      </c>
      <c r="D57" s="55">
        <v>114</v>
      </c>
      <c r="E57" s="78">
        <f>IF(D61=0, "-", D57/D61)</f>
        <v>0.23360655737704919</v>
      </c>
      <c r="F57" s="128">
        <v>564</v>
      </c>
      <c r="G57" s="138">
        <f>IF(F61=0, "-", F57/F61)</f>
        <v>0.18932527693856999</v>
      </c>
      <c r="H57" s="55">
        <v>613</v>
      </c>
      <c r="I57" s="78">
        <f>IF(H61=0, "-", H57/H61)</f>
        <v>0.20419720186542306</v>
      </c>
      <c r="J57" s="77">
        <f t="shared" si="4"/>
        <v>0.20175438596491227</v>
      </c>
      <c r="K57" s="78">
        <f t="shared" si="5"/>
        <v>-7.9934747145187598E-2</v>
      </c>
    </row>
    <row r="58" spans="1:11" x14ac:dyDescent="0.2">
      <c r="A58" s="20" t="s">
        <v>424</v>
      </c>
      <c r="B58" s="55">
        <v>20</v>
      </c>
      <c r="C58" s="138">
        <f>IF(B61=0, "-", B58/B61)</f>
        <v>2.6917900403768506E-2</v>
      </c>
      <c r="D58" s="55">
        <v>24</v>
      </c>
      <c r="E58" s="78">
        <f>IF(D61=0, "-", D58/D61)</f>
        <v>4.9180327868852458E-2</v>
      </c>
      <c r="F58" s="128">
        <v>137</v>
      </c>
      <c r="G58" s="138">
        <f>IF(F61=0, "-", F58/F61)</f>
        <v>4.5988586774085266E-2</v>
      </c>
      <c r="H58" s="55">
        <v>165</v>
      </c>
      <c r="I58" s="78">
        <f>IF(H61=0, "-", H58/H61)</f>
        <v>5.4963357761492339E-2</v>
      </c>
      <c r="J58" s="77">
        <f t="shared" si="4"/>
        <v>-0.16666666666666666</v>
      </c>
      <c r="K58" s="78">
        <f t="shared" si="5"/>
        <v>-0.16969696969696971</v>
      </c>
    </row>
    <row r="59" spans="1:11" x14ac:dyDescent="0.2">
      <c r="A59" s="20" t="s">
        <v>425</v>
      </c>
      <c r="B59" s="55">
        <v>132</v>
      </c>
      <c r="C59" s="138">
        <f>IF(B61=0, "-", B59/B61)</f>
        <v>0.17765814266487215</v>
      </c>
      <c r="D59" s="55">
        <v>57</v>
      </c>
      <c r="E59" s="78">
        <f>IF(D61=0, "-", D59/D61)</f>
        <v>0.11680327868852459</v>
      </c>
      <c r="F59" s="128">
        <v>432</v>
      </c>
      <c r="G59" s="138">
        <f>IF(F61=0, "-", F59/F61)</f>
        <v>0.14501510574018128</v>
      </c>
      <c r="H59" s="55">
        <v>438</v>
      </c>
      <c r="I59" s="78">
        <f>IF(H61=0, "-", H59/H61)</f>
        <v>0.14590273151232511</v>
      </c>
      <c r="J59" s="77">
        <f t="shared" si="4"/>
        <v>1.3157894736842106</v>
      </c>
      <c r="K59" s="78">
        <f t="shared" si="5"/>
        <v>-1.3698630136986301E-2</v>
      </c>
    </row>
    <row r="60" spans="1:11" x14ac:dyDescent="0.2">
      <c r="A60" s="129"/>
      <c r="B60" s="82"/>
      <c r="D60" s="82"/>
      <c r="E60" s="86"/>
      <c r="F60" s="130"/>
      <c r="H60" s="82"/>
      <c r="I60" s="86"/>
      <c r="J60" s="85"/>
      <c r="K60" s="86"/>
    </row>
    <row r="61" spans="1:11" s="38" customFormat="1" x14ac:dyDescent="0.2">
      <c r="A61" s="131" t="s">
        <v>426</v>
      </c>
      <c r="B61" s="32">
        <f>SUM(B50:B60)</f>
        <v>743</v>
      </c>
      <c r="C61" s="132">
        <f>B61/29302</f>
        <v>2.5356630946693059E-2</v>
      </c>
      <c r="D61" s="32">
        <f>SUM(D50:D60)</f>
        <v>488</v>
      </c>
      <c r="E61" s="133">
        <f>D61/33924</f>
        <v>1.4385096097158354E-2</v>
      </c>
      <c r="F61" s="121">
        <f>SUM(F50:F60)</f>
        <v>2979</v>
      </c>
      <c r="G61" s="134">
        <f>F61/119606</f>
        <v>2.4906777251977326E-2</v>
      </c>
      <c r="H61" s="32">
        <f>SUM(H50:H60)</f>
        <v>3002</v>
      </c>
      <c r="I61" s="133">
        <f>H61/157800</f>
        <v>1.9024081115335868E-2</v>
      </c>
      <c r="J61" s="35">
        <f>IF(D61=0, "-", IF((B61-D61)/D61&lt;10, (B61-D61)/D61, "&gt;999%"))</f>
        <v>0.52254098360655743</v>
      </c>
      <c r="K61" s="36">
        <f>IF(H61=0, "-", IF((F61-H61)/H61&lt;10, (F61-H61)/H61, "&gt;999%"))</f>
        <v>-7.6615589606928713E-3</v>
      </c>
    </row>
    <row r="62" spans="1:11" x14ac:dyDescent="0.2">
      <c r="B62" s="130"/>
      <c r="D62" s="130"/>
      <c r="F62" s="130"/>
      <c r="H62" s="130"/>
    </row>
    <row r="63" spans="1:11" s="38" customFormat="1" x14ac:dyDescent="0.2">
      <c r="A63" s="131" t="s">
        <v>427</v>
      </c>
      <c r="B63" s="32">
        <v>3083</v>
      </c>
      <c r="C63" s="132">
        <f>B63/29302</f>
        <v>0.10521466111528223</v>
      </c>
      <c r="D63" s="32">
        <v>3508</v>
      </c>
      <c r="E63" s="133">
        <f>D63/33924</f>
        <v>0.10340761702629407</v>
      </c>
      <c r="F63" s="121">
        <v>13698</v>
      </c>
      <c r="G63" s="134">
        <f>F63/119606</f>
        <v>0.11452602712238516</v>
      </c>
      <c r="H63" s="32">
        <v>15746</v>
      </c>
      <c r="I63" s="133">
        <f>H63/157800</f>
        <v>9.9784537389100134E-2</v>
      </c>
      <c r="J63" s="35">
        <f>IF(D63=0, "-", IF((B63-D63)/D63&lt;10, (B63-D63)/D63, "&gt;999%"))</f>
        <v>-0.12115165336374002</v>
      </c>
      <c r="K63" s="36">
        <f>IF(H63=0, "-", IF((F63-H63)/H63&lt;10, (F63-H63)/H63, "&gt;999%"))</f>
        <v>-0.13006477835640798</v>
      </c>
    </row>
    <row r="64" spans="1:11" x14ac:dyDescent="0.2">
      <c r="B64" s="130"/>
      <c r="D64" s="130"/>
      <c r="F64" s="130"/>
      <c r="H64" s="130"/>
    </row>
    <row r="65" spans="1:11" ht="15.75" x14ac:dyDescent="0.25">
      <c r="A65" s="122" t="s">
        <v>37</v>
      </c>
      <c r="B65" s="170" t="s">
        <v>4</v>
      </c>
      <c r="C65" s="172"/>
      <c r="D65" s="172"/>
      <c r="E65" s="171"/>
      <c r="F65" s="170" t="s">
        <v>167</v>
      </c>
      <c r="G65" s="172"/>
      <c r="H65" s="172"/>
      <c r="I65" s="171"/>
      <c r="J65" s="170" t="s">
        <v>168</v>
      </c>
      <c r="K65" s="171"/>
    </row>
    <row r="66" spans="1:11" x14ac:dyDescent="0.2">
      <c r="A66" s="16"/>
      <c r="B66" s="170">
        <f>VALUE(RIGHT($B$2, 4))</f>
        <v>2020</v>
      </c>
      <c r="C66" s="171"/>
      <c r="D66" s="170">
        <f>B66-1</f>
        <v>2019</v>
      </c>
      <c r="E66" s="178"/>
      <c r="F66" s="170">
        <f>B66</f>
        <v>2020</v>
      </c>
      <c r="G66" s="178"/>
      <c r="H66" s="170">
        <f>D66</f>
        <v>2019</v>
      </c>
      <c r="I66" s="178"/>
      <c r="J66" s="13" t="s">
        <v>8</v>
      </c>
      <c r="K66" s="14" t="s">
        <v>5</v>
      </c>
    </row>
    <row r="67" spans="1:11" x14ac:dyDescent="0.2">
      <c r="A67" s="123" t="s">
        <v>428</v>
      </c>
      <c r="B67" s="124" t="s">
        <v>169</v>
      </c>
      <c r="C67" s="125" t="s">
        <v>170</v>
      </c>
      <c r="D67" s="124" t="s">
        <v>169</v>
      </c>
      <c r="E67" s="126" t="s">
        <v>170</v>
      </c>
      <c r="F67" s="125" t="s">
        <v>169</v>
      </c>
      <c r="G67" s="125" t="s">
        <v>170</v>
      </c>
      <c r="H67" s="124" t="s">
        <v>169</v>
      </c>
      <c r="I67" s="126" t="s">
        <v>170</v>
      </c>
      <c r="J67" s="124"/>
      <c r="K67" s="126"/>
    </row>
    <row r="68" spans="1:11" x14ac:dyDescent="0.2">
      <c r="A68" s="20" t="s">
        <v>429</v>
      </c>
      <c r="B68" s="55">
        <v>1</v>
      </c>
      <c r="C68" s="138">
        <f>IF(B92=0, "-", B68/B92)</f>
        <v>2.1431633090441491E-4</v>
      </c>
      <c r="D68" s="55">
        <v>0</v>
      </c>
      <c r="E68" s="78">
        <f>IF(D92=0, "-", D68/D92)</f>
        <v>0</v>
      </c>
      <c r="F68" s="128">
        <v>5</v>
      </c>
      <c r="G68" s="138">
        <f>IF(F92=0, "-", F68/F92)</f>
        <v>2.5172431153400795E-4</v>
      </c>
      <c r="H68" s="55">
        <v>0</v>
      </c>
      <c r="I68" s="78">
        <f>IF(H92=0, "-", H68/H92)</f>
        <v>0</v>
      </c>
      <c r="J68" s="77" t="str">
        <f t="shared" ref="J68:J90" si="6">IF(D68=0, "-", IF((B68-D68)/D68&lt;10, (B68-D68)/D68, "&gt;999%"))</f>
        <v>-</v>
      </c>
      <c r="K68" s="78" t="str">
        <f t="shared" ref="K68:K90" si="7">IF(H68=0, "-", IF((F68-H68)/H68&lt;10, (F68-H68)/H68, "&gt;999%"))</f>
        <v>-</v>
      </c>
    </row>
    <row r="69" spans="1:11" x14ac:dyDescent="0.2">
      <c r="A69" s="20" t="s">
        <v>430</v>
      </c>
      <c r="B69" s="55">
        <v>32</v>
      </c>
      <c r="C69" s="138">
        <f>IF(B92=0, "-", B69/B92)</f>
        <v>6.8581225889412772E-3</v>
      </c>
      <c r="D69" s="55">
        <v>118</v>
      </c>
      <c r="E69" s="78">
        <f>IF(D92=0, "-", D69/D92)</f>
        <v>1.8518518518518517E-2</v>
      </c>
      <c r="F69" s="128">
        <v>433</v>
      </c>
      <c r="G69" s="138">
        <f>IF(F92=0, "-", F69/F92)</f>
        <v>2.1799325378845089E-2</v>
      </c>
      <c r="H69" s="55">
        <v>890</v>
      </c>
      <c r="I69" s="78">
        <f>IF(H92=0, "-", H69/H92)</f>
        <v>3.3808167141500478E-2</v>
      </c>
      <c r="J69" s="77">
        <f t="shared" si="6"/>
        <v>-0.72881355932203384</v>
      </c>
      <c r="K69" s="78">
        <f t="shared" si="7"/>
        <v>-0.51348314606741574</v>
      </c>
    </row>
    <row r="70" spans="1:11" x14ac:dyDescent="0.2">
      <c r="A70" s="20" t="s">
        <v>431</v>
      </c>
      <c r="B70" s="55">
        <v>20</v>
      </c>
      <c r="C70" s="138">
        <f>IF(B92=0, "-", B70/B92)</f>
        <v>4.2863266180882984E-3</v>
      </c>
      <c r="D70" s="55">
        <v>16</v>
      </c>
      <c r="E70" s="78">
        <f>IF(D92=0, "-", D70/D92)</f>
        <v>2.5109855618330196E-3</v>
      </c>
      <c r="F70" s="128">
        <v>70</v>
      </c>
      <c r="G70" s="138">
        <f>IF(F92=0, "-", F70/F92)</f>
        <v>3.5241403614761115E-3</v>
      </c>
      <c r="H70" s="55">
        <v>57</v>
      </c>
      <c r="I70" s="78">
        <f>IF(H92=0, "-", H70/H92)</f>
        <v>2.1652421652421654E-3</v>
      </c>
      <c r="J70" s="77">
        <f t="shared" si="6"/>
        <v>0.25</v>
      </c>
      <c r="K70" s="78">
        <f t="shared" si="7"/>
        <v>0.22807017543859648</v>
      </c>
    </row>
    <row r="71" spans="1:11" x14ac:dyDescent="0.2">
      <c r="A71" s="20" t="s">
        <v>432</v>
      </c>
      <c r="B71" s="55">
        <v>77</v>
      </c>
      <c r="C71" s="138">
        <f>IF(B92=0, "-", B71/B92)</f>
        <v>1.6502357479639948E-2</v>
      </c>
      <c r="D71" s="55">
        <v>475</v>
      </c>
      <c r="E71" s="78">
        <f>IF(D92=0, "-", D71/D92)</f>
        <v>7.4544883866917766E-2</v>
      </c>
      <c r="F71" s="128">
        <v>447</v>
      </c>
      <c r="G71" s="138">
        <f>IF(F92=0, "-", F71/F92)</f>
        <v>2.2504153451140312E-2</v>
      </c>
      <c r="H71" s="55">
        <v>1698</v>
      </c>
      <c r="I71" s="78">
        <f>IF(H92=0, "-", H71/H92)</f>
        <v>6.4501424501424501E-2</v>
      </c>
      <c r="J71" s="77">
        <f t="shared" si="6"/>
        <v>-0.83789473684210525</v>
      </c>
      <c r="K71" s="78">
        <f t="shared" si="7"/>
        <v>-0.73674911660777387</v>
      </c>
    </row>
    <row r="72" spans="1:11" x14ac:dyDescent="0.2">
      <c r="A72" s="20" t="s">
        <v>433</v>
      </c>
      <c r="B72" s="55">
        <v>412</v>
      </c>
      <c r="C72" s="138">
        <f>IF(B92=0, "-", B72/B92)</f>
        <v>8.8298328332618942E-2</v>
      </c>
      <c r="D72" s="55">
        <v>617</v>
      </c>
      <c r="E72" s="78">
        <f>IF(D92=0, "-", D72/D92)</f>
        <v>9.682988072818581E-2</v>
      </c>
      <c r="F72" s="128">
        <v>1657</v>
      </c>
      <c r="G72" s="138">
        <f>IF(F92=0, "-", F72/F92)</f>
        <v>8.3421436842370231E-2</v>
      </c>
      <c r="H72" s="55">
        <v>2365</v>
      </c>
      <c r="I72" s="78">
        <f>IF(H92=0, "-", H72/H92)</f>
        <v>8.9838556505223169E-2</v>
      </c>
      <c r="J72" s="77">
        <f t="shared" si="6"/>
        <v>-0.33225283630470015</v>
      </c>
      <c r="K72" s="78">
        <f t="shared" si="7"/>
        <v>-0.29936575052854125</v>
      </c>
    </row>
    <row r="73" spans="1:11" x14ac:dyDescent="0.2">
      <c r="A73" s="20" t="s">
        <v>434</v>
      </c>
      <c r="B73" s="55">
        <v>656</v>
      </c>
      <c r="C73" s="138">
        <f>IF(B92=0, "-", B73/B92)</f>
        <v>0.14059151307329618</v>
      </c>
      <c r="D73" s="55">
        <v>647</v>
      </c>
      <c r="E73" s="78">
        <f>IF(D92=0, "-", D73/D92)</f>
        <v>0.10153797865662273</v>
      </c>
      <c r="F73" s="128">
        <v>2041</v>
      </c>
      <c r="G73" s="138">
        <f>IF(F92=0, "-", F73/F92)</f>
        <v>0.10275386396818205</v>
      </c>
      <c r="H73" s="55">
        <v>2501</v>
      </c>
      <c r="I73" s="78">
        <f>IF(H92=0, "-", H73/H92)</f>
        <v>9.5004748338081674E-2</v>
      </c>
      <c r="J73" s="77">
        <f t="shared" si="6"/>
        <v>1.3910355486862442E-2</v>
      </c>
      <c r="K73" s="78">
        <f t="shared" si="7"/>
        <v>-0.1839264294282287</v>
      </c>
    </row>
    <row r="74" spans="1:11" x14ac:dyDescent="0.2">
      <c r="A74" s="20" t="s">
        <v>435</v>
      </c>
      <c r="B74" s="55">
        <v>17</v>
      </c>
      <c r="C74" s="138">
        <f>IF(B92=0, "-", B74/B92)</f>
        <v>3.6433776253750536E-3</v>
      </c>
      <c r="D74" s="55">
        <v>22</v>
      </c>
      <c r="E74" s="78">
        <f>IF(D92=0, "-", D74/D92)</f>
        <v>3.4526051475204018E-3</v>
      </c>
      <c r="F74" s="128">
        <v>74</v>
      </c>
      <c r="G74" s="138">
        <f>IF(F92=0, "-", F74/F92)</f>
        <v>3.7255198107033179E-3</v>
      </c>
      <c r="H74" s="55">
        <v>102</v>
      </c>
      <c r="I74" s="78">
        <f>IF(H92=0, "-", H74/H92)</f>
        <v>3.8746438746438748E-3</v>
      </c>
      <c r="J74" s="77">
        <f t="shared" si="6"/>
        <v>-0.22727272727272727</v>
      </c>
      <c r="K74" s="78">
        <f t="shared" si="7"/>
        <v>-0.27450980392156865</v>
      </c>
    </row>
    <row r="75" spans="1:11" x14ac:dyDescent="0.2">
      <c r="A75" s="20" t="s">
        <v>436</v>
      </c>
      <c r="B75" s="55">
        <v>401</v>
      </c>
      <c r="C75" s="138">
        <f>IF(B92=0, "-", B75/B92)</f>
        <v>8.594084869267038E-2</v>
      </c>
      <c r="D75" s="55">
        <v>556</v>
      </c>
      <c r="E75" s="78">
        <f>IF(D92=0, "-", D75/D92)</f>
        <v>8.7256748273697421E-2</v>
      </c>
      <c r="F75" s="128">
        <v>1846</v>
      </c>
      <c r="G75" s="138">
        <f>IF(F92=0, "-", F75/F92)</f>
        <v>9.2936615818355731E-2</v>
      </c>
      <c r="H75" s="55">
        <v>2484</v>
      </c>
      <c r="I75" s="78">
        <f>IF(H92=0, "-", H75/H92)</f>
        <v>9.4358974358974362E-2</v>
      </c>
      <c r="J75" s="77">
        <f t="shared" si="6"/>
        <v>-0.27877697841726617</v>
      </c>
      <c r="K75" s="78">
        <f t="shared" si="7"/>
        <v>-0.25684380032206117</v>
      </c>
    </row>
    <row r="76" spans="1:11" x14ac:dyDescent="0.2">
      <c r="A76" s="20" t="s">
        <v>437</v>
      </c>
      <c r="B76" s="55">
        <v>660</v>
      </c>
      <c r="C76" s="138">
        <f>IF(B92=0, "-", B76/B92)</f>
        <v>0.14144877839691383</v>
      </c>
      <c r="D76" s="55">
        <v>891</v>
      </c>
      <c r="E76" s="78">
        <f>IF(D92=0, "-", D76/D92)</f>
        <v>0.13983050847457626</v>
      </c>
      <c r="F76" s="128">
        <v>2847</v>
      </c>
      <c r="G76" s="138">
        <f>IF(F92=0, "-", F76/F92)</f>
        <v>0.14333182298746414</v>
      </c>
      <c r="H76" s="55">
        <v>4092</v>
      </c>
      <c r="I76" s="78">
        <f>IF(H92=0, "-", H76/H92)</f>
        <v>0.15544159544159544</v>
      </c>
      <c r="J76" s="77">
        <f t="shared" si="6"/>
        <v>-0.25925925925925924</v>
      </c>
      <c r="K76" s="78">
        <f t="shared" si="7"/>
        <v>-0.30425219941348974</v>
      </c>
    </row>
    <row r="77" spans="1:11" x14ac:dyDescent="0.2">
      <c r="A77" s="20" t="s">
        <v>438</v>
      </c>
      <c r="B77" s="55">
        <v>0</v>
      </c>
      <c r="C77" s="138">
        <f>IF(B92=0, "-", B77/B92)</f>
        <v>0</v>
      </c>
      <c r="D77" s="55">
        <v>8</v>
      </c>
      <c r="E77" s="78">
        <f>IF(D92=0, "-", D77/D92)</f>
        <v>1.2554927809165098E-3</v>
      </c>
      <c r="F77" s="128">
        <v>0</v>
      </c>
      <c r="G77" s="138">
        <f>IF(F92=0, "-", F77/F92)</f>
        <v>0</v>
      </c>
      <c r="H77" s="55">
        <v>43</v>
      </c>
      <c r="I77" s="78">
        <f>IF(H92=0, "-", H77/H92)</f>
        <v>1.6334283000949668E-3</v>
      </c>
      <c r="J77" s="77">
        <f t="shared" si="6"/>
        <v>-1</v>
      </c>
      <c r="K77" s="78">
        <f t="shared" si="7"/>
        <v>-1</v>
      </c>
    </row>
    <row r="78" spans="1:11" x14ac:dyDescent="0.2">
      <c r="A78" s="20" t="s">
        <v>439</v>
      </c>
      <c r="B78" s="55">
        <v>107</v>
      </c>
      <c r="C78" s="138">
        <f>IF(B92=0, "-", B78/B92)</f>
        <v>2.2931847406772395E-2</v>
      </c>
      <c r="D78" s="55">
        <v>0</v>
      </c>
      <c r="E78" s="78">
        <f>IF(D92=0, "-", D78/D92)</f>
        <v>0</v>
      </c>
      <c r="F78" s="128">
        <v>282</v>
      </c>
      <c r="G78" s="138">
        <f>IF(F92=0, "-", F78/F92)</f>
        <v>1.4197251170518049E-2</v>
      </c>
      <c r="H78" s="55">
        <v>0</v>
      </c>
      <c r="I78" s="78">
        <f>IF(H92=0, "-", H78/H92)</f>
        <v>0</v>
      </c>
      <c r="J78" s="77" t="str">
        <f t="shared" si="6"/>
        <v>-</v>
      </c>
      <c r="K78" s="78" t="str">
        <f t="shared" si="7"/>
        <v>-</v>
      </c>
    </row>
    <row r="79" spans="1:11" x14ac:dyDescent="0.2">
      <c r="A79" s="20" t="s">
        <v>440</v>
      </c>
      <c r="B79" s="55">
        <v>269</v>
      </c>
      <c r="C79" s="138">
        <f>IF(B92=0, "-", B79/B92)</f>
        <v>5.7651093013287615E-2</v>
      </c>
      <c r="D79" s="55">
        <v>394</v>
      </c>
      <c r="E79" s="78">
        <f>IF(D92=0, "-", D79/D92)</f>
        <v>6.1833019460138104E-2</v>
      </c>
      <c r="F79" s="128">
        <v>1118</v>
      </c>
      <c r="G79" s="138">
        <f>IF(F92=0, "-", F79/F92)</f>
        <v>5.6285556059004177E-2</v>
      </c>
      <c r="H79" s="55">
        <v>1927</v>
      </c>
      <c r="I79" s="78">
        <f>IF(H92=0, "-", H79/H92)</f>
        <v>7.3200379867046528E-2</v>
      </c>
      <c r="J79" s="77">
        <f t="shared" si="6"/>
        <v>-0.31725888324873097</v>
      </c>
      <c r="K79" s="78">
        <f t="shared" si="7"/>
        <v>-0.41982355993772702</v>
      </c>
    </row>
    <row r="80" spans="1:11" x14ac:dyDescent="0.2">
      <c r="A80" s="20" t="s">
        <v>441</v>
      </c>
      <c r="B80" s="55">
        <v>474</v>
      </c>
      <c r="C80" s="138">
        <f>IF(B92=0, "-", B80/B92)</f>
        <v>0.10158594084869267</v>
      </c>
      <c r="D80" s="55">
        <v>817</v>
      </c>
      <c r="E80" s="78">
        <f>IF(D92=0, "-", D80/D92)</f>
        <v>0.12821720025109856</v>
      </c>
      <c r="F80" s="128">
        <v>2170</v>
      </c>
      <c r="G80" s="138">
        <f>IF(F92=0, "-", F80/F92)</f>
        <v>0.10924835120575946</v>
      </c>
      <c r="H80" s="55">
        <v>3408</v>
      </c>
      <c r="I80" s="78">
        <f>IF(H92=0, "-", H80/H92)</f>
        <v>0.12945868945868946</v>
      </c>
      <c r="J80" s="77">
        <f t="shared" si="6"/>
        <v>-0.41982864137086906</v>
      </c>
      <c r="K80" s="78">
        <f t="shared" si="7"/>
        <v>-0.36326291079812206</v>
      </c>
    </row>
    <row r="81" spans="1:11" x14ac:dyDescent="0.2">
      <c r="A81" s="20" t="s">
        <v>442</v>
      </c>
      <c r="B81" s="55">
        <v>54</v>
      </c>
      <c r="C81" s="138">
        <f>IF(B92=0, "-", B81/B92)</f>
        <v>1.1573081868838405E-2</v>
      </c>
      <c r="D81" s="55">
        <v>67</v>
      </c>
      <c r="E81" s="78">
        <f>IF(D92=0, "-", D81/D92)</f>
        <v>1.0514752040175769E-2</v>
      </c>
      <c r="F81" s="128">
        <v>163</v>
      </c>
      <c r="G81" s="138">
        <f>IF(F92=0, "-", F81/F92)</f>
        <v>8.2062125560086602E-3</v>
      </c>
      <c r="H81" s="55">
        <v>150</v>
      </c>
      <c r="I81" s="78">
        <f>IF(H92=0, "-", H81/H92)</f>
        <v>5.6980056980056983E-3</v>
      </c>
      <c r="J81" s="77">
        <f t="shared" si="6"/>
        <v>-0.19402985074626866</v>
      </c>
      <c r="K81" s="78">
        <f t="shared" si="7"/>
        <v>8.666666666666667E-2</v>
      </c>
    </row>
    <row r="82" spans="1:11" x14ac:dyDescent="0.2">
      <c r="A82" s="20" t="s">
        <v>443</v>
      </c>
      <c r="B82" s="55">
        <v>11</v>
      </c>
      <c r="C82" s="138">
        <f>IF(B92=0, "-", B82/B92)</f>
        <v>2.3574796399485642E-3</v>
      </c>
      <c r="D82" s="55">
        <v>42</v>
      </c>
      <c r="E82" s="78">
        <f>IF(D92=0, "-", D82/D92)</f>
        <v>6.5913370998116763E-3</v>
      </c>
      <c r="F82" s="128">
        <v>45</v>
      </c>
      <c r="G82" s="138">
        <f>IF(F92=0, "-", F82/F92)</f>
        <v>2.2655188038060714E-3</v>
      </c>
      <c r="H82" s="55">
        <v>83</v>
      </c>
      <c r="I82" s="78">
        <f>IF(H92=0, "-", H82/H92)</f>
        <v>3.1528964862298195E-3</v>
      </c>
      <c r="J82" s="77">
        <f t="shared" si="6"/>
        <v>-0.73809523809523814</v>
      </c>
      <c r="K82" s="78">
        <f t="shared" si="7"/>
        <v>-0.45783132530120479</v>
      </c>
    </row>
    <row r="83" spans="1:11" x14ac:dyDescent="0.2">
      <c r="A83" s="20" t="s">
        <v>444</v>
      </c>
      <c r="B83" s="55">
        <v>80</v>
      </c>
      <c r="C83" s="138">
        <f>IF(B92=0, "-", B83/B92)</f>
        <v>1.7145306472353194E-2</v>
      </c>
      <c r="D83" s="55">
        <v>77</v>
      </c>
      <c r="E83" s="78">
        <f>IF(D92=0, "-", D83/D92)</f>
        <v>1.2084118016321406E-2</v>
      </c>
      <c r="F83" s="128">
        <v>289</v>
      </c>
      <c r="G83" s="138">
        <f>IF(F92=0, "-", F83/F92)</f>
        <v>1.454966520666566E-2</v>
      </c>
      <c r="H83" s="55">
        <v>457</v>
      </c>
      <c r="I83" s="78">
        <f>IF(H92=0, "-", H83/H92)</f>
        <v>1.7359924026590694E-2</v>
      </c>
      <c r="J83" s="77">
        <f t="shared" si="6"/>
        <v>3.896103896103896E-2</v>
      </c>
      <c r="K83" s="78">
        <f t="shared" si="7"/>
        <v>-0.36761487964989059</v>
      </c>
    </row>
    <row r="84" spans="1:11" x14ac:dyDescent="0.2">
      <c r="A84" s="20" t="s">
        <v>445</v>
      </c>
      <c r="B84" s="55">
        <v>47</v>
      </c>
      <c r="C84" s="138">
        <f>IF(B92=0, "-", B84/B92)</f>
        <v>1.0072867552507501E-2</v>
      </c>
      <c r="D84" s="55">
        <v>49</v>
      </c>
      <c r="E84" s="78">
        <f>IF(D92=0, "-", D84/D92)</f>
        <v>7.6898932831136217E-3</v>
      </c>
      <c r="F84" s="128">
        <v>149</v>
      </c>
      <c r="G84" s="138">
        <f>IF(F92=0, "-", F84/F92)</f>
        <v>7.5013844837134372E-3</v>
      </c>
      <c r="H84" s="55">
        <v>207</v>
      </c>
      <c r="I84" s="78">
        <f>IF(H92=0, "-", H84/H92)</f>
        <v>7.8632478632478641E-3</v>
      </c>
      <c r="J84" s="77">
        <f t="shared" si="6"/>
        <v>-4.0816326530612242E-2</v>
      </c>
      <c r="K84" s="78">
        <f t="shared" si="7"/>
        <v>-0.28019323671497587</v>
      </c>
    </row>
    <row r="85" spans="1:11" x14ac:dyDescent="0.2">
      <c r="A85" s="20" t="s">
        <v>446</v>
      </c>
      <c r="B85" s="55">
        <v>9</v>
      </c>
      <c r="C85" s="138">
        <f>IF(B92=0, "-", B85/B92)</f>
        <v>1.9288469781397343E-3</v>
      </c>
      <c r="D85" s="55">
        <v>0</v>
      </c>
      <c r="E85" s="78">
        <f>IF(D92=0, "-", D85/D92)</f>
        <v>0</v>
      </c>
      <c r="F85" s="128">
        <v>27</v>
      </c>
      <c r="G85" s="138">
        <f>IF(F92=0, "-", F85/F92)</f>
        <v>1.3593112822836431E-3</v>
      </c>
      <c r="H85" s="55">
        <v>0</v>
      </c>
      <c r="I85" s="78">
        <f>IF(H92=0, "-", H85/H92)</f>
        <v>0</v>
      </c>
      <c r="J85" s="77" t="str">
        <f t="shared" si="6"/>
        <v>-</v>
      </c>
      <c r="K85" s="78" t="str">
        <f t="shared" si="7"/>
        <v>-</v>
      </c>
    </row>
    <row r="86" spans="1:11" x14ac:dyDescent="0.2">
      <c r="A86" s="20" t="s">
        <v>447</v>
      </c>
      <c r="B86" s="55">
        <v>366</v>
      </c>
      <c r="C86" s="138">
        <f>IF(B92=0, "-", B86/B92)</f>
        <v>7.8439777111015865E-2</v>
      </c>
      <c r="D86" s="55">
        <v>667</v>
      </c>
      <c r="E86" s="78">
        <f>IF(D92=0, "-", D86/D92)</f>
        <v>0.10467671060891399</v>
      </c>
      <c r="F86" s="128">
        <v>1239</v>
      </c>
      <c r="G86" s="138">
        <f>IF(F92=0, "-", F86/F92)</f>
        <v>6.2377284398127168E-2</v>
      </c>
      <c r="H86" s="55">
        <v>1843</v>
      </c>
      <c r="I86" s="78">
        <f>IF(H92=0, "-", H86/H92)</f>
        <v>7.0009496676163338E-2</v>
      </c>
      <c r="J86" s="77">
        <f t="shared" si="6"/>
        <v>-0.45127436281859068</v>
      </c>
      <c r="K86" s="78">
        <f t="shared" si="7"/>
        <v>-0.32772653282691266</v>
      </c>
    </row>
    <row r="87" spans="1:11" x14ac:dyDescent="0.2">
      <c r="A87" s="20" t="s">
        <v>448</v>
      </c>
      <c r="B87" s="55">
        <v>0</v>
      </c>
      <c r="C87" s="138">
        <f>IF(B92=0, "-", B87/B92)</f>
        <v>0</v>
      </c>
      <c r="D87" s="55">
        <v>0</v>
      </c>
      <c r="E87" s="78">
        <f>IF(D92=0, "-", D87/D92)</f>
        <v>0</v>
      </c>
      <c r="F87" s="128">
        <v>0</v>
      </c>
      <c r="G87" s="138">
        <f>IF(F92=0, "-", F87/F92)</f>
        <v>0</v>
      </c>
      <c r="H87" s="55">
        <v>23</v>
      </c>
      <c r="I87" s="78">
        <f>IF(H92=0, "-", H87/H92)</f>
        <v>8.7369420702754035E-4</v>
      </c>
      <c r="J87" s="77" t="str">
        <f t="shared" si="6"/>
        <v>-</v>
      </c>
      <c r="K87" s="78">
        <f t="shared" si="7"/>
        <v>-1</v>
      </c>
    </row>
    <row r="88" spans="1:11" x14ac:dyDescent="0.2">
      <c r="A88" s="20" t="s">
        <v>449</v>
      </c>
      <c r="B88" s="55">
        <v>674</v>
      </c>
      <c r="C88" s="138">
        <f>IF(B92=0, "-", B88/B92)</f>
        <v>0.14444920702957564</v>
      </c>
      <c r="D88" s="55">
        <v>621</v>
      </c>
      <c r="E88" s="78">
        <f>IF(D92=0, "-", D88/D92)</f>
        <v>9.7457627118644072E-2</v>
      </c>
      <c r="F88" s="128">
        <v>4040</v>
      </c>
      <c r="G88" s="138">
        <f>IF(F92=0, "-", F88/F92)</f>
        <v>0.20339324371947842</v>
      </c>
      <c r="H88" s="55">
        <v>2781</v>
      </c>
      <c r="I88" s="78">
        <f>IF(H92=0, "-", H88/H92)</f>
        <v>0.10564102564102563</v>
      </c>
      <c r="J88" s="77">
        <f t="shared" si="6"/>
        <v>8.5346215780998394E-2</v>
      </c>
      <c r="K88" s="78">
        <f t="shared" si="7"/>
        <v>0.45271485077310319</v>
      </c>
    </row>
    <row r="89" spans="1:11" x14ac:dyDescent="0.2">
      <c r="A89" s="20" t="s">
        <v>450</v>
      </c>
      <c r="B89" s="55">
        <v>22</v>
      </c>
      <c r="C89" s="138">
        <f>IF(B92=0, "-", B89/B92)</f>
        <v>4.7149592798971284E-3</v>
      </c>
      <c r="D89" s="55">
        <v>16</v>
      </c>
      <c r="E89" s="78">
        <f>IF(D92=0, "-", D89/D92)</f>
        <v>2.5109855618330196E-3</v>
      </c>
      <c r="F89" s="128">
        <v>73</v>
      </c>
      <c r="G89" s="138">
        <f>IF(F92=0, "-", F89/F92)</f>
        <v>3.6751749483965161E-3</v>
      </c>
      <c r="H89" s="55">
        <v>109</v>
      </c>
      <c r="I89" s="78">
        <f>IF(H92=0, "-", H89/H92)</f>
        <v>4.1405508072174741E-3</v>
      </c>
      <c r="J89" s="77">
        <f t="shared" si="6"/>
        <v>0.375</v>
      </c>
      <c r="K89" s="78">
        <f t="shared" si="7"/>
        <v>-0.33027522935779818</v>
      </c>
    </row>
    <row r="90" spans="1:11" x14ac:dyDescent="0.2">
      <c r="A90" s="20" t="s">
        <v>451</v>
      </c>
      <c r="B90" s="55">
        <v>277</v>
      </c>
      <c r="C90" s="138">
        <f>IF(B92=0, "-", B90/B92)</f>
        <v>5.9365623660522934E-2</v>
      </c>
      <c r="D90" s="55">
        <v>272</v>
      </c>
      <c r="E90" s="78">
        <f>IF(D92=0, "-", D90/D92)</f>
        <v>4.2686754551161332E-2</v>
      </c>
      <c r="F90" s="128">
        <v>848</v>
      </c>
      <c r="G90" s="138">
        <f>IF(F92=0, "-", F90/F92)</f>
        <v>4.2692443236167749E-2</v>
      </c>
      <c r="H90" s="55">
        <v>1105</v>
      </c>
      <c r="I90" s="78">
        <f>IF(H92=0, "-", H90/H92)</f>
        <v>4.1975308641975309E-2</v>
      </c>
      <c r="J90" s="77">
        <f t="shared" si="6"/>
        <v>1.8382352941176471E-2</v>
      </c>
      <c r="K90" s="78">
        <f t="shared" si="7"/>
        <v>-0.232579185520362</v>
      </c>
    </row>
    <row r="91" spans="1:11" x14ac:dyDescent="0.2">
      <c r="A91" s="129"/>
      <c r="B91" s="82"/>
      <c r="D91" s="82"/>
      <c r="E91" s="86"/>
      <c r="F91" s="130"/>
      <c r="H91" s="82"/>
      <c r="I91" s="86"/>
      <c r="J91" s="85"/>
      <c r="K91" s="86"/>
    </row>
    <row r="92" spans="1:11" s="38" customFormat="1" x14ac:dyDescent="0.2">
      <c r="A92" s="131" t="s">
        <v>452</v>
      </c>
      <c r="B92" s="32">
        <f>SUM(B68:B91)</f>
        <v>4666</v>
      </c>
      <c r="C92" s="132">
        <f>B92/29302</f>
        <v>0.15923827725069961</v>
      </c>
      <c r="D92" s="32">
        <f>SUM(D68:D91)</f>
        <v>6372</v>
      </c>
      <c r="E92" s="133">
        <f>D92/33924</f>
        <v>0.18783162362928899</v>
      </c>
      <c r="F92" s="121">
        <f>SUM(F68:F91)</f>
        <v>19863</v>
      </c>
      <c r="G92" s="134">
        <f>F92/119606</f>
        <v>0.16607026403357691</v>
      </c>
      <c r="H92" s="32">
        <f>SUM(H68:H91)</f>
        <v>26325</v>
      </c>
      <c r="I92" s="133">
        <f>H92/157800</f>
        <v>0.16682509505703422</v>
      </c>
      <c r="J92" s="35">
        <f>IF(D92=0, "-", IF((B92-D92)/D92&lt;10, (B92-D92)/D92, "&gt;999%"))</f>
        <v>-0.26773383553044572</v>
      </c>
      <c r="K92" s="36">
        <f>IF(H92=0, "-", IF((F92-H92)/H92&lt;10, (F92-H92)/H92, "&gt;999%"))</f>
        <v>-0.24547008547008548</v>
      </c>
    </row>
    <row r="93" spans="1:11" x14ac:dyDescent="0.2">
      <c r="B93" s="130"/>
      <c r="D93" s="130"/>
      <c r="F93" s="130"/>
      <c r="H93" s="130"/>
    </row>
    <row r="94" spans="1:11" x14ac:dyDescent="0.2">
      <c r="A94" s="123" t="s">
        <v>453</v>
      </c>
      <c r="B94" s="124" t="s">
        <v>169</v>
      </c>
      <c r="C94" s="125" t="s">
        <v>170</v>
      </c>
      <c r="D94" s="124" t="s">
        <v>169</v>
      </c>
      <c r="E94" s="126" t="s">
        <v>170</v>
      </c>
      <c r="F94" s="125" t="s">
        <v>169</v>
      </c>
      <c r="G94" s="125" t="s">
        <v>170</v>
      </c>
      <c r="H94" s="124" t="s">
        <v>169</v>
      </c>
      <c r="I94" s="126" t="s">
        <v>170</v>
      </c>
      <c r="J94" s="124"/>
      <c r="K94" s="126"/>
    </row>
    <row r="95" spans="1:11" x14ac:dyDescent="0.2">
      <c r="A95" s="20" t="s">
        <v>454</v>
      </c>
      <c r="B95" s="55">
        <v>10</v>
      </c>
      <c r="C95" s="138">
        <f>IF(B109=0, "-", B95/B109)</f>
        <v>6.868131868131868E-3</v>
      </c>
      <c r="D95" s="55">
        <v>9</v>
      </c>
      <c r="E95" s="78">
        <f>IF(D109=0, "-", D95/D109)</f>
        <v>7.7386070507308681E-3</v>
      </c>
      <c r="F95" s="128">
        <v>55</v>
      </c>
      <c r="G95" s="138">
        <f>IF(F109=0, "-", F95/F109)</f>
        <v>1.1061946902654867E-2</v>
      </c>
      <c r="H95" s="55">
        <v>101</v>
      </c>
      <c r="I95" s="78">
        <f>IF(H109=0, "-", H95/H109)</f>
        <v>1.7898281056175792E-2</v>
      </c>
      <c r="J95" s="77">
        <f t="shared" ref="J95:J107" si="8">IF(D95=0, "-", IF((B95-D95)/D95&lt;10, (B95-D95)/D95, "&gt;999%"))</f>
        <v>0.1111111111111111</v>
      </c>
      <c r="K95" s="78">
        <f t="shared" ref="K95:K107" si="9">IF(H95=0, "-", IF((F95-H95)/H95&lt;10, (F95-H95)/H95, "&gt;999%"))</f>
        <v>-0.45544554455445546</v>
      </c>
    </row>
    <row r="96" spans="1:11" x14ac:dyDescent="0.2">
      <c r="A96" s="20" t="s">
        <v>455</v>
      </c>
      <c r="B96" s="55">
        <v>135</v>
      </c>
      <c r="C96" s="138">
        <f>IF(B109=0, "-", B96/B109)</f>
        <v>9.2719780219780223E-2</v>
      </c>
      <c r="D96" s="55">
        <v>118</v>
      </c>
      <c r="E96" s="78">
        <f>IF(D109=0, "-", D96/D109)</f>
        <v>0.10146173688736028</v>
      </c>
      <c r="F96" s="128">
        <v>461</v>
      </c>
      <c r="G96" s="138">
        <f>IF(F109=0, "-", F96/F109)</f>
        <v>9.2719227674979893E-2</v>
      </c>
      <c r="H96" s="55">
        <v>550</v>
      </c>
      <c r="I96" s="78">
        <f>IF(H109=0, "-", H96/H109)</f>
        <v>9.7465886939571145E-2</v>
      </c>
      <c r="J96" s="77">
        <f t="shared" si="8"/>
        <v>0.1440677966101695</v>
      </c>
      <c r="K96" s="78">
        <f t="shared" si="9"/>
        <v>-0.16181818181818181</v>
      </c>
    </row>
    <row r="97" spans="1:11" x14ac:dyDescent="0.2">
      <c r="A97" s="20" t="s">
        <v>456</v>
      </c>
      <c r="B97" s="55">
        <v>164</v>
      </c>
      <c r="C97" s="138">
        <f>IF(B109=0, "-", B97/B109)</f>
        <v>0.11263736263736264</v>
      </c>
      <c r="D97" s="55">
        <v>226</v>
      </c>
      <c r="E97" s="78">
        <f>IF(D109=0, "-", D97/D109)</f>
        <v>0.19432502149613071</v>
      </c>
      <c r="F97" s="128">
        <v>776</v>
      </c>
      <c r="G97" s="138">
        <f>IF(F109=0, "-", F97/F109)</f>
        <v>0.15607401448109412</v>
      </c>
      <c r="H97" s="55">
        <v>1338</v>
      </c>
      <c r="I97" s="78">
        <f>IF(H109=0, "-", H97/H109)</f>
        <v>0.23710792131844763</v>
      </c>
      <c r="J97" s="77">
        <f t="shared" si="8"/>
        <v>-0.27433628318584069</v>
      </c>
      <c r="K97" s="78">
        <f t="shared" si="9"/>
        <v>-0.42002989536621821</v>
      </c>
    </row>
    <row r="98" spans="1:11" x14ac:dyDescent="0.2">
      <c r="A98" s="20" t="s">
        <v>457</v>
      </c>
      <c r="B98" s="55">
        <v>71</v>
      </c>
      <c r="C98" s="138">
        <f>IF(B109=0, "-", B98/B109)</f>
        <v>4.8763736263736264E-2</v>
      </c>
      <c r="D98" s="55">
        <v>58</v>
      </c>
      <c r="E98" s="78">
        <f>IF(D109=0, "-", D98/D109)</f>
        <v>4.9871023215821153E-2</v>
      </c>
      <c r="F98" s="128">
        <v>390</v>
      </c>
      <c r="G98" s="138">
        <f>IF(F109=0, "-", F98/F109)</f>
        <v>7.8439259855189056E-2</v>
      </c>
      <c r="H98" s="55">
        <v>299</v>
      </c>
      <c r="I98" s="78">
        <f>IF(H109=0, "-", H98/H109)</f>
        <v>5.2986000354421407E-2</v>
      </c>
      <c r="J98" s="77">
        <f t="shared" si="8"/>
        <v>0.22413793103448276</v>
      </c>
      <c r="K98" s="78">
        <f t="shared" si="9"/>
        <v>0.30434782608695654</v>
      </c>
    </row>
    <row r="99" spans="1:11" x14ac:dyDescent="0.2">
      <c r="A99" s="20" t="s">
        <v>458</v>
      </c>
      <c r="B99" s="55">
        <v>70</v>
      </c>
      <c r="C99" s="138">
        <f>IF(B109=0, "-", B99/B109)</f>
        <v>4.807692307692308E-2</v>
      </c>
      <c r="D99" s="55">
        <v>103</v>
      </c>
      <c r="E99" s="78">
        <f>IF(D109=0, "-", D99/D109)</f>
        <v>8.8564058469475501E-2</v>
      </c>
      <c r="F99" s="128">
        <v>242</v>
      </c>
      <c r="G99" s="138">
        <f>IF(F109=0, "-", F99/F109)</f>
        <v>4.8672566371681415E-2</v>
      </c>
      <c r="H99" s="55">
        <v>313</v>
      </c>
      <c r="I99" s="78">
        <f>IF(H109=0, "-", H99/H109)</f>
        <v>5.546695020379231E-2</v>
      </c>
      <c r="J99" s="77">
        <f t="shared" si="8"/>
        <v>-0.32038834951456313</v>
      </c>
      <c r="K99" s="78">
        <f t="shared" si="9"/>
        <v>-0.2268370607028754</v>
      </c>
    </row>
    <row r="100" spans="1:11" x14ac:dyDescent="0.2">
      <c r="A100" s="20" t="s">
        <v>459</v>
      </c>
      <c r="B100" s="55">
        <v>81</v>
      </c>
      <c r="C100" s="138">
        <f>IF(B109=0, "-", B100/B109)</f>
        <v>5.5631868131868129E-2</v>
      </c>
      <c r="D100" s="55">
        <v>54</v>
      </c>
      <c r="E100" s="78">
        <f>IF(D109=0, "-", D100/D109)</f>
        <v>4.6431642304385214E-2</v>
      </c>
      <c r="F100" s="128">
        <v>247</v>
      </c>
      <c r="G100" s="138">
        <f>IF(F109=0, "-", F100/F109)</f>
        <v>4.9678197908286405E-2</v>
      </c>
      <c r="H100" s="55">
        <v>237</v>
      </c>
      <c r="I100" s="78">
        <f>IF(H109=0, "-", H100/H109)</f>
        <v>4.1998936735778841E-2</v>
      </c>
      <c r="J100" s="77">
        <f t="shared" si="8"/>
        <v>0.5</v>
      </c>
      <c r="K100" s="78">
        <f t="shared" si="9"/>
        <v>4.2194092827004218E-2</v>
      </c>
    </row>
    <row r="101" spans="1:11" x14ac:dyDescent="0.2">
      <c r="A101" s="20" t="s">
        <v>460</v>
      </c>
      <c r="B101" s="55">
        <v>188</v>
      </c>
      <c r="C101" s="138">
        <f>IF(B109=0, "-", B101/B109)</f>
        <v>0.12912087912087913</v>
      </c>
      <c r="D101" s="55">
        <v>74</v>
      </c>
      <c r="E101" s="78">
        <f>IF(D109=0, "-", D101/D109)</f>
        <v>6.3628546861564925E-2</v>
      </c>
      <c r="F101" s="128">
        <v>554</v>
      </c>
      <c r="G101" s="138">
        <f>IF(F109=0, "-", F101/F109)</f>
        <v>0.11142397425583267</v>
      </c>
      <c r="H101" s="55">
        <v>433</v>
      </c>
      <c r="I101" s="78">
        <f>IF(H109=0, "-", H101/H109)</f>
        <v>7.6732234626971471E-2</v>
      </c>
      <c r="J101" s="77">
        <f t="shared" si="8"/>
        <v>1.5405405405405406</v>
      </c>
      <c r="K101" s="78">
        <f t="shared" si="9"/>
        <v>0.27944572748267898</v>
      </c>
    </row>
    <row r="102" spans="1:11" x14ac:dyDescent="0.2">
      <c r="A102" s="20" t="s">
        <v>461</v>
      </c>
      <c r="B102" s="55">
        <v>10</v>
      </c>
      <c r="C102" s="138">
        <f>IF(B109=0, "-", B102/B109)</f>
        <v>6.868131868131868E-3</v>
      </c>
      <c r="D102" s="55">
        <v>0</v>
      </c>
      <c r="E102" s="78">
        <f>IF(D109=0, "-", D102/D109)</f>
        <v>0</v>
      </c>
      <c r="F102" s="128">
        <v>24</v>
      </c>
      <c r="G102" s="138">
        <f>IF(F109=0, "-", F102/F109)</f>
        <v>4.8270313757039418E-3</v>
      </c>
      <c r="H102" s="55">
        <v>0</v>
      </c>
      <c r="I102" s="78">
        <f>IF(H109=0, "-", H102/H109)</f>
        <v>0</v>
      </c>
      <c r="J102" s="77" t="str">
        <f t="shared" si="8"/>
        <v>-</v>
      </c>
      <c r="K102" s="78" t="str">
        <f t="shared" si="9"/>
        <v>-</v>
      </c>
    </row>
    <row r="103" spans="1:11" x14ac:dyDescent="0.2">
      <c r="A103" s="20" t="s">
        <v>462</v>
      </c>
      <c r="B103" s="55">
        <v>77</v>
      </c>
      <c r="C103" s="138">
        <f>IF(B109=0, "-", B103/B109)</f>
        <v>5.2884615384615384E-2</v>
      </c>
      <c r="D103" s="55">
        <v>0</v>
      </c>
      <c r="E103" s="78">
        <f>IF(D109=0, "-", D103/D109)</f>
        <v>0</v>
      </c>
      <c r="F103" s="128">
        <v>77</v>
      </c>
      <c r="G103" s="138">
        <f>IF(F109=0, "-", F103/F109)</f>
        <v>1.5486725663716814E-2</v>
      </c>
      <c r="H103" s="55">
        <v>0</v>
      </c>
      <c r="I103" s="78">
        <f>IF(H109=0, "-", H103/H109)</f>
        <v>0</v>
      </c>
      <c r="J103" s="77" t="str">
        <f t="shared" si="8"/>
        <v>-</v>
      </c>
      <c r="K103" s="78" t="str">
        <f t="shared" si="9"/>
        <v>-</v>
      </c>
    </row>
    <row r="104" spans="1:11" x14ac:dyDescent="0.2">
      <c r="A104" s="20" t="s">
        <v>463</v>
      </c>
      <c r="B104" s="55">
        <v>360</v>
      </c>
      <c r="C104" s="138">
        <f>IF(B109=0, "-", B104/B109)</f>
        <v>0.24725274725274726</v>
      </c>
      <c r="D104" s="55">
        <v>320</v>
      </c>
      <c r="E104" s="78">
        <f>IF(D109=0, "-", D104/D109)</f>
        <v>0.27515047291487532</v>
      </c>
      <c r="F104" s="128">
        <v>1112</v>
      </c>
      <c r="G104" s="138">
        <f>IF(F109=0, "-", F104/F109)</f>
        <v>0.2236524537409493</v>
      </c>
      <c r="H104" s="55">
        <v>1319</v>
      </c>
      <c r="I104" s="78">
        <f>IF(H109=0, "-", H104/H109)</f>
        <v>0.23374091795144428</v>
      </c>
      <c r="J104" s="77">
        <f t="shared" si="8"/>
        <v>0.125</v>
      </c>
      <c r="K104" s="78">
        <f t="shared" si="9"/>
        <v>-0.15693707354056102</v>
      </c>
    </row>
    <row r="105" spans="1:11" x14ac:dyDescent="0.2">
      <c r="A105" s="20" t="s">
        <v>464</v>
      </c>
      <c r="B105" s="55">
        <v>75</v>
      </c>
      <c r="C105" s="138">
        <f>IF(B109=0, "-", B105/B109)</f>
        <v>5.1510989010989008E-2</v>
      </c>
      <c r="D105" s="55">
        <v>36</v>
      </c>
      <c r="E105" s="78">
        <f>IF(D109=0, "-", D105/D109)</f>
        <v>3.0954428202923472E-2</v>
      </c>
      <c r="F105" s="128">
        <v>272</v>
      </c>
      <c r="G105" s="138">
        <f>IF(F109=0, "-", F105/F109)</f>
        <v>5.4706355591311345E-2</v>
      </c>
      <c r="H105" s="55">
        <v>219</v>
      </c>
      <c r="I105" s="78">
        <f>IF(H109=0, "-", H105/H109)</f>
        <v>3.8809144072301967E-2</v>
      </c>
      <c r="J105" s="77">
        <f t="shared" si="8"/>
        <v>1.0833333333333333</v>
      </c>
      <c r="K105" s="78">
        <f t="shared" si="9"/>
        <v>0.24200913242009131</v>
      </c>
    </row>
    <row r="106" spans="1:11" x14ac:dyDescent="0.2">
      <c r="A106" s="20" t="s">
        <v>465</v>
      </c>
      <c r="B106" s="55">
        <v>91</v>
      </c>
      <c r="C106" s="138">
        <f>IF(B109=0, "-", B106/B109)</f>
        <v>6.25E-2</v>
      </c>
      <c r="D106" s="55">
        <v>84</v>
      </c>
      <c r="E106" s="78">
        <f>IF(D109=0, "-", D106/D109)</f>
        <v>7.2226999140154777E-2</v>
      </c>
      <c r="F106" s="128">
        <v>388</v>
      </c>
      <c r="G106" s="138">
        <f>IF(F109=0, "-", F106/F109)</f>
        <v>7.803700724054706E-2</v>
      </c>
      <c r="H106" s="55">
        <v>360</v>
      </c>
      <c r="I106" s="78">
        <f>IF(H109=0, "-", H106/H109)</f>
        <v>6.3795853269537475E-2</v>
      </c>
      <c r="J106" s="77">
        <f t="shared" si="8"/>
        <v>8.3333333333333329E-2</v>
      </c>
      <c r="K106" s="78">
        <f t="shared" si="9"/>
        <v>7.7777777777777779E-2</v>
      </c>
    </row>
    <row r="107" spans="1:11" x14ac:dyDescent="0.2">
      <c r="A107" s="20" t="s">
        <v>466</v>
      </c>
      <c r="B107" s="55">
        <v>124</v>
      </c>
      <c r="C107" s="138">
        <f>IF(B109=0, "-", B107/B109)</f>
        <v>8.5164835164835168E-2</v>
      </c>
      <c r="D107" s="55">
        <v>81</v>
      </c>
      <c r="E107" s="78">
        <f>IF(D109=0, "-", D107/D109)</f>
        <v>6.964746345657781E-2</v>
      </c>
      <c r="F107" s="128">
        <v>374</v>
      </c>
      <c r="G107" s="138">
        <f>IF(F109=0, "-", F107/F109)</f>
        <v>7.5221238938053103E-2</v>
      </c>
      <c r="H107" s="55">
        <v>474</v>
      </c>
      <c r="I107" s="78">
        <f>IF(H109=0, "-", H107/H109)</f>
        <v>8.3997873471557682E-2</v>
      </c>
      <c r="J107" s="77">
        <f t="shared" si="8"/>
        <v>0.53086419753086422</v>
      </c>
      <c r="K107" s="78">
        <f t="shared" si="9"/>
        <v>-0.2109704641350211</v>
      </c>
    </row>
    <row r="108" spans="1:11" x14ac:dyDescent="0.2">
      <c r="A108" s="129"/>
      <c r="B108" s="82"/>
      <c r="D108" s="82"/>
      <c r="E108" s="86"/>
      <c r="F108" s="130"/>
      <c r="H108" s="82"/>
      <c r="I108" s="86"/>
      <c r="J108" s="85"/>
      <c r="K108" s="86"/>
    </row>
    <row r="109" spans="1:11" s="38" customFormat="1" x14ac:dyDescent="0.2">
      <c r="A109" s="131" t="s">
        <v>467</v>
      </c>
      <c r="B109" s="32">
        <f>SUM(B95:B108)</f>
        <v>1456</v>
      </c>
      <c r="C109" s="132">
        <f>B109/29302</f>
        <v>4.9689440993788817E-2</v>
      </c>
      <c r="D109" s="32">
        <f>SUM(D95:D108)</f>
        <v>1163</v>
      </c>
      <c r="E109" s="133">
        <f>D109/33924</f>
        <v>3.4282513854498292E-2</v>
      </c>
      <c r="F109" s="121">
        <f>SUM(F95:F108)</f>
        <v>4972</v>
      </c>
      <c r="G109" s="134">
        <f>F109/119606</f>
        <v>4.1569820911994383E-2</v>
      </c>
      <c r="H109" s="32">
        <f>SUM(H95:H108)</f>
        <v>5643</v>
      </c>
      <c r="I109" s="133">
        <f>H109/157800</f>
        <v>3.5760456273764257E-2</v>
      </c>
      <c r="J109" s="35">
        <f>IF(D109=0, "-", IF((B109-D109)/D109&lt;10, (B109-D109)/D109, "&gt;999%"))</f>
        <v>0.2519346517626827</v>
      </c>
      <c r="K109" s="36">
        <f>IF(H109=0, "-", IF((F109-H109)/H109&lt;10, (F109-H109)/H109, "&gt;999%"))</f>
        <v>-0.1189083820662768</v>
      </c>
    </row>
    <row r="110" spans="1:11" x14ac:dyDescent="0.2">
      <c r="B110" s="130"/>
      <c r="D110" s="130"/>
      <c r="F110" s="130"/>
      <c r="H110" s="130"/>
    </row>
    <row r="111" spans="1:11" s="38" customFormat="1" x14ac:dyDescent="0.2">
      <c r="A111" s="131" t="s">
        <v>468</v>
      </c>
      <c r="B111" s="32">
        <v>6122</v>
      </c>
      <c r="C111" s="132">
        <f>B111/29302</f>
        <v>0.20892771824448844</v>
      </c>
      <c r="D111" s="32">
        <v>7535</v>
      </c>
      <c r="E111" s="133">
        <f>D111/33924</f>
        <v>0.22211413748378728</v>
      </c>
      <c r="F111" s="121">
        <v>24835</v>
      </c>
      <c r="G111" s="134">
        <f>F111/119606</f>
        <v>0.20764008494557129</v>
      </c>
      <c r="H111" s="32">
        <v>31968</v>
      </c>
      <c r="I111" s="133">
        <f>H111/157800</f>
        <v>0.20258555133079847</v>
      </c>
      <c r="J111" s="35">
        <f>IF(D111=0, "-", IF((B111-D111)/D111&lt;10, (B111-D111)/D111, "&gt;999%"))</f>
        <v>-0.18752488387524885</v>
      </c>
      <c r="K111" s="36">
        <f>IF(H111=0, "-", IF((F111-H111)/H111&lt;10, (F111-H111)/H111, "&gt;999%"))</f>
        <v>-0.22312937937937938</v>
      </c>
    </row>
    <row r="112" spans="1:11" x14ac:dyDescent="0.2">
      <c r="B112" s="130"/>
      <c r="D112" s="130"/>
      <c r="F112" s="130"/>
      <c r="H112" s="130"/>
    </row>
    <row r="113" spans="1:11" ht="15.75" x14ac:dyDescent="0.25">
      <c r="A113" s="122" t="s">
        <v>38</v>
      </c>
      <c r="B113" s="170" t="s">
        <v>4</v>
      </c>
      <c r="C113" s="172"/>
      <c r="D113" s="172"/>
      <c r="E113" s="171"/>
      <c r="F113" s="170" t="s">
        <v>167</v>
      </c>
      <c r="G113" s="172"/>
      <c r="H113" s="172"/>
      <c r="I113" s="171"/>
      <c r="J113" s="170" t="s">
        <v>168</v>
      </c>
      <c r="K113" s="171"/>
    </row>
    <row r="114" spans="1:11" x14ac:dyDescent="0.2">
      <c r="A114" s="16"/>
      <c r="B114" s="170">
        <f>VALUE(RIGHT($B$2, 4))</f>
        <v>2020</v>
      </c>
      <c r="C114" s="171"/>
      <c r="D114" s="170">
        <f>B114-1</f>
        <v>2019</v>
      </c>
      <c r="E114" s="178"/>
      <c r="F114" s="170">
        <f>B114</f>
        <v>2020</v>
      </c>
      <c r="G114" s="178"/>
      <c r="H114" s="170">
        <f>D114</f>
        <v>2019</v>
      </c>
      <c r="I114" s="178"/>
      <c r="J114" s="13" t="s">
        <v>8</v>
      </c>
      <c r="K114" s="14" t="s">
        <v>5</v>
      </c>
    </row>
    <row r="115" spans="1:11" x14ac:dyDescent="0.2">
      <c r="A115" s="123" t="s">
        <v>469</v>
      </c>
      <c r="B115" s="124" t="s">
        <v>169</v>
      </c>
      <c r="C115" s="125" t="s">
        <v>170</v>
      </c>
      <c r="D115" s="124" t="s">
        <v>169</v>
      </c>
      <c r="E115" s="126" t="s">
        <v>170</v>
      </c>
      <c r="F115" s="125" t="s">
        <v>169</v>
      </c>
      <c r="G115" s="125" t="s">
        <v>170</v>
      </c>
      <c r="H115" s="124" t="s">
        <v>169</v>
      </c>
      <c r="I115" s="126" t="s">
        <v>170</v>
      </c>
      <c r="J115" s="124"/>
      <c r="K115" s="126"/>
    </row>
    <row r="116" spans="1:11" x14ac:dyDescent="0.2">
      <c r="A116" s="20" t="s">
        <v>470</v>
      </c>
      <c r="B116" s="55">
        <v>72</v>
      </c>
      <c r="C116" s="138">
        <f>IF(B144=0, "-", B116/B144)</f>
        <v>2.3731048121292023E-2</v>
      </c>
      <c r="D116" s="55">
        <v>75</v>
      </c>
      <c r="E116" s="78">
        <f>IF(D144=0, "-", D116/D144)</f>
        <v>2.4342745861733205E-2</v>
      </c>
      <c r="F116" s="128">
        <v>325</v>
      </c>
      <c r="G116" s="138">
        <f>IF(F144=0, "-", F116/F144)</f>
        <v>2.7723279024140578E-2</v>
      </c>
      <c r="H116" s="55">
        <v>400</v>
      </c>
      <c r="I116" s="78">
        <f>IF(H144=0, "-", H116/H144)</f>
        <v>2.6451527575717497E-2</v>
      </c>
      <c r="J116" s="77">
        <f t="shared" ref="J116:J142" si="10">IF(D116=0, "-", IF((B116-D116)/D116&lt;10, (B116-D116)/D116, "&gt;999%"))</f>
        <v>-0.04</v>
      </c>
      <c r="K116" s="78">
        <f t="shared" ref="K116:K142" si="11">IF(H116=0, "-", IF((F116-H116)/H116&lt;10, (F116-H116)/H116, "&gt;999%"))</f>
        <v>-0.1875</v>
      </c>
    </row>
    <row r="117" spans="1:11" x14ac:dyDescent="0.2">
      <c r="A117" s="20" t="s">
        <v>471</v>
      </c>
      <c r="B117" s="55">
        <v>298</v>
      </c>
      <c r="C117" s="138">
        <f>IF(B144=0, "-", B117/B144)</f>
        <v>9.8220171390903097E-2</v>
      </c>
      <c r="D117" s="55">
        <v>268</v>
      </c>
      <c r="E117" s="78">
        <f>IF(D144=0, "-", D117/D144)</f>
        <v>8.698474521259332E-2</v>
      </c>
      <c r="F117" s="128">
        <v>1060</v>
      </c>
      <c r="G117" s="138">
        <f>IF(F144=0, "-", F117/F144)</f>
        <v>9.0420540817196957E-2</v>
      </c>
      <c r="H117" s="55">
        <v>1050</v>
      </c>
      <c r="I117" s="78">
        <f>IF(H144=0, "-", H117/H144)</f>
        <v>6.9435259886258427E-2</v>
      </c>
      <c r="J117" s="77">
        <f t="shared" si="10"/>
        <v>0.11194029850746269</v>
      </c>
      <c r="K117" s="78">
        <f t="shared" si="11"/>
        <v>9.5238095238095247E-3</v>
      </c>
    </row>
    <row r="118" spans="1:11" x14ac:dyDescent="0.2">
      <c r="A118" s="20" t="s">
        <v>472</v>
      </c>
      <c r="B118" s="55">
        <v>0</v>
      </c>
      <c r="C118" s="138">
        <f>IF(B144=0, "-", B118/B144)</f>
        <v>0</v>
      </c>
      <c r="D118" s="55">
        <v>0</v>
      </c>
      <c r="E118" s="78">
        <f>IF(D144=0, "-", D118/D144)</f>
        <v>0</v>
      </c>
      <c r="F118" s="128">
        <v>0</v>
      </c>
      <c r="G118" s="138">
        <f>IF(F144=0, "-", F118/F144)</f>
        <v>0</v>
      </c>
      <c r="H118" s="55">
        <v>1</v>
      </c>
      <c r="I118" s="78">
        <f>IF(H144=0, "-", H118/H144)</f>
        <v>6.612881893929374E-5</v>
      </c>
      <c r="J118" s="77" t="str">
        <f t="shared" si="10"/>
        <v>-</v>
      </c>
      <c r="K118" s="78">
        <f t="shared" si="11"/>
        <v>-1</v>
      </c>
    </row>
    <row r="119" spans="1:11" x14ac:dyDescent="0.2">
      <c r="A119" s="20" t="s">
        <v>473</v>
      </c>
      <c r="B119" s="55">
        <v>5</v>
      </c>
      <c r="C119" s="138">
        <f>IF(B144=0, "-", B119/B144)</f>
        <v>1.6479894528675016E-3</v>
      </c>
      <c r="D119" s="55">
        <v>8</v>
      </c>
      <c r="E119" s="78">
        <f>IF(D144=0, "-", D119/D144)</f>
        <v>2.596559558584875E-3</v>
      </c>
      <c r="F119" s="128">
        <v>23</v>
      </c>
      <c r="G119" s="138">
        <f>IF(F144=0, "-", F119/F144)</f>
        <v>1.9619551309391792E-3</v>
      </c>
      <c r="H119" s="55">
        <v>45</v>
      </c>
      <c r="I119" s="78">
        <f>IF(H144=0, "-", H119/H144)</f>
        <v>2.9757968522682184E-3</v>
      </c>
      <c r="J119" s="77">
        <f t="shared" si="10"/>
        <v>-0.375</v>
      </c>
      <c r="K119" s="78">
        <f t="shared" si="11"/>
        <v>-0.48888888888888887</v>
      </c>
    </row>
    <row r="120" spans="1:11" x14ac:dyDescent="0.2">
      <c r="A120" s="20" t="s">
        <v>474</v>
      </c>
      <c r="B120" s="55">
        <v>76</v>
      </c>
      <c r="C120" s="138">
        <f>IF(B144=0, "-", B120/B144)</f>
        <v>2.5049439683586024E-2</v>
      </c>
      <c r="D120" s="55">
        <v>104</v>
      </c>
      <c r="E120" s="78">
        <f>IF(D144=0, "-", D120/D144)</f>
        <v>3.3755274261603373E-2</v>
      </c>
      <c r="F120" s="128">
        <v>424</v>
      </c>
      <c r="G120" s="138">
        <f>IF(F144=0, "-", F120/F144)</f>
        <v>3.6168216326878784E-2</v>
      </c>
      <c r="H120" s="55">
        <v>462</v>
      </c>
      <c r="I120" s="78">
        <f>IF(H144=0, "-", H120/H144)</f>
        <v>3.055151434995371E-2</v>
      </c>
      <c r="J120" s="77">
        <f t="shared" si="10"/>
        <v>-0.26923076923076922</v>
      </c>
      <c r="K120" s="78">
        <f t="shared" si="11"/>
        <v>-8.2251082251082255E-2</v>
      </c>
    </row>
    <row r="121" spans="1:11" x14ac:dyDescent="0.2">
      <c r="A121" s="20" t="s">
        <v>475</v>
      </c>
      <c r="B121" s="55">
        <v>0</v>
      </c>
      <c r="C121" s="138">
        <f>IF(B144=0, "-", B121/B144)</f>
        <v>0</v>
      </c>
      <c r="D121" s="55">
        <v>0</v>
      </c>
      <c r="E121" s="78">
        <f>IF(D144=0, "-", D121/D144)</f>
        <v>0</v>
      </c>
      <c r="F121" s="128">
        <v>0</v>
      </c>
      <c r="G121" s="138">
        <f>IF(F144=0, "-", F121/F144)</f>
        <v>0</v>
      </c>
      <c r="H121" s="55">
        <v>118</v>
      </c>
      <c r="I121" s="78">
        <f>IF(H144=0, "-", H121/H144)</f>
        <v>7.8032006348366621E-3</v>
      </c>
      <c r="J121" s="77" t="str">
        <f t="shared" si="10"/>
        <v>-</v>
      </c>
      <c r="K121" s="78">
        <f t="shared" si="11"/>
        <v>-1</v>
      </c>
    </row>
    <row r="122" spans="1:11" x14ac:dyDescent="0.2">
      <c r="A122" s="20" t="s">
        <v>476</v>
      </c>
      <c r="B122" s="55">
        <v>50</v>
      </c>
      <c r="C122" s="138">
        <f>IF(B144=0, "-", B122/B144)</f>
        <v>1.6479894528675015E-2</v>
      </c>
      <c r="D122" s="55">
        <v>42</v>
      </c>
      <c r="E122" s="78">
        <f>IF(D144=0, "-", D122/D144)</f>
        <v>1.3631937682570594E-2</v>
      </c>
      <c r="F122" s="128">
        <v>257</v>
      </c>
      <c r="G122" s="138">
        <f>IF(F144=0, "-", F122/F144)</f>
        <v>2.1922716028320396E-2</v>
      </c>
      <c r="H122" s="55">
        <v>382</v>
      </c>
      <c r="I122" s="78">
        <f>IF(H144=0, "-", H122/H144)</f>
        <v>2.5261208834810211E-2</v>
      </c>
      <c r="J122" s="77">
        <f t="shared" si="10"/>
        <v>0.19047619047619047</v>
      </c>
      <c r="K122" s="78">
        <f t="shared" si="11"/>
        <v>-0.32722513089005234</v>
      </c>
    </row>
    <row r="123" spans="1:11" x14ac:dyDescent="0.2">
      <c r="A123" s="20" t="s">
        <v>477</v>
      </c>
      <c r="B123" s="55">
        <v>154</v>
      </c>
      <c r="C123" s="138">
        <f>IF(B144=0, "-", B123/B144)</f>
        <v>5.0758075148319051E-2</v>
      </c>
      <c r="D123" s="55">
        <v>176</v>
      </c>
      <c r="E123" s="78">
        <f>IF(D144=0, "-", D123/D144)</f>
        <v>5.7124310288867254E-2</v>
      </c>
      <c r="F123" s="128">
        <v>725</v>
      </c>
      <c r="G123" s="138">
        <f>IF(F144=0, "-", F123/F144)</f>
        <v>6.1844237823082827E-2</v>
      </c>
      <c r="H123" s="55">
        <v>852</v>
      </c>
      <c r="I123" s="78">
        <f>IF(H144=0, "-", H123/H144)</f>
        <v>5.6341753736278269E-2</v>
      </c>
      <c r="J123" s="77">
        <f t="shared" si="10"/>
        <v>-0.125</v>
      </c>
      <c r="K123" s="78">
        <f t="shared" si="11"/>
        <v>-0.14906103286384975</v>
      </c>
    </row>
    <row r="124" spans="1:11" x14ac:dyDescent="0.2">
      <c r="A124" s="20" t="s">
        <v>478</v>
      </c>
      <c r="B124" s="55">
        <v>207</v>
      </c>
      <c r="C124" s="138">
        <f>IF(B144=0, "-", B124/B144)</f>
        <v>6.8226763348714567E-2</v>
      </c>
      <c r="D124" s="55">
        <v>192</v>
      </c>
      <c r="E124" s="78">
        <f>IF(D144=0, "-", D124/D144)</f>
        <v>6.2317429406037003E-2</v>
      </c>
      <c r="F124" s="128">
        <v>642</v>
      </c>
      <c r="G124" s="138">
        <f>IF(F144=0, "-", F124/F144)</f>
        <v>5.4764138872302311E-2</v>
      </c>
      <c r="H124" s="55">
        <v>807</v>
      </c>
      <c r="I124" s="78">
        <f>IF(H144=0, "-", H124/H144)</f>
        <v>5.3365956884010052E-2</v>
      </c>
      <c r="J124" s="77">
        <f t="shared" si="10"/>
        <v>7.8125E-2</v>
      </c>
      <c r="K124" s="78">
        <f t="shared" si="11"/>
        <v>-0.20446096654275092</v>
      </c>
    </row>
    <row r="125" spans="1:11" x14ac:dyDescent="0.2">
      <c r="A125" s="20" t="s">
        <v>479</v>
      </c>
      <c r="B125" s="55">
        <v>123</v>
      </c>
      <c r="C125" s="138">
        <f>IF(B144=0, "-", B125/B144)</f>
        <v>4.0540540540540543E-2</v>
      </c>
      <c r="D125" s="55">
        <v>135</v>
      </c>
      <c r="E125" s="78">
        <f>IF(D144=0, "-", D125/D144)</f>
        <v>4.3816942551119765E-2</v>
      </c>
      <c r="F125" s="128">
        <v>433</v>
      </c>
      <c r="G125" s="138">
        <f>IF(F144=0, "-", F125/F144)</f>
        <v>3.6935937899854984E-2</v>
      </c>
      <c r="H125" s="55">
        <v>592</v>
      </c>
      <c r="I125" s="78">
        <f>IF(H144=0, "-", H125/H144)</f>
        <v>3.9148260812061894E-2</v>
      </c>
      <c r="J125" s="77">
        <f t="shared" si="10"/>
        <v>-8.8888888888888892E-2</v>
      </c>
      <c r="K125" s="78">
        <f t="shared" si="11"/>
        <v>-0.26858108108108109</v>
      </c>
    </row>
    <row r="126" spans="1:11" x14ac:dyDescent="0.2">
      <c r="A126" s="20" t="s">
        <v>480</v>
      </c>
      <c r="B126" s="55">
        <v>49</v>
      </c>
      <c r="C126" s="138">
        <f>IF(B144=0, "-", B126/B144)</f>
        <v>1.6150296638101518E-2</v>
      </c>
      <c r="D126" s="55">
        <v>27</v>
      </c>
      <c r="E126" s="78">
        <f>IF(D144=0, "-", D126/D144)</f>
        <v>8.7633885102239538E-3</v>
      </c>
      <c r="F126" s="128">
        <v>167</v>
      </c>
      <c r="G126" s="138">
        <f>IF(F144=0, "-", F126/F144)</f>
        <v>1.4245500298558389E-2</v>
      </c>
      <c r="H126" s="55">
        <v>155</v>
      </c>
      <c r="I126" s="78">
        <f>IF(H144=0, "-", H126/H144)</f>
        <v>1.024996693559053E-2</v>
      </c>
      <c r="J126" s="77">
        <f t="shared" si="10"/>
        <v>0.81481481481481477</v>
      </c>
      <c r="K126" s="78">
        <f t="shared" si="11"/>
        <v>7.7419354838709681E-2</v>
      </c>
    </row>
    <row r="127" spans="1:11" x14ac:dyDescent="0.2">
      <c r="A127" s="20" t="s">
        <v>481</v>
      </c>
      <c r="B127" s="55">
        <v>113</v>
      </c>
      <c r="C127" s="138">
        <f>IF(B144=0, "-", B127/B144)</f>
        <v>3.7244561634805537E-2</v>
      </c>
      <c r="D127" s="55">
        <v>91</v>
      </c>
      <c r="E127" s="78">
        <f>IF(D144=0, "-", D127/D144)</f>
        <v>2.9535864978902954E-2</v>
      </c>
      <c r="F127" s="128">
        <v>457</v>
      </c>
      <c r="G127" s="138">
        <f>IF(F144=0, "-", F127/F144)</f>
        <v>3.8983195427791523E-2</v>
      </c>
      <c r="H127" s="55">
        <v>609</v>
      </c>
      <c r="I127" s="78">
        <f>IF(H144=0, "-", H127/H144)</f>
        <v>4.0272450734029887E-2</v>
      </c>
      <c r="J127" s="77">
        <f t="shared" si="10"/>
        <v>0.24175824175824176</v>
      </c>
      <c r="K127" s="78">
        <f t="shared" si="11"/>
        <v>-0.24958949096880131</v>
      </c>
    </row>
    <row r="128" spans="1:11" x14ac:dyDescent="0.2">
      <c r="A128" s="20" t="s">
        <v>482</v>
      </c>
      <c r="B128" s="55">
        <v>11</v>
      </c>
      <c r="C128" s="138">
        <f>IF(B144=0, "-", B128/B144)</f>
        <v>3.6255767963085037E-3</v>
      </c>
      <c r="D128" s="55">
        <v>1</v>
      </c>
      <c r="E128" s="78">
        <f>IF(D144=0, "-", D128/D144)</f>
        <v>3.2456994482310937E-4</v>
      </c>
      <c r="F128" s="128">
        <v>32</v>
      </c>
      <c r="G128" s="138">
        <f>IF(F144=0, "-", F128/F144)</f>
        <v>2.7296767039153799E-3</v>
      </c>
      <c r="H128" s="55">
        <v>11</v>
      </c>
      <c r="I128" s="78">
        <f>IF(H144=0, "-", H128/H144)</f>
        <v>7.2741700833223123E-4</v>
      </c>
      <c r="J128" s="77" t="str">
        <f t="shared" si="10"/>
        <v>&gt;999%</v>
      </c>
      <c r="K128" s="78">
        <f t="shared" si="11"/>
        <v>1.9090909090909092</v>
      </c>
    </row>
    <row r="129" spans="1:11" x14ac:dyDescent="0.2">
      <c r="A129" s="20" t="s">
        <v>483</v>
      </c>
      <c r="B129" s="55">
        <v>47</v>
      </c>
      <c r="C129" s="138">
        <f>IF(B144=0, "-", B129/B144)</f>
        <v>1.5491100856954515E-2</v>
      </c>
      <c r="D129" s="55">
        <v>76</v>
      </c>
      <c r="E129" s="78">
        <f>IF(D144=0, "-", D129/D144)</f>
        <v>2.4667315806556313E-2</v>
      </c>
      <c r="F129" s="128">
        <v>306</v>
      </c>
      <c r="G129" s="138">
        <f>IF(F144=0, "-", F129/F144)</f>
        <v>2.6102533481190821E-2</v>
      </c>
      <c r="H129" s="55">
        <v>424</v>
      </c>
      <c r="I129" s="78">
        <f>IF(H144=0, "-", H129/H144)</f>
        <v>2.8038619230260547E-2</v>
      </c>
      <c r="J129" s="77">
        <f t="shared" si="10"/>
        <v>-0.38157894736842107</v>
      </c>
      <c r="K129" s="78">
        <f t="shared" si="11"/>
        <v>-0.27830188679245282</v>
      </c>
    </row>
    <row r="130" spans="1:11" x14ac:dyDescent="0.2">
      <c r="A130" s="20" t="s">
        <v>484</v>
      </c>
      <c r="B130" s="55">
        <v>269</v>
      </c>
      <c r="C130" s="138">
        <f>IF(B144=0, "-", B130/B144)</f>
        <v>8.8661832564271584E-2</v>
      </c>
      <c r="D130" s="55">
        <v>317</v>
      </c>
      <c r="E130" s="78">
        <f>IF(D144=0, "-", D130/D144)</f>
        <v>0.10288867250892568</v>
      </c>
      <c r="F130" s="128">
        <v>996</v>
      </c>
      <c r="G130" s="138">
        <f>IF(F144=0, "-", F130/F144)</f>
        <v>8.4961187409366201E-2</v>
      </c>
      <c r="H130" s="55">
        <v>1234</v>
      </c>
      <c r="I130" s="78">
        <f>IF(H144=0, "-", H130/H144)</f>
        <v>8.1602962571088483E-2</v>
      </c>
      <c r="J130" s="77">
        <f t="shared" si="10"/>
        <v>-0.15141955835962145</v>
      </c>
      <c r="K130" s="78">
        <f t="shared" si="11"/>
        <v>-0.19286871961102106</v>
      </c>
    </row>
    <row r="131" spans="1:11" x14ac:dyDescent="0.2">
      <c r="A131" s="20" t="s">
        <v>485</v>
      </c>
      <c r="B131" s="55">
        <v>55</v>
      </c>
      <c r="C131" s="138">
        <f>IF(B144=0, "-", B131/B144)</f>
        <v>1.8127883981542518E-2</v>
      </c>
      <c r="D131" s="55">
        <v>22</v>
      </c>
      <c r="E131" s="78">
        <f>IF(D144=0, "-", D131/D144)</f>
        <v>7.1405387861084068E-3</v>
      </c>
      <c r="F131" s="128">
        <v>146</v>
      </c>
      <c r="G131" s="138">
        <f>IF(F144=0, "-", F131/F144)</f>
        <v>1.2454149961613922E-2</v>
      </c>
      <c r="H131" s="55">
        <v>109</v>
      </c>
      <c r="I131" s="78">
        <f>IF(H144=0, "-", H131/H144)</f>
        <v>7.2080412643830182E-3</v>
      </c>
      <c r="J131" s="77">
        <f t="shared" si="10"/>
        <v>1.5</v>
      </c>
      <c r="K131" s="78">
        <f t="shared" si="11"/>
        <v>0.33944954128440369</v>
      </c>
    </row>
    <row r="132" spans="1:11" x14ac:dyDescent="0.2">
      <c r="A132" s="20" t="s">
        <v>486</v>
      </c>
      <c r="B132" s="55">
        <v>148</v>
      </c>
      <c r="C132" s="138">
        <f>IF(B144=0, "-", B132/B144)</f>
        <v>4.878048780487805E-2</v>
      </c>
      <c r="D132" s="55">
        <v>166</v>
      </c>
      <c r="E132" s="78">
        <f>IF(D144=0, "-", D132/D144)</f>
        <v>5.3878610840636158E-2</v>
      </c>
      <c r="F132" s="128">
        <v>503</v>
      </c>
      <c r="G132" s="138">
        <f>IF(F144=0, "-", F132/F144)</f>
        <v>4.2907105689669878E-2</v>
      </c>
      <c r="H132" s="55">
        <v>662</v>
      </c>
      <c r="I132" s="78">
        <f>IF(H144=0, "-", H132/H144)</f>
        <v>4.3777278137812459E-2</v>
      </c>
      <c r="J132" s="77">
        <f t="shared" si="10"/>
        <v>-0.10843373493975904</v>
      </c>
      <c r="K132" s="78">
        <f t="shared" si="11"/>
        <v>-0.24018126888217523</v>
      </c>
    </row>
    <row r="133" spans="1:11" x14ac:dyDescent="0.2">
      <c r="A133" s="20" t="s">
        <v>487</v>
      </c>
      <c r="B133" s="55">
        <v>60</v>
      </c>
      <c r="C133" s="138">
        <f>IF(B144=0, "-", B133/B144)</f>
        <v>1.9775873434410021E-2</v>
      </c>
      <c r="D133" s="55">
        <v>135</v>
      </c>
      <c r="E133" s="78">
        <f>IF(D144=0, "-", D133/D144)</f>
        <v>4.3816942551119765E-2</v>
      </c>
      <c r="F133" s="128">
        <v>313</v>
      </c>
      <c r="G133" s="138">
        <f>IF(F144=0, "-", F133/F144)</f>
        <v>2.6699650260172309E-2</v>
      </c>
      <c r="H133" s="55">
        <v>677</v>
      </c>
      <c r="I133" s="78">
        <f>IF(H144=0, "-", H133/H144)</f>
        <v>4.4769210421901864E-2</v>
      </c>
      <c r="J133" s="77">
        <f t="shared" si="10"/>
        <v>-0.55555555555555558</v>
      </c>
      <c r="K133" s="78">
        <f t="shared" si="11"/>
        <v>-0.53766617429837515</v>
      </c>
    </row>
    <row r="134" spans="1:11" x14ac:dyDescent="0.2">
      <c r="A134" s="20" t="s">
        <v>488</v>
      </c>
      <c r="B134" s="55">
        <v>77</v>
      </c>
      <c r="C134" s="138">
        <f>IF(B144=0, "-", B134/B144)</f>
        <v>2.5379037574159526E-2</v>
      </c>
      <c r="D134" s="55">
        <v>97</v>
      </c>
      <c r="E134" s="78">
        <f>IF(D144=0, "-", D134/D144)</f>
        <v>3.1483284647841607E-2</v>
      </c>
      <c r="F134" s="128">
        <v>250</v>
      </c>
      <c r="G134" s="138">
        <f>IF(F144=0, "-", F134/F144)</f>
        <v>2.1325599249338908E-2</v>
      </c>
      <c r="H134" s="55">
        <v>339</v>
      </c>
      <c r="I134" s="78">
        <f>IF(H144=0, "-", H134/H144)</f>
        <v>2.2417669620420581E-2</v>
      </c>
      <c r="J134" s="77">
        <f t="shared" si="10"/>
        <v>-0.20618556701030927</v>
      </c>
      <c r="K134" s="78">
        <f t="shared" si="11"/>
        <v>-0.26253687315634217</v>
      </c>
    </row>
    <row r="135" spans="1:11" x14ac:dyDescent="0.2">
      <c r="A135" s="20" t="s">
        <v>489</v>
      </c>
      <c r="B135" s="55">
        <v>16</v>
      </c>
      <c r="C135" s="138">
        <f>IF(B144=0, "-", B135/B144)</f>
        <v>5.2735662491760048E-3</v>
      </c>
      <c r="D135" s="55">
        <v>0</v>
      </c>
      <c r="E135" s="78">
        <f>IF(D144=0, "-", D135/D144)</f>
        <v>0</v>
      </c>
      <c r="F135" s="128">
        <v>44</v>
      </c>
      <c r="G135" s="138">
        <f>IF(F144=0, "-", F135/F144)</f>
        <v>3.7533054678836474E-3</v>
      </c>
      <c r="H135" s="55">
        <v>0</v>
      </c>
      <c r="I135" s="78">
        <f>IF(H144=0, "-", H135/H144)</f>
        <v>0</v>
      </c>
      <c r="J135" s="77" t="str">
        <f t="shared" si="10"/>
        <v>-</v>
      </c>
      <c r="K135" s="78" t="str">
        <f t="shared" si="11"/>
        <v>-</v>
      </c>
    </row>
    <row r="136" spans="1:11" x14ac:dyDescent="0.2">
      <c r="A136" s="20" t="s">
        <v>490</v>
      </c>
      <c r="B136" s="55">
        <v>156</v>
      </c>
      <c r="C136" s="138">
        <f>IF(B144=0, "-", B136/B144)</f>
        <v>5.1417270929466054E-2</v>
      </c>
      <c r="D136" s="55">
        <v>198</v>
      </c>
      <c r="E136" s="78">
        <f>IF(D144=0, "-", D136/D144)</f>
        <v>6.4264849074975663E-2</v>
      </c>
      <c r="F136" s="128">
        <v>574</v>
      </c>
      <c r="G136" s="138">
        <f>IF(F144=0, "-", F136/F144)</f>
        <v>4.8963575876482132E-2</v>
      </c>
      <c r="H136" s="55">
        <v>1180</v>
      </c>
      <c r="I136" s="78">
        <f>IF(H144=0, "-", H136/H144)</f>
        <v>7.8032006348366614E-2</v>
      </c>
      <c r="J136" s="77">
        <f t="shared" si="10"/>
        <v>-0.21212121212121213</v>
      </c>
      <c r="K136" s="78">
        <f t="shared" si="11"/>
        <v>-0.51355932203389831</v>
      </c>
    </row>
    <row r="137" spans="1:11" x14ac:dyDescent="0.2">
      <c r="A137" s="20" t="s">
        <v>491</v>
      </c>
      <c r="B137" s="55">
        <v>0</v>
      </c>
      <c r="C137" s="138">
        <f>IF(B144=0, "-", B137/B144)</f>
        <v>0</v>
      </c>
      <c r="D137" s="55">
        <v>1</v>
      </c>
      <c r="E137" s="78">
        <f>IF(D144=0, "-", D137/D144)</f>
        <v>3.2456994482310937E-4</v>
      </c>
      <c r="F137" s="128">
        <v>0</v>
      </c>
      <c r="G137" s="138">
        <f>IF(F144=0, "-", F137/F144)</f>
        <v>0</v>
      </c>
      <c r="H137" s="55">
        <v>1</v>
      </c>
      <c r="I137" s="78">
        <f>IF(H144=0, "-", H137/H144)</f>
        <v>6.612881893929374E-5</v>
      </c>
      <c r="J137" s="77">
        <f t="shared" si="10"/>
        <v>-1</v>
      </c>
      <c r="K137" s="78">
        <f t="shared" si="11"/>
        <v>-1</v>
      </c>
    </row>
    <row r="138" spans="1:11" x14ac:dyDescent="0.2">
      <c r="A138" s="20" t="s">
        <v>492</v>
      </c>
      <c r="B138" s="55">
        <v>51</v>
      </c>
      <c r="C138" s="138">
        <f>IF(B144=0, "-", B138/B144)</f>
        <v>1.6809492419248517E-2</v>
      </c>
      <c r="D138" s="55">
        <v>57</v>
      </c>
      <c r="E138" s="78">
        <f>IF(D144=0, "-", D138/D144)</f>
        <v>1.8500486854917234E-2</v>
      </c>
      <c r="F138" s="128">
        <v>209</v>
      </c>
      <c r="G138" s="138">
        <f>IF(F144=0, "-", F138/F144)</f>
        <v>1.7828200972447326E-2</v>
      </c>
      <c r="H138" s="55">
        <v>287</v>
      </c>
      <c r="I138" s="78">
        <f>IF(H144=0, "-", H138/H144)</f>
        <v>1.8978971035577306E-2</v>
      </c>
      <c r="J138" s="77">
        <f t="shared" si="10"/>
        <v>-0.10526315789473684</v>
      </c>
      <c r="K138" s="78">
        <f t="shared" si="11"/>
        <v>-0.27177700348432055</v>
      </c>
    </row>
    <row r="139" spans="1:11" x14ac:dyDescent="0.2">
      <c r="A139" s="20" t="s">
        <v>493</v>
      </c>
      <c r="B139" s="55">
        <v>357</v>
      </c>
      <c r="C139" s="138">
        <f>IF(B144=0, "-", B139/B144)</f>
        <v>0.11766644693473961</v>
      </c>
      <c r="D139" s="55">
        <v>346</v>
      </c>
      <c r="E139" s="78">
        <f>IF(D144=0, "-", D139/D144)</f>
        <v>0.11230120090879585</v>
      </c>
      <c r="F139" s="128">
        <v>1588</v>
      </c>
      <c r="G139" s="138">
        <f>IF(F144=0, "-", F139/F144)</f>
        <v>0.13546020643180073</v>
      </c>
      <c r="H139" s="55">
        <v>1948</v>
      </c>
      <c r="I139" s="78">
        <f>IF(H144=0, "-", H139/H144)</f>
        <v>0.12881893929374422</v>
      </c>
      <c r="J139" s="77">
        <f t="shared" si="10"/>
        <v>3.1791907514450865E-2</v>
      </c>
      <c r="K139" s="78">
        <f t="shared" si="11"/>
        <v>-0.18480492813141683</v>
      </c>
    </row>
    <row r="140" spans="1:11" x14ac:dyDescent="0.2">
      <c r="A140" s="20" t="s">
        <v>494</v>
      </c>
      <c r="B140" s="55">
        <v>460</v>
      </c>
      <c r="C140" s="138">
        <f>IF(B144=0, "-", B140/B144)</f>
        <v>0.15161502966381016</v>
      </c>
      <c r="D140" s="55">
        <v>424</v>
      </c>
      <c r="E140" s="78">
        <f>IF(D144=0, "-", D140/D144)</f>
        <v>0.13761765660499839</v>
      </c>
      <c r="F140" s="128">
        <v>1700</v>
      </c>
      <c r="G140" s="138">
        <f>IF(F144=0, "-", F140/F144)</f>
        <v>0.14501407489550455</v>
      </c>
      <c r="H140" s="55">
        <v>1971</v>
      </c>
      <c r="I140" s="78">
        <f>IF(H144=0, "-", H140/H144)</f>
        <v>0.13033990212934796</v>
      </c>
      <c r="J140" s="77">
        <f t="shared" si="10"/>
        <v>8.4905660377358486E-2</v>
      </c>
      <c r="K140" s="78">
        <f t="shared" si="11"/>
        <v>-0.13749365804160324</v>
      </c>
    </row>
    <row r="141" spans="1:11" x14ac:dyDescent="0.2">
      <c r="A141" s="20" t="s">
        <v>495</v>
      </c>
      <c r="B141" s="55">
        <v>0</v>
      </c>
      <c r="C141" s="138">
        <f>IF(B144=0, "-", B141/B144)</f>
        <v>0</v>
      </c>
      <c r="D141" s="55">
        <v>11</v>
      </c>
      <c r="E141" s="78">
        <f>IF(D144=0, "-", D141/D144)</f>
        <v>3.5702693930542034E-3</v>
      </c>
      <c r="F141" s="128">
        <v>0</v>
      </c>
      <c r="G141" s="138">
        <f>IF(F144=0, "-", F141/F144)</f>
        <v>0</v>
      </c>
      <c r="H141" s="55">
        <v>63</v>
      </c>
      <c r="I141" s="78">
        <f>IF(H144=0, "-", H141/H144)</f>
        <v>4.1661155931755059E-3</v>
      </c>
      <c r="J141" s="77">
        <f t="shared" si="10"/>
        <v>-1</v>
      </c>
      <c r="K141" s="78">
        <f t="shared" si="11"/>
        <v>-1</v>
      </c>
    </row>
    <row r="142" spans="1:11" x14ac:dyDescent="0.2">
      <c r="A142" s="20" t="s">
        <v>496</v>
      </c>
      <c r="B142" s="55">
        <v>180</v>
      </c>
      <c r="C142" s="138">
        <f>IF(B144=0, "-", B142/B144)</f>
        <v>5.9327620303230057E-2</v>
      </c>
      <c r="D142" s="55">
        <v>112</v>
      </c>
      <c r="E142" s="78">
        <f>IF(D144=0, "-", D142/D144)</f>
        <v>3.6351833820188251E-2</v>
      </c>
      <c r="F142" s="128">
        <v>549</v>
      </c>
      <c r="G142" s="138">
        <f>IF(F144=0, "-", F142/F144)</f>
        <v>4.683101595154824E-2</v>
      </c>
      <c r="H142" s="55">
        <v>743</v>
      </c>
      <c r="I142" s="78">
        <f>IF(H144=0, "-", H142/H144)</f>
        <v>4.9133712471895255E-2</v>
      </c>
      <c r="J142" s="77">
        <f t="shared" si="10"/>
        <v>0.6071428571428571</v>
      </c>
      <c r="K142" s="78">
        <f t="shared" si="11"/>
        <v>-0.2611036339165545</v>
      </c>
    </row>
    <row r="143" spans="1:11" x14ac:dyDescent="0.2">
      <c r="A143" s="129"/>
      <c r="B143" s="82"/>
      <c r="D143" s="82"/>
      <c r="E143" s="86"/>
      <c r="F143" s="130"/>
      <c r="H143" s="82"/>
      <c r="I143" s="86"/>
      <c r="J143" s="85"/>
      <c r="K143" s="86"/>
    </row>
    <row r="144" spans="1:11" s="38" customFormat="1" x14ac:dyDescent="0.2">
      <c r="A144" s="131" t="s">
        <v>497</v>
      </c>
      <c r="B144" s="32">
        <f>SUM(B116:B143)</f>
        <v>3034</v>
      </c>
      <c r="C144" s="132">
        <f>B144/29302</f>
        <v>0.10354242031260665</v>
      </c>
      <c r="D144" s="32">
        <f>SUM(D116:D143)</f>
        <v>3081</v>
      </c>
      <c r="E144" s="133">
        <f>D144/33924</f>
        <v>9.0820657941280511E-2</v>
      </c>
      <c r="F144" s="121">
        <f>SUM(F116:F143)</f>
        <v>11723</v>
      </c>
      <c r="G144" s="134">
        <f>F144/119606</f>
        <v>9.8013477584736552E-2</v>
      </c>
      <c r="H144" s="32">
        <f>SUM(H116:H143)</f>
        <v>15122</v>
      </c>
      <c r="I144" s="133">
        <f>H144/157800</f>
        <v>9.5830164765525985E-2</v>
      </c>
      <c r="J144" s="35">
        <f>IF(D144=0, "-", IF((B144-D144)/D144&lt;10, (B144-D144)/D144, "&gt;999%"))</f>
        <v>-1.525478740668614E-2</v>
      </c>
      <c r="K144" s="36">
        <f>IF(H144=0, "-", IF((F144-H144)/H144&lt;10, (F144-H144)/H144, "&gt;999%"))</f>
        <v>-0.22477185557465942</v>
      </c>
    </row>
    <row r="145" spans="1:11" x14ac:dyDescent="0.2">
      <c r="B145" s="130"/>
      <c r="D145" s="130"/>
      <c r="F145" s="130"/>
      <c r="H145" s="130"/>
    </row>
    <row r="146" spans="1:11" x14ac:dyDescent="0.2">
      <c r="A146" s="123" t="s">
        <v>498</v>
      </c>
      <c r="B146" s="124" t="s">
        <v>169</v>
      </c>
      <c r="C146" s="125" t="s">
        <v>170</v>
      </c>
      <c r="D146" s="124" t="s">
        <v>169</v>
      </c>
      <c r="E146" s="126" t="s">
        <v>170</v>
      </c>
      <c r="F146" s="125" t="s">
        <v>169</v>
      </c>
      <c r="G146" s="125" t="s">
        <v>170</v>
      </c>
      <c r="H146" s="124" t="s">
        <v>169</v>
      </c>
      <c r="I146" s="126" t="s">
        <v>170</v>
      </c>
      <c r="J146" s="124"/>
      <c r="K146" s="126"/>
    </row>
    <row r="147" spans="1:11" x14ac:dyDescent="0.2">
      <c r="A147" s="20" t="s">
        <v>499</v>
      </c>
      <c r="B147" s="55">
        <v>75</v>
      </c>
      <c r="C147" s="138">
        <f>IF(B164=0, "-", B147/B164)</f>
        <v>9.036144578313253E-2</v>
      </c>
      <c r="D147" s="55">
        <v>7</v>
      </c>
      <c r="E147" s="78">
        <f>IF(D164=0, "-", D147/D164)</f>
        <v>1.0130246020260492E-2</v>
      </c>
      <c r="F147" s="128">
        <v>242</v>
      </c>
      <c r="G147" s="138">
        <f>IF(F164=0, "-", F147/F164)</f>
        <v>7.9084967320261434E-2</v>
      </c>
      <c r="H147" s="55">
        <v>41</v>
      </c>
      <c r="I147" s="78">
        <f>IF(H164=0, "-", H147/H164)</f>
        <v>1.3827993254637436E-2</v>
      </c>
      <c r="J147" s="77">
        <f t="shared" ref="J147:J162" si="12">IF(D147=0, "-", IF((B147-D147)/D147&lt;10, (B147-D147)/D147, "&gt;999%"))</f>
        <v>9.7142857142857135</v>
      </c>
      <c r="K147" s="78">
        <f t="shared" ref="K147:K162" si="13">IF(H147=0, "-", IF((F147-H147)/H147&lt;10, (F147-H147)/H147, "&gt;999%"))</f>
        <v>4.9024390243902438</v>
      </c>
    </row>
    <row r="148" spans="1:11" x14ac:dyDescent="0.2">
      <c r="A148" s="20" t="s">
        <v>500</v>
      </c>
      <c r="B148" s="55">
        <v>146</v>
      </c>
      <c r="C148" s="138">
        <f>IF(B164=0, "-", B148/B164)</f>
        <v>0.17590361445783131</v>
      </c>
      <c r="D148" s="55">
        <v>176</v>
      </c>
      <c r="E148" s="78">
        <f>IF(D164=0, "-", D148/D164)</f>
        <v>0.25470332850940663</v>
      </c>
      <c r="F148" s="128">
        <v>639</v>
      </c>
      <c r="G148" s="138">
        <f>IF(F164=0, "-", F148/F164)</f>
        <v>0.20882352941176471</v>
      </c>
      <c r="H148" s="55">
        <v>822</v>
      </c>
      <c r="I148" s="78">
        <f>IF(H164=0, "-", H148/H164)</f>
        <v>0.27723440134907251</v>
      </c>
      <c r="J148" s="77">
        <f t="shared" si="12"/>
        <v>-0.17045454545454544</v>
      </c>
      <c r="K148" s="78">
        <f t="shared" si="13"/>
        <v>-0.22262773722627738</v>
      </c>
    </row>
    <row r="149" spans="1:11" x14ac:dyDescent="0.2">
      <c r="A149" s="20" t="s">
        <v>501</v>
      </c>
      <c r="B149" s="55">
        <v>21</v>
      </c>
      <c r="C149" s="138">
        <f>IF(B164=0, "-", B149/B164)</f>
        <v>2.5301204819277109E-2</v>
      </c>
      <c r="D149" s="55">
        <v>11</v>
      </c>
      <c r="E149" s="78">
        <f>IF(D164=0, "-", D149/D164)</f>
        <v>1.5918958031837915E-2</v>
      </c>
      <c r="F149" s="128">
        <v>110</v>
      </c>
      <c r="G149" s="138">
        <f>IF(F164=0, "-", F149/F164)</f>
        <v>3.5947712418300651E-2</v>
      </c>
      <c r="H149" s="55">
        <v>71</v>
      </c>
      <c r="I149" s="78">
        <f>IF(H164=0, "-", H149/H164)</f>
        <v>2.3946037099494097E-2</v>
      </c>
      <c r="J149" s="77">
        <f t="shared" si="12"/>
        <v>0.90909090909090906</v>
      </c>
      <c r="K149" s="78">
        <f t="shared" si="13"/>
        <v>0.54929577464788737</v>
      </c>
    </row>
    <row r="150" spans="1:11" x14ac:dyDescent="0.2">
      <c r="A150" s="20" t="s">
        <v>502</v>
      </c>
      <c r="B150" s="55">
        <v>0</v>
      </c>
      <c r="C150" s="138">
        <f>IF(B164=0, "-", B150/B164)</f>
        <v>0</v>
      </c>
      <c r="D150" s="55">
        <v>11</v>
      </c>
      <c r="E150" s="78">
        <f>IF(D164=0, "-", D150/D164)</f>
        <v>1.5918958031837915E-2</v>
      </c>
      <c r="F150" s="128">
        <v>1</v>
      </c>
      <c r="G150" s="138">
        <f>IF(F164=0, "-", F150/F164)</f>
        <v>3.2679738562091501E-4</v>
      </c>
      <c r="H150" s="55">
        <v>27</v>
      </c>
      <c r="I150" s="78">
        <f>IF(H164=0, "-", H150/H164)</f>
        <v>9.1062394603709951E-3</v>
      </c>
      <c r="J150" s="77">
        <f t="shared" si="12"/>
        <v>-1</v>
      </c>
      <c r="K150" s="78">
        <f t="shared" si="13"/>
        <v>-0.96296296296296291</v>
      </c>
    </row>
    <row r="151" spans="1:11" x14ac:dyDescent="0.2">
      <c r="A151" s="20" t="s">
        <v>503</v>
      </c>
      <c r="B151" s="55">
        <v>15</v>
      </c>
      <c r="C151" s="138">
        <f>IF(B164=0, "-", B151/B164)</f>
        <v>1.8072289156626505E-2</v>
      </c>
      <c r="D151" s="55">
        <v>11</v>
      </c>
      <c r="E151" s="78">
        <f>IF(D164=0, "-", D151/D164)</f>
        <v>1.5918958031837915E-2</v>
      </c>
      <c r="F151" s="128">
        <v>52</v>
      </c>
      <c r="G151" s="138">
        <f>IF(F164=0, "-", F151/F164)</f>
        <v>1.699346405228758E-2</v>
      </c>
      <c r="H151" s="55">
        <v>85</v>
      </c>
      <c r="I151" s="78">
        <f>IF(H164=0, "-", H151/H164)</f>
        <v>2.866779089376054E-2</v>
      </c>
      <c r="J151" s="77">
        <f t="shared" si="12"/>
        <v>0.36363636363636365</v>
      </c>
      <c r="K151" s="78">
        <f t="shared" si="13"/>
        <v>-0.38823529411764707</v>
      </c>
    </row>
    <row r="152" spans="1:11" x14ac:dyDescent="0.2">
      <c r="A152" s="20" t="s">
        <v>504</v>
      </c>
      <c r="B152" s="55">
        <v>2</v>
      </c>
      <c r="C152" s="138">
        <f>IF(B164=0, "-", B152/B164)</f>
        <v>2.4096385542168677E-3</v>
      </c>
      <c r="D152" s="55">
        <v>5</v>
      </c>
      <c r="E152" s="78">
        <f>IF(D164=0, "-", D152/D164)</f>
        <v>7.2358900144717797E-3</v>
      </c>
      <c r="F152" s="128">
        <v>9</v>
      </c>
      <c r="G152" s="138">
        <f>IF(F164=0, "-", F152/F164)</f>
        <v>2.9411764705882353E-3</v>
      </c>
      <c r="H152" s="55">
        <v>29</v>
      </c>
      <c r="I152" s="78">
        <f>IF(H164=0, "-", H152/H164)</f>
        <v>9.7807757166947732E-3</v>
      </c>
      <c r="J152" s="77">
        <f t="shared" si="12"/>
        <v>-0.6</v>
      </c>
      <c r="K152" s="78">
        <f t="shared" si="13"/>
        <v>-0.68965517241379315</v>
      </c>
    </row>
    <row r="153" spans="1:11" x14ac:dyDescent="0.2">
      <c r="A153" s="20" t="s">
        <v>505</v>
      </c>
      <c r="B153" s="55">
        <v>82</v>
      </c>
      <c r="C153" s="138">
        <f>IF(B164=0, "-", B153/B164)</f>
        <v>9.8795180722891562E-2</v>
      </c>
      <c r="D153" s="55">
        <v>85</v>
      </c>
      <c r="E153" s="78">
        <f>IF(D164=0, "-", D153/D164)</f>
        <v>0.12301013024602026</v>
      </c>
      <c r="F153" s="128">
        <v>305</v>
      </c>
      <c r="G153" s="138">
        <f>IF(F164=0, "-", F153/F164)</f>
        <v>9.9673202614379092E-2</v>
      </c>
      <c r="H153" s="55">
        <v>447</v>
      </c>
      <c r="I153" s="78">
        <f>IF(H164=0, "-", H153/H164)</f>
        <v>0.15075885328836425</v>
      </c>
      <c r="J153" s="77">
        <f t="shared" si="12"/>
        <v>-3.5294117647058823E-2</v>
      </c>
      <c r="K153" s="78">
        <f t="shared" si="13"/>
        <v>-0.31767337807606266</v>
      </c>
    </row>
    <row r="154" spans="1:11" x14ac:dyDescent="0.2">
      <c r="A154" s="20" t="s">
        <v>506</v>
      </c>
      <c r="B154" s="55">
        <v>38</v>
      </c>
      <c r="C154" s="138">
        <f>IF(B164=0, "-", B154/B164)</f>
        <v>4.5783132530120479E-2</v>
      </c>
      <c r="D154" s="55">
        <v>41</v>
      </c>
      <c r="E154" s="78">
        <f>IF(D164=0, "-", D154/D164)</f>
        <v>5.9334298118668596E-2</v>
      </c>
      <c r="F154" s="128">
        <v>109</v>
      </c>
      <c r="G154" s="138">
        <f>IF(F164=0, "-", F154/F164)</f>
        <v>3.5620915032679737E-2</v>
      </c>
      <c r="H154" s="55">
        <v>198</v>
      </c>
      <c r="I154" s="78">
        <f>IF(H164=0, "-", H154/H164)</f>
        <v>6.6779089376053966E-2</v>
      </c>
      <c r="J154" s="77">
        <f t="shared" si="12"/>
        <v>-7.3170731707317069E-2</v>
      </c>
      <c r="K154" s="78">
        <f t="shared" si="13"/>
        <v>-0.4494949494949495</v>
      </c>
    </row>
    <row r="155" spans="1:11" x14ac:dyDescent="0.2">
      <c r="A155" s="20" t="s">
        <v>507</v>
      </c>
      <c r="B155" s="55">
        <v>74</v>
      </c>
      <c r="C155" s="138">
        <f>IF(B164=0, "-", B155/B164)</f>
        <v>8.91566265060241E-2</v>
      </c>
      <c r="D155" s="55">
        <v>92</v>
      </c>
      <c r="E155" s="78">
        <f>IF(D164=0, "-", D155/D164)</f>
        <v>0.13314037626628075</v>
      </c>
      <c r="F155" s="128">
        <v>287</v>
      </c>
      <c r="G155" s="138">
        <f>IF(F164=0, "-", F155/F164)</f>
        <v>9.3790849673202614E-2</v>
      </c>
      <c r="H155" s="55">
        <v>315</v>
      </c>
      <c r="I155" s="78">
        <f>IF(H164=0, "-", H155/H164)</f>
        <v>0.10623946037099494</v>
      </c>
      <c r="J155" s="77">
        <f t="shared" si="12"/>
        <v>-0.19565217391304349</v>
      </c>
      <c r="K155" s="78">
        <f t="shared" si="13"/>
        <v>-8.8888888888888892E-2</v>
      </c>
    </row>
    <row r="156" spans="1:11" x14ac:dyDescent="0.2">
      <c r="A156" s="20" t="s">
        <v>508</v>
      </c>
      <c r="B156" s="55">
        <v>13</v>
      </c>
      <c r="C156" s="138">
        <f>IF(B164=0, "-", B156/B164)</f>
        <v>1.566265060240964E-2</v>
      </c>
      <c r="D156" s="55">
        <v>12</v>
      </c>
      <c r="E156" s="78">
        <f>IF(D164=0, "-", D156/D164)</f>
        <v>1.7366136034732273E-2</v>
      </c>
      <c r="F156" s="128">
        <v>48</v>
      </c>
      <c r="G156" s="138">
        <f>IF(F164=0, "-", F156/F164)</f>
        <v>1.5686274509803921E-2</v>
      </c>
      <c r="H156" s="55">
        <v>51</v>
      </c>
      <c r="I156" s="78">
        <f>IF(H164=0, "-", H156/H164)</f>
        <v>1.7200674536256323E-2</v>
      </c>
      <c r="J156" s="77">
        <f t="shared" si="12"/>
        <v>8.3333333333333329E-2</v>
      </c>
      <c r="K156" s="78">
        <f t="shared" si="13"/>
        <v>-5.8823529411764705E-2</v>
      </c>
    </row>
    <row r="157" spans="1:11" x14ac:dyDescent="0.2">
      <c r="A157" s="20" t="s">
        <v>509</v>
      </c>
      <c r="B157" s="55">
        <v>211</v>
      </c>
      <c r="C157" s="138">
        <f>IF(B164=0, "-", B157/B164)</f>
        <v>0.25421686746987954</v>
      </c>
      <c r="D157" s="55">
        <v>62</v>
      </c>
      <c r="E157" s="78">
        <f>IF(D164=0, "-", D157/D164)</f>
        <v>8.9725036179450074E-2</v>
      </c>
      <c r="F157" s="128">
        <v>695</v>
      </c>
      <c r="G157" s="138">
        <f>IF(F164=0, "-", F157/F164)</f>
        <v>0.22712418300653595</v>
      </c>
      <c r="H157" s="55">
        <v>164</v>
      </c>
      <c r="I157" s="78">
        <f>IF(H164=0, "-", H157/H164)</f>
        <v>5.5311973018549745E-2</v>
      </c>
      <c r="J157" s="77">
        <f t="shared" si="12"/>
        <v>2.403225806451613</v>
      </c>
      <c r="K157" s="78">
        <f t="shared" si="13"/>
        <v>3.2378048780487805</v>
      </c>
    </row>
    <row r="158" spans="1:11" x14ac:dyDescent="0.2">
      <c r="A158" s="20" t="s">
        <v>510</v>
      </c>
      <c r="B158" s="55">
        <v>1</v>
      </c>
      <c r="C158" s="138">
        <f>IF(B164=0, "-", B158/B164)</f>
        <v>1.2048192771084338E-3</v>
      </c>
      <c r="D158" s="55">
        <v>11</v>
      </c>
      <c r="E158" s="78">
        <f>IF(D164=0, "-", D158/D164)</f>
        <v>1.5918958031837915E-2</v>
      </c>
      <c r="F158" s="128">
        <v>13</v>
      </c>
      <c r="G158" s="138">
        <f>IF(F164=0, "-", F158/F164)</f>
        <v>4.2483660130718951E-3</v>
      </c>
      <c r="H158" s="55">
        <v>82</v>
      </c>
      <c r="I158" s="78">
        <f>IF(H164=0, "-", H158/H164)</f>
        <v>2.7655986509274873E-2</v>
      </c>
      <c r="J158" s="77">
        <f t="shared" si="12"/>
        <v>-0.90909090909090906</v>
      </c>
      <c r="K158" s="78">
        <f t="shared" si="13"/>
        <v>-0.84146341463414631</v>
      </c>
    </row>
    <row r="159" spans="1:11" x14ac:dyDescent="0.2">
      <c r="A159" s="20" t="s">
        <v>511</v>
      </c>
      <c r="B159" s="55">
        <v>48</v>
      </c>
      <c r="C159" s="138">
        <f>IF(B164=0, "-", B159/B164)</f>
        <v>5.7831325301204821E-2</v>
      </c>
      <c r="D159" s="55">
        <v>49</v>
      </c>
      <c r="E159" s="78">
        <f>IF(D164=0, "-", D159/D164)</f>
        <v>7.0911722141823438E-2</v>
      </c>
      <c r="F159" s="128">
        <v>224</v>
      </c>
      <c r="G159" s="138">
        <f>IF(F164=0, "-", F159/F164)</f>
        <v>7.3202614379084971E-2</v>
      </c>
      <c r="H159" s="55">
        <v>279</v>
      </c>
      <c r="I159" s="78">
        <f>IF(H164=0, "-", H159/H164)</f>
        <v>9.4097807757166946E-2</v>
      </c>
      <c r="J159" s="77">
        <f t="shared" si="12"/>
        <v>-2.0408163265306121E-2</v>
      </c>
      <c r="K159" s="78">
        <f t="shared" si="13"/>
        <v>-0.1971326164874552</v>
      </c>
    </row>
    <row r="160" spans="1:11" x14ac:dyDescent="0.2">
      <c r="A160" s="20" t="s">
        <v>512</v>
      </c>
      <c r="B160" s="55">
        <v>55</v>
      </c>
      <c r="C160" s="138">
        <f>IF(B164=0, "-", B160/B164)</f>
        <v>6.6265060240963861E-2</v>
      </c>
      <c r="D160" s="55">
        <v>52</v>
      </c>
      <c r="E160" s="78">
        <f>IF(D164=0, "-", D160/D164)</f>
        <v>7.5253256150506515E-2</v>
      </c>
      <c r="F160" s="128">
        <v>185</v>
      </c>
      <c r="G160" s="138">
        <f>IF(F164=0, "-", F160/F164)</f>
        <v>6.0457516339869281E-2</v>
      </c>
      <c r="H160" s="55">
        <v>139</v>
      </c>
      <c r="I160" s="78">
        <f>IF(H164=0, "-", H160/H164)</f>
        <v>4.688026981450253E-2</v>
      </c>
      <c r="J160" s="77">
        <f t="shared" si="12"/>
        <v>5.7692307692307696E-2</v>
      </c>
      <c r="K160" s="78">
        <f t="shared" si="13"/>
        <v>0.33093525179856115</v>
      </c>
    </row>
    <row r="161" spans="1:11" x14ac:dyDescent="0.2">
      <c r="A161" s="20" t="s">
        <v>513</v>
      </c>
      <c r="B161" s="55">
        <v>1</v>
      </c>
      <c r="C161" s="138">
        <f>IF(B164=0, "-", B161/B164)</f>
        <v>1.2048192771084338E-3</v>
      </c>
      <c r="D161" s="55">
        <v>0</v>
      </c>
      <c r="E161" s="78">
        <f>IF(D164=0, "-", D161/D164)</f>
        <v>0</v>
      </c>
      <c r="F161" s="128">
        <v>9</v>
      </c>
      <c r="G161" s="138">
        <f>IF(F164=0, "-", F161/F164)</f>
        <v>2.9411764705882353E-3</v>
      </c>
      <c r="H161" s="55">
        <v>0</v>
      </c>
      <c r="I161" s="78">
        <f>IF(H164=0, "-", H161/H164)</f>
        <v>0</v>
      </c>
      <c r="J161" s="77" t="str">
        <f t="shared" si="12"/>
        <v>-</v>
      </c>
      <c r="K161" s="78" t="str">
        <f t="shared" si="13"/>
        <v>-</v>
      </c>
    </row>
    <row r="162" spans="1:11" x14ac:dyDescent="0.2">
      <c r="A162" s="20" t="s">
        <v>514</v>
      </c>
      <c r="B162" s="55">
        <v>48</v>
      </c>
      <c r="C162" s="138">
        <f>IF(B164=0, "-", B162/B164)</f>
        <v>5.7831325301204821E-2</v>
      </c>
      <c r="D162" s="55">
        <v>66</v>
      </c>
      <c r="E162" s="78">
        <f>IF(D164=0, "-", D162/D164)</f>
        <v>9.5513748191027495E-2</v>
      </c>
      <c r="F162" s="128">
        <v>132</v>
      </c>
      <c r="G162" s="138">
        <f>IF(F164=0, "-", F162/F164)</f>
        <v>4.3137254901960784E-2</v>
      </c>
      <c r="H162" s="55">
        <v>215</v>
      </c>
      <c r="I162" s="78">
        <f>IF(H164=0, "-", H162/H164)</f>
        <v>7.2512647554806076E-2</v>
      </c>
      <c r="J162" s="77">
        <f t="shared" si="12"/>
        <v>-0.27272727272727271</v>
      </c>
      <c r="K162" s="78">
        <f t="shared" si="13"/>
        <v>-0.38604651162790699</v>
      </c>
    </row>
    <row r="163" spans="1:11" x14ac:dyDescent="0.2">
      <c r="A163" s="129"/>
      <c r="B163" s="82"/>
      <c r="D163" s="82"/>
      <c r="E163" s="86"/>
      <c r="F163" s="130"/>
      <c r="H163" s="82"/>
      <c r="I163" s="86"/>
      <c r="J163" s="85"/>
      <c r="K163" s="86"/>
    </row>
    <row r="164" spans="1:11" s="38" customFormat="1" x14ac:dyDescent="0.2">
      <c r="A164" s="131" t="s">
        <v>515</v>
      </c>
      <c r="B164" s="32">
        <f>SUM(B147:B163)</f>
        <v>830</v>
      </c>
      <c r="C164" s="132">
        <f>B164/29302</f>
        <v>2.832571155552522E-2</v>
      </c>
      <c r="D164" s="32">
        <f>SUM(D147:D163)</f>
        <v>691</v>
      </c>
      <c r="E164" s="133">
        <f>D164/33924</f>
        <v>2.0369060252328736E-2</v>
      </c>
      <c r="F164" s="121">
        <f>SUM(F147:F163)</f>
        <v>3060</v>
      </c>
      <c r="G164" s="134">
        <f>F164/119606</f>
        <v>2.5584000802635318E-2</v>
      </c>
      <c r="H164" s="32">
        <f>SUM(H147:H163)</f>
        <v>2965</v>
      </c>
      <c r="I164" s="133">
        <f>H164/157800</f>
        <v>1.8789607097591889E-2</v>
      </c>
      <c r="J164" s="35">
        <f>IF(D164=0, "-", IF((B164-D164)/D164&lt;10, (B164-D164)/D164, "&gt;999%"))</f>
        <v>0.20115774240231549</v>
      </c>
      <c r="K164" s="36">
        <f>IF(H164=0, "-", IF((F164-H164)/H164&lt;10, (F164-H164)/H164, "&gt;999%"))</f>
        <v>3.2040472175379427E-2</v>
      </c>
    </row>
    <row r="165" spans="1:11" x14ac:dyDescent="0.2">
      <c r="B165" s="130"/>
      <c r="D165" s="130"/>
      <c r="F165" s="130"/>
      <c r="H165" s="130"/>
    </row>
    <row r="166" spans="1:11" s="38" customFormat="1" x14ac:dyDescent="0.2">
      <c r="A166" s="131" t="s">
        <v>516</v>
      </c>
      <c r="B166" s="32">
        <v>3864</v>
      </c>
      <c r="C166" s="132">
        <f>B166/29302</f>
        <v>0.13186813186813187</v>
      </c>
      <c r="D166" s="32">
        <v>3772</v>
      </c>
      <c r="E166" s="133">
        <f>D166/33924</f>
        <v>0.11118971819360925</v>
      </c>
      <c r="F166" s="121">
        <v>14783</v>
      </c>
      <c r="G166" s="134">
        <f>F166/119606</f>
        <v>0.12359747838737187</v>
      </c>
      <c r="H166" s="32">
        <v>18087</v>
      </c>
      <c r="I166" s="133">
        <f>H166/157800</f>
        <v>0.11461977186311786</v>
      </c>
      <c r="J166" s="35">
        <f>IF(D166=0, "-", IF((B166-D166)/D166&lt;10, (B166-D166)/D166, "&gt;999%"))</f>
        <v>2.4390243902439025E-2</v>
      </c>
      <c r="K166" s="36">
        <f>IF(H166=0, "-", IF((F166-H166)/H166&lt;10, (F166-H166)/H166, "&gt;999%"))</f>
        <v>-0.18267263780615911</v>
      </c>
    </row>
    <row r="167" spans="1:11" x14ac:dyDescent="0.2">
      <c r="B167" s="130"/>
      <c r="D167" s="130"/>
      <c r="F167" s="130"/>
      <c r="H167" s="130"/>
    </row>
    <row r="168" spans="1:11" ht="15.75" x14ac:dyDescent="0.25">
      <c r="A168" s="122" t="s">
        <v>39</v>
      </c>
      <c r="B168" s="170" t="s">
        <v>4</v>
      </c>
      <c r="C168" s="172"/>
      <c r="D168" s="172"/>
      <c r="E168" s="171"/>
      <c r="F168" s="170" t="s">
        <v>167</v>
      </c>
      <c r="G168" s="172"/>
      <c r="H168" s="172"/>
      <c r="I168" s="171"/>
      <c r="J168" s="170" t="s">
        <v>168</v>
      </c>
      <c r="K168" s="171"/>
    </row>
    <row r="169" spans="1:11" x14ac:dyDescent="0.2">
      <c r="A169" s="16"/>
      <c r="B169" s="170">
        <f>VALUE(RIGHT($B$2, 4))</f>
        <v>2020</v>
      </c>
      <c r="C169" s="171"/>
      <c r="D169" s="170">
        <f>B169-1</f>
        <v>2019</v>
      </c>
      <c r="E169" s="178"/>
      <c r="F169" s="170">
        <f>B169</f>
        <v>2020</v>
      </c>
      <c r="G169" s="178"/>
      <c r="H169" s="170">
        <f>D169</f>
        <v>2019</v>
      </c>
      <c r="I169" s="178"/>
      <c r="J169" s="13" t="s">
        <v>8</v>
      </c>
      <c r="K169" s="14" t="s">
        <v>5</v>
      </c>
    </row>
    <row r="170" spans="1:11" x14ac:dyDescent="0.2">
      <c r="A170" s="123" t="s">
        <v>517</v>
      </c>
      <c r="B170" s="124" t="s">
        <v>169</v>
      </c>
      <c r="C170" s="125" t="s">
        <v>170</v>
      </c>
      <c r="D170" s="124" t="s">
        <v>169</v>
      </c>
      <c r="E170" s="126" t="s">
        <v>170</v>
      </c>
      <c r="F170" s="125" t="s">
        <v>169</v>
      </c>
      <c r="G170" s="125" t="s">
        <v>170</v>
      </c>
      <c r="H170" s="124" t="s">
        <v>169</v>
      </c>
      <c r="I170" s="126" t="s">
        <v>170</v>
      </c>
      <c r="J170" s="124"/>
      <c r="K170" s="126"/>
    </row>
    <row r="171" spans="1:11" x14ac:dyDescent="0.2">
      <c r="A171" s="20" t="s">
        <v>518</v>
      </c>
      <c r="B171" s="55">
        <v>54</v>
      </c>
      <c r="C171" s="138">
        <f>IF(B174=0, "-", B171/B174)</f>
        <v>0.1487603305785124</v>
      </c>
      <c r="D171" s="55">
        <v>55</v>
      </c>
      <c r="E171" s="78">
        <f>IF(D174=0, "-", D171/D174)</f>
        <v>0.13513513513513514</v>
      </c>
      <c r="F171" s="128">
        <v>326</v>
      </c>
      <c r="G171" s="138">
        <f>IF(F174=0, "-", F171/F174)</f>
        <v>0.18649885583524028</v>
      </c>
      <c r="H171" s="55">
        <v>308</v>
      </c>
      <c r="I171" s="78">
        <f>IF(H174=0, "-", H171/H174)</f>
        <v>0.14958717824186499</v>
      </c>
      <c r="J171" s="77">
        <f>IF(D171=0, "-", IF((B171-D171)/D171&lt;10, (B171-D171)/D171, "&gt;999%"))</f>
        <v>-1.8181818181818181E-2</v>
      </c>
      <c r="K171" s="78">
        <f>IF(H171=0, "-", IF((F171-H171)/H171&lt;10, (F171-H171)/H171, "&gt;999%"))</f>
        <v>5.844155844155844E-2</v>
      </c>
    </row>
    <row r="172" spans="1:11" x14ac:dyDescent="0.2">
      <c r="A172" s="20" t="s">
        <v>519</v>
      </c>
      <c r="B172" s="55">
        <v>309</v>
      </c>
      <c r="C172" s="138">
        <f>IF(B174=0, "-", B172/B174)</f>
        <v>0.85123966942148765</v>
      </c>
      <c r="D172" s="55">
        <v>352</v>
      </c>
      <c r="E172" s="78">
        <f>IF(D174=0, "-", D172/D174)</f>
        <v>0.86486486486486491</v>
      </c>
      <c r="F172" s="128">
        <v>1422</v>
      </c>
      <c r="G172" s="138">
        <f>IF(F174=0, "-", F172/F174)</f>
        <v>0.81350114416475972</v>
      </c>
      <c r="H172" s="55">
        <v>1751</v>
      </c>
      <c r="I172" s="78">
        <f>IF(H174=0, "-", H172/H174)</f>
        <v>0.85041282175813504</v>
      </c>
      <c r="J172" s="77">
        <f>IF(D172=0, "-", IF((B172-D172)/D172&lt;10, (B172-D172)/D172, "&gt;999%"))</f>
        <v>-0.12215909090909091</v>
      </c>
      <c r="K172" s="78">
        <f>IF(H172=0, "-", IF((F172-H172)/H172&lt;10, (F172-H172)/H172, "&gt;999%"))</f>
        <v>-0.18789263278126786</v>
      </c>
    </row>
    <row r="173" spans="1:11" x14ac:dyDescent="0.2">
      <c r="A173" s="129"/>
      <c r="B173" s="82"/>
      <c r="D173" s="82"/>
      <c r="E173" s="86"/>
      <c r="F173" s="130"/>
      <c r="H173" s="82"/>
      <c r="I173" s="86"/>
      <c r="J173" s="85"/>
      <c r="K173" s="86"/>
    </row>
    <row r="174" spans="1:11" s="38" customFormat="1" x14ac:dyDescent="0.2">
      <c r="A174" s="131" t="s">
        <v>520</v>
      </c>
      <c r="B174" s="32">
        <f>SUM(B171:B173)</f>
        <v>363</v>
      </c>
      <c r="C174" s="132">
        <f>B174/29302</f>
        <v>1.2388232885127295E-2</v>
      </c>
      <c r="D174" s="32">
        <f>SUM(D171:D173)</f>
        <v>407</v>
      </c>
      <c r="E174" s="133">
        <f>D174/33924</f>
        <v>1.1997405966277562E-2</v>
      </c>
      <c r="F174" s="121">
        <f>SUM(F171:F173)</f>
        <v>1748</v>
      </c>
      <c r="G174" s="134">
        <f>F174/119606</f>
        <v>1.4614651438891025E-2</v>
      </c>
      <c r="H174" s="32">
        <f>SUM(H171:H173)</f>
        <v>2059</v>
      </c>
      <c r="I174" s="133">
        <f>H174/157800</f>
        <v>1.3048162230671737E-2</v>
      </c>
      <c r="J174" s="35">
        <f>IF(D174=0, "-", IF((B174-D174)/D174&lt;10, (B174-D174)/D174, "&gt;999%"))</f>
        <v>-0.10810810810810811</v>
      </c>
      <c r="K174" s="36">
        <f>IF(H174=0, "-", IF((F174-H174)/H174&lt;10, (F174-H174)/H174, "&gt;999%"))</f>
        <v>-0.15104419621175327</v>
      </c>
    </row>
    <row r="175" spans="1:11" x14ac:dyDescent="0.2">
      <c r="B175" s="130"/>
      <c r="D175" s="130"/>
      <c r="F175" s="130"/>
      <c r="H175" s="130"/>
    </row>
    <row r="176" spans="1:11" x14ac:dyDescent="0.2">
      <c r="A176" s="123" t="s">
        <v>521</v>
      </c>
      <c r="B176" s="124" t="s">
        <v>169</v>
      </c>
      <c r="C176" s="125" t="s">
        <v>170</v>
      </c>
      <c r="D176" s="124" t="s">
        <v>169</v>
      </c>
      <c r="E176" s="126" t="s">
        <v>170</v>
      </c>
      <c r="F176" s="125" t="s">
        <v>169</v>
      </c>
      <c r="G176" s="125" t="s">
        <v>170</v>
      </c>
      <c r="H176" s="124" t="s">
        <v>169</v>
      </c>
      <c r="I176" s="126" t="s">
        <v>170</v>
      </c>
      <c r="J176" s="124"/>
      <c r="K176" s="126"/>
    </row>
    <row r="177" spans="1:11" x14ac:dyDescent="0.2">
      <c r="A177" s="20" t="s">
        <v>522</v>
      </c>
      <c r="B177" s="55">
        <v>5</v>
      </c>
      <c r="C177" s="138">
        <f>IF(B190=0, "-", B177/B190)</f>
        <v>2.6455026455026454E-2</v>
      </c>
      <c r="D177" s="55">
        <v>13</v>
      </c>
      <c r="E177" s="78">
        <f>IF(D190=0, "-", D177/D190)</f>
        <v>7.4712643678160925E-2</v>
      </c>
      <c r="F177" s="128">
        <v>41</v>
      </c>
      <c r="G177" s="138">
        <f>IF(F190=0, "-", F177/F190)</f>
        <v>6.4976228209191758E-2</v>
      </c>
      <c r="H177" s="55">
        <v>61</v>
      </c>
      <c r="I177" s="78">
        <f>IF(H190=0, "-", H177/H190)</f>
        <v>7.9947575360419396E-2</v>
      </c>
      <c r="J177" s="77">
        <f t="shared" ref="J177:J188" si="14">IF(D177=0, "-", IF((B177-D177)/D177&lt;10, (B177-D177)/D177, "&gt;999%"))</f>
        <v>-0.61538461538461542</v>
      </c>
      <c r="K177" s="78">
        <f t="shared" ref="K177:K188" si="15">IF(H177=0, "-", IF((F177-H177)/H177&lt;10, (F177-H177)/H177, "&gt;999%"))</f>
        <v>-0.32786885245901637</v>
      </c>
    </row>
    <row r="178" spans="1:11" x14ac:dyDescent="0.2">
      <c r="A178" s="20" t="s">
        <v>523</v>
      </c>
      <c r="B178" s="55">
        <v>2</v>
      </c>
      <c r="C178" s="138">
        <f>IF(B190=0, "-", B178/B190)</f>
        <v>1.0582010582010581E-2</v>
      </c>
      <c r="D178" s="55">
        <v>3</v>
      </c>
      <c r="E178" s="78">
        <f>IF(D190=0, "-", D178/D190)</f>
        <v>1.7241379310344827E-2</v>
      </c>
      <c r="F178" s="128">
        <v>7</v>
      </c>
      <c r="G178" s="138">
        <f>IF(F190=0, "-", F178/F190)</f>
        <v>1.1093502377179081E-2</v>
      </c>
      <c r="H178" s="55">
        <v>12</v>
      </c>
      <c r="I178" s="78">
        <f>IF(H190=0, "-", H178/H190)</f>
        <v>1.5727391874180863E-2</v>
      </c>
      <c r="J178" s="77">
        <f t="shared" si="14"/>
        <v>-0.33333333333333331</v>
      </c>
      <c r="K178" s="78">
        <f t="shared" si="15"/>
        <v>-0.41666666666666669</v>
      </c>
    </row>
    <row r="179" spans="1:11" x14ac:dyDescent="0.2">
      <c r="A179" s="20" t="s">
        <v>524</v>
      </c>
      <c r="B179" s="55">
        <v>37</v>
      </c>
      <c r="C179" s="138">
        <f>IF(B190=0, "-", B179/B190)</f>
        <v>0.19576719576719576</v>
      </c>
      <c r="D179" s="55">
        <v>31</v>
      </c>
      <c r="E179" s="78">
        <f>IF(D190=0, "-", D179/D190)</f>
        <v>0.17816091954022989</v>
      </c>
      <c r="F179" s="128">
        <v>114</v>
      </c>
      <c r="G179" s="138">
        <f>IF(F190=0, "-", F179/F190)</f>
        <v>0.18066561014263074</v>
      </c>
      <c r="H179" s="55">
        <v>101</v>
      </c>
      <c r="I179" s="78">
        <f>IF(H190=0, "-", H179/H190)</f>
        <v>0.13237221494102228</v>
      </c>
      <c r="J179" s="77">
        <f t="shared" si="14"/>
        <v>0.19354838709677419</v>
      </c>
      <c r="K179" s="78">
        <f t="shared" si="15"/>
        <v>0.12871287128712872</v>
      </c>
    </row>
    <row r="180" spans="1:11" x14ac:dyDescent="0.2">
      <c r="A180" s="20" t="s">
        <v>525</v>
      </c>
      <c r="B180" s="55">
        <v>0</v>
      </c>
      <c r="C180" s="138">
        <f>IF(B190=0, "-", B180/B190)</f>
        <v>0</v>
      </c>
      <c r="D180" s="55">
        <v>1</v>
      </c>
      <c r="E180" s="78">
        <f>IF(D190=0, "-", D180/D190)</f>
        <v>5.7471264367816091E-3</v>
      </c>
      <c r="F180" s="128">
        <v>0</v>
      </c>
      <c r="G180" s="138">
        <f>IF(F190=0, "-", F180/F190)</f>
        <v>0</v>
      </c>
      <c r="H180" s="55">
        <v>19</v>
      </c>
      <c r="I180" s="78">
        <f>IF(H190=0, "-", H180/H190)</f>
        <v>2.4901703800786368E-2</v>
      </c>
      <c r="J180" s="77">
        <f t="shared" si="14"/>
        <v>-1</v>
      </c>
      <c r="K180" s="78">
        <f t="shared" si="15"/>
        <v>-1</v>
      </c>
    </row>
    <row r="181" spans="1:11" x14ac:dyDescent="0.2">
      <c r="A181" s="20" t="s">
        <v>526</v>
      </c>
      <c r="B181" s="55">
        <v>1</v>
      </c>
      <c r="C181" s="138">
        <f>IF(B190=0, "-", B181/B190)</f>
        <v>5.2910052910052907E-3</v>
      </c>
      <c r="D181" s="55">
        <v>6</v>
      </c>
      <c r="E181" s="78">
        <f>IF(D190=0, "-", D181/D190)</f>
        <v>3.4482758620689655E-2</v>
      </c>
      <c r="F181" s="128">
        <v>10</v>
      </c>
      <c r="G181" s="138">
        <f>IF(F190=0, "-", F181/F190)</f>
        <v>1.5847860538827259E-2</v>
      </c>
      <c r="H181" s="55">
        <v>20</v>
      </c>
      <c r="I181" s="78">
        <f>IF(H190=0, "-", H181/H190)</f>
        <v>2.621231979030144E-2</v>
      </c>
      <c r="J181" s="77">
        <f t="shared" si="14"/>
        <v>-0.83333333333333337</v>
      </c>
      <c r="K181" s="78">
        <f t="shared" si="15"/>
        <v>-0.5</v>
      </c>
    </row>
    <row r="182" spans="1:11" x14ac:dyDescent="0.2">
      <c r="A182" s="20" t="s">
        <v>527</v>
      </c>
      <c r="B182" s="55">
        <v>41</v>
      </c>
      <c r="C182" s="138">
        <f>IF(B190=0, "-", B182/B190)</f>
        <v>0.21693121693121692</v>
      </c>
      <c r="D182" s="55">
        <v>67</v>
      </c>
      <c r="E182" s="78">
        <f>IF(D190=0, "-", D182/D190)</f>
        <v>0.38505747126436779</v>
      </c>
      <c r="F182" s="128">
        <v>136</v>
      </c>
      <c r="G182" s="138">
        <f>IF(F190=0, "-", F182/F190)</f>
        <v>0.21553090332805072</v>
      </c>
      <c r="H182" s="55">
        <v>234</v>
      </c>
      <c r="I182" s="78">
        <f>IF(H190=0, "-", H182/H190)</f>
        <v>0.30668414154652685</v>
      </c>
      <c r="J182" s="77">
        <f t="shared" si="14"/>
        <v>-0.38805970149253732</v>
      </c>
      <c r="K182" s="78">
        <f t="shared" si="15"/>
        <v>-0.41880341880341881</v>
      </c>
    </row>
    <row r="183" spans="1:11" x14ac:dyDescent="0.2">
      <c r="A183" s="20" t="s">
        <v>528</v>
      </c>
      <c r="B183" s="55">
        <v>12</v>
      </c>
      <c r="C183" s="138">
        <f>IF(B190=0, "-", B183/B190)</f>
        <v>6.3492063492063489E-2</v>
      </c>
      <c r="D183" s="55">
        <v>15</v>
      </c>
      <c r="E183" s="78">
        <f>IF(D190=0, "-", D183/D190)</f>
        <v>8.6206896551724144E-2</v>
      </c>
      <c r="F183" s="128">
        <v>39</v>
      </c>
      <c r="G183" s="138">
        <f>IF(F190=0, "-", F183/F190)</f>
        <v>6.1806656101426306E-2</v>
      </c>
      <c r="H183" s="55">
        <v>74</v>
      </c>
      <c r="I183" s="78">
        <f>IF(H190=0, "-", H183/H190)</f>
        <v>9.6985583224115338E-2</v>
      </c>
      <c r="J183" s="77">
        <f t="shared" si="14"/>
        <v>-0.2</v>
      </c>
      <c r="K183" s="78">
        <f t="shared" si="15"/>
        <v>-0.47297297297297297</v>
      </c>
    </row>
    <row r="184" spans="1:11" x14ac:dyDescent="0.2">
      <c r="A184" s="20" t="s">
        <v>529</v>
      </c>
      <c r="B184" s="55">
        <v>19</v>
      </c>
      <c r="C184" s="138">
        <f>IF(B190=0, "-", B184/B190)</f>
        <v>0.10052910052910052</v>
      </c>
      <c r="D184" s="55">
        <v>20</v>
      </c>
      <c r="E184" s="78">
        <f>IF(D190=0, "-", D184/D190)</f>
        <v>0.11494252873563218</v>
      </c>
      <c r="F184" s="128">
        <v>58</v>
      </c>
      <c r="G184" s="138">
        <f>IF(F190=0, "-", F184/F190)</f>
        <v>9.1917591125198095E-2</v>
      </c>
      <c r="H184" s="55">
        <v>96</v>
      </c>
      <c r="I184" s="78">
        <f>IF(H190=0, "-", H184/H190)</f>
        <v>0.12581913499344691</v>
      </c>
      <c r="J184" s="77">
        <f t="shared" si="14"/>
        <v>-0.05</v>
      </c>
      <c r="K184" s="78">
        <f t="shared" si="15"/>
        <v>-0.39583333333333331</v>
      </c>
    </row>
    <row r="185" spans="1:11" x14ac:dyDescent="0.2">
      <c r="A185" s="20" t="s">
        <v>530</v>
      </c>
      <c r="B185" s="55">
        <v>13</v>
      </c>
      <c r="C185" s="138">
        <f>IF(B190=0, "-", B185/B190)</f>
        <v>6.8783068783068779E-2</v>
      </c>
      <c r="D185" s="55">
        <v>11</v>
      </c>
      <c r="E185" s="78">
        <f>IF(D190=0, "-", D185/D190)</f>
        <v>6.3218390804597707E-2</v>
      </c>
      <c r="F185" s="128">
        <v>34</v>
      </c>
      <c r="G185" s="138">
        <f>IF(F190=0, "-", F185/F190)</f>
        <v>5.388272583201268E-2</v>
      </c>
      <c r="H185" s="55">
        <v>66</v>
      </c>
      <c r="I185" s="78">
        <f>IF(H190=0, "-", H185/H190)</f>
        <v>8.6500655307994764E-2</v>
      </c>
      <c r="J185" s="77">
        <f t="shared" si="14"/>
        <v>0.18181818181818182</v>
      </c>
      <c r="K185" s="78">
        <f t="shared" si="15"/>
        <v>-0.48484848484848486</v>
      </c>
    </row>
    <row r="186" spans="1:11" x14ac:dyDescent="0.2">
      <c r="A186" s="20" t="s">
        <v>531</v>
      </c>
      <c r="B186" s="55">
        <v>59</v>
      </c>
      <c r="C186" s="138">
        <f>IF(B190=0, "-", B186/B190)</f>
        <v>0.31216931216931215</v>
      </c>
      <c r="D186" s="55">
        <v>0</v>
      </c>
      <c r="E186" s="78">
        <f>IF(D190=0, "-", D186/D190)</f>
        <v>0</v>
      </c>
      <c r="F186" s="128">
        <v>187</v>
      </c>
      <c r="G186" s="138">
        <f>IF(F190=0, "-", F186/F190)</f>
        <v>0.29635499207606975</v>
      </c>
      <c r="H186" s="55">
        <v>59</v>
      </c>
      <c r="I186" s="78">
        <f>IF(H190=0, "-", H186/H190)</f>
        <v>7.7326343381389259E-2</v>
      </c>
      <c r="J186" s="77" t="str">
        <f t="shared" si="14"/>
        <v>-</v>
      </c>
      <c r="K186" s="78">
        <f t="shared" si="15"/>
        <v>2.1694915254237288</v>
      </c>
    </row>
    <row r="187" spans="1:11" x14ac:dyDescent="0.2">
      <c r="A187" s="20" t="s">
        <v>532</v>
      </c>
      <c r="B187" s="55">
        <v>0</v>
      </c>
      <c r="C187" s="138">
        <f>IF(B190=0, "-", B187/B190)</f>
        <v>0</v>
      </c>
      <c r="D187" s="55">
        <v>5</v>
      </c>
      <c r="E187" s="78">
        <f>IF(D190=0, "-", D187/D190)</f>
        <v>2.8735632183908046E-2</v>
      </c>
      <c r="F187" s="128">
        <v>2</v>
      </c>
      <c r="G187" s="138">
        <f>IF(F190=0, "-", F187/F190)</f>
        <v>3.1695721077654518E-3</v>
      </c>
      <c r="H187" s="55">
        <v>17</v>
      </c>
      <c r="I187" s="78">
        <f>IF(H190=0, "-", H187/H190)</f>
        <v>2.2280471821756225E-2</v>
      </c>
      <c r="J187" s="77">
        <f t="shared" si="14"/>
        <v>-1</v>
      </c>
      <c r="K187" s="78">
        <f t="shared" si="15"/>
        <v>-0.88235294117647056</v>
      </c>
    </row>
    <row r="188" spans="1:11" x14ac:dyDescent="0.2">
      <c r="A188" s="20" t="s">
        <v>533</v>
      </c>
      <c r="B188" s="55">
        <v>0</v>
      </c>
      <c r="C188" s="138">
        <f>IF(B190=0, "-", B188/B190)</f>
        <v>0</v>
      </c>
      <c r="D188" s="55">
        <v>2</v>
      </c>
      <c r="E188" s="78">
        <f>IF(D190=0, "-", D188/D190)</f>
        <v>1.1494252873563218E-2</v>
      </c>
      <c r="F188" s="128">
        <v>3</v>
      </c>
      <c r="G188" s="138">
        <f>IF(F190=0, "-", F188/F190)</f>
        <v>4.7543581616481777E-3</v>
      </c>
      <c r="H188" s="55">
        <v>4</v>
      </c>
      <c r="I188" s="78">
        <f>IF(H190=0, "-", H188/H190)</f>
        <v>5.2424639580602884E-3</v>
      </c>
      <c r="J188" s="77">
        <f t="shared" si="14"/>
        <v>-1</v>
      </c>
      <c r="K188" s="78">
        <f t="shared" si="15"/>
        <v>-0.25</v>
      </c>
    </row>
    <row r="189" spans="1:11" x14ac:dyDescent="0.2">
      <c r="A189" s="129"/>
      <c r="B189" s="82"/>
      <c r="D189" s="82"/>
      <c r="E189" s="86"/>
      <c r="F189" s="130"/>
      <c r="H189" s="82"/>
      <c r="I189" s="86"/>
      <c r="J189" s="85"/>
      <c r="K189" s="86"/>
    </row>
    <row r="190" spans="1:11" s="38" customFormat="1" x14ac:dyDescent="0.2">
      <c r="A190" s="131" t="s">
        <v>534</v>
      </c>
      <c r="B190" s="32">
        <f>SUM(B177:B189)</f>
        <v>189</v>
      </c>
      <c r="C190" s="132">
        <f>B190/29302</f>
        <v>6.450071667462972E-3</v>
      </c>
      <c r="D190" s="32">
        <f>SUM(D177:D189)</f>
        <v>174</v>
      </c>
      <c r="E190" s="133">
        <f>D190/33924</f>
        <v>5.1291121330031839E-3</v>
      </c>
      <c r="F190" s="121">
        <f>SUM(F177:F189)</f>
        <v>631</v>
      </c>
      <c r="G190" s="134">
        <f>F190/119606</f>
        <v>5.2756550674715316E-3</v>
      </c>
      <c r="H190" s="32">
        <f>SUM(H177:H189)</f>
        <v>763</v>
      </c>
      <c r="I190" s="133">
        <f>H190/157800</f>
        <v>4.8352344740177442E-3</v>
      </c>
      <c r="J190" s="35">
        <f>IF(D190=0, "-", IF((B190-D190)/D190&lt;10, (B190-D190)/D190, "&gt;999%"))</f>
        <v>8.6206896551724144E-2</v>
      </c>
      <c r="K190" s="36">
        <f>IF(H190=0, "-", IF((F190-H190)/H190&lt;10, (F190-H190)/H190, "&gt;999%"))</f>
        <v>-0.17300131061598953</v>
      </c>
    </row>
    <row r="191" spans="1:11" x14ac:dyDescent="0.2">
      <c r="B191" s="130"/>
      <c r="D191" s="130"/>
      <c r="F191" s="130"/>
      <c r="H191" s="130"/>
    </row>
    <row r="192" spans="1:11" s="38" customFormat="1" x14ac:dyDescent="0.2">
      <c r="A192" s="131" t="s">
        <v>535</v>
      </c>
      <c r="B192" s="32">
        <v>552</v>
      </c>
      <c r="C192" s="132">
        <f>B192/29302</f>
        <v>1.8838304552590265E-2</v>
      </c>
      <c r="D192" s="32">
        <v>581</v>
      </c>
      <c r="E192" s="133">
        <f>D192/33924</f>
        <v>1.7126518099280744E-2</v>
      </c>
      <c r="F192" s="121">
        <v>2379</v>
      </c>
      <c r="G192" s="134">
        <f>F192/119606</f>
        <v>1.9890306506362556E-2</v>
      </c>
      <c r="H192" s="32">
        <v>2822</v>
      </c>
      <c r="I192" s="133">
        <f>H192/157800</f>
        <v>1.788339670468948E-2</v>
      </c>
      <c r="J192" s="35">
        <f>IF(D192=0, "-", IF((B192-D192)/D192&lt;10, (B192-D192)/D192, "&gt;999%"))</f>
        <v>-4.9913941480206538E-2</v>
      </c>
      <c r="K192" s="36">
        <f>IF(H192=0, "-", IF((F192-H192)/H192&lt;10, (F192-H192)/H192, "&gt;999%"))</f>
        <v>-0.15698086463501063</v>
      </c>
    </row>
    <row r="193" spans="1:11" x14ac:dyDescent="0.2">
      <c r="B193" s="130"/>
      <c r="D193" s="130"/>
      <c r="F193" s="130"/>
      <c r="H193" s="130"/>
    </row>
    <row r="194" spans="1:11" x14ac:dyDescent="0.2">
      <c r="A194" s="12" t="s">
        <v>536</v>
      </c>
      <c r="B194" s="32">
        <f>B198-B196</f>
        <v>10972</v>
      </c>
      <c r="C194" s="132">
        <f>B194/29302</f>
        <v>0.37444543034605149</v>
      </c>
      <c r="D194" s="32">
        <f>D198-D196</f>
        <v>13701</v>
      </c>
      <c r="E194" s="133">
        <f>D194/33924</f>
        <v>0.40387336399009549</v>
      </c>
      <c r="F194" s="121">
        <f>F198-F196</f>
        <v>47341</v>
      </c>
      <c r="G194" s="134">
        <f>F194/119606</f>
        <v>0.39580790261358129</v>
      </c>
      <c r="H194" s="32">
        <f>H198-H196</f>
        <v>60029</v>
      </c>
      <c r="I194" s="133">
        <f>H194/157800</f>
        <v>0.38041191381495565</v>
      </c>
      <c r="J194" s="35">
        <f>IF(D194=0, "-", IF((B194-D194)/D194&lt;10, (B194-D194)/D194, "&gt;999%"))</f>
        <v>-0.19918254142033429</v>
      </c>
      <c r="K194" s="36">
        <f>IF(H194=0, "-", IF((F194-H194)/H194&lt;10, (F194-H194)/H194, "&gt;999%"))</f>
        <v>-0.21136450715487515</v>
      </c>
    </row>
    <row r="195" spans="1:11" x14ac:dyDescent="0.2">
      <c r="A195" s="12"/>
      <c r="B195" s="32"/>
      <c r="C195" s="132"/>
      <c r="D195" s="32"/>
      <c r="E195" s="133"/>
      <c r="F195" s="121"/>
      <c r="G195" s="134"/>
      <c r="H195" s="32"/>
      <c r="I195" s="133"/>
      <c r="J195" s="35"/>
      <c r="K195" s="36"/>
    </row>
    <row r="196" spans="1:11" x14ac:dyDescent="0.2">
      <c r="A196" s="12" t="s">
        <v>537</v>
      </c>
      <c r="B196" s="32">
        <v>3218</v>
      </c>
      <c r="C196" s="132">
        <f>B196/29302</f>
        <v>0.10982185516347007</v>
      </c>
      <c r="D196" s="32">
        <v>2516</v>
      </c>
      <c r="E196" s="133">
        <f>D196/33924</f>
        <v>7.4165782336988562E-2</v>
      </c>
      <c r="F196" s="121">
        <v>11642</v>
      </c>
      <c r="G196" s="134">
        <f>F196/119606</f>
        <v>9.7336254034078556E-2</v>
      </c>
      <c r="H196" s="32">
        <v>12373</v>
      </c>
      <c r="I196" s="133">
        <f>H196/157800</f>
        <v>7.8409378960709764E-2</v>
      </c>
      <c r="J196" s="35">
        <f>IF(D196=0, "-", IF((B196-D196)/D196&lt;10, (B196-D196)/D196, "&gt;999%"))</f>
        <v>0.27901430842607311</v>
      </c>
      <c r="K196" s="36">
        <f>IF(H196=0, "-", IF((F196-H196)/H196&lt;10, (F196-H196)/H196, "&gt;999%"))</f>
        <v>-5.9080255394811286E-2</v>
      </c>
    </row>
    <row r="197" spans="1:11" x14ac:dyDescent="0.2">
      <c r="A197" s="12"/>
      <c r="B197" s="32"/>
      <c r="C197" s="132"/>
      <c r="D197" s="32"/>
      <c r="E197" s="133"/>
      <c r="F197" s="121"/>
      <c r="G197" s="134"/>
      <c r="H197" s="32"/>
      <c r="I197" s="133"/>
      <c r="J197" s="35"/>
      <c r="K197" s="36"/>
    </row>
    <row r="198" spans="1:11" x14ac:dyDescent="0.2">
      <c r="A198" s="12" t="s">
        <v>538</v>
      </c>
      <c r="B198" s="32">
        <v>14190</v>
      </c>
      <c r="C198" s="132">
        <f>B198/29302</f>
        <v>0.48426728550952153</v>
      </c>
      <c r="D198" s="32">
        <v>16217</v>
      </c>
      <c r="E198" s="133">
        <f>D198/33924</f>
        <v>0.47803914632708405</v>
      </c>
      <c r="F198" s="121">
        <v>58983</v>
      </c>
      <c r="G198" s="134">
        <f>F198/119606</f>
        <v>0.49314415664765981</v>
      </c>
      <c r="H198" s="32">
        <v>72402</v>
      </c>
      <c r="I198" s="133">
        <f>H198/157800</f>
        <v>0.45882129277566541</v>
      </c>
      <c r="J198" s="35">
        <f>IF(D198=0, "-", IF((B198-D198)/D198&lt;10, (B198-D198)/D198, "&gt;999%"))</f>
        <v>-0.12499229203921811</v>
      </c>
      <c r="K198" s="36">
        <f>IF(H198=0, "-", IF((F198-H198)/H198&lt;10, (F198-H198)/H198, "&gt;999%"))</f>
        <v>-0.18534018397281843</v>
      </c>
    </row>
  </sheetData>
  <mergeCells count="37">
    <mergeCell ref="B5:C5"/>
    <mergeCell ref="D5:E5"/>
    <mergeCell ref="F5:G5"/>
    <mergeCell ref="H5:I5"/>
    <mergeCell ref="B1:K1"/>
    <mergeCell ref="B2:K2"/>
    <mergeCell ref="B4:E4"/>
    <mergeCell ref="F4:I4"/>
    <mergeCell ref="J4:K4"/>
    <mergeCell ref="B24:E24"/>
    <mergeCell ref="F24:I24"/>
    <mergeCell ref="J24:K24"/>
    <mergeCell ref="B25:C25"/>
    <mergeCell ref="D25:E25"/>
    <mergeCell ref="F25:G25"/>
    <mergeCell ref="H25:I25"/>
    <mergeCell ref="B65:E65"/>
    <mergeCell ref="F65:I65"/>
    <mergeCell ref="J65:K65"/>
    <mergeCell ref="B66:C66"/>
    <mergeCell ref="D66:E66"/>
    <mergeCell ref="F66:G66"/>
    <mergeCell ref="H66:I66"/>
    <mergeCell ref="B113:E113"/>
    <mergeCell ref="F113:I113"/>
    <mergeCell ref="J113:K113"/>
    <mergeCell ref="B114:C114"/>
    <mergeCell ref="D114:E114"/>
    <mergeCell ref="F114:G114"/>
    <mergeCell ref="H114:I114"/>
    <mergeCell ref="B168:E168"/>
    <mergeCell ref="F168:I168"/>
    <mergeCell ref="J168:K168"/>
    <mergeCell ref="B169:C169"/>
    <mergeCell ref="D169:E169"/>
    <mergeCell ref="F169:G169"/>
    <mergeCell ref="H169:I169"/>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8" max="16383" man="1"/>
    <brk id="93" max="16383" man="1"/>
    <brk id="14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48608-8001-41FE-B2B5-C47DA5260300}">
  <sheetPr>
    <pageSetUpPr fitToPage="1"/>
  </sheetPr>
  <dimension ref="A1:K46"/>
  <sheetViews>
    <sheetView tabSelected="1" workbookViewId="0">
      <selection activeCell="M1" sqref="M1"/>
    </sheetView>
  </sheetViews>
  <sheetFormatPr defaultRowHeight="12.75" x14ac:dyDescent="0.2"/>
  <cols>
    <col min="1" max="1" width="17.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539</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167</v>
      </c>
      <c r="G4" s="172"/>
      <c r="H4" s="172"/>
      <c r="I4" s="171"/>
      <c r="J4" s="170" t="s">
        <v>168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169</v>
      </c>
      <c r="C6" s="125" t="s">
        <v>170</v>
      </c>
      <c r="D6" s="124" t="s">
        <v>169</v>
      </c>
      <c r="E6" s="126" t="s">
        <v>170</v>
      </c>
      <c r="F6" s="136" t="s">
        <v>169</v>
      </c>
      <c r="G6" s="125" t="s">
        <v>170</v>
      </c>
      <c r="H6" s="137" t="s">
        <v>169</v>
      </c>
      <c r="I6" s="126" t="s">
        <v>170</v>
      </c>
      <c r="J6" s="124"/>
      <c r="K6" s="126"/>
    </row>
    <row r="7" spans="1:11" x14ac:dyDescent="0.2">
      <c r="A7" s="20" t="s">
        <v>49</v>
      </c>
      <c r="B7" s="55">
        <v>10</v>
      </c>
      <c r="C7" s="138">
        <f>IF(B46=0, "-", B7/B46)</f>
        <v>7.0472163495419312E-4</v>
      </c>
      <c r="D7" s="55">
        <v>9</v>
      </c>
      <c r="E7" s="78">
        <f>IF(D46=0, "-", D7/D46)</f>
        <v>5.5497317629647899E-4</v>
      </c>
      <c r="F7" s="128">
        <v>55</v>
      </c>
      <c r="G7" s="138">
        <f>IF(F46=0, "-", F7/F46)</f>
        <v>9.3247206822304727E-4</v>
      </c>
      <c r="H7" s="55">
        <v>101</v>
      </c>
      <c r="I7" s="78">
        <f>IF(H46=0, "-", H7/H46)</f>
        <v>1.3949890886992072E-3</v>
      </c>
      <c r="J7" s="77">
        <f t="shared" ref="J7:J44" si="0">IF(D7=0, "-", IF((B7-D7)/D7&lt;10, (B7-D7)/D7, "&gt;999%"))</f>
        <v>0.1111111111111111</v>
      </c>
      <c r="K7" s="78">
        <f t="shared" ref="K7:K44" si="1">IF(H7=0, "-", IF((F7-H7)/H7&lt;10, (F7-H7)/H7, "&gt;999%"))</f>
        <v>-0.45544554455445546</v>
      </c>
    </row>
    <row r="8" spans="1:11" x14ac:dyDescent="0.2">
      <c r="A8" s="20" t="s">
        <v>52</v>
      </c>
      <c r="B8" s="55">
        <v>356</v>
      </c>
      <c r="C8" s="138">
        <f>IF(B46=0, "-", B8/B46)</f>
        <v>2.5088090204369275E-2</v>
      </c>
      <c r="D8" s="55">
        <v>179</v>
      </c>
      <c r="E8" s="78">
        <f>IF(D46=0, "-", D8/D46)</f>
        <v>1.1037799839674416E-2</v>
      </c>
      <c r="F8" s="128">
        <v>1392</v>
      </c>
      <c r="G8" s="138">
        <f>IF(F46=0, "-", F8/F46)</f>
        <v>2.3600020344845124E-2</v>
      </c>
      <c r="H8" s="55">
        <v>997</v>
      </c>
      <c r="I8" s="78">
        <f>IF(H46=0, "-", H8/H46)</f>
        <v>1.3770337835971381E-2</v>
      </c>
      <c r="J8" s="77">
        <f t="shared" si="0"/>
        <v>0.98882681564245811</v>
      </c>
      <c r="K8" s="78">
        <f t="shared" si="1"/>
        <v>0.39618856569709127</v>
      </c>
    </row>
    <row r="9" spans="1:11" x14ac:dyDescent="0.2">
      <c r="A9" s="20" t="s">
        <v>53</v>
      </c>
      <c r="B9" s="55">
        <v>2</v>
      </c>
      <c r="C9" s="138">
        <f>IF(B46=0, "-", B9/B46)</f>
        <v>1.4094432699083862E-4</v>
      </c>
      <c r="D9" s="55">
        <v>3</v>
      </c>
      <c r="E9" s="78">
        <f>IF(D46=0, "-", D9/D46)</f>
        <v>1.8499105876549301E-4</v>
      </c>
      <c r="F9" s="128">
        <v>7</v>
      </c>
      <c r="G9" s="138">
        <f>IF(F46=0, "-", F9/F46)</f>
        <v>1.1867826322838784E-4</v>
      </c>
      <c r="H9" s="55">
        <v>12</v>
      </c>
      <c r="I9" s="78">
        <f>IF(H46=0, "-", H9/H46)</f>
        <v>1.6574127786525233E-4</v>
      </c>
      <c r="J9" s="77">
        <f t="shared" si="0"/>
        <v>-0.33333333333333331</v>
      </c>
      <c r="K9" s="78">
        <f t="shared" si="1"/>
        <v>-0.41666666666666669</v>
      </c>
    </row>
    <row r="10" spans="1:11" x14ac:dyDescent="0.2">
      <c r="A10" s="20" t="s">
        <v>54</v>
      </c>
      <c r="B10" s="55">
        <v>657</v>
      </c>
      <c r="C10" s="138">
        <f>IF(B46=0, "-", B10/B46)</f>
        <v>4.6300211416490489E-2</v>
      </c>
      <c r="D10" s="55">
        <v>654</v>
      </c>
      <c r="E10" s="78">
        <f>IF(D46=0, "-", D10/D46)</f>
        <v>4.0328050810877474E-2</v>
      </c>
      <c r="F10" s="128">
        <v>2865</v>
      </c>
      <c r="G10" s="138">
        <f>IF(F46=0, "-", F10/F46)</f>
        <v>4.8573317735618737E-2</v>
      </c>
      <c r="H10" s="55">
        <v>3690</v>
      </c>
      <c r="I10" s="78">
        <f>IF(H46=0, "-", H10/H46)</f>
        <v>5.0965442943565094E-2</v>
      </c>
      <c r="J10" s="77">
        <f t="shared" si="0"/>
        <v>4.5871559633027525E-3</v>
      </c>
      <c r="K10" s="78">
        <f t="shared" si="1"/>
        <v>-0.22357723577235772</v>
      </c>
    </row>
    <row r="11" spans="1:11" x14ac:dyDescent="0.2">
      <c r="A11" s="20" t="s">
        <v>56</v>
      </c>
      <c r="B11" s="55">
        <v>4</v>
      </c>
      <c r="C11" s="138">
        <f>IF(B46=0, "-", B11/B46)</f>
        <v>2.8188865398167724E-4</v>
      </c>
      <c r="D11" s="55">
        <v>11</v>
      </c>
      <c r="E11" s="78">
        <f>IF(D46=0, "-", D11/D46)</f>
        <v>6.7830054880680768E-4</v>
      </c>
      <c r="F11" s="128">
        <v>15</v>
      </c>
      <c r="G11" s="138">
        <f>IF(F46=0, "-", F11/F46)</f>
        <v>2.5431056406083108E-4</v>
      </c>
      <c r="H11" s="55">
        <v>32</v>
      </c>
      <c r="I11" s="78">
        <f>IF(H46=0, "-", H11/H46)</f>
        <v>4.4197674097400623E-4</v>
      </c>
      <c r="J11" s="77">
        <f t="shared" si="0"/>
        <v>-0.63636363636363635</v>
      </c>
      <c r="K11" s="78">
        <f t="shared" si="1"/>
        <v>-0.53125</v>
      </c>
    </row>
    <row r="12" spans="1:11" x14ac:dyDescent="0.2">
      <c r="A12" s="20" t="s">
        <v>58</v>
      </c>
      <c r="B12" s="55">
        <v>2</v>
      </c>
      <c r="C12" s="138">
        <f>IF(B46=0, "-", B12/B46)</f>
        <v>1.4094432699083862E-4</v>
      </c>
      <c r="D12" s="55">
        <v>10</v>
      </c>
      <c r="E12" s="78">
        <f>IF(D46=0, "-", D12/D46)</f>
        <v>6.1663686255164333E-4</v>
      </c>
      <c r="F12" s="128">
        <v>21</v>
      </c>
      <c r="G12" s="138">
        <f>IF(F46=0, "-", F12/F46)</f>
        <v>3.5603478968516353E-4</v>
      </c>
      <c r="H12" s="55">
        <v>47</v>
      </c>
      <c r="I12" s="78">
        <f>IF(H46=0, "-", H12/H46)</f>
        <v>6.4915333830557168E-4</v>
      </c>
      <c r="J12" s="77">
        <f t="shared" si="0"/>
        <v>-0.8</v>
      </c>
      <c r="K12" s="78">
        <f t="shared" si="1"/>
        <v>-0.55319148936170215</v>
      </c>
    </row>
    <row r="13" spans="1:11" x14ac:dyDescent="0.2">
      <c r="A13" s="20" t="s">
        <v>60</v>
      </c>
      <c r="B13" s="55">
        <v>402</v>
      </c>
      <c r="C13" s="138">
        <f>IF(B46=0, "-", B13/B46)</f>
        <v>2.8329809725158563E-2</v>
      </c>
      <c r="D13" s="55">
        <v>473</v>
      </c>
      <c r="E13" s="78">
        <f>IF(D46=0, "-", D13/D46)</f>
        <v>2.9166923598692728E-2</v>
      </c>
      <c r="F13" s="128">
        <v>1827</v>
      </c>
      <c r="G13" s="138">
        <f>IF(F46=0, "-", F13/F46)</f>
        <v>3.0975026702609227E-2</v>
      </c>
      <c r="H13" s="55">
        <v>2460</v>
      </c>
      <c r="I13" s="78">
        <f>IF(H46=0, "-", H13/H46)</f>
        <v>3.3976961962376727E-2</v>
      </c>
      <c r="J13" s="77">
        <f t="shared" si="0"/>
        <v>-0.15010570824524314</v>
      </c>
      <c r="K13" s="78">
        <f t="shared" si="1"/>
        <v>-0.25731707317073171</v>
      </c>
    </row>
    <row r="14" spans="1:11" x14ac:dyDescent="0.2">
      <c r="A14" s="20" t="s">
        <v>63</v>
      </c>
      <c r="B14" s="55">
        <v>71</v>
      </c>
      <c r="C14" s="138">
        <f>IF(B46=0, "-", B14/B46)</f>
        <v>5.0035236081747711E-3</v>
      </c>
      <c r="D14" s="55">
        <v>50</v>
      </c>
      <c r="E14" s="78">
        <f>IF(D46=0, "-", D14/D46)</f>
        <v>3.0831843127582166E-3</v>
      </c>
      <c r="F14" s="128">
        <v>276</v>
      </c>
      <c r="G14" s="138">
        <f>IF(F46=0, "-", F14/F46)</f>
        <v>4.6793143787192924E-3</v>
      </c>
      <c r="H14" s="55">
        <v>207</v>
      </c>
      <c r="I14" s="78">
        <f>IF(H46=0, "-", H14/H46)</f>
        <v>2.8590370431756029E-3</v>
      </c>
      <c r="J14" s="77">
        <f t="shared" si="0"/>
        <v>0.42</v>
      </c>
      <c r="K14" s="78">
        <f t="shared" si="1"/>
        <v>0.33333333333333331</v>
      </c>
    </row>
    <row r="15" spans="1:11" x14ac:dyDescent="0.2">
      <c r="A15" s="20" t="s">
        <v>64</v>
      </c>
      <c r="B15" s="55">
        <v>253</v>
      </c>
      <c r="C15" s="138">
        <f>IF(B46=0, "-", B15/B46)</f>
        <v>1.7829457364341085E-2</v>
      </c>
      <c r="D15" s="55">
        <v>875</v>
      </c>
      <c r="E15" s="78">
        <f>IF(D46=0, "-", D15/D46)</f>
        <v>5.3955725473268795E-2</v>
      </c>
      <c r="F15" s="128">
        <v>1828</v>
      </c>
      <c r="G15" s="138">
        <f>IF(F46=0, "-", F15/F46)</f>
        <v>3.0991980740213282E-2</v>
      </c>
      <c r="H15" s="55">
        <v>3656</v>
      </c>
      <c r="I15" s="78">
        <f>IF(H46=0, "-", H15/H46)</f>
        <v>5.049584265628021E-2</v>
      </c>
      <c r="J15" s="77">
        <f t="shared" si="0"/>
        <v>-0.71085714285714285</v>
      </c>
      <c r="K15" s="78">
        <f t="shared" si="1"/>
        <v>-0.5</v>
      </c>
    </row>
    <row r="16" spans="1:11" x14ac:dyDescent="0.2">
      <c r="A16" s="20" t="s">
        <v>65</v>
      </c>
      <c r="B16" s="55">
        <v>692</v>
      </c>
      <c r="C16" s="138">
        <f>IF(B46=0, "-", B16/B46)</f>
        <v>4.876673713883016E-2</v>
      </c>
      <c r="D16" s="55">
        <v>1136</v>
      </c>
      <c r="E16" s="78">
        <f>IF(D46=0, "-", D16/D46)</f>
        <v>7.004994758586669E-2</v>
      </c>
      <c r="F16" s="128">
        <v>2947</v>
      </c>
      <c r="G16" s="138">
        <f>IF(F46=0, "-", F16/F46)</f>
        <v>4.9963548819151278E-2</v>
      </c>
      <c r="H16" s="55">
        <v>4395</v>
      </c>
      <c r="I16" s="78">
        <f>IF(H46=0, "-", H16/H46)</f>
        <v>6.0702743018148667E-2</v>
      </c>
      <c r="J16" s="77">
        <f t="shared" si="0"/>
        <v>-0.39084507042253519</v>
      </c>
      <c r="K16" s="78">
        <f t="shared" si="1"/>
        <v>-0.32946530147895337</v>
      </c>
    </row>
    <row r="17" spans="1:11" x14ac:dyDescent="0.2">
      <c r="A17" s="20" t="s">
        <v>66</v>
      </c>
      <c r="B17" s="55">
        <v>1218</v>
      </c>
      <c r="C17" s="138">
        <f>IF(B46=0, "-", B17/B46)</f>
        <v>8.5835095137420714E-2</v>
      </c>
      <c r="D17" s="55">
        <v>1272</v>
      </c>
      <c r="E17" s="78">
        <f>IF(D46=0, "-", D17/D46)</f>
        <v>7.8436208916569036E-2</v>
      </c>
      <c r="F17" s="128">
        <v>4551</v>
      </c>
      <c r="G17" s="138">
        <f>IF(F46=0, "-", F17/F46)</f>
        <v>7.7157825136056152E-2</v>
      </c>
      <c r="H17" s="55">
        <v>4922</v>
      </c>
      <c r="I17" s="78">
        <f>IF(H46=0, "-", H17/H46)</f>
        <v>6.798154747106433E-2</v>
      </c>
      <c r="J17" s="77">
        <f t="shared" si="0"/>
        <v>-4.2452830188679243E-2</v>
      </c>
      <c r="K17" s="78">
        <f t="shared" si="1"/>
        <v>-7.5375863470134086E-2</v>
      </c>
    </row>
    <row r="18" spans="1:11" x14ac:dyDescent="0.2">
      <c r="A18" s="20" t="s">
        <v>67</v>
      </c>
      <c r="B18" s="55">
        <v>0</v>
      </c>
      <c r="C18" s="138">
        <f>IF(B46=0, "-", B18/B46)</f>
        <v>0</v>
      </c>
      <c r="D18" s="55">
        <v>17</v>
      </c>
      <c r="E18" s="78">
        <f>IF(D46=0, "-", D18/D46)</f>
        <v>1.0482826663377937E-3</v>
      </c>
      <c r="F18" s="128">
        <v>73</v>
      </c>
      <c r="G18" s="138">
        <f>IF(F46=0, "-", F18/F46)</f>
        <v>1.2376447450960445E-3</v>
      </c>
      <c r="H18" s="55">
        <v>62</v>
      </c>
      <c r="I18" s="78">
        <f>IF(H46=0, "-", H18/H46)</f>
        <v>8.5632993563713707E-4</v>
      </c>
      <c r="J18" s="77">
        <f t="shared" si="0"/>
        <v>-1</v>
      </c>
      <c r="K18" s="78">
        <f t="shared" si="1"/>
        <v>0.17741935483870969</v>
      </c>
    </row>
    <row r="19" spans="1:11" x14ac:dyDescent="0.2">
      <c r="A19" s="20" t="s">
        <v>68</v>
      </c>
      <c r="B19" s="55">
        <v>207</v>
      </c>
      <c r="C19" s="138">
        <f>IF(B46=0, "-", B19/B46)</f>
        <v>1.4587737843551798E-2</v>
      </c>
      <c r="D19" s="55">
        <v>192</v>
      </c>
      <c r="E19" s="78">
        <f>IF(D46=0, "-", D19/D46)</f>
        <v>1.1839427760991552E-2</v>
      </c>
      <c r="F19" s="128">
        <v>642</v>
      </c>
      <c r="G19" s="138">
        <f>IF(F46=0, "-", F19/F46)</f>
        <v>1.088449214180357E-2</v>
      </c>
      <c r="H19" s="55">
        <v>807</v>
      </c>
      <c r="I19" s="78">
        <f>IF(H46=0, "-", H19/H46)</f>
        <v>1.1146100936438219E-2</v>
      </c>
      <c r="J19" s="77">
        <f t="shared" si="0"/>
        <v>7.8125E-2</v>
      </c>
      <c r="K19" s="78">
        <f t="shared" si="1"/>
        <v>-0.20446096654275092</v>
      </c>
    </row>
    <row r="20" spans="1:11" x14ac:dyDescent="0.2">
      <c r="A20" s="20" t="s">
        <v>70</v>
      </c>
      <c r="B20" s="55">
        <v>49</v>
      </c>
      <c r="C20" s="138">
        <f>IF(B46=0, "-", B20/B46)</f>
        <v>3.4531360112755463E-3</v>
      </c>
      <c r="D20" s="55">
        <v>56</v>
      </c>
      <c r="E20" s="78">
        <f>IF(D46=0, "-", D20/D46)</f>
        <v>3.4531664302892028E-3</v>
      </c>
      <c r="F20" s="128">
        <v>161</v>
      </c>
      <c r="G20" s="138">
        <f>IF(F46=0, "-", F20/F46)</f>
        <v>2.7296000542529203E-3</v>
      </c>
      <c r="H20" s="55">
        <v>260</v>
      </c>
      <c r="I20" s="78">
        <f>IF(H46=0, "-", H20/H46)</f>
        <v>3.5910610204138009E-3</v>
      </c>
      <c r="J20" s="77">
        <f t="shared" si="0"/>
        <v>-0.125</v>
      </c>
      <c r="K20" s="78">
        <f t="shared" si="1"/>
        <v>-0.38076923076923075</v>
      </c>
    </row>
    <row r="21" spans="1:11" x14ac:dyDescent="0.2">
      <c r="A21" s="20" t="s">
        <v>71</v>
      </c>
      <c r="B21" s="55">
        <v>201</v>
      </c>
      <c r="C21" s="138">
        <f>IF(B46=0, "-", B21/B46)</f>
        <v>1.4164904862579281E-2</v>
      </c>
      <c r="D21" s="55">
        <v>216</v>
      </c>
      <c r="E21" s="78">
        <f>IF(D46=0, "-", D21/D46)</f>
        <v>1.3319356231115496E-2</v>
      </c>
      <c r="F21" s="128">
        <v>760</v>
      </c>
      <c r="G21" s="138">
        <f>IF(F46=0, "-", F21/F46)</f>
        <v>1.2885068579082108E-2</v>
      </c>
      <c r="H21" s="55">
        <v>1132</v>
      </c>
      <c r="I21" s="78">
        <f>IF(H46=0, "-", H21/H46)</f>
        <v>1.563492721195547E-2</v>
      </c>
      <c r="J21" s="77">
        <f t="shared" si="0"/>
        <v>-6.9444444444444448E-2</v>
      </c>
      <c r="K21" s="78">
        <f t="shared" si="1"/>
        <v>-0.32862190812720848</v>
      </c>
    </row>
    <row r="22" spans="1:11" x14ac:dyDescent="0.2">
      <c r="A22" s="20" t="s">
        <v>72</v>
      </c>
      <c r="B22" s="55">
        <v>671</v>
      </c>
      <c r="C22" s="138">
        <f>IF(B46=0, "-", B22/B46)</f>
        <v>4.7286821705426356E-2</v>
      </c>
      <c r="D22" s="55">
        <v>647</v>
      </c>
      <c r="E22" s="78">
        <f>IF(D46=0, "-", D22/D46)</f>
        <v>3.9896405007091323E-2</v>
      </c>
      <c r="F22" s="128">
        <v>3443</v>
      </c>
      <c r="G22" s="138">
        <f>IF(F46=0, "-", F22/F46)</f>
        <v>5.8372751470762763E-2</v>
      </c>
      <c r="H22" s="55">
        <v>3093</v>
      </c>
      <c r="I22" s="78">
        <f>IF(H46=0, "-", H22/H46)</f>
        <v>4.2719814369768794E-2</v>
      </c>
      <c r="J22" s="77">
        <f t="shared" si="0"/>
        <v>3.7094281298299843E-2</v>
      </c>
      <c r="K22" s="78">
        <f t="shared" si="1"/>
        <v>0.11315874555447786</v>
      </c>
    </row>
    <row r="23" spans="1:11" x14ac:dyDescent="0.2">
      <c r="A23" s="20" t="s">
        <v>73</v>
      </c>
      <c r="B23" s="55">
        <v>1</v>
      </c>
      <c r="C23" s="138">
        <f>IF(B46=0, "-", B23/B46)</f>
        <v>7.047216349541931E-5</v>
      </c>
      <c r="D23" s="55">
        <v>6</v>
      </c>
      <c r="E23" s="78">
        <f>IF(D46=0, "-", D23/D46)</f>
        <v>3.6998211753098601E-4</v>
      </c>
      <c r="F23" s="128">
        <v>10</v>
      </c>
      <c r="G23" s="138">
        <f>IF(F46=0, "-", F23/F46)</f>
        <v>1.6954037604055406E-4</v>
      </c>
      <c r="H23" s="55">
        <v>20</v>
      </c>
      <c r="I23" s="78">
        <f>IF(H46=0, "-", H23/H46)</f>
        <v>2.7623546310875393E-4</v>
      </c>
      <c r="J23" s="77">
        <f t="shared" si="0"/>
        <v>-0.83333333333333337</v>
      </c>
      <c r="K23" s="78">
        <f t="shared" si="1"/>
        <v>-0.5</v>
      </c>
    </row>
    <row r="24" spans="1:11" x14ac:dyDescent="0.2">
      <c r="A24" s="20" t="s">
        <v>74</v>
      </c>
      <c r="B24" s="55">
        <v>324</v>
      </c>
      <c r="C24" s="138">
        <f>IF(B46=0, "-", B24/B46)</f>
        <v>2.2832980972515855E-2</v>
      </c>
      <c r="D24" s="55">
        <v>365</v>
      </c>
      <c r="E24" s="78">
        <f>IF(D46=0, "-", D24/D46)</f>
        <v>2.2507245483134982E-2</v>
      </c>
      <c r="F24" s="128">
        <v>1078</v>
      </c>
      <c r="G24" s="138">
        <f>IF(F46=0, "-", F24/F46)</f>
        <v>1.8276452537171726E-2</v>
      </c>
      <c r="H24" s="55">
        <v>1503</v>
      </c>
      <c r="I24" s="78">
        <f>IF(H46=0, "-", H24/H46)</f>
        <v>2.0759095052622856E-2</v>
      </c>
      <c r="J24" s="77">
        <f t="shared" si="0"/>
        <v>-0.11232876712328767</v>
      </c>
      <c r="K24" s="78">
        <f t="shared" si="1"/>
        <v>-0.2827677977378576</v>
      </c>
    </row>
    <row r="25" spans="1:11" x14ac:dyDescent="0.2">
      <c r="A25" s="20" t="s">
        <v>75</v>
      </c>
      <c r="B25" s="55">
        <v>11</v>
      </c>
      <c r="C25" s="138">
        <f>IF(B46=0, "-", B25/B46)</f>
        <v>7.7519379844961239E-4</v>
      </c>
      <c r="D25" s="55">
        <v>1</v>
      </c>
      <c r="E25" s="78">
        <f>IF(D46=0, "-", D25/D46)</f>
        <v>6.1663686255164331E-5</v>
      </c>
      <c r="F25" s="128">
        <v>32</v>
      </c>
      <c r="G25" s="138">
        <f>IF(F46=0, "-", F25/F46)</f>
        <v>5.4252920332977298E-4</v>
      </c>
      <c r="H25" s="55">
        <v>11</v>
      </c>
      <c r="I25" s="78">
        <f>IF(H46=0, "-", H25/H46)</f>
        <v>1.5192950470981463E-4</v>
      </c>
      <c r="J25" s="77" t="str">
        <f t="shared" si="0"/>
        <v>&gt;999%</v>
      </c>
      <c r="K25" s="78">
        <f t="shared" si="1"/>
        <v>1.9090909090909092</v>
      </c>
    </row>
    <row r="26" spans="1:11" x14ac:dyDescent="0.2">
      <c r="A26" s="20" t="s">
        <v>76</v>
      </c>
      <c r="B26" s="55">
        <v>344</v>
      </c>
      <c r="C26" s="138">
        <f>IF(B46=0, "-", B26/B46)</f>
        <v>2.4242424242424242E-2</v>
      </c>
      <c r="D26" s="55">
        <v>241</v>
      </c>
      <c r="E26" s="78">
        <f>IF(D46=0, "-", D26/D46)</f>
        <v>1.4860948387494605E-2</v>
      </c>
      <c r="F26" s="128">
        <v>1089</v>
      </c>
      <c r="G26" s="138">
        <f>IF(F46=0, "-", F26/F46)</f>
        <v>1.8462946950816336E-2</v>
      </c>
      <c r="H26" s="55">
        <v>1064</v>
      </c>
      <c r="I26" s="78">
        <f>IF(H46=0, "-", H26/H46)</f>
        <v>1.4695726637385708E-2</v>
      </c>
      <c r="J26" s="77">
        <f t="shared" si="0"/>
        <v>0.42738589211618255</v>
      </c>
      <c r="K26" s="78">
        <f t="shared" si="1"/>
        <v>2.3496240601503758E-2</v>
      </c>
    </row>
    <row r="27" spans="1:11" x14ac:dyDescent="0.2">
      <c r="A27" s="20" t="s">
        <v>78</v>
      </c>
      <c r="B27" s="55">
        <v>13</v>
      </c>
      <c r="C27" s="138">
        <f>IF(B46=0, "-", B27/B46)</f>
        <v>9.1613812544045104E-4</v>
      </c>
      <c r="D27" s="55">
        <v>12</v>
      </c>
      <c r="E27" s="78">
        <f>IF(D46=0, "-", D27/D46)</f>
        <v>7.3996423506197202E-4</v>
      </c>
      <c r="F27" s="128">
        <v>48</v>
      </c>
      <c r="G27" s="138">
        <f>IF(F46=0, "-", F27/F46)</f>
        <v>8.1379380499465952E-4</v>
      </c>
      <c r="H27" s="55">
        <v>51</v>
      </c>
      <c r="I27" s="78">
        <f>IF(H46=0, "-", H27/H46)</f>
        <v>7.0440043092732246E-4</v>
      </c>
      <c r="J27" s="77">
        <f t="shared" si="0"/>
        <v>8.3333333333333329E-2</v>
      </c>
      <c r="K27" s="78">
        <f t="shared" si="1"/>
        <v>-5.8823529411764705E-2</v>
      </c>
    </row>
    <row r="28" spans="1:11" x14ac:dyDescent="0.2">
      <c r="A28" s="20" t="s">
        <v>79</v>
      </c>
      <c r="B28" s="55">
        <v>1469</v>
      </c>
      <c r="C28" s="138">
        <f>IF(B46=0, "-", B28/B46)</f>
        <v>0.10352360817477096</v>
      </c>
      <c r="D28" s="55">
        <v>1749</v>
      </c>
      <c r="E28" s="78">
        <f>IF(D46=0, "-", D28/D46)</f>
        <v>0.10784978726028242</v>
      </c>
      <c r="F28" s="128">
        <v>6710</v>
      </c>
      <c r="G28" s="138">
        <f>IF(F46=0, "-", F28/F46)</f>
        <v>0.11376159232321177</v>
      </c>
      <c r="H28" s="55">
        <v>7898</v>
      </c>
      <c r="I28" s="78">
        <f>IF(H46=0, "-", H28/H46)</f>
        <v>0.10908538438164692</v>
      </c>
      <c r="J28" s="77">
        <f t="shared" si="0"/>
        <v>-0.16009148084619781</v>
      </c>
      <c r="K28" s="78">
        <f t="shared" si="1"/>
        <v>-0.15041782729805014</v>
      </c>
    </row>
    <row r="29" spans="1:11" x14ac:dyDescent="0.2">
      <c r="A29" s="20" t="s">
        <v>81</v>
      </c>
      <c r="B29" s="55">
        <v>943</v>
      </c>
      <c r="C29" s="138">
        <f>IF(B46=0, "-", B29/B46)</f>
        <v>6.6455250176180411E-2</v>
      </c>
      <c r="D29" s="55">
        <v>559</v>
      </c>
      <c r="E29" s="78">
        <f>IF(D46=0, "-", D29/D46)</f>
        <v>3.447000061663686E-2</v>
      </c>
      <c r="F29" s="128">
        <v>2980</v>
      </c>
      <c r="G29" s="138">
        <f>IF(F46=0, "-", F29/F46)</f>
        <v>5.0523032060085106E-2</v>
      </c>
      <c r="H29" s="55">
        <v>2539</v>
      </c>
      <c r="I29" s="78">
        <f>IF(H46=0, "-", H29/H46)</f>
        <v>3.5068092041656306E-2</v>
      </c>
      <c r="J29" s="77">
        <f t="shared" si="0"/>
        <v>0.6869409660107334</v>
      </c>
      <c r="K29" s="78">
        <f t="shared" si="1"/>
        <v>0.17369042930287515</v>
      </c>
    </row>
    <row r="30" spans="1:11" x14ac:dyDescent="0.2">
      <c r="A30" s="20" t="s">
        <v>83</v>
      </c>
      <c r="B30" s="55">
        <v>202</v>
      </c>
      <c r="C30" s="138">
        <f>IF(B46=0, "-", B30/B46)</f>
        <v>1.42353770260747E-2</v>
      </c>
      <c r="D30" s="55">
        <v>150</v>
      </c>
      <c r="E30" s="78">
        <f>IF(D46=0, "-", D30/D46)</f>
        <v>9.2495529382746501E-3</v>
      </c>
      <c r="F30" s="128">
        <v>668</v>
      </c>
      <c r="G30" s="138">
        <f>IF(F46=0, "-", F30/F46)</f>
        <v>1.1325297119509012E-2</v>
      </c>
      <c r="H30" s="55">
        <v>660</v>
      </c>
      <c r="I30" s="78">
        <f>IF(H46=0, "-", H30/H46)</f>
        <v>9.1157702825888781E-3</v>
      </c>
      <c r="J30" s="77">
        <f t="shared" si="0"/>
        <v>0.34666666666666668</v>
      </c>
      <c r="K30" s="78">
        <f t="shared" si="1"/>
        <v>1.2121212121212121E-2</v>
      </c>
    </row>
    <row r="31" spans="1:11" x14ac:dyDescent="0.2">
      <c r="A31" s="20" t="s">
        <v>84</v>
      </c>
      <c r="B31" s="55">
        <v>20</v>
      </c>
      <c r="C31" s="138">
        <f>IF(B46=0, "-", B31/B46)</f>
        <v>1.4094432699083862E-3</v>
      </c>
      <c r="D31" s="55">
        <v>24</v>
      </c>
      <c r="E31" s="78">
        <f>IF(D46=0, "-", D31/D46)</f>
        <v>1.479928470123944E-3</v>
      </c>
      <c r="F31" s="128">
        <v>137</v>
      </c>
      <c r="G31" s="138">
        <f>IF(F46=0, "-", F31/F46)</f>
        <v>2.3227031517555905E-3</v>
      </c>
      <c r="H31" s="55">
        <v>165</v>
      </c>
      <c r="I31" s="78">
        <f>IF(H46=0, "-", H31/H46)</f>
        <v>2.2789425706472195E-3</v>
      </c>
      <c r="J31" s="77">
        <f t="shared" si="0"/>
        <v>-0.16666666666666666</v>
      </c>
      <c r="K31" s="78">
        <f t="shared" si="1"/>
        <v>-0.16969696969696971</v>
      </c>
    </row>
    <row r="32" spans="1:11" x14ac:dyDescent="0.2">
      <c r="A32" s="20" t="s">
        <v>85</v>
      </c>
      <c r="B32" s="55">
        <v>818</v>
      </c>
      <c r="C32" s="138">
        <f>IF(B46=0, "-", B32/B46)</f>
        <v>5.7646229739252992E-2</v>
      </c>
      <c r="D32" s="55">
        <v>1223</v>
      </c>
      <c r="E32" s="78">
        <f>IF(D46=0, "-", D32/D46)</f>
        <v>7.5414688290065979E-2</v>
      </c>
      <c r="F32" s="128">
        <v>3400</v>
      </c>
      <c r="G32" s="138">
        <f>IF(F46=0, "-", F32/F46)</f>
        <v>5.7643727853788379E-2</v>
      </c>
      <c r="H32" s="55">
        <v>5872</v>
      </c>
      <c r="I32" s="78">
        <f>IF(H46=0, "-", H32/H46)</f>
        <v>8.1102731968730149E-2</v>
      </c>
      <c r="J32" s="77">
        <f t="shared" si="0"/>
        <v>-0.3311529026982829</v>
      </c>
      <c r="K32" s="78">
        <f t="shared" si="1"/>
        <v>-0.42098092643051771</v>
      </c>
    </row>
    <row r="33" spans="1:11" x14ac:dyDescent="0.2">
      <c r="A33" s="20" t="s">
        <v>87</v>
      </c>
      <c r="B33" s="55">
        <v>875</v>
      </c>
      <c r="C33" s="138">
        <f>IF(B46=0, "-", B33/B46)</f>
        <v>6.1663143058491895E-2</v>
      </c>
      <c r="D33" s="55">
        <v>1462</v>
      </c>
      <c r="E33" s="78">
        <f>IF(D46=0, "-", D33/D46)</f>
        <v>9.0152309305050263E-2</v>
      </c>
      <c r="F33" s="128">
        <v>4279</v>
      </c>
      <c r="G33" s="138">
        <f>IF(F46=0, "-", F33/F46)</f>
        <v>7.2546326907753075E-2</v>
      </c>
      <c r="H33" s="55">
        <v>6384</v>
      </c>
      <c r="I33" s="78">
        <f>IF(H46=0, "-", H33/H46)</f>
        <v>8.817435982431425E-2</v>
      </c>
      <c r="J33" s="77">
        <f t="shared" si="0"/>
        <v>-0.40150478796169631</v>
      </c>
      <c r="K33" s="78">
        <f t="shared" si="1"/>
        <v>-0.32973057644110276</v>
      </c>
    </row>
    <row r="34" spans="1:11" x14ac:dyDescent="0.2">
      <c r="A34" s="20" t="s">
        <v>88</v>
      </c>
      <c r="B34" s="55">
        <v>65</v>
      </c>
      <c r="C34" s="138">
        <f>IF(B46=0, "-", B34/B46)</f>
        <v>4.5806906272022555E-3</v>
      </c>
      <c r="D34" s="55">
        <v>123</v>
      </c>
      <c r="E34" s="78">
        <f>IF(D46=0, "-", D34/D46)</f>
        <v>7.5846334093852127E-3</v>
      </c>
      <c r="F34" s="128">
        <v>213</v>
      </c>
      <c r="G34" s="138">
        <f>IF(F46=0, "-", F34/F46)</f>
        <v>3.6112100096638016E-3</v>
      </c>
      <c r="H34" s="55">
        <v>280</v>
      </c>
      <c r="I34" s="78">
        <f>IF(H46=0, "-", H34/H46)</f>
        <v>3.8672964835225546E-3</v>
      </c>
      <c r="J34" s="77">
        <f t="shared" si="0"/>
        <v>-0.47154471544715448</v>
      </c>
      <c r="K34" s="78">
        <f t="shared" si="1"/>
        <v>-0.2392857142857143</v>
      </c>
    </row>
    <row r="35" spans="1:11" x14ac:dyDescent="0.2">
      <c r="A35" s="20" t="s">
        <v>89</v>
      </c>
      <c r="B35" s="55">
        <v>139</v>
      </c>
      <c r="C35" s="138">
        <f>IF(B46=0, "-", B35/B46)</f>
        <v>9.795630725863284E-3</v>
      </c>
      <c r="D35" s="55">
        <v>133</v>
      </c>
      <c r="E35" s="78">
        <f>IF(D46=0, "-", D35/D46)</f>
        <v>8.2012702719368568E-3</v>
      </c>
      <c r="F35" s="128">
        <v>612</v>
      </c>
      <c r="G35" s="138">
        <f>IF(F46=0, "-", F35/F46)</f>
        <v>1.0375871013681908E-2</v>
      </c>
      <c r="H35" s="55">
        <v>639</v>
      </c>
      <c r="I35" s="78">
        <f>IF(H46=0, "-", H35/H46)</f>
        <v>8.8257230463246877E-3</v>
      </c>
      <c r="J35" s="77">
        <f t="shared" si="0"/>
        <v>4.5112781954887216E-2</v>
      </c>
      <c r="K35" s="78">
        <f t="shared" si="1"/>
        <v>-4.2253521126760563E-2</v>
      </c>
    </row>
    <row r="36" spans="1:11" x14ac:dyDescent="0.2">
      <c r="A36" s="20" t="s">
        <v>91</v>
      </c>
      <c r="B36" s="55">
        <v>95</v>
      </c>
      <c r="C36" s="138">
        <f>IF(B46=0, "-", B36/B46)</f>
        <v>6.6948555320648345E-3</v>
      </c>
      <c r="D36" s="55">
        <v>83</v>
      </c>
      <c r="E36" s="78">
        <f>IF(D46=0, "-", D36/D46)</f>
        <v>5.1180859591786398E-3</v>
      </c>
      <c r="F36" s="128">
        <v>365</v>
      </c>
      <c r="G36" s="138">
        <f>IF(F46=0, "-", F36/F46)</f>
        <v>6.1882237254802233E-3</v>
      </c>
      <c r="H36" s="55">
        <v>526</v>
      </c>
      <c r="I36" s="78">
        <f>IF(H46=0, "-", H36/H46)</f>
        <v>7.2649926797602278E-3</v>
      </c>
      <c r="J36" s="77">
        <f t="shared" si="0"/>
        <v>0.14457831325301204</v>
      </c>
      <c r="K36" s="78">
        <f t="shared" si="1"/>
        <v>-0.30608365019011408</v>
      </c>
    </row>
    <row r="37" spans="1:11" x14ac:dyDescent="0.2">
      <c r="A37" s="20" t="s">
        <v>92</v>
      </c>
      <c r="B37" s="55">
        <v>0</v>
      </c>
      <c r="C37" s="138">
        <f>IF(B46=0, "-", B37/B46)</f>
        <v>0</v>
      </c>
      <c r="D37" s="55">
        <v>2</v>
      </c>
      <c r="E37" s="78">
        <f>IF(D46=0, "-", D37/D46)</f>
        <v>1.2332737251032866E-4</v>
      </c>
      <c r="F37" s="128">
        <v>3</v>
      </c>
      <c r="G37" s="138">
        <f>IF(F46=0, "-", F37/F46)</f>
        <v>5.086211281216622E-5</v>
      </c>
      <c r="H37" s="55">
        <v>4</v>
      </c>
      <c r="I37" s="78">
        <f>IF(H46=0, "-", H37/H46)</f>
        <v>5.5247092621750779E-5</v>
      </c>
      <c r="J37" s="77">
        <f t="shared" si="0"/>
        <v>-1</v>
      </c>
      <c r="K37" s="78">
        <f t="shared" si="1"/>
        <v>-0.25</v>
      </c>
    </row>
    <row r="38" spans="1:11" x14ac:dyDescent="0.2">
      <c r="A38" s="20" t="s">
        <v>93</v>
      </c>
      <c r="B38" s="55">
        <v>124</v>
      </c>
      <c r="C38" s="138">
        <f>IF(B46=0, "-", B38/B46)</f>
        <v>8.7385482734319946E-3</v>
      </c>
      <c r="D38" s="55">
        <v>146</v>
      </c>
      <c r="E38" s="78">
        <f>IF(D46=0, "-", D38/D46)</f>
        <v>9.0028981932539932E-3</v>
      </c>
      <c r="F38" s="128">
        <v>399</v>
      </c>
      <c r="G38" s="138">
        <f>IF(F46=0, "-", F38/F46)</f>
        <v>6.764661004018107E-3</v>
      </c>
      <c r="H38" s="55">
        <v>546</v>
      </c>
      <c r="I38" s="78">
        <f>IF(H46=0, "-", H38/H46)</f>
        <v>7.5412281428689819E-3</v>
      </c>
      <c r="J38" s="77">
        <f t="shared" si="0"/>
        <v>-0.15068493150684931</v>
      </c>
      <c r="K38" s="78">
        <f t="shared" si="1"/>
        <v>-0.26923076923076922</v>
      </c>
    </row>
    <row r="39" spans="1:11" x14ac:dyDescent="0.2">
      <c r="A39" s="20" t="s">
        <v>94</v>
      </c>
      <c r="B39" s="55">
        <v>27</v>
      </c>
      <c r="C39" s="138">
        <f>IF(B46=0, "-", B39/B46)</f>
        <v>1.9027484143763213E-3</v>
      </c>
      <c r="D39" s="55">
        <v>0</v>
      </c>
      <c r="E39" s="78">
        <f>IF(D46=0, "-", D39/D46)</f>
        <v>0</v>
      </c>
      <c r="F39" s="128">
        <v>94</v>
      </c>
      <c r="G39" s="138">
        <f>IF(F46=0, "-", F39/F46)</f>
        <v>1.5936795347812082E-3</v>
      </c>
      <c r="H39" s="55">
        <v>0</v>
      </c>
      <c r="I39" s="78">
        <f>IF(H46=0, "-", H39/H46)</f>
        <v>0</v>
      </c>
      <c r="J39" s="77" t="str">
        <f t="shared" si="0"/>
        <v>-</v>
      </c>
      <c r="K39" s="78" t="str">
        <f t="shared" si="1"/>
        <v>-</v>
      </c>
    </row>
    <row r="40" spans="1:11" x14ac:dyDescent="0.2">
      <c r="A40" s="20" t="s">
        <v>95</v>
      </c>
      <c r="B40" s="55">
        <v>757</v>
      </c>
      <c r="C40" s="138">
        <f>IF(B46=0, "-", B40/B46)</f>
        <v>5.3347427766032414E-2</v>
      </c>
      <c r="D40" s="55">
        <v>1216</v>
      </c>
      <c r="E40" s="78">
        <f>IF(D46=0, "-", D40/D46)</f>
        <v>7.4983042486279836E-2</v>
      </c>
      <c r="F40" s="128">
        <v>2544</v>
      </c>
      <c r="G40" s="138">
        <f>IF(F46=0, "-", F40/F46)</f>
        <v>4.3131071664716955E-2</v>
      </c>
      <c r="H40" s="55">
        <v>4174</v>
      </c>
      <c r="I40" s="78">
        <f>IF(H46=0, "-", H40/H46)</f>
        <v>5.7650341150796938E-2</v>
      </c>
      <c r="J40" s="77">
        <f t="shared" si="0"/>
        <v>-0.37746710526315791</v>
      </c>
      <c r="K40" s="78">
        <f t="shared" si="1"/>
        <v>-0.39051269765213226</v>
      </c>
    </row>
    <row r="41" spans="1:11" x14ac:dyDescent="0.2">
      <c r="A41" s="20" t="s">
        <v>96</v>
      </c>
      <c r="B41" s="55">
        <v>123</v>
      </c>
      <c r="C41" s="138">
        <f>IF(B46=0, "-", B41/B46)</f>
        <v>8.6680761099365757E-3</v>
      </c>
      <c r="D41" s="55">
        <v>228</v>
      </c>
      <c r="E41" s="78">
        <f>IF(D46=0, "-", D41/D46)</f>
        <v>1.4059320466177468E-2</v>
      </c>
      <c r="F41" s="128">
        <v>609</v>
      </c>
      <c r="G41" s="138">
        <f>IF(F46=0, "-", F41/F46)</f>
        <v>1.0325008900869742E-2</v>
      </c>
      <c r="H41" s="55">
        <v>1015</v>
      </c>
      <c r="I41" s="78">
        <f>IF(H46=0, "-", H41/H46)</f>
        <v>1.4018949752769261E-2</v>
      </c>
      <c r="J41" s="77">
        <f t="shared" si="0"/>
        <v>-0.46052631578947367</v>
      </c>
      <c r="K41" s="78">
        <f t="shared" si="1"/>
        <v>-0.4</v>
      </c>
    </row>
    <row r="42" spans="1:11" x14ac:dyDescent="0.2">
      <c r="A42" s="20" t="s">
        <v>97</v>
      </c>
      <c r="B42" s="55">
        <v>2118</v>
      </c>
      <c r="C42" s="138">
        <f>IF(B46=0, "-", B42/B46)</f>
        <v>0.14926004228329809</v>
      </c>
      <c r="D42" s="55">
        <v>2027</v>
      </c>
      <c r="E42" s="78">
        <f>IF(D46=0, "-", D42/D46)</f>
        <v>0.12499229203921811</v>
      </c>
      <c r="F42" s="128">
        <v>10035</v>
      </c>
      <c r="G42" s="138">
        <f>IF(F46=0, "-", F42/F46)</f>
        <v>0.170133767356696</v>
      </c>
      <c r="H42" s="55">
        <v>9892</v>
      </c>
      <c r="I42" s="78">
        <f>IF(H46=0, "-", H42/H46)</f>
        <v>0.13662606005358968</v>
      </c>
      <c r="J42" s="77">
        <f t="shared" si="0"/>
        <v>4.4893931919092252E-2</v>
      </c>
      <c r="K42" s="78">
        <f t="shared" si="1"/>
        <v>1.4456126162555601E-2</v>
      </c>
    </row>
    <row r="43" spans="1:11" x14ac:dyDescent="0.2">
      <c r="A43" s="20" t="s">
        <v>98</v>
      </c>
      <c r="B43" s="55">
        <v>622</v>
      </c>
      <c r="C43" s="138">
        <f>IF(B46=0, "-", B43/B46)</f>
        <v>4.383368569415081E-2</v>
      </c>
      <c r="D43" s="55">
        <v>463</v>
      </c>
      <c r="E43" s="78">
        <f>IF(D46=0, "-", D43/D46)</f>
        <v>2.8550286736141087E-2</v>
      </c>
      <c r="F43" s="128">
        <v>1868</v>
      </c>
      <c r="G43" s="138">
        <f>IF(F46=0, "-", F43/F46)</f>
        <v>3.1670142244375497E-2</v>
      </c>
      <c r="H43" s="55">
        <v>2159</v>
      </c>
      <c r="I43" s="78">
        <f>IF(H46=0, "-", H43/H46)</f>
        <v>2.9819618242589985E-2</v>
      </c>
      <c r="J43" s="77">
        <f t="shared" si="0"/>
        <v>0.3434125269978402</v>
      </c>
      <c r="K43" s="78">
        <f t="shared" si="1"/>
        <v>-0.1347846225104215</v>
      </c>
    </row>
    <row r="44" spans="1:11" x14ac:dyDescent="0.2">
      <c r="A44" s="20" t="s">
        <v>99</v>
      </c>
      <c r="B44" s="55">
        <v>305</v>
      </c>
      <c r="C44" s="138">
        <f>IF(B46=0, "-", B44/B46)</f>
        <v>2.1494009866102889E-2</v>
      </c>
      <c r="D44" s="55">
        <v>204</v>
      </c>
      <c r="E44" s="78">
        <f>IF(D46=0, "-", D44/D46)</f>
        <v>1.2579391996053525E-2</v>
      </c>
      <c r="F44" s="128">
        <v>947</v>
      </c>
      <c r="G44" s="138">
        <f>IF(F46=0, "-", F44/F46)</f>
        <v>1.6055473611040469E-2</v>
      </c>
      <c r="H44" s="55">
        <v>1127</v>
      </c>
      <c r="I44" s="78">
        <f>IF(H46=0, "-", H44/H46)</f>
        <v>1.5565868346178282E-2</v>
      </c>
      <c r="J44" s="77">
        <f t="shared" si="0"/>
        <v>0.49509803921568629</v>
      </c>
      <c r="K44" s="78">
        <f t="shared" si="1"/>
        <v>-0.15971606033717836</v>
      </c>
    </row>
    <row r="45" spans="1:11" x14ac:dyDescent="0.2">
      <c r="A45" s="129"/>
      <c r="B45" s="82"/>
      <c r="D45" s="82"/>
      <c r="E45" s="86"/>
      <c r="F45" s="130"/>
      <c r="H45" s="82"/>
      <c r="I45" s="86"/>
      <c r="J45" s="85"/>
      <c r="K45" s="86"/>
    </row>
    <row r="46" spans="1:11" s="38" customFormat="1" x14ac:dyDescent="0.2">
      <c r="A46" s="131" t="s">
        <v>538</v>
      </c>
      <c r="B46" s="32">
        <f>SUM(B7:B45)</f>
        <v>14190</v>
      </c>
      <c r="C46" s="132">
        <v>1</v>
      </c>
      <c r="D46" s="32">
        <f>SUM(D7:D45)</f>
        <v>16217</v>
      </c>
      <c r="E46" s="133">
        <v>1</v>
      </c>
      <c r="F46" s="121">
        <f>SUM(F7:F45)</f>
        <v>58983</v>
      </c>
      <c r="G46" s="134">
        <v>1</v>
      </c>
      <c r="H46" s="32">
        <f>SUM(H7:H45)</f>
        <v>72402</v>
      </c>
      <c r="I46" s="133">
        <v>1</v>
      </c>
      <c r="J46" s="35">
        <f>IF(D46=0, "-", (B46-D46)/D46)</f>
        <v>-0.12499229203921811</v>
      </c>
      <c r="K46" s="36">
        <f>IF(H46=0, "-", (F46-H46)/H46)</f>
        <v>-0.18534018397281843</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D9E6-AF80-48DC-989A-613D4692817F}">
  <sheetPr>
    <pageSetUpPr fitToPage="1"/>
  </sheetPr>
  <dimension ref="A1:K80"/>
  <sheetViews>
    <sheetView tabSelected="1" workbookViewId="0">
      <selection activeCell="M1" sqref="M1"/>
    </sheetView>
  </sheetViews>
  <sheetFormatPr defaultRowHeight="12.75" x14ac:dyDescent="0.2"/>
  <cols>
    <col min="1" max="1" width="29.4257812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25</v>
      </c>
      <c r="B4" s="170" t="s">
        <v>4</v>
      </c>
      <c r="C4" s="172"/>
      <c r="D4" s="172"/>
      <c r="E4" s="171"/>
      <c r="F4" s="170" t="s">
        <v>167</v>
      </c>
      <c r="G4" s="172"/>
      <c r="H4" s="172"/>
      <c r="I4" s="171"/>
      <c r="J4" s="170" t="s">
        <v>168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40</v>
      </c>
      <c r="B6" s="124" t="s">
        <v>169</v>
      </c>
      <c r="C6" s="125" t="s">
        <v>170</v>
      </c>
      <c r="D6" s="124" t="s">
        <v>169</v>
      </c>
      <c r="E6" s="126" t="s">
        <v>170</v>
      </c>
      <c r="F6" s="125" t="s">
        <v>169</v>
      </c>
      <c r="G6" s="125" t="s">
        <v>170</v>
      </c>
      <c r="H6" s="124" t="s">
        <v>169</v>
      </c>
      <c r="I6" s="126" t="s">
        <v>170</v>
      </c>
      <c r="J6" s="124"/>
      <c r="K6" s="126"/>
    </row>
    <row r="7" spans="1:11" x14ac:dyDescent="0.2">
      <c r="A7" s="20" t="s">
        <v>540</v>
      </c>
      <c r="B7" s="55">
        <v>6</v>
      </c>
      <c r="C7" s="138">
        <f>IF(B12=0, "-", B7/B12)</f>
        <v>0.2</v>
      </c>
      <c r="D7" s="55">
        <v>0</v>
      </c>
      <c r="E7" s="78">
        <f>IF(D12=0, "-", D7/D12)</f>
        <v>0</v>
      </c>
      <c r="F7" s="128">
        <v>8</v>
      </c>
      <c r="G7" s="138">
        <f>IF(F12=0, "-", F7/F12)</f>
        <v>3.5398230088495575E-2</v>
      </c>
      <c r="H7" s="55">
        <v>0</v>
      </c>
      <c r="I7" s="78">
        <f>IF(H12=0, "-", H7/H12)</f>
        <v>0</v>
      </c>
      <c r="J7" s="77" t="str">
        <f>IF(D7=0, "-", IF((B7-D7)/D7&lt;10, (B7-D7)/D7, "&gt;999%"))</f>
        <v>-</v>
      </c>
      <c r="K7" s="78" t="str">
        <f>IF(H7=0, "-", IF((F7-H7)/H7&lt;10, (F7-H7)/H7, "&gt;999%"))</f>
        <v>-</v>
      </c>
    </row>
    <row r="8" spans="1:11" x14ac:dyDescent="0.2">
      <c r="A8" s="20" t="s">
        <v>541</v>
      </c>
      <c r="B8" s="55">
        <v>2</v>
      </c>
      <c r="C8" s="138">
        <f>IF(B12=0, "-", B8/B12)</f>
        <v>6.6666666666666666E-2</v>
      </c>
      <c r="D8" s="55">
        <v>1</v>
      </c>
      <c r="E8" s="78">
        <f>IF(D12=0, "-", D8/D12)</f>
        <v>1.7543859649122806E-2</v>
      </c>
      <c r="F8" s="128">
        <v>24</v>
      </c>
      <c r="G8" s="138">
        <f>IF(F12=0, "-", F8/F12)</f>
        <v>0.10619469026548672</v>
      </c>
      <c r="H8" s="55">
        <v>44</v>
      </c>
      <c r="I8" s="78">
        <f>IF(H12=0, "-", H8/H12)</f>
        <v>0.13707165109034267</v>
      </c>
      <c r="J8" s="77">
        <f>IF(D8=0, "-", IF((B8-D8)/D8&lt;10, (B8-D8)/D8, "&gt;999%"))</f>
        <v>1</v>
      </c>
      <c r="K8" s="78">
        <f>IF(H8=0, "-", IF((F8-H8)/H8&lt;10, (F8-H8)/H8, "&gt;999%"))</f>
        <v>-0.45454545454545453</v>
      </c>
    </row>
    <row r="9" spans="1:11" x14ac:dyDescent="0.2">
      <c r="A9" s="20" t="s">
        <v>542</v>
      </c>
      <c r="B9" s="55">
        <v>2</v>
      </c>
      <c r="C9" s="138">
        <f>IF(B12=0, "-", B9/B12)</f>
        <v>6.6666666666666666E-2</v>
      </c>
      <c r="D9" s="55">
        <v>6</v>
      </c>
      <c r="E9" s="78">
        <f>IF(D12=0, "-", D9/D12)</f>
        <v>0.10526315789473684</v>
      </c>
      <c r="F9" s="128">
        <v>19</v>
      </c>
      <c r="G9" s="138">
        <f>IF(F12=0, "-", F9/F12)</f>
        <v>8.4070796460176997E-2</v>
      </c>
      <c r="H9" s="55">
        <v>20</v>
      </c>
      <c r="I9" s="78">
        <f>IF(H12=0, "-", H9/H12)</f>
        <v>6.2305295950155763E-2</v>
      </c>
      <c r="J9" s="77">
        <f>IF(D9=0, "-", IF((B9-D9)/D9&lt;10, (B9-D9)/D9, "&gt;999%"))</f>
        <v>-0.66666666666666663</v>
      </c>
      <c r="K9" s="78">
        <f>IF(H9=0, "-", IF((F9-H9)/H9&lt;10, (F9-H9)/H9, "&gt;999%"))</f>
        <v>-0.05</v>
      </c>
    </row>
    <row r="10" spans="1:11" x14ac:dyDescent="0.2">
      <c r="A10" s="20" t="s">
        <v>543</v>
      </c>
      <c r="B10" s="55">
        <v>20</v>
      </c>
      <c r="C10" s="138">
        <f>IF(B12=0, "-", B10/B12)</f>
        <v>0.66666666666666663</v>
      </c>
      <c r="D10" s="55">
        <v>50</v>
      </c>
      <c r="E10" s="78">
        <f>IF(D12=0, "-", D10/D12)</f>
        <v>0.8771929824561403</v>
      </c>
      <c r="F10" s="128">
        <v>175</v>
      </c>
      <c r="G10" s="138">
        <f>IF(F12=0, "-", F10/F12)</f>
        <v>0.77433628318584069</v>
      </c>
      <c r="H10" s="55">
        <v>257</v>
      </c>
      <c r="I10" s="78">
        <f>IF(H12=0, "-", H10/H12)</f>
        <v>0.80062305295950154</v>
      </c>
      <c r="J10" s="77">
        <f>IF(D10=0, "-", IF((B10-D10)/D10&lt;10, (B10-D10)/D10, "&gt;999%"))</f>
        <v>-0.6</v>
      </c>
      <c r="K10" s="78">
        <f>IF(H10=0, "-", IF((F10-H10)/H10&lt;10, (F10-H10)/H10, "&gt;999%"))</f>
        <v>-0.31906614785992216</v>
      </c>
    </row>
    <row r="11" spans="1:11" x14ac:dyDescent="0.2">
      <c r="A11" s="129"/>
      <c r="B11" s="82"/>
      <c r="D11" s="82"/>
      <c r="E11" s="86"/>
      <c r="F11" s="130"/>
      <c r="H11" s="82"/>
      <c r="I11" s="86"/>
      <c r="J11" s="85"/>
      <c r="K11" s="86"/>
    </row>
    <row r="12" spans="1:11" s="38" customFormat="1" x14ac:dyDescent="0.2">
      <c r="A12" s="131" t="s">
        <v>544</v>
      </c>
      <c r="B12" s="32">
        <f>SUM(B7:B11)</f>
        <v>30</v>
      </c>
      <c r="C12" s="132">
        <f>B12/29302</f>
        <v>1.0238208995972972E-3</v>
      </c>
      <c r="D12" s="32">
        <f>SUM(D7:D11)</f>
        <v>57</v>
      </c>
      <c r="E12" s="133">
        <f>D12/33924</f>
        <v>1.6802263883975946E-3</v>
      </c>
      <c r="F12" s="121">
        <f>SUM(F7:F11)</f>
        <v>226</v>
      </c>
      <c r="G12" s="134">
        <f>F12/119606</f>
        <v>1.8895373141815629E-3</v>
      </c>
      <c r="H12" s="32">
        <f>SUM(H7:H11)</f>
        <v>321</v>
      </c>
      <c r="I12" s="133">
        <f>H12/157800</f>
        <v>2.0342205323193915E-3</v>
      </c>
      <c r="J12" s="35">
        <f>IF(D12=0, "-", IF((B12-D12)/D12&lt;10, (B12-D12)/D12, "&gt;999%"))</f>
        <v>-0.47368421052631576</v>
      </c>
      <c r="K12" s="36">
        <f>IF(H12=0, "-", IF((F12-H12)/H12&lt;10, (F12-H12)/H12, "&gt;999%"))</f>
        <v>-0.29595015576323985</v>
      </c>
    </row>
    <row r="13" spans="1:11" x14ac:dyDescent="0.2">
      <c r="B13" s="130"/>
      <c r="D13" s="130"/>
      <c r="F13" s="130"/>
      <c r="H13" s="130"/>
    </row>
    <row r="14" spans="1:11" x14ac:dyDescent="0.2">
      <c r="A14" s="123" t="s">
        <v>41</v>
      </c>
      <c r="B14" s="124" t="s">
        <v>169</v>
      </c>
      <c r="C14" s="125" t="s">
        <v>170</v>
      </c>
      <c r="D14" s="124" t="s">
        <v>169</v>
      </c>
      <c r="E14" s="126" t="s">
        <v>170</v>
      </c>
      <c r="F14" s="125" t="s">
        <v>169</v>
      </c>
      <c r="G14" s="125" t="s">
        <v>170</v>
      </c>
      <c r="H14" s="124" t="s">
        <v>169</v>
      </c>
      <c r="I14" s="126" t="s">
        <v>170</v>
      </c>
      <c r="J14" s="124"/>
      <c r="K14" s="126"/>
    </row>
    <row r="15" spans="1:11" x14ac:dyDescent="0.2">
      <c r="A15" s="20" t="s">
        <v>545</v>
      </c>
      <c r="B15" s="55">
        <v>3</v>
      </c>
      <c r="C15" s="138">
        <f>IF(B17=0, "-", B15/B17)</f>
        <v>1</v>
      </c>
      <c r="D15" s="55">
        <v>3</v>
      </c>
      <c r="E15" s="78">
        <f>IF(D17=0, "-", D15/D17)</f>
        <v>1</v>
      </c>
      <c r="F15" s="128">
        <v>20</v>
      </c>
      <c r="G15" s="138">
        <f>IF(F17=0, "-", F15/F17)</f>
        <v>1</v>
      </c>
      <c r="H15" s="55">
        <v>9</v>
      </c>
      <c r="I15" s="78">
        <f>IF(H17=0, "-", H15/H17)</f>
        <v>1</v>
      </c>
      <c r="J15" s="77">
        <f>IF(D15=0, "-", IF((B15-D15)/D15&lt;10, (B15-D15)/D15, "&gt;999%"))</f>
        <v>0</v>
      </c>
      <c r="K15" s="78">
        <f>IF(H15=0, "-", IF((F15-H15)/H15&lt;10, (F15-H15)/H15, "&gt;999%"))</f>
        <v>1.2222222222222223</v>
      </c>
    </row>
    <row r="16" spans="1:11" x14ac:dyDescent="0.2">
      <c r="A16" s="129"/>
      <c r="B16" s="82"/>
      <c r="D16" s="82"/>
      <c r="E16" s="86"/>
      <c r="F16" s="130"/>
      <c r="H16" s="82"/>
      <c r="I16" s="86"/>
      <c r="J16" s="85"/>
      <c r="K16" s="86"/>
    </row>
    <row r="17" spans="1:11" s="38" customFormat="1" x14ac:dyDescent="0.2">
      <c r="A17" s="131" t="s">
        <v>546</v>
      </c>
      <c r="B17" s="32">
        <f>SUM(B15:B16)</f>
        <v>3</v>
      </c>
      <c r="C17" s="132">
        <f>B17/29302</f>
        <v>1.0238208995972971E-4</v>
      </c>
      <c r="D17" s="32">
        <f>SUM(D15:D16)</f>
        <v>3</v>
      </c>
      <c r="E17" s="133">
        <f>D17/33924</f>
        <v>8.8432967810399716E-5</v>
      </c>
      <c r="F17" s="121">
        <f>SUM(F15:F16)</f>
        <v>20</v>
      </c>
      <c r="G17" s="134">
        <f>F17/119606</f>
        <v>1.6721569152049228E-4</v>
      </c>
      <c r="H17" s="32">
        <f>SUM(H15:H16)</f>
        <v>9</v>
      </c>
      <c r="I17" s="133">
        <f>H17/157800</f>
        <v>5.7034220532319392E-5</v>
      </c>
      <c r="J17" s="35">
        <f>IF(D17=0, "-", IF((B17-D17)/D17&lt;10, (B17-D17)/D17, "&gt;999%"))</f>
        <v>0</v>
      </c>
      <c r="K17" s="36">
        <f>IF(H17=0, "-", IF((F17-H17)/H17&lt;10, (F17-H17)/H17, "&gt;999%"))</f>
        <v>1.2222222222222223</v>
      </c>
    </row>
    <row r="18" spans="1:11" x14ac:dyDescent="0.2">
      <c r="B18" s="130"/>
      <c r="D18" s="130"/>
      <c r="F18" s="130"/>
      <c r="H18" s="130"/>
    </row>
    <row r="19" spans="1:11" x14ac:dyDescent="0.2">
      <c r="A19" s="123" t="s">
        <v>42</v>
      </c>
      <c r="B19" s="124" t="s">
        <v>169</v>
      </c>
      <c r="C19" s="125" t="s">
        <v>170</v>
      </c>
      <c r="D19" s="124" t="s">
        <v>169</v>
      </c>
      <c r="E19" s="126" t="s">
        <v>170</v>
      </c>
      <c r="F19" s="125" t="s">
        <v>169</v>
      </c>
      <c r="G19" s="125" t="s">
        <v>170</v>
      </c>
      <c r="H19" s="124" t="s">
        <v>169</v>
      </c>
      <c r="I19" s="126" t="s">
        <v>170</v>
      </c>
      <c r="J19" s="124"/>
      <c r="K19" s="126"/>
    </row>
    <row r="20" spans="1:11" x14ac:dyDescent="0.2">
      <c r="A20" s="20" t="s">
        <v>547</v>
      </c>
      <c r="B20" s="55">
        <v>0</v>
      </c>
      <c r="C20" s="138">
        <f>IF(B26=0, "-", B20/B26)</f>
        <v>0</v>
      </c>
      <c r="D20" s="55">
        <v>0</v>
      </c>
      <c r="E20" s="78">
        <f>IF(D26=0, "-", D20/D26)</f>
        <v>0</v>
      </c>
      <c r="F20" s="128">
        <v>0</v>
      </c>
      <c r="G20" s="138">
        <f>IF(F26=0, "-", F20/F26)</f>
        <v>0</v>
      </c>
      <c r="H20" s="55">
        <v>13</v>
      </c>
      <c r="I20" s="78">
        <f>IF(H26=0, "-", H20/H26)</f>
        <v>2.9885057471264367E-2</v>
      </c>
      <c r="J20" s="77" t="str">
        <f>IF(D20=0, "-", IF((B20-D20)/D20&lt;10, (B20-D20)/D20, "&gt;999%"))</f>
        <v>-</v>
      </c>
      <c r="K20" s="78">
        <f>IF(H20=0, "-", IF((F20-H20)/H20&lt;10, (F20-H20)/H20, "&gt;999%"))</f>
        <v>-1</v>
      </c>
    </row>
    <row r="21" spans="1:11" x14ac:dyDescent="0.2">
      <c r="A21" s="20" t="s">
        <v>548</v>
      </c>
      <c r="B21" s="55">
        <v>0</v>
      </c>
      <c r="C21" s="138">
        <f>IF(B26=0, "-", B21/B26)</f>
        <v>0</v>
      </c>
      <c r="D21" s="55">
        <v>4</v>
      </c>
      <c r="E21" s="78">
        <f>IF(D26=0, "-", D21/D26)</f>
        <v>2.8368794326241134E-2</v>
      </c>
      <c r="F21" s="128">
        <v>1</v>
      </c>
      <c r="G21" s="138">
        <f>IF(F26=0, "-", F21/F26)</f>
        <v>2.8653295128939827E-3</v>
      </c>
      <c r="H21" s="55">
        <v>15</v>
      </c>
      <c r="I21" s="78">
        <f>IF(H26=0, "-", H21/H26)</f>
        <v>3.4482758620689655E-2</v>
      </c>
      <c r="J21" s="77">
        <f>IF(D21=0, "-", IF((B21-D21)/D21&lt;10, (B21-D21)/D21, "&gt;999%"))</f>
        <v>-1</v>
      </c>
      <c r="K21" s="78">
        <f>IF(H21=0, "-", IF((F21-H21)/H21&lt;10, (F21-H21)/H21, "&gt;999%"))</f>
        <v>-0.93333333333333335</v>
      </c>
    </row>
    <row r="22" spans="1:11" x14ac:dyDescent="0.2">
      <c r="A22" s="20" t="s">
        <v>549</v>
      </c>
      <c r="B22" s="55">
        <v>6</v>
      </c>
      <c r="C22" s="138">
        <f>IF(B26=0, "-", B22/B26)</f>
        <v>5.0420168067226892E-2</v>
      </c>
      <c r="D22" s="55">
        <v>0</v>
      </c>
      <c r="E22" s="78">
        <f>IF(D26=0, "-", D22/D26)</f>
        <v>0</v>
      </c>
      <c r="F22" s="128">
        <v>15</v>
      </c>
      <c r="G22" s="138">
        <f>IF(F26=0, "-", F22/F26)</f>
        <v>4.2979942693409739E-2</v>
      </c>
      <c r="H22" s="55">
        <v>0</v>
      </c>
      <c r="I22" s="78">
        <f>IF(H26=0, "-", H22/H26)</f>
        <v>0</v>
      </c>
      <c r="J22" s="77" t="str">
        <f>IF(D22=0, "-", IF((B22-D22)/D22&lt;10, (B22-D22)/D22, "&gt;999%"))</f>
        <v>-</v>
      </c>
      <c r="K22" s="78" t="str">
        <f>IF(H22=0, "-", IF((F22-H22)/H22&lt;10, (F22-H22)/H22, "&gt;999%"))</f>
        <v>-</v>
      </c>
    </row>
    <row r="23" spans="1:11" x14ac:dyDescent="0.2">
      <c r="A23" s="20" t="s">
        <v>550</v>
      </c>
      <c r="B23" s="55">
        <v>22</v>
      </c>
      <c r="C23" s="138">
        <f>IF(B26=0, "-", B23/B26)</f>
        <v>0.18487394957983194</v>
      </c>
      <c r="D23" s="55">
        <v>44</v>
      </c>
      <c r="E23" s="78">
        <f>IF(D26=0, "-", D23/D26)</f>
        <v>0.31205673758865249</v>
      </c>
      <c r="F23" s="128">
        <v>78</v>
      </c>
      <c r="G23" s="138">
        <f>IF(F26=0, "-", F23/F26)</f>
        <v>0.22349570200573066</v>
      </c>
      <c r="H23" s="55">
        <v>147</v>
      </c>
      <c r="I23" s="78">
        <f>IF(H26=0, "-", H23/H26)</f>
        <v>0.33793103448275863</v>
      </c>
      <c r="J23" s="77">
        <f>IF(D23=0, "-", IF((B23-D23)/D23&lt;10, (B23-D23)/D23, "&gt;999%"))</f>
        <v>-0.5</v>
      </c>
      <c r="K23" s="78">
        <f>IF(H23=0, "-", IF((F23-H23)/H23&lt;10, (F23-H23)/H23, "&gt;999%"))</f>
        <v>-0.46938775510204084</v>
      </c>
    </row>
    <row r="24" spans="1:11" x14ac:dyDescent="0.2">
      <c r="A24" s="20" t="s">
        <v>551</v>
      </c>
      <c r="B24" s="55">
        <v>91</v>
      </c>
      <c r="C24" s="138">
        <f>IF(B26=0, "-", B24/B26)</f>
        <v>0.76470588235294112</v>
      </c>
      <c r="D24" s="55">
        <v>93</v>
      </c>
      <c r="E24" s="78">
        <f>IF(D26=0, "-", D24/D26)</f>
        <v>0.65957446808510634</v>
      </c>
      <c r="F24" s="128">
        <v>255</v>
      </c>
      <c r="G24" s="138">
        <f>IF(F26=0, "-", F24/F26)</f>
        <v>0.7306590257879656</v>
      </c>
      <c r="H24" s="55">
        <v>260</v>
      </c>
      <c r="I24" s="78">
        <f>IF(H26=0, "-", H24/H26)</f>
        <v>0.5977011494252874</v>
      </c>
      <c r="J24" s="77">
        <f>IF(D24=0, "-", IF((B24-D24)/D24&lt;10, (B24-D24)/D24, "&gt;999%"))</f>
        <v>-2.1505376344086023E-2</v>
      </c>
      <c r="K24" s="78">
        <f>IF(H24=0, "-", IF((F24-H24)/H24&lt;10, (F24-H24)/H24, "&gt;999%"))</f>
        <v>-1.9230769230769232E-2</v>
      </c>
    </row>
    <row r="25" spans="1:11" x14ac:dyDescent="0.2">
      <c r="A25" s="129"/>
      <c r="B25" s="82"/>
      <c r="D25" s="82"/>
      <c r="E25" s="86"/>
      <c r="F25" s="130"/>
      <c r="H25" s="82"/>
      <c r="I25" s="86"/>
      <c r="J25" s="85"/>
      <c r="K25" s="86"/>
    </row>
    <row r="26" spans="1:11" s="38" customFormat="1" x14ac:dyDescent="0.2">
      <c r="A26" s="131" t="s">
        <v>552</v>
      </c>
      <c r="B26" s="32">
        <f>SUM(B20:B25)</f>
        <v>119</v>
      </c>
      <c r="C26" s="132">
        <f>B26/29302</f>
        <v>4.0611562350692789E-3</v>
      </c>
      <c r="D26" s="32">
        <f>SUM(D20:D25)</f>
        <v>141</v>
      </c>
      <c r="E26" s="133">
        <f>D26/33924</f>
        <v>4.156349487088787E-3</v>
      </c>
      <c r="F26" s="121">
        <f>SUM(F20:F25)</f>
        <v>349</v>
      </c>
      <c r="G26" s="134">
        <f>F26/119606</f>
        <v>2.9179138170325903E-3</v>
      </c>
      <c r="H26" s="32">
        <f>SUM(H20:H25)</f>
        <v>435</v>
      </c>
      <c r="I26" s="133">
        <f>H26/157800</f>
        <v>2.7566539923954371E-3</v>
      </c>
      <c r="J26" s="35">
        <f>IF(D26=0, "-", IF((B26-D26)/D26&lt;10, (B26-D26)/D26, "&gt;999%"))</f>
        <v>-0.15602836879432624</v>
      </c>
      <c r="K26" s="36">
        <f>IF(H26=0, "-", IF((F26-H26)/H26&lt;10, (F26-H26)/H26, "&gt;999%"))</f>
        <v>-0.19770114942528735</v>
      </c>
    </row>
    <row r="27" spans="1:11" x14ac:dyDescent="0.2">
      <c r="B27" s="130"/>
      <c r="D27" s="130"/>
      <c r="F27" s="130"/>
      <c r="H27" s="130"/>
    </row>
    <row r="28" spans="1:11" x14ac:dyDescent="0.2">
      <c r="A28" s="123" t="s">
        <v>43</v>
      </c>
      <c r="B28" s="124" t="s">
        <v>169</v>
      </c>
      <c r="C28" s="125" t="s">
        <v>170</v>
      </c>
      <c r="D28" s="124" t="s">
        <v>169</v>
      </c>
      <c r="E28" s="126" t="s">
        <v>170</v>
      </c>
      <c r="F28" s="125" t="s">
        <v>169</v>
      </c>
      <c r="G28" s="125" t="s">
        <v>170</v>
      </c>
      <c r="H28" s="124" t="s">
        <v>169</v>
      </c>
      <c r="I28" s="126" t="s">
        <v>170</v>
      </c>
      <c r="J28" s="124"/>
      <c r="K28" s="126"/>
    </row>
    <row r="29" spans="1:11" x14ac:dyDescent="0.2">
      <c r="A29" s="20" t="s">
        <v>553</v>
      </c>
      <c r="B29" s="55">
        <v>0</v>
      </c>
      <c r="C29" s="138">
        <f>IF(B41=0, "-", B29/B41)</f>
        <v>0</v>
      </c>
      <c r="D29" s="55">
        <v>0</v>
      </c>
      <c r="E29" s="78">
        <f>IF(D41=0, "-", D29/D41)</f>
        <v>0</v>
      </c>
      <c r="F29" s="128">
        <v>0</v>
      </c>
      <c r="G29" s="138">
        <f>IF(F41=0, "-", F29/F41)</f>
        <v>0</v>
      </c>
      <c r="H29" s="55">
        <v>17</v>
      </c>
      <c r="I29" s="78">
        <f>IF(H41=0, "-", H29/H41)</f>
        <v>6.0541310541310537E-3</v>
      </c>
      <c r="J29" s="77" t="str">
        <f t="shared" ref="J29:J39" si="0">IF(D29=0, "-", IF((B29-D29)/D29&lt;10, (B29-D29)/D29, "&gt;999%"))</f>
        <v>-</v>
      </c>
      <c r="K29" s="78">
        <f t="shared" ref="K29:K39" si="1">IF(H29=0, "-", IF((F29-H29)/H29&lt;10, (F29-H29)/H29, "&gt;999%"))</f>
        <v>-1</v>
      </c>
    </row>
    <row r="30" spans="1:11" x14ac:dyDescent="0.2">
      <c r="A30" s="20" t="s">
        <v>554</v>
      </c>
      <c r="B30" s="55">
        <v>164</v>
      </c>
      <c r="C30" s="138">
        <f>IF(B41=0, "-", B30/B41)</f>
        <v>0.17372881355932204</v>
      </c>
      <c r="D30" s="55">
        <v>88</v>
      </c>
      <c r="E30" s="78">
        <f>IF(D41=0, "-", D30/D41)</f>
        <v>0.12865497076023391</v>
      </c>
      <c r="F30" s="128">
        <v>485</v>
      </c>
      <c r="G30" s="138">
        <f>IF(F41=0, "-", F30/F41)</f>
        <v>0.17333809864188707</v>
      </c>
      <c r="H30" s="55">
        <v>402</v>
      </c>
      <c r="I30" s="78">
        <f>IF(H41=0, "-", H30/H41)</f>
        <v>0.14316239316239315</v>
      </c>
      <c r="J30" s="77">
        <f t="shared" si="0"/>
        <v>0.86363636363636365</v>
      </c>
      <c r="K30" s="78">
        <f t="shared" si="1"/>
        <v>0.20646766169154229</v>
      </c>
    </row>
    <row r="31" spans="1:11" x14ac:dyDescent="0.2">
      <c r="A31" s="20" t="s">
        <v>555</v>
      </c>
      <c r="B31" s="55">
        <v>167</v>
      </c>
      <c r="C31" s="138">
        <f>IF(B41=0, "-", B31/B41)</f>
        <v>0.17690677966101695</v>
      </c>
      <c r="D31" s="55">
        <v>145</v>
      </c>
      <c r="E31" s="78">
        <f>IF(D41=0, "-", D31/D41)</f>
        <v>0.21198830409356725</v>
      </c>
      <c r="F31" s="128">
        <v>492</v>
      </c>
      <c r="G31" s="138">
        <f>IF(F41=0, "-", F31/F41)</f>
        <v>0.1758398856325947</v>
      </c>
      <c r="H31" s="55">
        <v>584</v>
      </c>
      <c r="I31" s="78">
        <f>IF(H41=0, "-", H31/H41)</f>
        <v>0.20797720797720798</v>
      </c>
      <c r="J31" s="77">
        <f t="shared" si="0"/>
        <v>0.15172413793103448</v>
      </c>
      <c r="K31" s="78">
        <f t="shared" si="1"/>
        <v>-0.15753424657534246</v>
      </c>
    </row>
    <row r="32" spans="1:11" x14ac:dyDescent="0.2">
      <c r="A32" s="20" t="s">
        <v>556</v>
      </c>
      <c r="B32" s="55">
        <v>77</v>
      </c>
      <c r="C32" s="138">
        <f>IF(B41=0, "-", B32/B41)</f>
        <v>8.1567796610169496E-2</v>
      </c>
      <c r="D32" s="55">
        <v>61</v>
      </c>
      <c r="E32" s="78">
        <f>IF(D41=0, "-", D32/D41)</f>
        <v>8.9181286549707597E-2</v>
      </c>
      <c r="F32" s="128">
        <v>182</v>
      </c>
      <c r="G32" s="138">
        <f>IF(F41=0, "-", F32/F41)</f>
        <v>6.5046461758398857E-2</v>
      </c>
      <c r="H32" s="55">
        <v>197</v>
      </c>
      <c r="I32" s="78">
        <f>IF(H41=0, "-", H32/H41)</f>
        <v>7.0156695156695162E-2</v>
      </c>
      <c r="J32" s="77">
        <f t="shared" si="0"/>
        <v>0.26229508196721313</v>
      </c>
      <c r="K32" s="78">
        <f t="shared" si="1"/>
        <v>-7.6142131979695438E-2</v>
      </c>
    </row>
    <row r="33" spans="1:11" x14ac:dyDescent="0.2">
      <c r="A33" s="20" t="s">
        <v>557</v>
      </c>
      <c r="B33" s="55">
        <v>18</v>
      </c>
      <c r="C33" s="138">
        <f>IF(B41=0, "-", B33/B41)</f>
        <v>1.9067796610169493E-2</v>
      </c>
      <c r="D33" s="55">
        <v>20</v>
      </c>
      <c r="E33" s="78">
        <f>IF(D41=0, "-", D33/D41)</f>
        <v>2.9239766081871343E-2</v>
      </c>
      <c r="F33" s="128">
        <v>47</v>
      </c>
      <c r="G33" s="138">
        <f>IF(F41=0, "-", F33/F41)</f>
        <v>1.6797712651894212E-2</v>
      </c>
      <c r="H33" s="55">
        <v>57</v>
      </c>
      <c r="I33" s="78">
        <f>IF(H41=0, "-", H33/H41)</f>
        <v>2.02991452991453E-2</v>
      </c>
      <c r="J33" s="77">
        <f t="shared" si="0"/>
        <v>-0.1</v>
      </c>
      <c r="K33" s="78">
        <f t="shared" si="1"/>
        <v>-0.17543859649122806</v>
      </c>
    </row>
    <row r="34" spans="1:11" x14ac:dyDescent="0.2">
      <c r="A34" s="20" t="s">
        <v>558</v>
      </c>
      <c r="B34" s="55">
        <v>77</v>
      </c>
      <c r="C34" s="138">
        <f>IF(B41=0, "-", B34/B41)</f>
        <v>8.1567796610169496E-2</v>
      </c>
      <c r="D34" s="55">
        <v>0</v>
      </c>
      <c r="E34" s="78">
        <f>IF(D41=0, "-", D34/D41)</f>
        <v>0</v>
      </c>
      <c r="F34" s="128">
        <v>255</v>
      </c>
      <c r="G34" s="138">
        <f>IF(F41=0, "-", F34/F41)</f>
        <v>9.1136526090064326E-2</v>
      </c>
      <c r="H34" s="55">
        <v>141</v>
      </c>
      <c r="I34" s="78">
        <f>IF(H41=0, "-", H34/H41)</f>
        <v>5.0213675213675216E-2</v>
      </c>
      <c r="J34" s="77" t="str">
        <f t="shared" si="0"/>
        <v>-</v>
      </c>
      <c r="K34" s="78">
        <f t="shared" si="1"/>
        <v>0.80851063829787229</v>
      </c>
    </row>
    <row r="35" spans="1:11" x14ac:dyDescent="0.2">
      <c r="A35" s="20" t="s">
        <v>559</v>
      </c>
      <c r="B35" s="55">
        <v>35</v>
      </c>
      <c r="C35" s="138">
        <f>IF(B41=0, "-", B35/B41)</f>
        <v>3.7076271186440676E-2</v>
      </c>
      <c r="D35" s="55">
        <v>0</v>
      </c>
      <c r="E35" s="78">
        <f>IF(D41=0, "-", D35/D41)</f>
        <v>0</v>
      </c>
      <c r="F35" s="128">
        <v>35</v>
      </c>
      <c r="G35" s="138">
        <f>IF(F41=0, "-", F35/F41)</f>
        <v>1.2508934953538241E-2</v>
      </c>
      <c r="H35" s="55">
        <v>0</v>
      </c>
      <c r="I35" s="78">
        <f>IF(H41=0, "-", H35/H41)</f>
        <v>0</v>
      </c>
      <c r="J35" s="77" t="str">
        <f t="shared" si="0"/>
        <v>-</v>
      </c>
      <c r="K35" s="78" t="str">
        <f t="shared" si="1"/>
        <v>-</v>
      </c>
    </row>
    <row r="36" spans="1:11" x14ac:dyDescent="0.2">
      <c r="A36" s="20" t="s">
        <v>560</v>
      </c>
      <c r="B36" s="55">
        <v>3</v>
      </c>
      <c r="C36" s="138">
        <f>IF(B41=0, "-", B36/B41)</f>
        <v>3.1779661016949155E-3</v>
      </c>
      <c r="D36" s="55">
        <v>0</v>
      </c>
      <c r="E36" s="78">
        <f>IF(D41=0, "-", D36/D41)</f>
        <v>0</v>
      </c>
      <c r="F36" s="128">
        <v>14</v>
      </c>
      <c r="G36" s="138">
        <f>IF(F41=0, "-", F36/F41)</f>
        <v>5.003573981415297E-3</v>
      </c>
      <c r="H36" s="55">
        <v>3</v>
      </c>
      <c r="I36" s="78">
        <f>IF(H41=0, "-", H36/H41)</f>
        <v>1.0683760683760685E-3</v>
      </c>
      <c r="J36" s="77" t="str">
        <f t="shared" si="0"/>
        <v>-</v>
      </c>
      <c r="K36" s="78">
        <f t="shared" si="1"/>
        <v>3.6666666666666665</v>
      </c>
    </row>
    <row r="37" spans="1:11" x14ac:dyDescent="0.2">
      <c r="A37" s="20" t="s">
        <v>561</v>
      </c>
      <c r="B37" s="55">
        <v>105</v>
      </c>
      <c r="C37" s="138">
        <f>IF(B41=0, "-", B37/B41)</f>
        <v>0.11122881355932203</v>
      </c>
      <c r="D37" s="55">
        <v>79</v>
      </c>
      <c r="E37" s="78">
        <f>IF(D41=0, "-", D37/D41)</f>
        <v>0.11549707602339181</v>
      </c>
      <c r="F37" s="128">
        <v>298</v>
      </c>
      <c r="G37" s="138">
        <f>IF(F41=0, "-", F37/F41)</f>
        <v>0.10650464617583988</v>
      </c>
      <c r="H37" s="55">
        <v>339</v>
      </c>
      <c r="I37" s="78">
        <f>IF(H41=0, "-", H37/H41)</f>
        <v>0.12072649572649573</v>
      </c>
      <c r="J37" s="77">
        <f t="shared" si="0"/>
        <v>0.32911392405063289</v>
      </c>
      <c r="K37" s="78">
        <f t="shared" si="1"/>
        <v>-0.12094395280235988</v>
      </c>
    </row>
    <row r="38" spans="1:11" x14ac:dyDescent="0.2">
      <c r="A38" s="20" t="s">
        <v>562</v>
      </c>
      <c r="B38" s="55">
        <v>264</v>
      </c>
      <c r="C38" s="138">
        <f>IF(B41=0, "-", B38/B41)</f>
        <v>0.27966101694915252</v>
      </c>
      <c r="D38" s="55">
        <v>228</v>
      </c>
      <c r="E38" s="78">
        <f>IF(D41=0, "-", D38/D41)</f>
        <v>0.33333333333333331</v>
      </c>
      <c r="F38" s="128">
        <v>847</v>
      </c>
      <c r="G38" s="138">
        <f>IF(F41=0, "-", F38/F41)</f>
        <v>0.30271622587562547</v>
      </c>
      <c r="H38" s="55">
        <v>783</v>
      </c>
      <c r="I38" s="78">
        <f>IF(H41=0, "-", H38/H41)</f>
        <v>0.27884615384615385</v>
      </c>
      <c r="J38" s="77">
        <f t="shared" si="0"/>
        <v>0.15789473684210525</v>
      </c>
      <c r="K38" s="78">
        <f t="shared" si="1"/>
        <v>8.1736909323116225E-2</v>
      </c>
    </row>
    <row r="39" spans="1:11" x14ac:dyDescent="0.2">
      <c r="A39" s="20" t="s">
        <v>563</v>
      </c>
      <c r="B39" s="55">
        <v>34</v>
      </c>
      <c r="C39" s="138">
        <f>IF(B41=0, "-", B39/B41)</f>
        <v>3.6016949152542374E-2</v>
      </c>
      <c r="D39" s="55">
        <v>63</v>
      </c>
      <c r="E39" s="78">
        <f>IF(D41=0, "-", D39/D41)</f>
        <v>9.2105263157894732E-2</v>
      </c>
      <c r="F39" s="128">
        <v>143</v>
      </c>
      <c r="G39" s="138">
        <f>IF(F41=0, "-", F39/F41)</f>
        <v>5.1107934238741957E-2</v>
      </c>
      <c r="H39" s="55">
        <v>285</v>
      </c>
      <c r="I39" s="78">
        <f>IF(H41=0, "-", H39/H41)</f>
        <v>0.1014957264957265</v>
      </c>
      <c r="J39" s="77">
        <f t="shared" si="0"/>
        <v>-0.46031746031746029</v>
      </c>
      <c r="K39" s="78">
        <f t="shared" si="1"/>
        <v>-0.49824561403508771</v>
      </c>
    </row>
    <row r="40" spans="1:11" x14ac:dyDescent="0.2">
      <c r="A40" s="129"/>
      <c r="B40" s="82"/>
      <c r="D40" s="82"/>
      <c r="E40" s="86"/>
      <c r="F40" s="130"/>
      <c r="H40" s="82"/>
      <c r="I40" s="86"/>
      <c r="J40" s="85"/>
      <c r="K40" s="86"/>
    </row>
    <row r="41" spans="1:11" s="38" customFormat="1" x14ac:dyDescent="0.2">
      <c r="A41" s="131" t="s">
        <v>564</v>
      </c>
      <c r="B41" s="32">
        <f>SUM(B29:B40)</f>
        <v>944</v>
      </c>
      <c r="C41" s="132">
        <f>B41/29302</f>
        <v>3.2216230973994953E-2</v>
      </c>
      <c r="D41" s="32">
        <f>SUM(D29:D40)</f>
        <v>684</v>
      </c>
      <c r="E41" s="133">
        <f>D41/33924</f>
        <v>2.0162716660771136E-2</v>
      </c>
      <c r="F41" s="121">
        <f>SUM(F29:F40)</f>
        <v>2798</v>
      </c>
      <c r="G41" s="134">
        <f>F41/119606</f>
        <v>2.339347524371687E-2</v>
      </c>
      <c r="H41" s="32">
        <f>SUM(H29:H40)</f>
        <v>2808</v>
      </c>
      <c r="I41" s="133">
        <f>H41/157800</f>
        <v>1.779467680608365E-2</v>
      </c>
      <c r="J41" s="35">
        <f>IF(D41=0, "-", IF((B41-D41)/D41&lt;10, (B41-D41)/D41, "&gt;999%"))</f>
        <v>0.38011695906432746</v>
      </c>
      <c r="K41" s="36">
        <f>IF(H41=0, "-", IF((F41-H41)/H41&lt;10, (F41-H41)/H41, "&gt;999%"))</f>
        <v>-3.5612535612535613E-3</v>
      </c>
    </row>
    <row r="42" spans="1:11" x14ac:dyDescent="0.2">
      <c r="B42" s="130"/>
      <c r="D42" s="130"/>
      <c r="F42" s="130"/>
      <c r="H42" s="130"/>
    </row>
    <row r="43" spans="1:11" x14ac:dyDescent="0.2">
      <c r="A43" s="123" t="s">
        <v>44</v>
      </c>
      <c r="B43" s="124" t="s">
        <v>169</v>
      </c>
      <c r="C43" s="125" t="s">
        <v>170</v>
      </c>
      <c r="D43" s="124" t="s">
        <v>169</v>
      </c>
      <c r="E43" s="126" t="s">
        <v>170</v>
      </c>
      <c r="F43" s="125" t="s">
        <v>169</v>
      </c>
      <c r="G43" s="125" t="s">
        <v>170</v>
      </c>
      <c r="H43" s="124" t="s">
        <v>169</v>
      </c>
      <c r="I43" s="126" t="s">
        <v>170</v>
      </c>
      <c r="J43" s="124"/>
      <c r="K43" s="126"/>
    </row>
    <row r="44" spans="1:11" x14ac:dyDescent="0.2">
      <c r="A44" s="20" t="s">
        <v>565</v>
      </c>
      <c r="B44" s="55">
        <v>76</v>
      </c>
      <c r="C44" s="138">
        <f>IF(B56=0, "-", B44/B56)</f>
        <v>8.6461888509670085E-2</v>
      </c>
      <c r="D44" s="55">
        <v>168</v>
      </c>
      <c r="E44" s="78">
        <f>IF(D56=0, "-", D44/D56)</f>
        <v>0.16263310745401743</v>
      </c>
      <c r="F44" s="128">
        <v>352</v>
      </c>
      <c r="G44" s="138">
        <f>IF(F56=0, "-", F44/F56)</f>
        <v>0.10870907967881409</v>
      </c>
      <c r="H44" s="55">
        <v>940</v>
      </c>
      <c r="I44" s="78">
        <f>IF(H56=0, "-", H44/H56)</f>
        <v>0.18295056442195406</v>
      </c>
      <c r="J44" s="77">
        <f t="shared" ref="J44:J54" si="2">IF(D44=0, "-", IF((B44-D44)/D44&lt;10, (B44-D44)/D44, "&gt;999%"))</f>
        <v>-0.54761904761904767</v>
      </c>
      <c r="K44" s="78">
        <f t="shared" ref="K44:K54" si="3">IF(H44=0, "-", IF((F44-H44)/H44&lt;10, (F44-H44)/H44, "&gt;999%"))</f>
        <v>-0.62553191489361704</v>
      </c>
    </row>
    <row r="45" spans="1:11" x14ac:dyDescent="0.2">
      <c r="A45" s="20" t="s">
        <v>566</v>
      </c>
      <c r="B45" s="55">
        <v>24</v>
      </c>
      <c r="C45" s="138">
        <f>IF(B56=0, "-", B45/B56)</f>
        <v>2.7303754266211604E-2</v>
      </c>
      <c r="D45" s="55">
        <v>22</v>
      </c>
      <c r="E45" s="78">
        <f>IF(D56=0, "-", D45/D56)</f>
        <v>2.1297192642787996E-2</v>
      </c>
      <c r="F45" s="128">
        <v>97</v>
      </c>
      <c r="G45" s="138">
        <f>IF(F56=0, "-", F45/F56)</f>
        <v>2.9956763434218655E-2</v>
      </c>
      <c r="H45" s="55">
        <v>76</v>
      </c>
      <c r="I45" s="78">
        <f>IF(H56=0, "-", H45/H56)</f>
        <v>1.479174776177501E-2</v>
      </c>
      <c r="J45" s="77">
        <f t="shared" si="2"/>
        <v>9.0909090909090912E-2</v>
      </c>
      <c r="K45" s="78">
        <f t="shared" si="3"/>
        <v>0.27631578947368424</v>
      </c>
    </row>
    <row r="46" spans="1:11" x14ac:dyDescent="0.2">
      <c r="A46" s="20" t="s">
        <v>567</v>
      </c>
      <c r="B46" s="55">
        <v>35</v>
      </c>
      <c r="C46" s="138">
        <f>IF(B56=0, "-", B46/B56)</f>
        <v>3.981797497155859E-2</v>
      </c>
      <c r="D46" s="55">
        <v>90</v>
      </c>
      <c r="E46" s="78">
        <f>IF(D56=0, "-", D46/D56)</f>
        <v>8.7124878993223617E-2</v>
      </c>
      <c r="F46" s="128">
        <v>228</v>
      </c>
      <c r="G46" s="138">
        <f>IF(F56=0, "-", F46/F56)</f>
        <v>7.0413835701050032E-2</v>
      </c>
      <c r="H46" s="55">
        <v>532</v>
      </c>
      <c r="I46" s="78">
        <f>IF(H56=0, "-", H46/H56)</f>
        <v>0.10354223433242507</v>
      </c>
      <c r="J46" s="77">
        <f t="shared" si="2"/>
        <v>-0.61111111111111116</v>
      </c>
      <c r="K46" s="78">
        <f t="shared" si="3"/>
        <v>-0.5714285714285714</v>
      </c>
    </row>
    <row r="47" spans="1:11" x14ac:dyDescent="0.2">
      <c r="A47" s="20" t="s">
        <v>568</v>
      </c>
      <c r="B47" s="55">
        <v>0</v>
      </c>
      <c r="C47" s="138">
        <f>IF(B56=0, "-", B47/B56)</f>
        <v>0</v>
      </c>
      <c r="D47" s="55">
        <v>0</v>
      </c>
      <c r="E47" s="78">
        <f>IF(D56=0, "-", D47/D56)</f>
        <v>0</v>
      </c>
      <c r="F47" s="128">
        <v>0</v>
      </c>
      <c r="G47" s="138">
        <f>IF(F56=0, "-", F47/F56)</f>
        <v>0</v>
      </c>
      <c r="H47" s="55">
        <v>1</v>
      </c>
      <c r="I47" s="78">
        <f>IF(H56=0, "-", H47/H56)</f>
        <v>1.9462826002335538E-4</v>
      </c>
      <c r="J47" s="77" t="str">
        <f t="shared" si="2"/>
        <v>-</v>
      </c>
      <c r="K47" s="78">
        <f t="shared" si="3"/>
        <v>-1</v>
      </c>
    </row>
    <row r="48" spans="1:11" x14ac:dyDescent="0.2">
      <c r="A48" s="20" t="s">
        <v>569</v>
      </c>
      <c r="B48" s="55">
        <v>97</v>
      </c>
      <c r="C48" s="138">
        <f>IF(B56=0, "-", B48/B56)</f>
        <v>0.11035267349260523</v>
      </c>
      <c r="D48" s="55">
        <v>160</v>
      </c>
      <c r="E48" s="78">
        <f>IF(D56=0, "-", D48/D56)</f>
        <v>0.15488867376573087</v>
      </c>
      <c r="F48" s="128">
        <v>464</v>
      </c>
      <c r="G48" s="138">
        <f>IF(F56=0, "-", F48/F56)</f>
        <v>0.1432983323038913</v>
      </c>
      <c r="H48" s="55">
        <v>642</v>
      </c>
      <c r="I48" s="78">
        <f>IF(H56=0, "-", H48/H56)</f>
        <v>0.12495134293499416</v>
      </c>
      <c r="J48" s="77">
        <f t="shared" si="2"/>
        <v>-0.39374999999999999</v>
      </c>
      <c r="K48" s="78">
        <f t="shared" si="3"/>
        <v>-0.27725856697819312</v>
      </c>
    </row>
    <row r="49" spans="1:11" x14ac:dyDescent="0.2">
      <c r="A49" s="20" t="s">
        <v>570</v>
      </c>
      <c r="B49" s="55">
        <v>132</v>
      </c>
      <c r="C49" s="138">
        <f>IF(B56=0, "-", B49/B56)</f>
        <v>0.15017064846416384</v>
      </c>
      <c r="D49" s="55">
        <v>115</v>
      </c>
      <c r="E49" s="78">
        <f>IF(D56=0, "-", D49/D56)</f>
        <v>0.11132623426911907</v>
      </c>
      <c r="F49" s="128">
        <v>456</v>
      </c>
      <c r="G49" s="138">
        <f>IF(F56=0, "-", F49/F56)</f>
        <v>0.14082767140210006</v>
      </c>
      <c r="H49" s="55">
        <v>626</v>
      </c>
      <c r="I49" s="78">
        <f>IF(H56=0, "-", H49/H56)</f>
        <v>0.12183729077462048</v>
      </c>
      <c r="J49" s="77">
        <f t="shared" si="2"/>
        <v>0.14782608695652175</v>
      </c>
      <c r="K49" s="78">
        <f t="shared" si="3"/>
        <v>-0.27156549520766771</v>
      </c>
    </row>
    <row r="50" spans="1:11" x14ac:dyDescent="0.2">
      <c r="A50" s="20" t="s">
        <v>571</v>
      </c>
      <c r="B50" s="55">
        <v>0</v>
      </c>
      <c r="C50" s="138">
        <f>IF(B56=0, "-", B50/B56)</f>
        <v>0</v>
      </c>
      <c r="D50" s="55">
        <v>1</v>
      </c>
      <c r="E50" s="78">
        <f>IF(D56=0, "-", D50/D56)</f>
        <v>9.6805421103581804E-4</v>
      </c>
      <c r="F50" s="128">
        <v>3</v>
      </c>
      <c r="G50" s="138">
        <f>IF(F56=0, "-", F50/F56)</f>
        <v>9.2649783817171094E-4</v>
      </c>
      <c r="H50" s="55">
        <v>6</v>
      </c>
      <c r="I50" s="78">
        <f>IF(H56=0, "-", H50/H56)</f>
        <v>1.1677695601401323E-3</v>
      </c>
      <c r="J50" s="77">
        <f t="shared" si="2"/>
        <v>-1</v>
      </c>
      <c r="K50" s="78">
        <f t="shared" si="3"/>
        <v>-0.5</v>
      </c>
    </row>
    <row r="51" spans="1:11" x14ac:dyDescent="0.2">
      <c r="A51" s="20" t="s">
        <v>572</v>
      </c>
      <c r="B51" s="55">
        <v>111</v>
      </c>
      <c r="C51" s="138">
        <f>IF(B56=0, "-", B51/B56)</f>
        <v>0.12627986348122866</v>
      </c>
      <c r="D51" s="55">
        <v>87</v>
      </c>
      <c r="E51" s="78">
        <f>IF(D56=0, "-", D51/D56)</f>
        <v>8.422071636011616E-2</v>
      </c>
      <c r="F51" s="128">
        <v>350</v>
      </c>
      <c r="G51" s="138">
        <f>IF(F56=0, "-", F51/F56)</f>
        <v>0.10809141445336627</v>
      </c>
      <c r="H51" s="55">
        <v>434</v>
      </c>
      <c r="I51" s="78">
        <f>IF(H56=0, "-", H51/H56)</f>
        <v>8.4468664850136238E-2</v>
      </c>
      <c r="J51" s="77">
        <f t="shared" si="2"/>
        <v>0.27586206896551724</v>
      </c>
      <c r="K51" s="78">
        <f t="shared" si="3"/>
        <v>-0.19354838709677419</v>
      </c>
    </row>
    <row r="52" spans="1:11" x14ac:dyDescent="0.2">
      <c r="A52" s="20" t="s">
        <v>573</v>
      </c>
      <c r="B52" s="55">
        <v>78</v>
      </c>
      <c r="C52" s="138">
        <f>IF(B56=0, "-", B52/B56)</f>
        <v>8.8737201365187715E-2</v>
      </c>
      <c r="D52" s="55">
        <v>105</v>
      </c>
      <c r="E52" s="78">
        <f>IF(D56=0, "-", D52/D56)</f>
        <v>0.10164569215876089</v>
      </c>
      <c r="F52" s="128">
        <v>361</v>
      </c>
      <c r="G52" s="138">
        <f>IF(F56=0, "-", F52/F56)</f>
        <v>0.11148857319332922</v>
      </c>
      <c r="H52" s="55">
        <v>562</v>
      </c>
      <c r="I52" s="78">
        <f>IF(H56=0, "-", H52/H56)</f>
        <v>0.10938108213312572</v>
      </c>
      <c r="J52" s="77">
        <f t="shared" si="2"/>
        <v>-0.25714285714285712</v>
      </c>
      <c r="K52" s="78">
        <f t="shared" si="3"/>
        <v>-0.35765124555160144</v>
      </c>
    </row>
    <row r="53" spans="1:11" x14ac:dyDescent="0.2">
      <c r="A53" s="20" t="s">
        <v>574</v>
      </c>
      <c r="B53" s="55">
        <v>326</v>
      </c>
      <c r="C53" s="138">
        <f>IF(B56=0, "-", B53/B56)</f>
        <v>0.37087599544937427</v>
      </c>
      <c r="D53" s="55">
        <v>282</v>
      </c>
      <c r="E53" s="78">
        <f>IF(D56=0, "-", D53/D56)</f>
        <v>0.27299128751210067</v>
      </c>
      <c r="F53" s="128">
        <v>926</v>
      </c>
      <c r="G53" s="138">
        <f>IF(F56=0, "-", F53/F56)</f>
        <v>0.28597899938233479</v>
      </c>
      <c r="H53" s="55">
        <v>1304</v>
      </c>
      <c r="I53" s="78">
        <f>IF(H56=0, "-", H53/H56)</f>
        <v>0.25379525107045542</v>
      </c>
      <c r="J53" s="77">
        <f t="shared" si="2"/>
        <v>0.15602836879432624</v>
      </c>
      <c r="K53" s="78">
        <f t="shared" si="3"/>
        <v>-0.28987730061349692</v>
      </c>
    </row>
    <row r="54" spans="1:11" x14ac:dyDescent="0.2">
      <c r="A54" s="20" t="s">
        <v>575</v>
      </c>
      <c r="B54" s="55">
        <v>0</v>
      </c>
      <c r="C54" s="138">
        <f>IF(B56=0, "-", B54/B56)</f>
        <v>0</v>
      </c>
      <c r="D54" s="55">
        <v>3</v>
      </c>
      <c r="E54" s="78">
        <f>IF(D56=0, "-", D54/D56)</f>
        <v>2.9041626331074541E-3</v>
      </c>
      <c r="F54" s="128">
        <v>1</v>
      </c>
      <c r="G54" s="138">
        <f>IF(F56=0, "-", F54/F56)</f>
        <v>3.0883261272390367E-4</v>
      </c>
      <c r="H54" s="55">
        <v>15</v>
      </c>
      <c r="I54" s="78">
        <f>IF(H56=0, "-", H54/H56)</f>
        <v>2.9194239003503307E-3</v>
      </c>
      <c r="J54" s="77">
        <f t="shared" si="2"/>
        <v>-1</v>
      </c>
      <c r="K54" s="78">
        <f t="shared" si="3"/>
        <v>-0.93333333333333335</v>
      </c>
    </row>
    <row r="55" spans="1:11" x14ac:dyDescent="0.2">
      <c r="A55" s="129"/>
      <c r="B55" s="82"/>
      <c r="D55" s="82"/>
      <c r="E55" s="86"/>
      <c r="F55" s="130"/>
      <c r="H55" s="82"/>
      <c r="I55" s="86"/>
      <c r="J55" s="85"/>
      <c r="K55" s="86"/>
    </row>
    <row r="56" spans="1:11" s="38" customFormat="1" x14ac:dyDescent="0.2">
      <c r="A56" s="131" t="s">
        <v>576</v>
      </c>
      <c r="B56" s="32">
        <f>SUM(B44:B55)</f>
        <v>879</v>
      </c>
      <c r="C56" s="132">
        <f>B56/29302</f>
        <v>2.9997952358200804E-2</v>
      </c>
      <c r="D56" s="32">
        <f>SUM(D44:D55)</f>
        <v>1033</v>
      </c>
      <c r="E56" s="133">
        <f>D56/33924</f>
        <v>3.0450418582714304E-2</v>
      </c>
      <c r="F56" s="121">
        <f>SUM(F44:F55)</f>
        <v>3238</v>
      </c>
      <c r="G56" s="134">
        <f>F56/119606</f>
        <v>2.7072220457167701E-2</v>
      </c>
      <c r="H56" s="32">
        <f>SUM(H44:H55)</f>
        <v>5138</v>
      </c>
      <c r="I56" s="133">
        <f>H56/157800</f>
        <v>3.2560202788339668E-2</v>
      </c>
      <c r="J56" s="35">
        <f>IF(D56=0, "-", IF((B56-D56)/D56&lt;10, (B56-D56)/D56, "&gt;999%"))</f>
        <v>-0.14908034849951599</v>
      </c>
      <c r="K56" s="36">
        <f>IF(H56=0, "-", IF((F56-H56)/H56&lt;10, (F56-H56)/H56, "&gt;999%"))</f>
        <v>-0.36979369404437523</v>
      </c>
    </row>
    <row r="57" spans="1:11" x14ac:dyDescent="0.2">
      <c r="B57" s="130"/>
      <c r="D57" s="130"/>
      <c r="F57" s="130"/>
      <c r="H57" s="130"/>
    </row>
    <row r="58" spans="1:11" x14ac:dyDescent="0.2">
      <c r="A58" s="123" t="s">
        <v>45</v>
      </c>
      <c r="B58" s="124" t="s">
        <v>169</v>
      </c>
      <c r="C58" s="125" t="s">
        <v>170</v>
      </c>
      <c r="D58" s="124" t="s">
        <v>169</v>
      </c>
      <c r="E58" s="126" t="s">
        <v>170</v>
      </c>
      <c r="F58" s="125" t="s">
        <v>169</v>
      </c>
      <c r="G58" s="125" t="s">
        <v>170</v>
      </c>
      <c r="H58" s="124" t="s">
        <v>169</v>
      </c>
      <c r="I58" s="126" t="s">
        <v>170</v>
      </c>
      <c r="J58" s="124"/>
      <c r="K58" s="126"/>
    </row>
    <row r="59" spans="1:11" x14ac:dyDescent="0.2">
      <c r="A59" s="20" t="s">
        <v>577</v>
      </c>
      <c r="B59" s="55">
        <v>1618</v>
      </c>
      <c r="C59" s="138">
        <f>IF(B78=0, "-", B59/B78)</f>
        <v>0.32237497509464036</v>
      </c>
      <c r="D59" s="55">
        <v>1443</v>
      </c>
      <c r="E59" s="78">
        <f>IF(D78=0, "-", D59/D78)</f>
        <v>0.32224207235372937</v>
      </c>
      <c r="F59" s="128">
        <v>5650</v>
      </c>
      <c r="G59" s="138">
        <f>IF(F78=0, "-", F59/F78)</f>
        <v>0.31626084522809966</v>
      </c>
      <c r="H59" s="55">
        <v>5979</v>
      </c>
      <c r="I59" s="78">
        <f>IF(H78=0, "-", H59/H78)</f>
        <v>0.29386611618991448</v>
      </c>
      <c r="J59" s="77">
        <f t="shared" ref="J59:J76" si="4">IF(D59=0, "-", IF((B59-D59)/D59&lt;10, (B59-D59)/D59, "&gt;999%"))</f>
        <v>0.12127512127512127</v>
      </c>
      <c r="K59" s="78">
        <f t="shared" ref="K59:K76" si="5">IF(H59=0, "-", IF((F59-H59)/H59&lt;10, (F59-H59)/H59, "&gt;999%"))</f>
        <v>-5.5025924067569829E-2</v>
      </c>
    </row>
    <row r="60" spans="1:11" x14ac:dyDescent="0.2">
      <c r="A60" s="20" t="s">
        <v>578</v>
      </c>
      <c r="B60" s="55">
        <v>16</v>
      </c>
      <c r="C60" s="138">
        <f>IF(B78=0, "-", B60/B78)</f>
        <v>3.1878860330743176E-3</v>
      </c>
      <c r="D60" s="55">
        <v>10</v>
      </c>
      <c r="E60" s="78">
        <f>IF(D78=0, "-", D60/D78)</f>
        <v>2.2331397945511387E-3</v>
      </c>
      <c r="F60" s="128">
        <v>42</v>
      </c>
      <c r="G60" s="138">
        <f>IF(F78=0, "-", F60/F78)</f>
        <v>2.3509655751469353E-3</v>
      </c>
      <c r="H60" s="55">
        <v>46</v>
      </c>
      <c r="I60" s="78">
        <f>IF(H78=0, "-", H60/H78)</f>
        <v>2.2608866607687016E-3</v>
      </c>
      <c r="J60" s="77">
        <f t="shared" si="4"/>
        <v>0.6</v>
      </c>
      <c r="K60" s="78">
        <f t="shared" si="5"/>
        <v>-8.6956521739130432E-2</v>
      </c>
    </row>
    <row r="61" spans="1:11" x14ac:dyDescent="0.2">
      <c r="A61" s="20" t="s">
        <v>579</v>
      </c>
      <c r="B61" s="55">
        <v>258</v>
      </c>
      <c r="C61" s="138">
        <f>IF(B78=0, "-", B61/B78)</f>
        <v>5.1404662283323369E-2</v>
      </c>
      <c r="D61" s="55">
        <v>545</v>
      </c>
      <c r="E61" s="78">
        <f>IF(D78=0, "-", D61/D78)</f>
        <v>0.12170611880303707</v>
      </c>
      <c r="F61" s="128">
        <v>1895</v>
      </c>
      <c r="G61" s="138">
        <f>IF(F78=0, "-", F61/F78)</f>
        <v>0.10607332773579625</v>
      </c>
      <c r="H61" s="55">
        <v>2447</v>
      </c>
      <c r="I61" s="78">
        <f>IF(H78=0, "-", H61/H78)</f>
        <v>0.12026934041089157</v>
      </c>
      <c r="J61" s="77">
        <f t="shared" si="4"/>
        <v>-0.52660550458715594</v>
      </c>
      <c r="K61" s="78">
        <f t="shared" si="5"/>
        <v>-0.22558234572946465</v>
      </c>
    </row>
    <row r="62" spans="1:11" x14ac:dyDescent="0.2">
      <c r="A62" s="20" t="s">
        <v>580</v>
      </c>
      <c r="B62" s="55">
        <v>184</v>
      </c>
      <c r="C62" s="138">
        <f>IF(B78=0, "-", B62/B78)</f>
        <v>3.6660689380354654E-2</v>
      </c>
      <c r="D62" s="55">
        <v>227</v>
      </c>
      <c r="E62" s="78">
        <f>IF(D78=0, "-", D62/D78)</f>
        <v>5.069227333631085E-2</v>
      </c>
      <c r="F62" s="128">
        <v>752</v>
      </c>
      <c r="G62" s="138">
        <f>IF(F78=0, "-", F62/F78)</f>
        <v>4.2093478869297506E-2</v>
      </c>
      <c r="H62" s="55">
        <v>1057</v>
      </c>
      <c r="I62" s="78">
        <f>IF(H78=0, "-", H62/H78)</f>
        <v>5.1951243487663425E-2</v>
      </c>
      <c r="J62" s="77">
        <f t="shared" si="4"/>
        <v>-0.1894273127753304</v>
      </c>
      <c r="K62" s="78">
        <f t="shared" si="5"/>
        <v>-0.28855250709555347</v>
      </c>
    </row>
    <row r="63" spans="1:11" x14ac:dyDescent="0.2">
      <c r="A63" s="20" t="s">
        <v>581</v>
      </c>
      <c r="B63" s="55">
        <v>33</v>
      </c>
      <c r="C63" s="138">
        <f>IF(B78=0, "-", B63/B78)</f>
        <v>6.5750149432157803E-3</v>
      </c>
      <c r="D63" s="55">
        <v>0</v>
      </c>
      <c r="E63" s="78">
        <f>IF(D78=0, "-", D63/D78)</f>
        <v>0</v>
      </c>
      <c r="F63" s="128">
        <v>57</v>
      </c>
      <c r="G63" s="138">
        <f>IF(F78=0, "-", F63/F78)</f>
        <v>3.1905961376994122E-3</v>
      </c>
      <c r="H63" s="55">
        <v>0</v>
      </c>
      <c r="I63" s="78">
        <f>IF(H78=0, "-", H63/H78)</f>
        <v>0</v>
      </c>
      <c r="J63" s="77" t="str">
        <f t="shared" si="4"/>
        <v>-</v>
      </c>
      <c r="K63" s="78" t="str">
        <f t="shared" si="5"/>
        <v>-</v>
      </c>
    </row>
    <row r="64" spans="1:11" x14ac:dyDescent="0.2">
      <c r="A64" s="20" t="s">
        <v>582</v>
      </c>
      <c r="B64" s="55">
        <v>127</v>
      </c>
      <c r="C64" s="138">
        <f>IF(B78=0, "-", B64/B78)</f>
        <v>2.5303845387527397E-2</v>
      </c>
      <c r="D64" s="55">
        <v>113</v>
      </c>
      <c r="E64" s="78">
        <f>IF(D78=0, "-", D64/D78)</f>
        <v>2.523447967842787E-2</v>
      </c>
      <c r="F64" s="128">
        <v>390</v>
      </c>
      <c r="G64" s="138">
        <f>IF(F78=0, "-", F64/F78)</f>
        <v>2.1830394626364401E-2</v>
      </c>
      <c r="H64" s="55">
        <v>362</v>
      </c>
      <c r="I64" s="78">
        <f>IF(H78=0, "-", H64/H78)</f>
        <v>1.7792195026049347E-2</v>
      </c>
      <c r="J64" s="77">
        <f t="shared" si="4"/>
        <v>0.12389380530973451</v>
      </c>
      <c r="K64" s="78">
        <f t="shared" si="5"/>
        <v>7.7348066298342538E-2</v>
      </c>
    </row>
    <row r="65" spans="1:11" x14ac:dyDescent="0.2">
      <c r="A65" s="20" t="s">
        <v>583</v>
      </c>
      <c r="B65" s="55">
        <v>244</v>
      </c>
      <c r="C65" s="138">
        <f>IF(B78=0, "-", B65/B78)</f>
        <v>4.861526200438334E-2</v>
      </c>
      <c r="D65" s="55">
        <v>166</v>
      </c>
      <c r="E65" s="78">
        <f>IF(D78=0, "-", D65/D78)</f>
        <v>3.7070120589548908E-2</v>
      </c>
      <c r="F65" s="128">
        <v>667</v>
      </c>
      <c r="G65" s="138">
        <f>IF(F78=0, "-", F65/F78)</f>
        <v>3.7335572348166805E-2</v>
      </c>
      <c r="H65" s="55">
        <v>892</v>
      </c>
      <c r="I65" s="78">
        <f>IF(H78=0, "-", H65/H78)</f>
        <v>4.3841541334906121E-2</v>
      </c>
      <c r="J65" s="77">
        <f t="shared" si="4"/>
        <v>0.46987951807228917</v>
      </c>
      <c r="K65" s="78">
        <f t="shared" si="5"/>
        <v>-0.25224215246636772</v>
      </c>
    </row>
    <row r="66" spans="1:11" x14ac:dyDescent="0.2">
      <c r="A66" s="20" t="s">
        <v>584</v>
      </c>
      <c r="B66" s="55">
        <v>0</v>
      </c>
      <c r="C66" s="138">
        <f>IF(B78=0, "-", B66/B78)</f>
        <v>0</v>
      </c>
      <c r="D66" s="55">
        <v>0</v>
      </c>
      <c r="E66" s="78">
        <f>IF(D78=0, "-", D66/D78)</f>
        <v>0</v>
      </c>
      <c r="F66" s="128">
        <v>71</v>
      </c>
      <c r="G66" s="138">
        <f>IF(F78=0, "-", F66/F78)</f>
        <v>3.9742513294150576E-3</v>
      </c>
      <c r="H66" s="55">
        <v>8</v>
      </c>
      <c r="I66" s="78">
        <f>IF(H78=0, "-", H66/H78)</f>
        <v>3.9319768013368719E-4</v>
      </c>
      <c r="J66" s="77" t="str">
        <f t="shared" si="4"/>
        <v>-</v>
      </c>
      <c r="K66" s="78">
        <f t="shared" si="5"/>
        <v>7.875</v>
      </c>
    </row>
    <row r="67" spans="1:11" x14ac:dyDescent="0.2">
      <c r="A67" s="20" t="s">
        <v>585</v>
      </c>
      <c r="B67" s="55">
        <v>115</v>
      </c>
      <c r="C67" s="138">
        <f>IF(B78=0, "-", B67/B78)</f>
        <v>2.2912930862721656E-2</v>
      </c>
      <c r="D67" s="55">
        <v>73</v>
      </c>
      <c r="E67" s="78">
        <f>IF(D78=0, "-", D67/D78)</f>
        <v>1.6301920500223315E-2</v>
      </c>
      <c r="F67" s="128">
        <v>376</v>
      </c>
      <c r="G67" s="138">
        <f>IF(F78=0, "-", F67/F78)</f>
        <v>2.1046739434648753E-2</v>
      </c>
      <c r="H67" s="55">
        <v>316</v>
      </c>
      <c r="I67" s="78">
        <f>IF(H78=0, "-", H67/H78)</f>
        <v>1.5531308365280645E-2</v>
      </c>
      <c r="J67" s="77">
        <f t="shared" si="4"/>
        <v>0.57534246575342463</v>
      </c>
      <c r="K67" s="78">
        <f t="shared" si="5"/>
        <v>0.189873417721519</v>
      </c>
    </row>
    <row r="68" spans="1:11" x14ac:dyDescent="0.2">
      <c r="A68" s="20" t="s">
        <v>586</v>
      </c>
      <c r="B68" s="55">
        <v>501</v>
      </c>
      <c r="C68" s="138">
        <f>IF(B78=0, "-", B68/B78)</f>
        <v>9.9820681410639572E-2</v>
      </c>
      <c r="D68" s="55">
        <v>429</v>
      </c>
      <c r="E68" s="78">
        <f>IF(D78=0, "-", D68/D78)</f>
        <v>9.5801697186243859E-2</v>
      </c>
      <c r="F68" s="128">
        <v>1540</v>
      </c>
      <c r="G68" s="138">
        <f>IF(F78=0, "-", F68/F78)</f>
        <v>8.6202071088720966E-2</v>
      </c>
      <c r="H68" s="55">
        <v>2203</v>
      </c>
      <c r="I68" s="78">
        <f>IF(H78=0, "-", H68/H78)</f>
        <v>0.10827681116681412</v>
      </c>
      <c r="J68" s="77">
        <f t="shared" si="4"/>
        <v>0.16783216783216784</v>
      </c>
      <c r="K68" s="78">
        <f t="shared" si="5"/>
        <v>-0.30095324557421699</v>
      </c>
    </row>
    <row r="69" spans="1:11" x14ac:dyDescent="0.2">
      <c r="A69" s="20" t="s">
        <v>587</v>
      </c>
      <c r="B69" s="55">
        <v>300</v>
      </c>
      <c r="C69" s="138">
        <f>IF(B78=0, "-", B69/B78)</f>
        <v>5.9772863120143453E-2</v>
      </c>
      <c r="D69" s="55">
        <v>308</v>
      </c>
      <c r="E69" s="78">
        <f>IF(D78=0, "-", D69/D78)</f>
        <v>6.8780705672175077E-2</v>
      </c>
      <c r="F69" s="128">
        <v>1107</v>
      </c>
      <c r="G69" s="138">
        <f>IF(F78=0, "-", F69/F78)</f>
        <v>6.1964735516372799E-2</v>
      </c>
      <c r="H69" s="55">
        <v>1504</v>
      </c>
      <c r="I69" s="78">
        <f>IF(H78=0, "-", H69/H78)</f>
        <v>7.3921163865133199E-2</v>
      </c>
      <c r="J69" s="77">
        <f t="shared" si="4"/>
        <v>-2.5974025974025976E-2</v>
      </c>
      <c r="K69" s="78">
        <f t="shared" si="5"/>
        <v>-0.26396276595744683</v>
      </c>
    </row>
    <row r="70" spans="1:11" x14ac:dyDescent="0.2">
      <c r="A70" s="20" t="s">
        <v>588</v>
      </c>
      <c r="B70" s="55">
        <v>84</v>
      </c>
      <c r="C70" s="138">
        <f>IF(B78=0, "-", B70/B78)</f>
        <v>1.6736401673640166E-2</v>
      </c>
      <c r="D70" s="55">
        <v>16</v>
      </c>
      <c r="E70" s="78">
        <f>IF(D78=0, "-", D70/D78)</f>
        <v>3.5730236712818221E-3</v>
      </c>
      <c r="F70" s="128">
        <v>210</v>
      </c>
      <c r="G70" s="138">
        <f>IF(F78=0, "-", F70/F78)</f>
        <v>1.1754827875734676E-2</v>
      </c>
      <c r="H70" s="55">
        <v>95</v>
      </c>
      <c r="I70" s="78">
        <f>IF(H78=0, "-", H70/H78)</f>
        <v>4.6692224515875354E-3</v>
      </c>
      <c r="J70" s="77">
        <f t="shared" si="4"/>
        <v>4.25</v>
      </c>
      <c r="K70" s="78">
        <f t="shared" si="5"/>
        <v>1.2105263157894737</v>
      </c>
    </row>
    <row r="71" spans="1:11" x14ac:dyDescent="0.2">
      <c r="A71" s="20" t="s">
        <v>589</v>
      </c>
      <c r="B71" s="55">
        <v>68</v>
      </c>
      <c r="C71" s="138">
        <f>IF(B78=0, "-", B71/B78)</f>
        <v>1.3548515640565849E-2</v>
      </c>
      <c r="D71" s="55">
        <v>42</v>
      </c>
      <c r="E71" s="78">
        <f>IF(D78=0, "-", D71/D78)</f>
        <v>9.3791871371147837E-3</v>
      </c>
      <c r="F71" s="128">
        <v>200</v>
      </c>
      <c r="G71" s="138">
        <f>IF(F78=0, "-", F71/F78)</f>
        <v>1.119507416736636E-2</v>
      </c>
      <c r="H71" s="55">
        <v>121</v>
      </c>
      <c r="I71" s="78">
        <f>IF(H78=0, "-", H71/H78)</f>
        <v>5.9471149120220194E-3</v>
      </c>
      <c r="J71" s="77">
        <f t="shared" si="4"/>
        <v>0.61904761904761907</v>
      </c>
      <c r="K71" s="78">
        <f t="shared" si="5"/>
        <v>0.65289256198347112</v>
      </c>
    </row>
    <row r="72" spans="1:11" x14ac:dyDescent="0.2">
      <c r="A72" s="20" t="s">
        <v>590</v>
      </c>
      <c r="B72" s="55">
        <v>0</v>
      </c>
      <c r="C72" s="138">
        <f>IF(B78=0, "-", B72/B78)</f>
        <v>0</v>
      </c>
      <c r="D72" s="55">
        <v>3</v>
      </c>
      <c r="E72" s="78">
        <f>IF(D78=0, "-", D72/D78)</f>
        <v>6.6994193836534166E-4</v>
      </c>
      <c r="F72" s="128">
        <v>3</v>
      </c>
      <c r="G72" s="138">
        <f>IF(F78=0, "-", F72/F78)</f>
        <v>1.6792611251049538E-4</v>
      </c>
      <c r="H72" s="55">
        <v>18</v>
      </c>
      <c r="I72" s="78">
        <f>IF(H78=0, "-", H72/H78)</f>
        <v>8.846947803007962E-4</v>
      </c>
      <c r="J72" s="77">
        <f t="shared" si="4"/>
        <v>-1</v>
      </c>
      <c r="K72" s="78">
        <f t="shared" si="5"/>
        <v>-0.83333333333333337</v>
      </c>
    </row>
    <row r="73" spans="1:11" x14ac:dyDescent="0.2">
      <c r="A73" s="20" t="s">
        <v>591</v>
      </c>
      <c r="B73" s="55">
        <v>41</v>
      </c>
      <c r="C73" s="138">
        <f>IF(B78=0, "-", B73/B78)</f>
        <v>8.1689579597529396E-3</v>
      </c>
      <c r="D73" s="55">
        <v>0</v>
      </c>
      <c r="E73" s="78">
        <f>IF(D78=0, "-", D73/D78)</f>
        <v>0</v>
      </c>
      <c r="F73" s="128">
        <v>113</v>
      </c>
      <c r="G73" s="138">
        <f>IF(F78=0, "-", F73/F78)</f>
        <v>6.3252169045619928E-3</v>
      </c>
      <c r="H73" s="55">
        <v>0</v>
      </c>
      <c r="I73" s="78">
        <f>IF(H78=0, "-", H73/H78)</f>
        <v>0</v>
      </c>
      <c r="J73" s="77" t="str">
        <f t="shared" si="4"/>
        <v>-</v>
      </c>
      <c r="K73" s="78" t="str">
        <f t="shared" si="5"/>
        <v>-</v>
      </c>
    </row>
    <row r="74" spans="1:11" x14ac:dyDescent="0.2">
      <c r="A74" s="20" t="s">
        <v>592</v>
      </c>
      <c r="B74" s="55">
        <v>945</v>
      </c>
      <c r="C74" s="138">
        <f>IF(B78=0, "-", B74/B78)</f>
        <v>0.18828451882845187</v>
      </c>
      <c r="D74" s="55">
        <v>673</v>
      </c>
      <c r="E74" s="78">
        <f>IF(D78=0, "-", D74/D78)</f>
        <v>0.15029030817329164</v>
      </c>
      <c r="F74" s="128">
        <v>3260</v>
      </c>
      <c r="G74" s="138">
        <f>IF(F78=0, "-", F74/F78)</f>
        <v>0.18247970892807164</v>
      </c>
      <c r="H74" s="55">
        <v>3535</v>
      </c>
      <c r="I74" s="78">
        <f>IF(H78=0, "-", H74/H78)</f>
        <v>0.17374422490907304</v>
      </c>
      <c r="J74" s="77">
        <f t="shared" si="4"/>
        <v>0.40416047548291234</v>
      </c>
      <c r="K74" s="78">
        <f t="shared" si="5"/>
        <v>-7.7793493635077787E-2</v>
      </c>
    </row>
    <row r="75" spans="1:11" x14ac:dyDescent="0.2">
      <c r="A75" s="20" t="s">
        <v>593</v>
      </c>
      <c r="B75" s="55">
        <v>231</v>
      </c>
      <c r="C75" s="138">
        <f>IF(B78=0, "-", B75/B78)</f>
        <v>4.6025104602510462E-2</v>
      </c>
      <c r="D75" s="55">
        <v>149</v>
      </c>
      <c r="E75" s="78">
        <f>IF(D78=0, "-", D75/D78)</f>
        <v>3.3273782938811967E-2</v>
      </c>
      <c r="F75" s="128">
        <v>792</v>
      </c>
      <c r="G75" s="138">
        <f>IF(F78=0, "-", F75/F78)</f>
        <v>4.433249370277078E-2</v>
      </c>
      <c r="H75" s="55">
        <v>741</v>
      </c>
      <c r="I75" s="78">
        <f>IF(H78=0, "-", H75/H78)</f>
        <v>3.6419935122382778E-2</v>
      </c>
      <c r="J75" s="77">
        <f t="shared" si="4"/>
        <v>0.55033557046979864</v>
      </c>
      <c r="K75" s="78">
        <f t="shared" si="5"/>
        <v>6.8825910931174086E-2</v>
      </c>
    </row>
    <row r="76" spans="1:11" x14ac:dyDescent="0.2">
      <c r="A76" s="20" t="s">
        <v>594</v>
      </c>
      <c r="B76" s="55">
        <v>254</v>
      </c>
      <c r="C76" s="138">
        <f>IF(B78=0, "-", B76/B78)</f>
        <v>5.0607690775054795E-2</v>
      </c>
      <c r="D76" s="55">
        <v>281</v>
      </c>
      <c r="E76" s="78">
        <f>IF(D78=0, "-", D76/D78)</f>
        <v>6.2751228226887001E-2</v>
      </c>
      <c r="F76" s="128">
        <v>740</v>
      </c>
      <c r="G76" s="138">
        <f>IF(F78=0, "-", F76/F78)</f>
        <v>4.1421774419255528E-2</v>
      </c>
      <c r="H76" s="55">
        <v>1022</v>
      </c>
      <c r="I76" s="78">
        <f>IF(H78=0, "-", H76/H78)</f>
        <v>5.0231003637078539E-2</v>
      </c>
      <c r="J76" s="77">
        <f t="shared" si="4"/>
        <v>-9.6085409252669035E-2</v>
      </c>
      <c r="K76" s="78">
        <f t="shared" si="5"/>
        <v>-0.27592954990215263</v>
      </c>
    </row>
    <row r="77" spans="1:11" x14ac:dyDescent="0.2">
      <c r="A77" s="129"/>
      <c r="B77" s="82"/>
      <c r="D77" s="82"/>
      <c r="E77" s="86"/>
      <c r="F77" s="130"/>
      <c r="H77" s="82"/>
      <c r="I77" s="86"/>
      <c r="J77" s="85"/>
      <c r="K77" s="86"/>
    </row>
    <row r="78" spans="1:11" s="38" customFormat="1" x14ac:dyDescent="0.2">
      <c r="A78" s="131" t="s">
        <v>595</v>
      </c>
      <c r="B78" s="32">
        <f>SUM(B59:B77)</f>
        <v>5019</v>
      </c>
      <c r="C78" s="132">
        <f>B78/29302</f>
        <v>0.17128523650262781</v>
      </c>
      <c r="D78" s="32">
        <f>SUM(D59:D77)</f>
        <v>4478</v>
      </c>
      <c r="E78" s="133">
        <f>D78/33924</f>
        <v>0.13200094328498999</v>
      </c>
      <c r="F78" s="121">
        <f>SUM(F59:F77)</f>
        <v>17865</v>
      </c>
      <c r="G78" s="134">
        <f>F78/119606</f>
        <v>0.14936541645067974</v>
      </c>
      <c r="H78" s="32">
        <f>SUM(H59:H77)</f>
        <v>20346</v>
      </c>
      <c r="I78" s="133">
        <f>H78/157800</f>
        <v>0.12893536121673005</v>
      </c>
      <c r="J78" s="35">
        <f>IF(D78=0, "-", IF((B78-D78)/D78&lt;10, (B78-D78)/D78, "&gt;999%"))</f>
        <v>0.12081286288521662</v>
      </c>
      <c r="K78" s="36">
        <f>IF(H78=0, "-", IF((F78-H78)/H78&lt;10, (F78-H78)/H78, "&gt;999%"))</f>
        <v>-0.12194043055145974</v>
      </c>
    </row>
    <row r="79" spans="1:11" x14ac:dyDescent="0.2">
      <c r="B79" s="130"/>
      <c r="D79" s="130"/>
      <c r="F79" s="130"/>
      <c r="H79" s="130"/>
    </row>
    <row r="80" spans="1:11" x14ac:dyDescent="0.2">
      <c r="A80" s="12" t="s">
        <v>596</v>
      </c>
      <c r="B80" s="32">
        <v>6994</v>
      </c>
      <c r="C80" s="132">
        <f>B80/29302</f>
        <v>0.23868677905944988</v>
      </c>
      <c r="D80" s="32">
        <v>6396</v>
      </c>
      <c r="E80" s="133">
        <f>D80/33924</f>
        <v>0.18853908737177219</v>
      </c>
      <c r="F80" s="121">
        <v>24496</v>
      </c>
      <c r="G80" s="134">
        <f>F80/119606</f>
        <v>0.20480577897429894</v>
      </c>
      <c r="H80" s="32">
        <v>29057</v>
      </c>
      <c r="I80" s="133">
        <f>H80/157800</f>
        <v>0.18413814955640051</v>
      </c>
      <c r="J80" s="35">
        <f>IF(D80=0, "-", IF((B80-D80)/D80&lt;10, (B80-D80)/D80, "&gt;999%"))</f>
        <v>9.3495934959349589E-2</v>
      </c>
      <c r="K80" s="36">
        <f>IF(H80=0, "-", IF((F80-H80)/H80&lt;10, (F80-H80)/H80, "&gt;999%"))</f>
        <v>-0.1569673400557525</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D0ED3-FEFE-4637-AAE6-5DC21732BB2B}">
  <sheetPr>
    <pageSetUpPr fitToPage="1"/>
  </sheetPr>
  <dimension ref="A1:K29"/>
  <sheetViews>
    <sheetView tabSelected="1" workbookViewId="0">
      <selection activeCell="M1" sqref="M1"/>
    </sheetView>
  </sheetViews>
  <sheetFormatPr defaultRowHeight="12.75" x14ac:dyDescent="0.2"/>
  <cols>
    <col min="1" max="1" width="20.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597</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167</v>
      </c>
      <c r="G4" s="172"/>
      <c r="H4" s="172"/>
      <c r="I4" s="171"/>
      <c r="J4" s="170" t="s">
        <v>168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169</v>
      </c>
      <c r="C6" s="125" t="s">
        <v>170</v>
      </c>
      <c r="D6" s="124" t="s">
        <v>169</v>
      </c>
      <c r="E6" s="126" t="s">
        <v>170</v>
      </c>
      <c r="F6" s="136" t="s">
        <v>169</v>
      </c>
      <c r="G6" s="125" t="s">
        <v>170</v>
      </c>
      <c r="H6" s="137" t="s">
        <v>169</v>
      </c>
      <c r="I6" s="126" t="s">
        <v>170</v>
      </c>
      <c r="J6" s="124"/>
      <c r="K6" s="126"/>
    </row>
    <row r="7" spans="1:11" x14ac:dyDescent="0.2">
      <c r="A7" s="20" t="s">
        <v>56</v>
      </c>
      <c r="B7" s="55">
        <v>0</v>
      </c>
      <c r="C7" s="138">
        <f>IF(B29=0, "-", B7/B29)</f>
        <v>0</v>
      </c>
      <c r="D7" s="55">
        <v>0</v>
      </c>
      <c r="E7" s="78">
        <f>IF(D29=0, "-", D7/D29)</f>
        <v>0</v>
      </c>
      <c r="F7" s="128">
        <v>0</v>
      </c>
      <c r="G7" s="138">
        <f>IF(F29=0, "-", F7/F29)</f>
        <v>0</v>
      </c>
      <c r="H7" s="55">
        <v>30</v>
      </c>
      <c r="I7" s="78">
        <f>IF(H29=0, "-", H7/H29)</f>
        <v>1.0324534535568022E-3</v>
      </c>
      <c r="J7" s="77" t="str">
        <f t="shared" ref="J7:J27" si="0">IF(D7=0, "-", IF((B7-D7)/D7&lt;10, (B7-D7)/D7, "&gt;999%"))</f>
        <v>-</v>
      </c>
      <c r="K7" s="78">
        <f t="shared" ref="K7:K27" si="1">IF(H7=0, "-", IF((F7-H7)/H7&lt;10, (F7-H7)/H7, "&gt;999%"))</f>
        <v>-1</v>
      </c>
    </row>
    <row r="8" spans="1:11" x14ac:dyDescent="0.2">
      <c r="A8" s="20" t="s">
        <v>59</v>
      </c>
      <c r="B8" s="55">
        <v>0</v>
      </c>
      <c r="C8" s="138">
        <f>IF(B29=0, "-", B8/B29)</f>
        <v>0</v>
      </c>
      <c r="D8" s="55">
        <v>4</v>
      </c>
      <c r="E8" s="78">
        <f>IF(D29=0, "-", D8/D29)</f>
        <v>6.2539086929330832E-4</v>
      </c>
      <c r="F8" s="128">
        <v>1</v>
      </c>
      <c r="G8" s="138">
        <f>IF(F29=0, "-", F8/F29)</f>
        <v>4.0822991508817768E-5</v>
      </c>
      <c r="H8" s="55">
        <v>15</v>
      </c>
      <c r="I8" s="78">
        <f>IF(H29=0, "-", H8/H29)</f>
        <v>5.1622672677840108E-4</v>
      </c>
      <c r="J8" s="77">
        <f t="shared" si="0"/>
        <v>-1</v>
      </c>
      <c r="K8" s="78">
        <f t="shared" si="1"/>
        <v>-0.93333333333333335</v>
      </c>
    </row>
    <row r="9" spans="1:11" x14ac:dyDescent="0.2">
      <c r="A9" s="20" t="s">
        <v>60</v>
      </c>
      <c r="B9" s="55">
        <v>1858</v>
      </c>
      <c r="C9" s="138">
        <f>IF(B29=0, "-", B9/B29)</f>
        <v>0.26565627680869319</v>
      </c>
      <c r="D9" s="55">
        <v>1699</v>
      </c>
      <c r="E9" s="78">
        <f>IF(D29=0, "-", D9/D29)</f>
        <v>0.26563477173233269</v>
      </c>
      <c r="F9" s="128">
        <v>6487</v>
      </c>
      <c r="G9" s="138">
        <f>IF(F29=0, "-", F9/F29)</f>
        <v>0.26481874591770083</v>
      </c>
      <c r="H9" s="55">
        <v>7321</v>
      </c>
      <c r="I9" s="78">
        <f>IF(H29=0, "-", H9/H29)</f>
        <v>0.25195305778297827</v>
      </c>
      <c r="J9" s="77">
        <f t="shared" si="0"/>
        <v>9.3584461447910536E-2</v>
      </c>
      <c r="K9" s="78">
        <f t="shared" si="1"/>
        <v>-0.1139188635432318</v>
      </c>
    </row>
    <row r="10" spans="1:11" x14ac:dyDescent="0.2">
      <c r="A10" s="20" t="s">
        <v>62</v>
      </c>
      <c r="B10" s="55">
        <v>40</v>
      </c>
      <c r="C10" s="138">
        <f>IF(B29=0, "-", B10/B29)</f>
        <v>5.7191878753217046E-3</v>
      </c>
      <c r="D10" s="55">
        <v>32</v>
      </c>
      <c r="E10" s="78">
        <f>IF(D29=0, "-", D10/D29)</f>
        <v>5.0031269543464665E-3</v>
      </c>
      <c r="F10" s="128">
        <v>139</v>
      </c>
      <c r="G10" s="138">
        <f>IF(F29=0, "-", F10/F29)</f>
        <v>5.6743958197256698E-3</v>
      </c>
      <c r="H10" s="55">
        <v>122</v>
      </c>
      <c r="I10" s="78">
        <f>IF(H29=0, "-", H10/H29)</f>
        <v>4.1986440444643286E-3</v>
      </c>
      <c r="J10" s="77">
        <f t="shared" si="0"/>
        <v>0.25</v>
      </c>
      <c r="K10" s="78">
        <f t="shared" si="1"/>
        <v>0.13934426229508196</v>
      </c>
    </row>
    <row r="11" spans="1:11" x14ac:dyDescent="0.2">
      <c r="A11" s="20" t="s">
        <v>64</v>
      </c>
      <c r="B11" s="55">
        <v>293</v>
      </c>
      <c r="C11" s="138">
        <f>IF(B29=0, "-", B11/B29)</f>
        <v>4.1893051186731485E-2</v>
      </c>
      <c r="D11" s="55">
        <v>635</v>
      </c>
      <c r="E11" s="78">
        <f>IF(D29=0, "-", D11/D29)</f>
        <v>9.9280800500312696E-2</v>
      </c>
      <c r="F11" s="128">
        <v>2123</v>
      </c>
      <c r="G11" s="138">
        <f>IF(F29=0, "-", F11/F29)</f>
        <v>8.6667210973220124E-2</v>
      </c>
      <c r="H11" s="55">
        <v>2980</v>
      </c>
      <c r="I11" s="78">
        <f>IF(H29=0, "-", H11/H29)</f>
        <v>0.10255704305330901</v>
      </c>
      <c r="J11" s="77">
        <f t="shared" si="0"/>
        <v>-0.53858267716535435</v>
      </c>
      <c r="K11" s="78">
        <f t="shared" si="1"/>
        <v>-0.28758389261744965</v>
      </c>
    </row>
    <row r="12" spans="1:11" x14ac:dyDescent="0.2">
      <c r="A12" s="20" t="s">
        <v>66</v>
      </c>
      <c r="B12" s="55">
        <v>167</v>
      </c>
      <c r="C12" s="138">
        <f>IF(B29=0, "-", B12/B29)</f>
        <v>2.3877609379468114E-2</v>
      </c>
      <c r="D12" s="55">
        <v>145</v>
      </c>
      <c r="E12" s="78">
        <f>IF(D29=0, "-", D12/D29)</f>
        <v>2.2670419011882426E-2</v>
      </c>
      <c r="F12" s="128">
        <v>492</v>
      </c>
      <c r="G12" s="138">
        <f>IF(F29=0, "-", F12/F29)</f>
        <v>2.008491182233834E-2</v>
      </c>
      <c r="H12" s="55">
        <v>584</v>
      </c>
      <c r="I12" s="78">
        <f>IF(H29=0, "-", H12/H29)</f>
        <v>2.0098427229239081E-2</v>
      </c>
      <c r="J12" s="77">
        <f t="shared" si="0"/>
        <v>0.15172413793103448</v>
      </c>
      <c r="K12" s="78">
        <f t="shared" si="1"/>
        <v>-0.15753424657534246</v>
      </c>
    </row>
    <row r="13" spans="1:11" x14ac:dyDescent="0.2">
      <c r="A13" s="20" t="s">
        <v>68</v>
      </c>
      <c r="B13" s="55">
        <v>281</v>
      </c>
      <c r="C13" s="138">
        <f>IF(B29=0, "-", B13/B29)</f>
        <v>4.0177294824134971E-2</v>
      </c>
      <c r="D13" s="55">
        <v>387</v>
      </c>
      <c r="E13" s="78">
        <f>IF(D29=0, "-", D13/D29)</f>
        <v>6.0506566604127579E-2</v>
      </c>
      <c r="F13" s="128">
        <v>1216</v>
      </c>
      <c r="G13" s="138">
        <f>IF(F29=0, "-", F13/F29)</f>
        <v>4.9640757674722404E-2</v>
      </c>
      <c r="H13" s="55">
        <v>1699</v>
      </c>
      <c r="I13" s="78">
        <f>IF(H29=0, "-", H13/H29)</f>
        <v>5.8471280586433562E-2</v>
      </c>
      <c r="J13" s="77">
        <f t="shared" si="0"/>
        <v>-0.27390180878552972</v>
      </c>
      <c r="K13" s="78">
        <f t="shared" si="1"/>
        <v>-0.2842848734549735</v>
      </c>
    </row>
    <row r="14" spans="1:11" x14ac:dyDescent="0.2">
      <c r="A14" s="20" t="s">
        <v>69</v>
      </c>
      <c r="B14" s="55">
        <v>6</v>
      </c>
      <c r="C14" s="138">
        <f>IF(B29=0, "-", B14/B29)</f>
        <v>8.5787818129825567E-4</v>
      </c>
      <c r="D14" s="55">
        <v>0</v>
      </c>
      <c r="E14" s="78">
        <f>IF(D29=0, "-", D14/D29)</f>
        <v>0</v>
      </c>
      <c r="F14" s="128">
        <v>8</v>
      </c>
      <c r="G14" s="138">
        <f>IF(F29=0, "-", F14/F29)</f>
        <v>3.2658393207054214E-4</v>
      </c>
      <c r="H14" s="55">
        <v>0</v>
      </c>
      <c r="I14" s="78">
        <f>IF(H29=0, "-", H14/H29)</f>
        <v>0</v>
      </c>
      <c r="J14" s="77" t="str">
        <f t="shared" si="0"/>
        <v>-</v>
      </c>
      <c r="K14" s="78" t="str">
        <f t="shared" si="1"/>
        <v>-</v>
      </c>
    </row>
    <row r="15" spans="1:11" x14ac:dyDescent="0.2">
      <c r="A15" s="20" t="s">
        <v>71</v>
      </c>
      <c r="B15" s="55">
        <v>33</v>
      </c>
      <c r="C15" s="138">
        <f>IF(B29=0, "-", B15/B29)</f>
        <v>4.7183299971404061E-3</v>
      </c>
      <c r="D15" s="55">
        <v>0</v>
      </c>
      <c r="E15" s="78">
        <f>IF(D29=0, "-", D15/D29)</f>
        <v>0</v>
      </c>
      <c r="F15" s="128">
        <v>57</v>
      </c>
      <c r="G15" s="138">
        <f>IF(F29=0, "-", F15/F29)</f>
        <v>2.3269105160026128E-3</v>
      </c>
      <c r="H15" s="55">
        <v>0</v>
      </c>
      <c r="I15" s="78">
        <f>IF(H29=0, "-", H15/H29)</f>
        <v>0</v>
      </c>
      <c r="J15" s="77" t="str">
        <f t="shared" si="0"/>
        <v>-</v>
      </c>
      <c r="K15" s="78" t="str">
        <f t="shared" si="1"/>
        <v>-</v>
      </c>
    </row>
    <row r="16" spans="1:11" x14ac:dyDescent="0.2">
      <c r="A16" s="20" t="s">
        <v>75</v>
      </c>
      <c r="B16" s="55">
        <v>222</v>
      </c>
      <c r="C16" s="138">
        <f>IF(B29=0, "-", B16/B29)</f>
        <v>3.174149270803546E-2</v>
      </c>
      <c r="D16" s="55">
        <v>194</v>
      </c>
      <c r="E16" s="78">
        <f>IF(D29=0, "-", D16/D29)</f>
        <v>3.0331457160725453E-2</v>
      </c>
      <c r="F16" s="128">
        <v>619</v>
      </c>
      <c r="G16" s="138">
        <f>IF(F29=0, "-", F16/F29)</f>
        <v>2.5269431743958196E-2</v>
      </c>
      <c r="H16" s="55">
        <v>616</v>
      </c>
      <c r="I16" s="78">
        <f>IF(H29=0, "-", H16/H29)</f>
        <v>2.1199710913033003E-2</v>
      </c>
      <c r="J16" s="77">
        <f t="shared" si="0"/>
        <v>0.14432989690721648</v>
      </c>
      <c r="K16" s="78">
        <f t="shared" si="1"/>
        <v>4.87012987012987E-3</v>
      </c>
    </row>
    <row r="17" spans="1:11" x14ac:dyDescent="0.2">
      <c r="A17" s="20" t="s">
        <v>79</v>
      </c>
      <c r="B17" s="55">
        <v>376</v>
      </c>
      <c r="C17" s="138">
        <f>IF(B29=0, "-", B17/B29)</f>
        <v>5.3760366028024018E-2</v>
      </c>
      <c r="D17" s="55">
        <v>281</v>
      </c>
      <c r="E17" s="78">
        <f>IF(D29=0, "-", D17/D29)</f>
        <v>4.3933708567854911E-2</v>
      </c>
      <c r="F17" s="128">
        <v>1123</v>
      </c>
      <c r="G17" s="138">
        <f>IF(F29=0, "-", F17/F29)</f>
        <v>4.5844219464402348E-2</v>
      </c>
      <c r="H17" s="55">
        <v>1518</v>
      </c>
      <c r="I17" s="78">
        <f>IF(H29=0, "-", H17/H29)</f>
        <v>5.2242144749974191E-2</v>
      </c>
      <c r="J17" s="77">
        <f t="shared" si="0"/>
        <v>0.33807829181494664</v>
      </c>
      <c r="K17" s="78">
        <f t="shared" si="1"/>
        <v>-0.26021080368906457</v>
      </c>
    </row>
    <row r="18" spans="1:11" x14ac:dyDescent="0.2">
      <c r="A18" s="20" t="s">
        <v>81</v>
      </c>
      <c r="B18" s="55">
        <v>0</v>
      </c>
      <c r="C18" s="138">
        <f>IF(B29=0, "-", B18/B29)</f>
        <v>0</v>
      </c>
      <c r="D18" s="55">
        <v>0</v>
      </c>
      <c r="E18" s="78">
        <f>IF(D29=0, "-", D18/D29)</f>
        <v>0</v>
      </c>
      <c r="F18" s="128">
        <v>71</v>
      </c>
      <c r="G18" s="138">
        <f>IF(F29=0, "-", F18/F29)</f>
        <v>2.8984323971260615E-3</v>
      </c>
      <c r="H18" s="55">
        <v>8</v>
      </c>
      <c r="I18" s="78">
        <f>IF(H29=0, "-", H18/H29)</f>
        <v>2.7532092094848058E-4</v>
      </c>
      <c r="J18" s="77" t="str">
        <f t="shared" si="0"/>
        <v>-</v>
      </c>
      <c r="K18" s="78">
        <f t="shared" si="1"/>
        <v>7.875</v>
      </c>
    </row>
    <row r="19" spans="1:11" x14ac:dyDescent="0.2">
      <c r="A19" s="20" t="s">
        <v>82</v>
      </c>
      <c r="B19" s="55">
        <v>194</v>
      </c>
      <c r="C19" s="138">
        <f>IF(B29=0, "-", B19/B29)</f>
        <v>2.7738061195310266E-2</v>
      </c>
      <c r="D19" s="55">
        <v>75</v>
      </c>
      <c r="E19" s="78">
        <f>IF(D29=0, "-", D19/D29)</f>
        <v>1.172607879924953E-2</v>
      </c>
      <c r="F19" s="128">
        <v>658</v>
      </c>
      <c r="G19" s="138">
        <f>IF(F29=0, "-", F19/F29)</f>
        <v>2.686152841280209E-2</v>
      </c>
      <c r="H19" s="55">
        <v>507</v>
      </c>
      <c r="I19" s="78">
        <f>IF(H29=0, "-", H19/H29)</f>
        <v>1.7448463365109957E-2</v>
      </c>
      <c r="J19" s="77">
        <f t="shared" si="0"/>
        <v>1.5866666666666667</v>
      </c>
      <c r="K19" s="78">
        <f t="shared" si="1"/>
        <v>0.2978303747534517</v>
      </c>
    </row>
    <row r="20" spans="1:11" x14ac:dyDescent="0.2">
      <c r="A20" s="20" t="s">
        <v>85</v>
      </c>
      <c r="B20" s="55">
        <v>647</v>
      </c>
      <c r="C20" s="138">
        <f>IF(B29=0, "-", B20/B29)</f>
        <v>9.2507863883328573E-2</v>
      </c>
      <c r="D20" s="55">
        <v>516</v>
      </c>
      <c r="E20" s="78">
        <f>IF(D29=0, "-", D20/D29)</f>
        <v>8.0675422138836772E-2</v>
      </c>
      <c r="F20" s="128">
        <v>1925</v>
      </c>
      <c r="G20" s="138">
        <f>IF(F29=0, "-", F20/F29)</f>
        <v>7.8584258654474201E-2</v>
      </c>
      <c r="H20" s="55">
        <v>2637</v>
      </c>
      <c r="I20" s="78">
        <f>IF(H29=0, "-", H20/H29)</f>
        <v>9.0752658567642905E-2</v>
      </c>
      <c r="J20" s="77">
        <f t="shared" si="0"/>
        <v>0.25387596899224807</v>
      </c>
      <c r="K20" s="78">
        <f t="shared" si="1"/>
        <v>-0.27000379218809251</v>
      </c>
    </row>
    <row r="21" spans="1:11" x14ac:dyDescent="0.2">
      <c r="A21" s="20" t="s">
        <v>87</v>
      </c>
      <c r="B21" s="55">
        <v>378</v>
      </c>
      <c r="C21" s="138">
        <f>IF(B29=0, "-", B21/B29)</f>
        <v>5.4046325421790109E-2</v>
      </c>
      <c r="D21" s="55">
        <v>413</v>
      </c>
      <c r="E21" s="78">
        <f>IF(D29=0, "-", D21/D29)</f>
        <v>6.4571607254534077E-2</v>
      </c>
      <c r="F21" s="128">
        <v>1468</v>
      </c>
      <c r="G21" s="138">
        <f>IF(F29=0, "-", F21/F29)</f>
        <v>5.9928151534944483E-2</v>
      </c>
      <c r="H21" s="55">
        <v>2066</v>
      </c>
      <c r="I21" s="78">
        <f>IF(H29=0, "-", H21/H29)</f>
        <v>7.1101627834945114E-2</v>
      </c>
      <c r="J21" s="77">
        <f t="shared" si="0"/>
        <v>-8.4745762711864403E-2</v>
      </c>
      <c r="K21" s="78">
        <f t="shared" si="1"/>
        <v>-0.28944820909970959</v>
      </c>
    </row>
    <row r="22" spans="1:11" x14ac:dyDescent="0.2">
      <c r="A22" s="20" t="s">
        <v>88</v>
      </c>
      <c r="B22" s="55">
        <v>9</v>
      </c>
      <c r="C22" s="138">
        <f>IF(B29=0, "-", B22/B29)</f>
        <v>1.2868172719473834E-3</v>
      </c>
      <c r="D22" s="55">
        <v>0</v>
      </c>
      <c r="E22" s="78">
        <f>IF(D29=0, "-", D22/D29)</f>
        <v>0</v>
      </c>
      <c r="F22" s="128">
        <v>29</v>
      </c>
      <c r="G22" s="138">
        <f>IF(F29=0, "-", F22/F29)</f>
        <v>1.1838667537557152E-3</v>
      </c>
      <c r="H22" s="55">
        <v>3</v>
      </c>
      <c r="I22" s="78">
        <f>IF(H29=0, "-", H22/H29)</f>
        <v>1.0324534535568022E-4</v>
      </c>
      <c r="J22" s="77" t="str">
        <f t="shared" si="0"/>
        <v>-</v>
      </c>
      <c r="K22" s="78">
        <f t="shared" si="1"/>
        <v>8.6666666666666661</v>
      </c>
    </row>
    <row r="23" spans="1:11" x14ac:dyDescent="0.2">
      <c r="A23" s="20" t="s">
        <v>90</v>
      </c>
      <c r="B23" s="55">
        <v>152</v>
      </c>
      <c r="C23" s="138">
        <f>IF(B29=0, "-", B23/B29)</f>
        <v>2.1732913926222477E-2</v>
      </c>
      <c r="D23" s="55">
        <v>61</v>
      </c>
      <c r="E23" s="78">
        <f>IF(D29=0, "-", D23/D29)</f>
        <v>9.5372107567229525E-3</v>
      </c>
      <c r="F23" s="128">
        <v>413</v>
      </c>
      <c r="G23" s="138">
        <f>IF(F29=0, "-", F23/F29)</f>
        <v>1.6859895493141739E-2</v>
      </c>
      <c r="H23" s="55">
        <v>234</v>
      </c>
      <c r="I23" s="78">
        <f>IF(H29=0, "-", H23/H29)</f>
        <v>8.0531369377430575E-3</v>
      </c>
      <c r="J23" s="77">
        <f t="shared" si="0"/>
        <v>1.4918032786885247</v>
      </c>
      <c r="K23" s="78">
        <f t="shared" si="1"/>
        <v>0.7649572649572649</v>
      </c>
    </row>
    <row r="24" spans="1:11" x14ac:dyDescent="0.2">
      <c r="A24" s="20" t="s">
        <v>91</v>
      </c>
      <c r="B24" s="55">
        <v>129</v>
      </c>
      <c r="C24" s="138">
        <f>IF(B29=0, "-", B24/B29)</f>
        <v>1.8444380897912498E-2</v>
      </c>
      <c r="D24" s="55">
        <v>129</v>
      </c>
      <c r="E24" s="78">
        <f>IF(D29=0, "-", D24/D29)</f>
        <v>2.0168855534709193E-2</v>
      </c>
      <c r="F24" s="128">
        <v>395</v>
      </c>
      <c r="G24" s="138">
        <f>IF(F29=0, "-", F24/F29)</f>
        <v>1.6125081645983017E-2</v>
      </c>
      <c r="H24" s="55">
        <v>506</v>
      </c>
      <c r="I24" s="78">
        <f>IF(H29=0, "-", H24/H29)</f>
        <v>1.7414048249991397E-2</v>
      </c>
      <c r="J24" s="77">
        <f t="shared" si="0"/>
        <v>0</v>
      </c>
      <c r="K24" s="78">
        <f t="shared" si="1"/>
        <v>-0.21936758893280633</v>
      </c>
    </row>
    <row r="25" spans="1:11" x14ac:dyDescent="0.2">
      <c r="A25" s="20" t="s">
        <v>94</v>
      </c>
      <c r="B25" s="55">
        <v>41</v>
      </c>
      <c r="C25" s="138">
        <f>IF(B29=0, "-", B25/B29)</f>
        <v>5.8621675722047469E-3</v>
      </c>
      <c r="D25" s="55">
        <v>0</v>
      </c>
      <c r="E25" s="78">
        <f>IF(D29=0, "-", D25/D29)</f>
        <v>0</v>
      </c>
      <c r="F25" s="128">
        <v>113</v>
      </c>
      <c r="G25" s="138">
        <f>IF(F29=0, "-", F25/F29)</f>
        <v>4.6129980404964075E-3</v>
      </c>
      <c r="H25" s="55">
        <v>0</v>
      </c>
      <c r="I25" s="78">
        <f>IF(H29=0, "-", H25/H29)</f>
        <v>0</v>
      </c>
      <c r="J25" s="77" t="str">
        <f t="shared" si="0"/>
        <v>-</v>
      </c>
      <c r="K25" s="78" t="str">
        <f t="shared" si="1"/>
        <v>-</v>
      </c>
    </row>
    <row r="26" spans="1:11" x14ac:dyDescent="0.2">
      <c r="A26" s="20" t="s">
        <v>97</v>
      </c>
      <c r="B26" s="55">
        <v>1789</v>
      </c>
      <c r="C26" s="138">
        <f>IF(B29=0, "-", B26/B29)</f>
        <v>0.25579067772376324</v>
      </c>
      <c r="D26" s="55">
        <v>1385</v>
      </c>
      <c r="E26" s="78">
        <f>IF(D29=0, "-", D26/D29)</f>
        <v>0.216541588492808</v>
      </c>
      <c r="F26" s="128">
        <v>6020</v>
      </c>
      <c r="G26" s="138">
        <f>IF(F29=0, "-", F26/F29)</f>
        <v>0.24575440888308295</v>
      </c>
      <c r="H26" s="55">
        <v>6629</v>
      </c>
      <c r="I26" s="78">
        <f>IF(H29=0, "-", H26/H29)</f>
        <v>0.22813779812093471</v>
      </c>
      <c r="J26" s="77">
        <f t="shared" si="0"/>
        <v>0.29169675090252706</v>
      </c>
      <c r="K26" s="78">
        <f t="shared" si="1"/>
        <v>-9.1869060190073917E-2</v>
      </c>
    </row>
    <row r="27" spans="1:11" x14ac:dyDescent="0.2">
      <c r="A27" s="20" t="s">
        <v>98</v>
      </c>
      <c r="B27" s="55">
        <v>379</v>
      </c>
      <c r="C27" s="138">
        <f>IF(B29=0, "-", B27/B29)</f>
        <v>5.4189305118673148E-2</v>
      </c>
      <c r="D27" s="55">
        <v>440</v>
      </c>
      <c r="E27" s="78">
        <f>IF(D29=0, "-", D27/D29)</f>
        <v>6.8792995622263917E-2</v>
      </c>
      <c r="F27" s="128">
        <v>1139</v>
      </c>
      <c r="G27" s="138">
        <f>IF(F29=0, "-", F27/F29)</f>
        <v>4.6497387328543437E-2</v>
      </c>
      <c r="H27" s="55">
        <v>1582</v>
      </c>
      <c r="I27" s="78">
        <f>IF(H29=0, "-", H27/H29)</f>
        <v>5.4444712117562036E-2</v>
      </c>
      <c r="J27" s="77">
        <f t="shared" si="0"/>
        <v>-0.13863636363636364</v>
      </c>
      <c r="K27" s="78">
        <f t="shared" si="1"/>
        <v>-0.28002528445006319</v>
      </c>
    </row>
    <row r="28" spans="1:11" x14ac:dyDescent="0.2">
      <c r="A28" s="129"/>
      <c r="B28" s="82"/>
      <c r="D28" s="82"/>
      <c r="E28" s="86"/>
      <c r="F28" s="130"/>
      <c r="H28" s="82"/>
      <c r="I28" s="86"/>
      <c r="J28" s="85"/>
      <c r="K28" s="86"/>
    </row>
    <row r="29" spans="1:11" s="38" customFormat="1" x14ac:dyDescent="0.2">
      <c r="A29" s="131" t="s">
        <v>596</v>
      </c>
      <c r="B29" s="32">
        <f>SUM(B7:B28)</f>
        <v>6994</v>
      </c>
      <c r="C29" s="132">
        <v>1</v>
      </c>
      <c r="D29" s="32">
        <f>SUM(D7:D28)</f>
        <v>6396</v>
      </c>
      <c r="E29" s="133">
        <v>1</v>
      </c>
      <c r="F29" s="121">
        <f>SUM(F7:F28)</f>
        <v>24496</v>
      </c>
      <c r="G29" s="134">
        <v>1</v>
      </c>
      <c r="H29" s="32">
        <f>SUM(H7:H28)</f>
        <v>29057</v>
      </c>
      <c r="I29" s="133">
        <v>1</v>
      </c>
      <c r="J29" s="35">
        <f>IF(D29=0, "-", (B29-D29)/D29)</f>
        <v>9.3495934959349589E-2</v>
      </c>
      <c r="K29" s="36">
        <f>IF(H29=0, "-", (F29-H29)/H29)</f>
        <v>-0.1569673400557525</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E49F1-5B09-4B3A-A892-823592202617}">
  <sheetPr>
    <pageSetUpPr fitToPage="1"/>
  </sheetPr>
  <dimension ref="A1:K56"/>
  <sheetViews>
    <sheetView tabSelected="1" workbookViewId="0">
      <selection activeCell="M1" sqref="M1"/>
    </sheetView>
  </sheetViews>
  <sheetFormatPr defaultRowHeight="12.75" x14ac:dyDescent="0.2"/>
  <cols>
    <col min="1" max="1" width="34.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26</v>
      </c>
      <c r="B4" s="170" t="s">
        <v>4</v>
      </c>
      <c r="C4" s="172"/>
      <c r="D4" s="172"/>
      <c r="E4" s="171"/>
      <c r="F4" s="170" t="s">
        <v>167</v>
      </c>
      <c r="G4" s="172"/>
      <c r="H4" s="172"/>
      <c r="I4" s="171"/>
      <c r="J4" s="170" t="s">
        <v>168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598</v>
      </c>
      <c r="B6" s="124" t="s">
        <v>169</v>
      </c>
      <c r="C6" s="125" t="s">
        <v>170</v>
      </c>
      <c r="D6" s="124" t="s">
        <v>169</v>
      </c>
      <c r="E6" s="126" t="s">
        <v>170</v>
      </c>
      <c r="F6" s="125" t="s">
        <v>169</v>
      </c>
      <c r="G6" s="125" t="s">
        <v>170</v>
      </c>
      <c r="H6" s="124" t="s">
        <v>169</v>
      </c>
      <c r="I6" s="126" t="s">
        <v>170</v>
      </c>
      <c r="J6" s="124"/>
      <c r="K6" s="126"/>
    </row>
    <row r="7" spans="1:11" x14ac:dyDescent="0.2">
      <c r="A7" s="20" t="s">
        <v>599</v>
      </c>
      <c r="B7" s="55">
        <v>26</v>
      </c>
      <c r="C7" s="138">
        <f>IF(B21=0, "-", B7/B21)</f>
        <v>3.6312849162011177E-2</v>
      </c>
      <c r="D7" s="55">
        <v>20</v>
      </c>
      <c r="E7" s="78">
        <f>IF(D21=0, "-", D7/D21)</f>
        <v>3.669724770642202E-2</v>
      </c>
      <c r="F7" s="128">
        <v>89</v>
      </c>
      <c r="G7" s="138">
        <f>IF(F21=0, "-", F7/F21)</f>
        <v>3.9432875498449267E-2</v>
      </c>
      <c r="H7" s="55">
        <v>124</v>
      </c>
      <c r="I7" s="78">
        <f>IF(H21=0, "-", H7/H21)</f>
        <v>4.6669175762137749E-2</v>
      </c>
      <c r="J7" s="77">
        <f t="shared" ref="J7:J19" si="0">IF(D7=0, "-", IF((B7-D7)/D7&lt;10, (B7-D7)/D7, "&gt;999%"))</f>
        <v>0.3</v>
      </c>
      <c r="K7" s="78">
        <f t="shared" ref="K7:K19" si="1">IF(H7=0, "-", IF((F7-H7)/H7&lt;10, (F7-H7)/H7, "&gt;999%"))</f>
        <v>-0.28225806451612906</v>
      </c>
    </row>
    <row r="8" spans="1:11" x14ac:dyDescent="0.2">
      <c r="A8" s="20" t="s">
        <v>600</v>
      </c>
      <c r="B8" s="55">
        <v>73</v>
      </c>
      <c r="C8" s="138">
        <f>IF(B21=0, "-", B8/B21)</f>
        <v>0.10195530726256984</v>
      </c>
      <c r="D8" s="55">
        <v>36</v>
      </c>
      <c r="E8" s="78">
        <f>IF(D21=0, "-", D8/D21)</f>
        <v>6.6055045871559637E-2</v>
      </c>
      <c r="F8" s="128">
        <v>218</v>
      </c>
      <c r="G8" s="138">
        <f>IF(F21=0, "-", F8/F21)</f>
        <v>9.6588391670358889E-2</v>
      </c>
      <c r="H8" s="55">
        <v>227</v>
      </c>
      <c r="I8" s="78">
        <f>IF(H21=0, "-", H8/H21)</f>
        <v>8.5434700790365067E-2</v>
      </c>
      <c r="J8" s="77">
        <f t="shared" si="0"/>
        <v>1.0277777777777777</v>
      </c>
      <c r="K8" s="78">
        <f t="shared" si="1"/>
        <v>-3.9647577092511016E-2</v>
      </c>
    </row>
    <row r="9" spans="1:11" x14ac:dyDescent="0.2">
      <c r="A9" s="20" t="s">
        <v>601</v>
      </c>
      <c r="B9" s="55">
        <v>65</v>
      </c>
      <c r="C9" s="138">
        <f>IF(B21=0, "-", B9/B21)</f>
        <v>9.0782122905027934E-2</v>
      </c>
      <c r="D9" s="55">
        <v>37</v>
      </c>
      <c r="E9" s="78">
        <f>IF(D21=0, "-", D9/D21)</f>
        <v>6.7889908256880738E-2</v>
      </c>
      <c r="F9" s="128">
        <v>198</v>
      </c>
      <c r="G9" s="138">
        <f>IF(F21=0, "-", F9/F21)</f>
        <v>8.7727071333628712E-2</v>
      </c>
      <c r="H9" s="55">
        <v>248</v>
      </c>
      <c r="I9" s="78">
        <f>IF(H21=0, "-", H9/H21)</f>
        <v>9.3338351524275498E-2</v>
      </c>
      <c r="J9" s="77">
        <f t="shared" si="0"/>
        <v>0.7567567567567568</v>
      </c>
      <c r="K9" s="78">
        <f t="shared" si="1"/>
        <v>-0.20161290322580644</v>
      </c>
    </row>
    <row r="10" spans="1:11" x14ac:dyDescent="0.2">
      <c r="A10" s="20" t="s">
        <v>602</v>
      </c>
      <c r="B10" s="55">
        <v>60</v>
      </c>
      <c r="C10" s="138">
        <f>IF(B21=0, "-", B10/B21)</f>
        <v>8.3798882681564241E-2</v>
      </c>
      <c r="D10" s="55">
        <v>46</v>
      </c>
      <c r="E10" s="78">
        <f>IF(D21=0, "-", D10/D21)</f>
        <v>8.4403669724770647E-2</v>
      </c>
      <c r="F10" s="128">
        <v>240</v>
      </c>
      <c r="G10" s="138">
        <f>IF(F21=0, "-", F10/F21)</f>
        <v>0.10633584404076207</v>
      </c>
      <c r="H10" s="55">
        <v>256</v>
      </c>
      <c r="I10" s="78">
        <f>IF(H21=0, "-", H10/H21)</f>
        <v>9.6349266089574712E-2</v>
      </c>
      <c r="J10" s="77">
        <f t="shared" si="0"/>
        <v>0.30434782608695654</v>
      </c>
      <c r="K10" s="78">
        <f t="shared" si="1"/>
        <v>-6.25E-2</v>
      </c>
    </row>
    <row r="11" spans="1:11" x14ac:dyDescent="0.2">
      <c r="A11" s="20" t="s">
        <v>603</v>
      </c>
      <c r="B11" s="55">
        <v>1</v>
      </c>
      <c r="C11" s="138">
        <f>IF(B21=0, "-", B11/B21)</f>
        <v>1.3966480446927375E-3</v>
      </c>
      <c r="D11" s="55">
        <v>0</v>
      </c>
      <c r="E11" s="78">
        <f>IF(D21=0, "-", D11/D21)</f>
        <v>0</v>
      </c>
      <c r="F11" s="128">
        <v>2</v>
      </c>
      <c r="G11" s="138">
        <f>IF(F21=0, "-", F11/F21)</f>
        <v>8.8613203367301726E-4</v>
      </c>
      <c r="H11" s="55">
        <v>2</v>
      </c>
      <c r="I11" s="78">
        <f>IF(H21=0, "-", H11/H21)</f>
        <v>7.5272864132480243E-4</v>
      </c>
      <c r="J11" s="77" t="str">
        <f t="shared" si="0"/>
        <v>-</v>
      </c>
      <c r="K11" s="78">
        <f t="shared" si="1"/>
        <v>0</v>
      </c>
    </row>
    <row r="12" spans="1:11" x14ac:dyDescent="0.2">
      <c r="A12" s="20" t="s">
        <v>604</v>
      </c>
      <c r="B12" s="55">
        <v>1</v>
      </c>
      <c r="C12" s="138">
        <f>IF(B21=0, "-", B12/B21)</f>
        <v>1.3966480446927375E-3</v>
      </c>
      <c r="D12" s="55">
        <v>0</v>
      </c>
      <c r="E12" s="78">
        <f>IF(D21=0, "-", D12/D21)</f>
        <v>0</v>
      </c>
      <c r="F12" s="128">
        <v>2</v>
      </c>
      <c r="G12" s="138">
        <f>IF(F21=0, "-", F12/F21)</f>
        <v>8.8613203367301726E-4</v>
      </c>
      <c r="H12" s="55">
        <v>0</v>
      </c>
      <c r="I12" s="78">
        <f>IF(H21=0, "-", H12/H21)</f>
        <v>0</v>
      </c>
      <c r="J12" s="77" t="str">
        <f t="shared" si="0"/>
        <v>-</v>
      </c>
      <c r="K12" s="78" t="str">
        <f t="shared" si="1"/>
        <v>-</v>
      </c>
    </row>
    <row r="13" spans="1:11" x14ac:dyDescent="0.2">
      <c r="A13" s="20" t="s">
        <v>605</v>
      </c>
      <c r="B13" s="55">
        <v>170</v>
      </c>
      <c r="C13" s="138">
        <f>IF(B21=0, "-", B13/B21)</f>
        <v>0.23743016759776536</v>
      </c>
      <c r="D13" s="55">
        <v>93</v>
      </c>
      <c r="E13" s="78">
        <f>IF(D21=0, "-", D13/D21)</f>
        <v>0.17064220183486239</v>
      </c>
      <c r="F13" s="128">
        <v>443</v>
      </c>
      <c r="G13" s="138">
        <f>IF(F21=0, "-", F13/F21)</f>
        <v>0.19627824545857334</v>
      </c>
      <c r="H13" s="55">
        <v>446</v>
      </c>
      <c r="I13" s="78">
        <f>IF(H21=0, "-", H13/H21)</f>
        <v>0.16785848701543093</v>
      </c>
      <c r="J13" s="77">
        <f t="shared" si="0"/>
        <v>0.82795698924731187</v>
      </c>
      <c r="K13" s="78">
        <f t="shared" si="1"/>
        <v>-6.7264573991031393E-3</v>
      </c>
    </row>
    <row r="14" spans="1:11" x14ac:dyDescent="0.2">
      <c r="A14" s="20" t="s">
        <v>606</v>
      </c>
      <c r="B14" s="55">
        <v>35</v>
      </c>
      <c r="C14" s="138">
        <f>IF(B21=0, "-", B14/B21)</f>
        <v>4.8882681564245807E-2</v>
      </c>
      <c r="D14" s="55">
        <v>32</v>
      </c>
      <c r="E14" s="78">
        <f>IF(D21=0, "-", D14/D21)</f>
        <v>5.8715596330275233E-2</v>
      </c>
      <c r="F14" s="128">
        <v>130</v>
      </c>
      <c r="G14" s="138">
        <f>IF(F21=0, "-", F14/F21)</f>
        <v>5.7598582188746125E-2</v>
      </c>
      <c r="H14" s="55">
        <v>189</v>
      </c>
      <c r="I14" s="78">
        <f>IF(H21=0, "-", H14/H21)</f>
        <v>7.1132856605193834E-2</v>
      </c>
      <c r="J14" s="77">
        <f t="shared" si="0"/>
        <v>9.375E-2</v>
      </c>
      <c r="K14" s="78">
        <f t="shared" si="1"/>
        <v>-0.31216931216931215</v>
      </c>
    </row>
    <row r="15" spans="1:11" x14ac:dyDescent="0.2">
      <c r="A15" s="20" t="s">
        <v>607</v>
      </c>
      <c r="B15" s="55">
        <v>17</v>
      </c>
      <c r="C15" s="138">
        <f>IF(B21=0, "-", B15/B21)</f>
        <v>2.3743016759776536E-2</v>
      </c>
      <c r="D15" s="55">
        <v>12</v>
      </c>
      <c r="E15" s="78">
        <f>IF(D21=0, "-", D15/D21)</f>
        <v>2.2018348623853212E-2</v>
      </c>
      <c r="F15" s="128">
        <v>30</v>
      </c>
      <c r="G15" s="138">
        <f>IF(F21=0, "-", F15/F21)</f>
        <v>1.3291980505095259E-2</v>
      </c>
      <c r="H15" s="55">
        <v>88</v>
      </c>
      <c r="I15" s="78">
        <f>IF(H21=0, "-", H15/H21)</f>
        <v>3.3120060218291308E-2</v>
      </c>
      <c r="J15" s="77">
        <f t="shared" si="0"/>
        <v>0.41666666666666669</v>
      </c>
      <c r="K15" s="78">
        <f t="shared" si="1"/>
        <v>-0.65909090909090906</v>
      </c>
    </row>
    <row r="16" spans="1:11" x14ac:dyDescent="0.2">
      <c r="A16" s="20" t="s">
        <v>608</v>
      </c>
      <c r="B16" s="55">
        <v>128</v>
      </c>
      <c r="C16" s="138">
        <f>IF(B21=0, "-", B16/B21)</f>
        <v>0.1787709497206704</v>
      </c>
      <c r="D16" s="55">
        <v>171</v>
      </c>
      <c r="E16" s="78">
        <f>IF(D21=0, "-", D16/D21)</f>
        <v>0.31376146788990827</v>
      </c>
      <c r="F16" s="128">
        <v>429</v>
      </c>
      <c r="G16" s="138">
        <f>IF(F21=0, "-", F16/F21)</f>
        <v>0.19007532122286222</v>
      </c>
      <c r="H16" s="55">
        <v>599</v>
      </c>
      <c r="I16" s="78">
        <f>IF(H21=0, "-", H16/H21)</f>
        <v>0.22544222807677833</v>
      </c>
      <c r="J16" s="77">
        <f t="shared" si="0"/>
        <v>-0.25146198830409355</v>
      </c>
      <c r="K16" s="78">
        <f t="shared" si="1"/>
        <v>-0.28380634390651083</v>
      </c>
    </row>
    <row r="17" spans="1:11" x14ac:dyDescent="0.2">
      <c r="A17" s="20" t="s">
        <v>609</v>
      </c>
      <c r="B17" s="55">
        <v>0</v>
      </c>
      <c r="C17" s="138">
        <f>IF(B21=0, "-", B17/B21)</f>
        <v>0</v>
      </c>
      <c r="D17" s="55">
        <v>0</v>
      </c>
      <c r="E17" s="78">
        <f>IF(D21=0, "-", D17/D21)</f>
        <v>0</v>
      </c>
      <c r="F17" s="128">
        <v>2</v>
      </c>
      <c r="G17" s="138">
        <f>IF(F21=0, "-", F17/F21)</f>
        <v>8.8613203367301726E-4</v>
      </c>
      <c r="H17" s="55">
        <v>0</v>
      </c>
      <c r="I17" s="78">
        <f>IF(H21=0, "-", H17/H21)</f>
        <v>0</v>
      </c>
      <c r="J17" s="77" t="str">
        <f t="shared" si="0"/>
        <v>-</v>
      </c>
      <c r="K17" s="78" t="str">
        <f t="shared" si="1"/>
        <v>-</v>
      </c>
    </row>
    <row r="18" spans="1:11" x14ac:dyDescent="0.2">
      <c r="A18" s="20" t="s">
        <v>610</v>
      </c>
      <c r="B18" s="55">
        <v>65</v>
      </c>
      <c r="C18" s="138">
        <f>IF(B21=0, "-", B18/B21)</f>
        <v>9.0782122905027934E-2</v>
      </c>
      <c r="D18" s="55">
        <v>80</v>
      </c>
      <c r="E18" s="78">
        <f>IF(D21=0, "-", D18/D21)</f>
        <v>0.14678899082568808</v>
      </c>
      <c r="F18" s="128">
        <v>313</v>
      </c>
      <c r="G18" s="138">
        <f>IF(F21=0, "-", F18/F21)</f>
        <v>0.1386796632698272</v>
      </c>
      <c r="H18" s="55">
        <v>349</v>
      </c>
      <c r="I18" s="78">
        <f>IF(H21=0, "-", H18/H21)</f>
        <v>0.13135114791117802</v>
      </c>
      <c r="J18" s="77">
        <f t="shared" si="0"/>
        <v>-0.1875</v>
      </c>
      <c r="K18" s="78">
        <f t="shared" si="1"/>
        <v>-0.10315186246418338</v>
      </c>
    </row>
    <row r="19" spans="1:11" x14ac:dyDescent="0.2">
      <c r="A19" s="20" t="s">
        <v>611</v>
      </c>
      <c r="B19" s="55">
        <v>75</v>
      </c>
      <c r="C19" s="138">
        <f>IF(B21=0, "-", B19/B21)</f>
        <v>0.10474860335195531</v>
      </c>
      <c r="D19" s="55">
        <v>18</v>
      </c>
      <c r="E19" s="78">
        <f>IF(D21=0, "-", D19/D21)</f>
        <v>3.3027522935779818E-2</v>
      </c>
      <c r="F19" s="128">
        <v>161</v>
      </c>
      <c r="G19" s="138">
        <f>IF(F21=0, "-", F19/F21)</f>
        <v>7.1333628710677888E-2</v>
      </c>
      <c r="H19" s="55">
        <v>129</v>
      </c>
      <c r="I19" s="78">
        <f>IF(H21=0, "-", H19/H21)</f>
        <v>4.8550997365449752E-2</v>
      </c>
      <c r="J19" s="77">
        <f t="shared" si="0"/>
        <v>3.1666666666666665</v>
      </c>
      <c r="K19" s="78">
        <f t="shared" si="1"/>
        <v>0.24806201550387597</v>
      </c>
    </row>
    <row r="20" spans="1:11" x14ac:dyDescent="0.2">
      <c r="A20" s="129"/>
      <c r="B20" s="82"/>
      <c r="D20" s="82"/>
      <c r="E20" s="86"/>
      <c r="F20" s="130"/>
      <c r="H20" s="82"/>
      <c r="I20" s="86"/>
      <c r="J20" s="85"/>
      <c r="K20" s="86"/>
    </row>
    <row r="21" spans="1:11" s="38" customFormat="1" x14ac:dyDescent="0.2">
      <c r="A21" s="131" t="s">
        <v>612</v>
      </c>
      <c r="B21" s="32">
        <f>SUM(B7:B20)</f>
        <v>716</v>
      </c>
      <c r="C21" s="132">
        <f>B21/29302</f>
        <v>2.443519213705549E-2</v>
      </c>
      <c r="D21" s="32">
        <f>SUM(D7:D20)</f>
        <v>545</v>
      </c>
      <c r="E21" s="133">
        <f>D21/33924</f>
        <v>1.606532248555595E-2</v>
      </c>
      <c r="F21" s="121">
        <f>SUM(F7:F20)</f>
        <v>2257</v>
      </c>
      <c r="G21" s="134">
        <f>F21/119606</f>
        <v>1.8870290788087555E-2</v>
      </c>
      <c r="H21" s="32">
        <f>SUM(H7:H20)</f>
        <v>2657</v>
      </c>
      <c r="I21" s="133">
        <f>H21/157800</f>
        <v>1.6837769328263624E-2</v>
      </c>
      <c r="J21" s="35">
        <f>IF(D21=0, "-", IF((B21-D21)/D21&lt;10, (B21-D21)/D21, "&gt;999%"))</f>
        <v>0.31376146788990827</v>
      </c>
      <c r="K21" s="36">
        <f>IF(H21=0, "-", IF((F21-H21)/H21&lt;10, (F21-H21)/H21, "&gt;999%"))</f>
        <v>-0.15054572826496049</v>
      </c>
    </row>
    <row r="22" spans="1:11" x14ac:dyDescent="0.2">
      <c r="B22" s="130"/>
      <c r="D22" s="130"/>
      <c r="F22" s="130"/>
      <c r="H22" s="130"/>
    </row>
    <row r="23" spans="1:11" x14ac:dyDescent="0.2">
      <c r="A23" s="123" t="s">
        <v>613</v>
      </c>
      <c r="B23" s="124" t="s">
        <v>169</v>
      </c>
      <c r="C23" s="125" t="s">
        <v>170</v>
      </c>
      <c r="D23" s="124" t="s">
        <v>169</v>
      </c>
      <c r="E23" s="126" t="s">
        <v>170</v>
      </c>
      <c r="F23" s="125" t="s">
        <v>169</v>
      </c>
      <c r="G23" s="125" t="s">
        <v>170</v>
      </c>
      <c r="H23" s="124" t="s">
        <v>169</v>
      </c>
      <c r="I23" s="126" t="s">
        <v>170</v>
      </c>
      <c r="J23" s="124"/>
      <c r="K23" s="126"/>
    </row>
    <row r="24" spans="1:11" x14ac:dyDescent="0.2">
      <c r="A24" s="20" t="s">
        <v>614</v>
      </c>
      <c r="B24" s="55">
        <v>3</v>
      </c>
      <c r="C24" s="138">
        <f>IF(B34=0, "-", B24/B34)</f>
        <v>1.6042780748663103E-2</v>
      </c>
      <c r="D24" s="55">
        <v>1</v>
      </c>
      <c r="E24" s="78">
        <f>IF(D34=0, "-", D24/D34)</f>
        <v>4.830917874396135E-3</v>
      </c>
      <c r="F24" s="128">
        <v>6</v>
      </c>
      <c r="G24" s="138">
        <f>IF(F34=0, "-", F24/F34)</f>
        <v>7.9051383399209481E-3</v>
      </c>
      <c r="H24" s="55">
        <v>5</v>
      </c>
      <c r="I24" s="78">
        <f>IF(H34=0, "-", H24/H34)</f>
        <v>5.4764512595837896E-3</v>
      </c>
      <c r="J24" s="77">
        <f t="shared" ref="J24:J32" si="2">IF(D24=0, "-", IF((B24-D24)/D24&lt;10, (B24-D24)/D24, "&gt;999%"))</f>
        <v>2</v>
      </c>
      <c r="K24" s="78">
        <f t="shared" ref="K24:K32" si="3">IF(H24=0, "-", IF((F24-H24)/H24&lt;10, (F24-H24)/H24, "&gt;999%"))</f>
        <v>0.2</v>
      </c>
    </row>
    <row r="25" spans="1:11" x14ac:dyDescent="0.2">
      <c r="A25" s="20" t="s">
        <v>615</v>
      </c>
      <c r="B25" s="55">
        <v>30</v>
      </c>
      <c r="C25" s="138">
        <f>IF(B34=0, "-", B25/B34)</f>
        <v>0.16042780748663102</v>
      </c>
      <c r="D25" s="55">
        <v>23</v>
      </c>
      <c r="E25" s="78">
        <f>IF(D34=0, "-", D25/D34)</f>
        <v>0.1111111111111111</v>
      </c>
      <c r="F25" s="128">
        <v>142</v>
      </c>
      <c r="G25" s="138">
        <f>IF(F34=0, "-", F25/F34)</f>
        <v>0.18708827404479578</v>
      </c>
      <c r="H25" s="55">
        <v>150</v>
      </c>
      <c r="I25" s="78">
        <f>IF(H34=0, "-", H25/H34)</f>
        <v>0.16429353778751368</v>
      </c>
      <c r="J25" s="77">
        <f t="shared" si="2"/>
        <v>0.30434782608695654</v>
      </c>
      <c r="K25" s="78">
        <f t="shared" si="3"/>
        <v>-5.3333333333333337E-2</v>
      </c>
    </row>
    <row r="26" spans="1:11" x14ac:dyDescent="0.2">
      <c r="A26" s="20" t="s">
        <v>616</v>
      </c>
      <c r="B26" s="55">
        <v>77</v>
      </c>
      <c r="C26" s="138">
        <f>IF(B34=0, "-", B26/B34)</f>
        <v>0.41176470588235292</v>
      </c>
      <c r="D26" s="55">
        <v>81</v>
      </c>
      <c r="E26" s="78">
        <f>IF(D34=0, "-", D26/D34)</f>
        <v>0.39130434782608697</v>
      </c>
      <c r="F26" s="128">
        <v>284</v>
      </c>
      <c r="G26" s="138">
        <f>IF(F34=0, "-", F26/F34)</f>
        <v>0.37417654808959155</v>
      </c>
      <c r="H26" s="55">
        <v>327</v>
      </c>
      <c r="I26" s="78">
        <f>IF(H34=0, "-", H26/H34)</f>
        <v>0.35815991237677985</v>
      </c>
      <c r="J26" s="77">
        <f t="shared" si="2"/>
        <v>-4.9382716049382713E-2</v>
      </c>
      <c r="K26" s="78">
        <f t="shared" si="3"/>
        <v>-0.13149847094801223</v>
      </c>
    </row>
    <row r="27" spans="1:11" x14ac:dyDescent="0.2">
      <c r="A27" s="20" t="s">
        <v>617</v>
      </c>
      <c r="B27" s="55">
        <v>61</v>
      </c>
      <c r="C27" s="138">
        <f>IF(B34=0, "-", B27/B34)</f>
        <v>0.32620320855614976</v>
      </c>
      <c r="D27" s="55">
        <v>80</v>
      </c>
      <c r="E27" s="78">
        <f>IF(D34=0, "-", D27/D34)</f>
        <v>0.38647342995169082</v>
      </c>
      <c r="F27" s="128">
        <v>249</v>
      </c>
      <c r="G27" s="138">
        <f>IF(F34=0, "-", F27/F34)</f>
        <v>0.32806324110671936</v>
      </c>
      <c r="H27" s="55">
        <v>329</v>
      </c>
      <c r="I27" s="78">
        <f>IF(H34=0, "-", H27/H34)</f>
        <v>0.36035049288061338</v>
      </c>
      <c r="J27" s="77">
        <f t="shared" si="2"/>
        <v>-0.23749999999999999</v>
      </c>
      <c r="K27" s="78">
        <f t="shared" si="3"/>
        <v>-0.24316109422492402</v>
      </c>
    </row>
    <row r="28" spans="1:11" x14ac:dyDescent="0.2">
      <c r="A28" s="20" t="s">
        <v>618</v>
      </c>
      <c r="B28" s="55">
        <v>5</v>
      </c>
      <c r="C28" s="138">
        <f>IF(B34=0, "-", B28/B34)</f>
        <v>2.6737967914438502E-2</v>
      </c>
      <c r="D28" s="55">
        <v>9</v>
      </c>
      <c r="E28" s="78">
        <f>IF(D34=0, "-", D28/D34)</f>
        <v>4.3478260869565216E-2</v>
      </c>
      <c r="F28" s="128">
        <v>35</v>
      </c>
      <c r="G28" s="138">
        <f>IF(F34=0, "-", F28/F34)</f>
        <v>4.61133069828722E-2</v>
      </c>
      <c r="H28" s="55">
        <v>22</v>
      </c>
      <c r="I28" s="78">
        <f>IF(H34=0, "-", H28/H34)</f>
        <v>2.4096385542168676E-2</v>
      </c>
      <c r="J28" s="77">
        <f t="shared" si="2"/>
        <v>-0.44444444444444442</v>
      </c>
      <c r="K28" s="78">
        <f t="shared" si="3"/>
        <v>0.59090909090909094</v>
      </c>
    </row>
    <row r="29" spans="1:11" x14ac:dyDescent="0.2">
      <c r="A29" s="20" t="s">
        <v>619</v>
      </c>
      <c r="B29" s="55">
        <v>1</v>
      </c>
      <c r="C29" s="138">
        <f>IF(B34=0, "-", B29/B34)</f>
        <v>5.3475935828877002E-3</v>
      </c>
      <c r="D29" s="55">
        <v>1</v>
      </c>
      <c r="E29" s="78">
        <f>IF(D34=0, "-", D29/D34)</f>
        <v>4.830917874396135E-3</v>
      </c>
      <c r="F29" s="128">
        <v>8</v>
      </c>
      <c r="G29" s="138">
        <f>IF(F34=0, "-", F29/F34)</f>
        <v>1.0540184453227932E-2</v>
      </c>
      <c r="H29" s="55">
        <v>25</v>
      </c>
      <c r="I29" s="78">
        <f>IF(H34=0, "-", H29/H34)</f>
        <v>2.7382256297918947E-2</v>
      </c>
      <c r="J29" s="77">
        <f t="shared" si="2"/>
        <v>0</v>
      </c>
      <c r="K29" s="78">
        <f t="shared" si="3"/>
        <v>-0.68</v>
      </c>
    </row>
    <row r="30" spans="1:11" x14ac:dyDescent="0.2">
      <c r="A30" s="20" t="s">
        <v>620</v>
      </c>
      <c r="B30" s="55">
        <v>1</v>
      </c>
      <c r="C30" s="138">
        <f>IF(B34=0, "-", B30/B34)</f>
        <v>5.3475935828877002E-3</v>
      </c>
      <c r="D30" s="55">
        <v>2</v>
      </c>
      <c r="E30" s="78">
        <f>IF(D34=0, "-", D30/D34)</f>
        <v>9.6618357487922701E-3</v>
      </c>
      <c r="F30" s="128">
        <v>6</v>
      </c>
      <c r="G30" s="138">
        <f>IF(F34=0, "-", F30/F34)</f>
        <v>7.9051383399209481E-3</v>
      </c>
      <c r="H30" s="55">
        <v>8</v>
      </c>
      <c r="I30" s="78">
        <f>IF(H34=0, "-", H30/H34)</f>
        <v>8.7623220153340634E-3</v>
      </c>
      <c r="J30" s="77">
        <f t="shared" si="2"/>
        <v>-0.5</v>
      </c>
      <c r="K30" s="78">
        <f t="shared" si="3"/>
        <v>-0.25</v>
      </c>
    </row>
    <row r="31" spans="1:11" x14ac:dyDescent="0.2">
      <c r="A31" s="20" t="s">
        <v>621</v>
      </c>
      <c r="B31" s="55">
        <v>8</v>
      </c>
      <c r="C31" s="138">
        <f>IF(B34=0, "-", B31/B34)</f>
        <v>4.2780748663101602E-2</v>
      </c>
      <c r="D31" s="55">
        <v>10</v>
      </c>
      <c r="E31" s="78">
        <f>IF(D34=0, "-", D31/D34)</f>
        <v>4.8309178743961352E-2</v>
      </c>
      <c r="F31" s="128">
        <v>24</v>
      </c>
      <c r="G31" s="138">
        <f>IF(F34=0, "-", F31/F34)</f>
        <v>3.1620553359683792E-2</v>
      </c>
      <c r="H31" s="55">
        <v>46</v>
      </c>
      <c r="I31" s="78">
        <f>IF(H34=0, "-", H31/H34)</f>
        <v>5.0383351588170866E-2</v>
      </c>
      <c r="J31" s="77">
        <f t="shared" si="2"/>
        <v>-0.2</v>
      </c>
      <c r="K31" s="78">
        <f t="shared" si="3"/>
        <v>-0.47826086956521741</v>
      </c>
    </row>
    <row r="32" spans="1:11" x14ac:dyDescent="0.2">
      <c r="A32" s="20" t="s">
        <v>622</v>
      </c>
      <c r="B32" s="55">
        <v>1</v>
      </c>
      <c r="C32" s="138">
        <f>IF(B34=0, "-", B32/B34)</f>
        <v>5.3475935828877002E-3</v>
      </c>
      <c r="D32" s="55">
        <v>0</v>
      </c>
      <c r="E32" s="78">
        <f>IF(D34=0, "-", D32/D34)</f>
        <v>0</v>
      </c>
      <c r="F32" s="128">
        <v>5</v>
      </c>
      <c r="G32" s="138">
        <f>IF(F34=0, "-", F32/F34)</f>
        <v>6.587615283267457E-3</v>
      </c>
      <c r="H32" s="55">
        <v>1</v>
      </c>
      <c r="I32" s="78">
        <f>IF(H34=0, "-", H32/H34)</f>
        <v>1.0952902519167579E-3</v>
      </c>
      <c r="J32" s="77" t="str">
        <f t="shared" si="2"/>
        <v>-</v>
      </c>
      <c r="K32" s="78">
        <f t="shared" si="3"/>
        <v>4</v>
      </c>
    </row>
    <row r="33" spans="1:11" x14ac:dyDescent="0.2">
      <c r="A33" s="129"/>
      <c r="B33" s="82"/>
      <c r="D33" s="82"/>
      <c r="E33" s="86"/>
      <c r="F33" s="130"/>
      <c r="H33" s="82"/>
      <c r="I33" s="86"/>
      <c r="J33" s="85"/>
      <c r="K33" s="86"/>
    </row>
    <row r="34" spans="1:11" s="38" customFormat="1" x14ac:dyDescent="0.2">
      <c r="A34" s="131" t="s">
        <v>623</v>
      </c>
      <c r="B34" s="32">
        <f>SUM(B24:B33)</f>
        <v>187</v>
      </c>
      <c r="C34" s="132">
        <f>B34/29302</f>
        <v>6.3818169408231522E-3</v>
      </c>
      <c r="D34" s="32">
        <f>SUM(D24:D33)</f>
        <v>207</v>
      </c>
      <c r="E34" s="133">
        <f>D34/33924</f>
        <v>6.1018747789175808E-3</v>
      </c>
      <c r="F34" s="121">
        <f>SUM(F24:F33)</f>
        <v>759</v>
      </c>
      <c r="G34" s="134">
        <f>F34/119606</f>
        <v>6.345835493202682E-3</v>
      </c>
      <c r="H34" s="32">
        <f>SUM(H24:H33)</f>
        <v>913</v>
      </c>
      <c r="I34" s="133">
        <f>H34/157800</f>
        <v>5.7858048162230669E-3</v>
      </c>
      <c r="J34" s="35">
        <f>IF(D34=0, "-", IF((B34-D34)/D34&lt;10, (B34-D34)/D34, "&gt;999%"))</f>
        <v>-9.6618357487922704E-2</v>
      </c>
      <c r="K34" s="36">
        <f>IF(H34=0, "-", IF((F34-H34)/H34&lt;10, (F34-H34)/H34, "&gt;999%"))</f>
        <v>-0.16867469879518071</v>
      </c>
    </row>
    <row r="35" spans="1:11" x14ac:dyDescent="0.2">
      <c r="B35" s="130"/>
      <c r="D35" s="130"/>
      <c r="F35" s="130"/>
      <c r="H35" s="130"/>
    </row>
    <row r="36" spans="1:11" x14ac:dyDescent="0.2">
      <c r="A36" s="123" t="s">
        <v>624</v>
      </c>
      <c r="B36" s="124" t="s">
        <v>169</v>
      </c>
      <c r="C36" s="125" t="s">
        <v>170</v>
      </c>
      <c r="D36" s="124" t="s">
        <v>169</v>
      </c>
      <c r="E36" s="126" t="s">
        <v>170</v>
      </c>
      <c r="F36" s="125" t="s">
        <v>169</v>
      </c>
      <c r="G36" s="125" t="s">
        <v>170</v>
      </c>
      <c r="H36" s="124" t="s">
        <v>169</v>
      </c>
      <c r="I36" s="126" t="s">
        <v>170</v>
      </c>
      <c r="J36" s="124"/>
      <c r="K36" s="126"/>
    </row>
    <row r="37" spans="1:11" x14ac:dyDescent="0.2">
      <c r="A37" s="20" t="s">
        <v>625</v>
      </c>
      <c r="B37" s="55">
        <v>23</v>
      </c>
      <c r="C37" s="138">
        <f>IF(B54=0, "-", B37/B54)</f>
        <v>7.6666666666666661E-2</v>
      </c>
      <c r="D37" s="55">
        <v>6</v>
      </c>
      <c r="E37" s="78">
        <f>IF(D54=0, "-", D37/D54)</f>
        <v>1.8072289156626505E-2</v>
      </c>
      <c r="F37" s="128">
        <v>87</v>
      </c>
      <c r="G37" s="138">
        <f>IF(F54=0, "-", F37/F54)</f>
        <v>6.4301552106430154E-2</v>
      </c>
      <c r="H37" s="55">
        <v>63</v>
      </c>
      <c r="I37" s="78">
        <f>IF(H54=0, "-", H37/H54)</f>
        <v>3.2710280373831772E-2</v>
      </c>
      <c r="J37" s="77">
        <f t="shared" ref="J37:J52" si="4">IF(D37=0, "-", IF((B37-D37)/D37&lt;10, (B37-D37)/D37, "&gt;999%"))</f>
        <v>2.8333333333333335</v>
      </c>
      <c r="K37" s="78">
        <f t="shared" ref="K37:K52" si="5">IF(H37=0, "-", IF((F37-H37)/H37&lt;10, (F37-H37)/H37, "&gt;999%"))</f>
        <v>0.38095238095238093</v>
      </c>
    </row>
    <row r="38" spans="1:11" x14ac:dyDescent="0.2">
      <c r="A38" s="20" t="s">
        <v>626</v>
      </c>
      <c r="B38" s="55">
        <v>0</v>
      </c>
      <c r="C38" s="138">
        <f>IF(B54=0, "-", B38/B54)</f>
        <v>0</v>
      </c>
      <c r="D38" s="55">
        <v>2</v>
      </c>
      <c r="E38" s="78">
        <f>IF(D54=0, "-", D38/D54)</f>
        <v>6.024096385542169E-3</v>
      </c>
      <c r="F38" s="128">
        <v>9</v>
      </c>
      <c r="G38" s="138">
        <f>IF(F54=0, "-", F38/F54)</f>
        <v>6.6518847006651885E-3</v>
      </c>
      <c r="H38" s="55">
        <v>9</v>
      </c>
      <c r="I38" s="78">
        <f>IF(H54=0, "-", H38/H54)</f>
        <v>4.6728971962616819E-3</v>
      </c>
      <c r="J38" s="77">
        <f t="shared" si="4"/>
        <v>-1</v>
      </c>
      <c r="K38" s="78">
        <f t="shared" si="5"/>
        <v>0</v>
      </c>
    </row>
    <row r="39" spans="1:11" x14ac:dyDescent="0.2">
      <c r="A39" s="20" t="s">
        <v>627</v>
      </c>
      <c r="B39" s="55">
        <v>9</v>
      </c>
      <c r="C39" s="138">
        <f>IF(B54=0, "-", B39/B54)</f>
        <v>0.03</v>
      </c>
      <c r="D39" s="55">
        <v>9</v>
      </c>
      <c r="E39" s="78">
        <f>IF(D54=0, "-", D39/D54)</f>
        <v>2.710843373493976E-2</v>
      </c>
      <c r="F39" s="128">
        <v>33</v>
      </c>
      <c r="G39" s="138">
        <f>IF(F54=0, "-", F39/F54)</f>
        <v>2.4390243902439025E-2</v>
      </c>
      <c r="H39" s="55">
        <v>49</v>
      </c>
      <c r="I39" s="78">
        <f>IF(H54=0, "-", H39/H54)</f>
        <v>2.5441329179646938E-2</v>
      </c>
      <c r="J39" s="77">
        <f t="shared" si="4"/>
        <v>0</v>
      </c>
      <c r="K39" s="78">
        <f t="shared" si="5"/>
        <v>-0.32653061224489793</v>
      </c>
    </row>
    <row r="40" spans="1:11" x14ac:dyDescent="0.2">
      <c r="A40" s="20" t="s">
        <v>628</v>
      </c>
      <c r="B40" s="55">
        <v>10</v>
      </c>
      <c r="C40" s="138">
        <f>IF(B54=0, "-", B40/B54)</f>
        <v>3.3333333333333333E-2</v>
      </c>
      <c r="D40" s="55">
        <v>7</v>
      </c>
      <c r="E40" s="78">
        <f>IF(D54=0, "-", D40/D54)</f>
        <v>2.1084337349397589E-2</v>
      </c>
      <c r="F40" s="128">
        <v>34</v>
      </c>
      <c r="G40" s="138">
        <f>IF(F54=0, "-", F40/F54)</f>
        <v>2.5129342202512936E-2</v>
      </c>
      <c r="H40" s="55">
        <v>136</v>
      </c>
      <c r="I40" s="78">
        <f>IF(H54=0, "-", H40/H54)</f>
        <v>7.0612668743509868E-2</v>
      </c>
      <c r="J40" s="77">
        <f t="shared" si="4"/>
        <v>0.42857142857142855</v>
      </c>
      <c r="K40" s="78">
        <f t="shared" si="5"/>
        <v>-0.75</v>
      </c>
    </row>
    <row r="41" spans="1:11" x14ac:dyDescent="0.2">
      <c r="A41" s="20" t="s">
        <v>629</v>
      </c>
      <c r="B41" s="55">
        <v>14</v>
      </c>
      <c r="C41" s="138">
        <f>IF(B54=0, "-", B41/B54)</f>
        <v>4.6666666666666669E-2</v>
      </c>
      <c r="D41" s="55">
        <v>15</v>
      </c>
      <c r="E41" s="78">
        <f>IF(D54=0, "-", D41/D54)</f>
        <v>4.5180722891566265E-2</v>
      </c>
      <c r="F41" s="128">
        <v>48</v>
      </c>
      <c r="G41" s="138">
        <f>IF(F54=0, "-", F41/F54)</f>
        <v>3.5476718403547672E-2</v>
      </c>
      <c r="H41" s="55">
        <v>77</v>
      </c>
      <c r="I41" s="78">
        <f>IF(H54=0, "-", H41/H54)</f>
        <v>3.9979231568016617E-2</v>
      </c>
      <c r="J41" s="77">
        <f t="shared" si="4"/>
        <v>-6.6666666666666666E-2</v>
      </c>
      <c r="K41" s="78">
        <f t="shared" si="5"/>
        <v>-0.37662337662337664</v>
      </c>
    </row>
    <row r="42" spans="1:11" x14ac:dyDescent="0.2">
      <c r="A42" s="20" t="s">
        <v>106</v>
      </c>
      <c r="B42" s="55">
        <v>0</v>
      </c>
      <c r="C42" s="138">
        <f>IF(B54=0, "-", B42/B54)</f>
        <v>0</v>
      </c>
      <c r="D42" s="55">
        <v>1</v>
      </c>
      <c r="E42" s="78">
        <f>IF(D54=0, "-", D42/D54)</f>
        <v>3.0120481927710845E-3</v>
      </c>
      <c r="F42" s="128">
        <v>14</v>
      </c>
      <c r="G42" s="138">
        <f>IF(F54=0, "-", F42/F54)</f>
        <v>1.0347376201034738E-2</v>
      </c>
      <c r="H42" s="55">
        <v>13</v>
      </c>
      <c r="I42" s="78">
        <f>IF(H54=0, "-", H42/H54)</f>
        <v>6.7497403946002073E-3</v>
      </c>
      <c r="J42" s="77">
        <f t="shared" si="4"/>
        <v>-1</v>
      </c>
      <c r="K42" s="78">
        <f t="shared" si="5"/>
        <v>7.6923076923076927E-2</v>
      </c>
    </row>
    <row r="43" spans="1:11" x14ac:dyDescent="0.2">
      <c r="A43" s="20" t="s">
        <v>630</v>
      </c>
      <c r="B43" s="55">
        <v>16</v>
      </c>
      <c r="C43" s="138">
        <f>IF(B54=0, "-", B43/B54)</f>
        <v>5.3333333333333337E-2</v>
      </c>
      <c r="D43" s="55">
        <v>46</v>
      </c>
      <c r="E43" s="78">
        <f>IF(D54=0, "-", D43/D54)</f>
        <v>0.13855421686746988</v>
      </c>
      <c r="F43" s="128">
        <v>105</v>
      </c>
      <c r="G43" s="138">
        <f>IF(F54=0, "-", F43/F54)</f>
        <v>7.7605321507760533E-2</v>
      </c>
      <c r="H43" s="55">
        <v>160</v>
      </c>
      <c r="I43" s="78">
        <f>IF(H54=0, "-", H43/H54)</f>
        <v>8.3073727933541022E-2</v>
      </c>
      <c r="J43" s="77">
        <f t="shared" si="4"/>
        <v>-0.65217391304347827</v>
      </c>
      <c r="K43" s="78">
        <f t="shared" si="5"/>
        <v>-0.34375</v>
      </c>
    </row>
    <row r="44" spans="1:11" x14ac:dyDescent="0.2">
      <c r="A44" s="20" t="s">
        <v>631</v>
      </c>
      <c r="B44" s="55">
        <v>3</v>
      </c>
      <c r="C44" s="138">
        <f>IF(B54=0, "-", B44/B54)</f>
        <v>0.01</v>
      </c>
      <c r="D44" s="55">
        <v>16</v>
      </c>
      <c r="E44" s="78">
        <f>IF(D54=0, "-", D44/D54)</f>
        <v>4.8192771084337352E-2</v>
      </c>
      <c r="F44" s="128">
        <v>46</v>
      </c>
      <c r="G44" s="138">
        <f>IF(F54=0, "-", F44/F54)</f>
        <v>3.399852180339985E-2</v>
      </c>
      <c r="H44" s="55">
        <v>66</v>
      </c>
      <c r="I44" s="78">
        <f>IF(H54=0, "-", H44/H54)</f>
        <v>3.4267912772585667E-2</v>
      </c>
      <c r="J44" s="77">
        <f t="shared" si="4"/>
        <v>-0.8125</v>
      </c>
      <c r="K44" s="78">
        <f t="shared" si="5"/>
        <v>-0.30303030303030304</v>
      </c>
    </row>
    <row r="45" spans="1:11" x14ac:dyDescent="0.2">
      <c r="A45" s="20" t="s">
        <v>109</v>
      </c>
      <c r="B45" s="55">
        <v>65</v>
      </c>
      <c r="C45" s="138">
        <f>IF(B54=0, "-", B45/B54)</f>
        <v>0.21666666666666667</v>
      </c>
      <c r="D45" s="55">
        <v>51</v>
      </c>
      <c r="E45" s="78">
        <f>IF(D54=0, "-", D45/D54)</f>
        <v>0.1536144578313253</v>
      </c>
      <c r="F45" s="128">
        <v>259</v>
      </c>
      <c r="G45" s="138">
        <f>IF(F54=0, "-", F45/F54)</f>
        <v>0.19142645971914266</v>
      </c>
      <c r="H45" s="55">
        <v>314</v>
      </c>
      <c r="I45" s="78">
        <f>IF(H54=0, "-", H45/H54)</f>
        <v>0.16303219106957426</v>
      </c>
      <c r="J45" s="77">
        <f t="shared" si="4"/>
        <v>0.27450980392156865</v>
      </c>
      <c r="K45" s="78">
        <f t="shared" si="5"/>
        <v>-0.1751592356687898</v>
      </c>
    </row>
    <row r="46" spans="1:11" x14ac:dyDescent="0.2">
      <c r="A46" s="20" t="s">
        <v>632</v>
      </c>
      <c r="B46" s="55">
        <v>20</v>
      </c>
      <c r="C46" s="138">
        <f>IF(B54=0, "-", B46/B54)</f>
        <v>6.6666666666666666E-2</v>
      </c>
      <c r="D46" s="55">
        <v>26</v>
      </c>
      <c r="E46" s="78">
        <f>IF(D54=0, "-", D46/D54)</f>
        <v>7.8313253012048195E-2</v>
      </c>
      <c r="F46" s="128">
        <v>102</v>
      </c>
      <c r="G46" s="138">
        <f>IF(F54=0, "-", F46/F54)</f>
        <v>7.5388026607538808E-2</v>
      </c>
      <c r="H46" s="55">
        <v>191</v>
      </c>
      <c r="I46" s="78">
        <f>IF(H54=0, "-", H46/H54)</f>
        <v>9.9169262720664592E-2</v>
      </c>
      <c r="J46" s="77">
        <f t="shared" si="4"/>
        <v>-0.23076923076923078</v>
      </c>
      <c r="K46" s="78">
        <f t="shared" si="5"/>
        <v>-0.46596858638743455</v>
      </c>
    </row>
    <row r="47" spans="1:11" x14ac:dyDescent="0.2">
      <c r="A47" s="20" t="s">
        <v>633</v>
      </c>
      <c r="B47" s="55">
        <v>6</v>
      </c>
      <c r="C47" s="138">
        <f>IF(B54=0, "-", B47/B54)</f>
        <v>0.02</v>
      </c>
      <c r="D47" s="55">
        <v>2</v>
      </c>
      <c r="E47" s="78">
        <f>IF(D54=0, "-", D47/D54)</f>
        <v>6.024096385542169E-3</v>
      </c>
      <c r="F47" s="128">
        <v>15</v>
      </c>
      <c r="G47" s="138">
        <f>IF(F54=0, "-", F47/F54)</f>
        <v>1.1086474501108648E-2</v>
      </c>
      <c r="H47" s="55">
        <v>16</v>
      </c>
      <c r="I47" s="78">
        <f>IF(H54=0, "-", H47/H54)</f>
        <v>8.3073727933541015E-3</v>
      </c>
      <c r="J47" s="77">
        <f t="shared" si="4"/>
        <v>2</v>
      </c>
      <c r="K47" s="78">
        <f t="shared" si="5"/>
        <v>-6.25E-2</v>
      </c>
    </row>
    <row r="48" spans="1:11" x14ac:dyDescent="0.2">
      <c r="A48" s="20" t="s">
        <v>634</v>
      </c>
      <c r="B48" s="55">
        <v>22</v>
      </c>
      <c r="C48" s="138">
        <f>IF(B54=0, "-", B48/B54)</f>
        <v>7.3333333333333334E-2</v>
      </c>
      <c r="D48" s="55">
        <v>60</v>
      </c>
      <c r="E48" s="78">
        <f>IF(D54=0, "-", D48/D54)</f>
        <v>0.18072289156626506</v>
      </c>
      <c r="F48" s="128">
        <v>120</v>
      </c>
      <c r="G48" s="138">
        <f>IF(F54=0, "-", F48/F54)</f>
        <v>8.8691796008869186E-2</v>
      </c>
      <c r="H48" s="55">
        <v>242</v>
      </c>
      <c r="I48" s="78">
        <f>IF(H54=0, "-", H48/H54)</f>
        <v>0.12564901349948079</v>
      </c>
      <c r="J48" s="77">
        <f t="shared" si="4"/>
        <v>-0.6333333333333333</v>
      </c>
      <c r="K48" s="78">
        <f t="shared" si="5"/>
        <v>-0.50413223140495866</v>
      </c>
    </row>
    <row r="49" spans="1:11" x14ac:dyDescent="0.2">
      <c r="A49" s="20" t="s">
        <v>635</v>
      </c>
      <c r="B49" s="55">
        <v>21</v>
      </c>
      <c r="C49" s="138">
        <f>IF(B54=0, "-", B49/B54)</f>
        <v>7.0000000000000007E-2</v>
      </c>
      <c r="D49" s="55">
        <v>20</v>
      </c>
      <c r="E49" s="78">
        <f>IF(D54=0, "-", D49/D54)</f>
        <v>6.0240963855421686E-2</v>
      </c>
      <c r="F49" s="128">
        <v>107</v>
      </c>
      <c r="G49" s="138">
        <f>IF(F54=0, "-", F49/F54)</f>
        <v>7.9083518107908354E-2</v>
      </c>
      <c r="H49" s="55">
        <v>146</v>
      </c>
      <c r="I49" s="78">
        <f>IF(H54=0, "-", H49/H54)</f>
        <v>7.5804776739356178E-2</v>
      </c>
      <c r="J49" s="77">
        <f t="shared" si="4"/>
        <v>0.05</v>
      </c>
      <c r="K49" s="78">
        <f t="shared" si="5"/>
        <v>-0.26712328767123289</v>
      </c>
    </row>
    <row r="50" spans="1:11" x14ac:dyDescent="0.2">
      <c r="A50" s="20" t="s">
        <v>636</v>
      </c>
      <c r="B50" s="55">
        <v>14</v>
      </c>
      <c r="C50" s="138">
        <f>IF(B54=0, "-", B50/B54)</f>
        <v>4.6666666666666669E-2</v>
      </c>
      <c r="D50" s="55">
        <v>11</v>
      </c>
      <c r="E50" s="78">
        <f>IF(D54=0, "-", D50/D54)</f>
        <v>3.313253012048193E-2</v>
      </c>
      <c r="F50" s="128">
        <v>64</v>
      </c>
      <c r="G50" s="138">
        <f>IF(F54=0, "-", F50/F54)</f>
        <v>4.7302291204730229E-2</v>
      </c>
      <c r="H50" s="55">
        <v>62</v>
      </c>
      <c r="I50" s="78">
        <f>IF(H54=0, "-", H50/H54)</f>
        <v>3.2191069574247146E-2</v>
      </c>
      <c r="J50" s="77">
        <f t="shared" si="4"/>
        <v>0.27272727272727271</v>
      </c>
      <c r="K50" s="78">
        <f t="shared" si="5"/>
        <v>3.2258064516129031E-2</v>
      </c>
    </row>
    <row r="51" spans="1:11" x14ac:dyDescent="0.2">
      <c r="A51" s="20" t="s">
        <v>637</v>
      </c>
      <c r="B51" s="55">
        <v>73</v>
      </c>
      <c r="C51" s="138">
        <f>IF(B54=0, "-", B51/B54)</f>
        <v>0.24333333333333335</v>
      </c>
      <c r="D51" s="55">
        <v>57</v>
      </c>
      <c r="E51" s="78">
        <f>IF(D54=0, "-", D51/D54)</f>
        <v>0.1716867469879518</v>
      </c>
      <c r="F51" s="128">
        <v>290</v>
      </c>
      <c r="G51" s="138">
        <f>IF(F54=0, "-", F51/F54)</f>
        <v>0.21433850702143384</v>
      </c>
      <c r="H51" s="55">
        <v>365</v>
      </c>
      <c r="I51" s="78">
        <f>IF(H54=0, "-", H51/H54)</f>
        <v>0.18951194184839046</v>
      </c>
      <c r="J51" s="77">
        <f t="shared" si="4"/>
        <v>0.2807017543859649</v>
      </c>
      <c r="K51" s="78">
        <f t="shared" si="5"/>
        <v>-0.20547945205479451</v>
      </c>
    </row>
    <row r="52" spans="1:11" x14ac:dyDescent="0.2">
      <c r="A52" s="20" t="s">
        <v>638</v>
      </c>
      <c r="B52" s="55">
        <v>4</v>
      </c>
      <c r="C52" s="138">
        <f>IF(B54=0, "-", B52/B54)</f>
        <v>1.3333333333333334E-2</v>
      </c>
      <c r="D52" s="55">
        <v>3</v>
      </c>
      <c r="E52" s="78">
        <f>IF(D54=0, "-", D52/D54)</f>
        <v>9.0361445783132526E-3</v>
      </c>
      <c r="F52" s="128">
        <v>20</v>
      </c>
      <c r="G52" s="138">
        <f>IF(F54=0, "-", F52/F54)</f>
        <v>1.4781966001478197E-2</v>
      </c>
      <c r="H52" s="55">
        <v>17</v>
      </c>
      <c r="I52" s="78">
        <f>IF(H54=0, "-", H52/H54)</f>
        <v>8.8265835929387335E-3</v>
      </c>
      <c r="J52" s="77">
        <f t="shared" si="4"/>
        <v>0.33333333333333331</v>
      </c>
      <c r="K52" s="78">
        <f t="shared" si="5"/>
        <v>0.17647058823529413</v>
      </c>
    </row>
    <row r="53" spans="1:11" x14ac:dyDescent="0.2">
      <c r="A53" s="129"/>
      <c r="B53" s="82"/>
      <c r="D53" s="82"/>
      <c r="E53" s="86"/>
      <c r="F53" s="130"/>
      <c r="H53" s="82"/>
      <c r="I53" s="86"/>
      <c r="J53" s="85"/>
      <c r="K53" s="86"/>
    </row>
    <row r="54" spans="1:11" s="38" customFormat="1" x14ac:dyDescent="0.2">
      <c r="A54" s="131" t="s">
        <v>639</v>
      </c>
      <c r="B54" s="32">
        <f>SUM(B37:B53)</f>
        <v>300</v>
      </c>
      <c r="C54" s="132">
        <f>B54/29302</f>
        <v>1.0238208995972971E-2</v>
      </c>
      <c r="D54" s="32">
        <f>SUM(D37:D53)</f>
        <v>332</v>
      </c>
      <c r="E54" s="133">
        <f>D54/33924</f>
        <v>9.7865817710175683E-3</v>
      </c>
      <c r="F54" s="121">
        <f>SUM(F37:F53)</f>
        <v>1353</v>
      </c>
      <c r="G54" s="134">
        <f>F54/119606</f>
        <v>1.1312141531361303E-2</v>
      </c>
      <c r="H54" s="32">
        <f>SUM(H37:H53)</f>
        <v>1926</v>
      </c>
      <c r="I54" s="133">
        <f>H54/157800</f>
        <v>1.2205323193916351E-2</v>
      </c>
      <c r="J54" s="35">
        <f>IF(D54=0, "-", IF((B54-D54)/D54&lt;10, (B54-D54)/D54, "&gt;999%"))</f>
        <v>-9.6385542168674704E-2</v>
      </c>
      <c r="K54" s="36">
        <f>IF(H54=0, "-", IF((F54-H54)/H54&lt;10, (F54-H54)/H54, "&gt;999%"))</f>
        <v>-0.29750778816199375</v>
      </c>
    </row>
    <row r="55" spans="1:11" x14ac:dyDescent="0.2">
      <c r="B55" s="130"/>
      <c r="D55" s="130"/>
      <c r="F55" s="130"/>
      <c r="H55" s="130"/>
    </row>
    <row r="56" spans="1:11" x14ac:dyDescent="0.2">
      <c r="A56" s="12" t="s">
        <v>640</v>
      </c>
      <c r="B56" s="32">
        <v>1203</v>
      </c>
      <c r="C56" s="132">
        <f>B56/29302</f>
        <v>4.1055218073851617E-2</v>
      </c>
      <c r="D56" s="32">
        <v>1084</v>
      </c>
      <c r="E56" s="133">
        <f>D56/33924</f>
        <v>3.1953779035491098E-2</v>
      </c>
      <c r="F56" s="121">
        <v>4369</v>
      </c>
      <c r="G56" s="134">
        <f>F56/119606</f>
        <v>3.6528267812651539E-2</v>
      </c>
      <c r="H56" s="32">
        <v>5496</v>
      </c>
      <c r="I56" s="133">
        <f>H56/157800</f>
        <v>3.4828897338403039E-2</v>
      </c>
      <c r="J56" s="35">
        <f>IF(D56=0, "-", IF((B56-D56)/D56&lt;10, (B56-D56)/D56, "&gt;999%"))</f>
        <v>0.10977859778597786</v>
      </c>
      <c r="K56" s="36">
        <f>IF(H56=0, "-", IF((F56-H56)/H56&lt;10, (F56-H56)/H56, "&gt;999%"))</f>
        <v>-0.20505822416302766</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295D8-7A36-4A35-B0EF-FBBFC169D5A2}">
  <sheetPr>
    <pageSetUpPr fitToPage="1"/>
  </sheetPr>
  <dimension ref="A1:K31"/>
  <sheetViews>
    <sheetView tabSelected="1" workbookViewId="0">
      <selection activeCell="M1" sqref="M1"/>
    </sheetView>
  </sheetViews>
  <sheetFormatPr defaultRowHeight="12.75" x14ac:dyDescent="0.2"/>
  <cols>
    <col min="1" max="1" width="24.57031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641</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167</v>
      </c>
      <c r="G4" s="172"/>
      <c r="H4" s="172"/>
      <c r="I4" s="171"/>
      <c r="J4" s="170" t="s">
        <v>168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169</v>
      </c>
      <c r="C6" s="125" t="s">
        <v>170</v>
      </c>
      <c r="D6" s="124" t="s">
        <v>169</v>
      </c>
      <c r="E6" s="126" t="s">
        <v>170</v>
      </c>
      <c r="F6" s="136" t="s">
        <v>169</v>
      </c>
      <c r="G6" s="125" t="s">
        <v>170</v>
      </c>
      <c r="H6" s="137" t="s">
        <v>169</v>
      </c>
      <c r="I6" s="126" t="s">
        <v>170</v>
      </c>
      <c r="J6" s="124"/>
      <c r="K6" s="126"/>
    </row>
    <row r="7" spans="1:11" x14ac:dyDescent="0.2">
      <c r="A7" s="20" t="s">
        <v>100</v>
      </c>
      <c r="B7" s="55">
        <v>26</v>
      </c>
      <c r="C7" s="138">
        <f>IF(B31=0, "-", B7/B31)</f>
        <v>2.1612635078969242E-2</v>
      </c>
      <c r="D7" s="55">
        <v>7</v>
      </c>
      <c r="E7" s="78">
        <f>IF(D31=0, "-", D7/D31)</f>
        <v>6.4575645756457566E-3</v>
      </c>
      <c r="F7" s="128">
        <v>93</v>
      </c>
      <c r="G7" s="138">
        <f>IF(F31=0, "-", F7/F31)</f>
        <v>2.1286335545891509E-2</v>
      </c>
      <c r="H7" s="55">
        <v>68</v>
      </c>
      <c r="I7" s="78">
        <f>IF(H31=0, "-", H7/H31)</f>
        <v>1.2372634643377001E-2</v>
      </c>
      <c r="J7" s="77">
        <f t="shared" ref="J7:J29" si="0">IF(D7=0, "-", IF((B7-D7)/D7&lt;10, (B7-D7)/D7, "&gt;999%"))</f>
        <v>2.7142857142857144</v>
      </c>
      <c r="K7" s="78">
        <f t="shared" ref="K7:K29" si="1">IF(H7=0, "-", IF((F7-H7)/H7&lt;10, (F7-H7)/H7, "&gt;999%"))</f>
        <v>0.36764705882352944</v>
      </c>
    </row>
    <row r="8" spans="1:11" x14ac:dyDescent="0.2">
      <c r="A8" s="20" t="s">
        <v>101</v>
      </c>
      <c r="B8" s="55">
        <v>0</v>
      </c>
      <c r="C8" s="138">
        <f>IF(B31=0, "-", B8/B31)</f>
        <v>0</v>
      </c>
      <c r="D8" s="55">
        <v>2</v>
      </c>
      <c r="E8" s="78">
        <f>IF(D31=0, "-", D8/D31)</f>
        <v>1.8450184501845018E-3</v>
      </c>
      <c r="F8" s="128">
        <v>9</v>
      </c>
      <c r="G8" s="138">
        <f>IF(F31=0, "-", F8/F31)</f>
        <v>2.059967956054017E-3</v>
      </c>
      <c r="H8" s="55">
        <v>9</v>
      </c>
      <c r="I8" s="78">
        <f>IF(H31=0, "-", H8/H31)</f>
        <v>1.6375545851528383E-3</v>
      </c>
      <c r="J8" s="77">
        <f t="shared" si="0"/>
        <v>-1</v>
      </c>
      <c r="K8" s="78">
        <f t="shared" si="1"/>
        <v>0</v>
      </c>
    </row>
    <row r="9" spans="1:11" x14ac:dyDescent="0.2">
      <c r="A9" s="20" t="s">
        <v>59</v>
      </c>
      <c r="B9" s="55">
        <v>26</v>
      </c>
      <c r="C9" s="138">
        <f>IF(B31=0, "-", B9/B31)</f>
        <v>2.1612635078969242E-2</v>
      </c>
      <c r="D9" s="55">
        <v>20</v>
      </c>
      <c r="E9" s="78">
        <f>IF(D31=0, "-", D9/D31)</f>
        <v>1.8450184501845018E-2</v>
      </c>
      <c r="F9" s="128">
        <v>89</v>
      </c>
      <c r="G9" s="138">
        <f>IF(F31=0, "-", F9/F31)</f>
        <v>2.0370794232089724E-2</v>
      </c>
      <c r="H9" s="55">
        <v>124</v>
      </c>
      <c r="I9" s="78">
        <f>IF(H31=0, "-", H9/H31)</f>
        <v>2.2561863173216887E-2</v>
      </c>
      <c r="J9" s="77">
        <f t="shared" si="0"/>
        <v>0.3</v>
      </c>
      <c r="K9" s="78">
        <f t="shared" si="1"/>
        <v>-0.28225806451612906</v>
      </c>
    </row>
    <row r="10" spans="1:11" x14ac:dyDescent="0.2">
      <c r="A10" s="20" t="s">
        <v>60</v>
      </c>
      <c r="B10" s="55">
        <v>73</v>
      </c>
      <c r="C10" s="138">
        <f>IF(B31=0, "-", B10/B31)</f>
        <v>6.0681629260182876E-2</v>
      </c>
      <c r="D10" s="55">
        <v>36</v>
      </c>
      <c r="E10" s="78">
        <f>IF(D31=0, "-", D10/D31)</f>
        <v>3.3210332103321034E-2</v>
      </c>
      <c r="F10" s="128">
        <v>218</v>
      </c>
      <c r="G10" s="138">
        <f>IF(F31=0, "-", F10/F31)</f>
        <v>4.9897001602197302E-2</v>
      </c>
      <c r="H10" s="55">
        <v>227</v>
      </c>
      <c r="I10" s="78">
        <f>IF(H31=0, "-", H10/H31)</f>
        <v>4.1302765647743815E-2</v>
      </c>
      <c r="J10" s="77">
        <f t="shared" si="0"/>
        <v>1.0277777777777777</v>
      </c>
      <c r="K10" s="78">
        <f t="shared" si="1"/>
        <v>-3.9647577092511016E-2</v>
      </c>
    </row>
    <row r="11" spans="1:11" x14ac:dyDescent="0.2">
      <c r="A11" s="20" t="s">
        <v>102</v>
      </c>
      <c r="B11" s="55">
        <v>9</v>
      </c>
      <c r="C11" s="138">
        <f>IF(B31=0, "-", B11/B31)</f>
        <v>7.481296758104738E-3</v>
      </c>
      <c r="D11" s="55">
        <v>9</v>
      </c>
      <c r="E11" s="78">
        <f>IF(D31=0, "-", D11/D31)</f>
        <v>8.3025830258302586E-3</v>
      </c>
      <c r="F11" s="128">
        <v>33</v>
      </c>
      <c r="G11" s="138">
        <f>IF(F31=0, "-", F11/F31)</f>
        <v>7.5532158388647288E-3</v>
      </c>
      <c r="H11" s="55">
        <v>49</v>
      </c>
      <c r="I11" s="78">
        <f>IF(H31=0, "-", H11/H31)</f>
        <v>8.9155749636098975E-3</v>
      </c>
      <c r="J11" s="77">
        <f t="shared" si="0"/>
        <v>0</v>
      </c>
      <c r="K11" s="78">
        <f t="shared" si="1"/>
        <v>-0.32653061224489793</v>
      </c>
    </row>
    <row r="12" spans="1:11" x14ac:dyDescent="0.2">
      <c r="A12" s="20" t="s">
        <v>103</v>
      </c>
      <c r="B12" s="55">
        <v>105</v>
      </c>
      <c r="C12" s="138">
        <f>IF(B31=0, "-", B12/B31)</f>
        <v>8.7281795511221949E-2</v>
      </c>
      <c r="D12" s="55">
        <v>67</v>
      </c>
      <c r="E12" s="78">
        <f>IF(D31=0, "-", D12/D31)</f>
        <v>6.1808118081180814E-2</v>
      </c>
      <c r="F12" s="128">
        <v>374</v>
      </c>
      <c r="G12" s="138">
        <f>IF(F31=0, "-", F12/F31)</f>
        <v>8.5603112840466927E-2</v>
      </c>
      <c r="H12" s="55">
        <v>534</v>
      </c>
      <c r="I12" s="78">
        <f>IF(H31=0, "-", H12/H31)</f>
        <v>9.7161572052401751E-2</v>
      </c>
      <c r="J12" s="77">
        <f t="shared" si="0"/>
        <v>0.56716417910447758</v>
      </c>
      <c r="K12" s="78">
        <f t="shared" si="1"/>
        <v>-0.29962546816479402</v>
      </c>
    </row>
    <row r="13" spans="1:11" x14ac:dyDescent="0.2">
      <c r="A13" s="20" t="s">
        <v>104</v>
      </c>
      <c r="B13" s="55">
        <v>151</v>
      </c>
      <c r="C13" s="138">
        <f>IF(B31=0, "-", B13/B31)</f>
        <v>0.12551953449709061</v>
      </c>
      <c r="D13" s="55">
        <v>142</v>
      </c>
      <c r="E13" s="78">
        <f>IF(D31=0, "-", D13/D31)</f>
        <v>0.13099630996309963</v>
      </c>
      <c r="F13" s="128">
        <v>572</v>
      </c>
      <c r="G13" s="138">
        <f>IF(F31=0, "-", F13/F31)</f>
        <v>0.13092240787365531</v>
      </c>
      <c r="H13" s="55">
        <v>660</v>
      </c>
      <c r="I13" s="78">
        <f>IF(H31=0, "-", H13/H31)</f>
        <v>0.12008733624454149</v>
      </c>
      <c r="J13" s="77">
        <f t="shared" si="0"/>
        <v>6.3380281690140844E-2</v>
      </c>
      <c r="K13" s="78">
        <f t="shared" si="1"/>
        <v>-0.13333333333333333</v>
      </c>
    </row>
    <row r="14" spans="1:11" x14ac:dyDescent="0.2">
      <c r="A14" s="20" t="s">
        <v>105</v>
      </c>
      <c r="B14" s="55">
        <v>2</v>
      </c>
      <c r="C14" s="138">
        <f>IF(B31=0, "-", B14/B31)</f>
        <v>1.6625103906899418E-3</v>
      </c>
      <c r="D14" s="55">
        <v>0</v>
      </c>
      <c r="E14" s="78">
        <f>IF(D31=0, "-", D14/D31)</f>
        <v>0</v>
      </c>
      <c r="F14" s="128">
        <v>4</v>
      </c>
      <c r="G14" s="138">
        <f>IF(F31=0, "-", F14/F31)</f>
        <v>9.1554131380178531E-4</v>
      </c>
      <c r="H14" s="55">
        <v>2</v>
      </c>
      <c r="I14" s="78">
        <f>IF(H31=0, "-", H14/H31)</f>
        <v>3.63901018922853E-4</v>
      </c>
      <c r="J14" s="77" t="str">
        <f t="shared" si="0"/>
        <v>-</v>
      </c>
      <c r="K14" s="78">
        <f t="shared" si="1"/>
        <v>1</v>
      </c>
    </row>
    <row r="15" spans="1:11" x14ac:dyDescent="0.2">
      <c r="A15" s="20" t="s">
        <v>106</v>
      </c>
      <c r="B15" s="55">
        <v>0</v>
      </c>
      <c r="C15" s="138">
        <f>IF(B31=0, "-", B15/B31)</f>
        <v>0</v>
      </c>
      <c r="D15" s="55">
        <v>1</v>
      </c>
      <c r="E15" s="78">
        <f>IF(D31=0, "-", D15/D31)</f>
        <v>9.225092250922509E-4</v>
      </c>
      <c r="F15" s="128">
        <v>14</v>
      </c>
      <c r="G15" s="138">
        <f>IF(F31=0, "-", F15/F31)</f>
        <v>3.2043945983062485E-3</v>
      </c>
      <c r="H15" s="55">
        <v>13</v>
      </c>
      <c r="I15" s="78">
        <f>IF(H31=0, "-", H15/H31)</f>
        <v>2.3653566229985446E-3</v>
      </c>
      <c r="J15" s="77">
        <f t="shared" si="0"/>
        <v>-1</v>
      </c>
      <c r="K15" s="78">
        <f t="shared" si="1"/>
        <v>7.6923076923076927E-2</v>
      </c>
    </row>
    <row r="16" spans="1:11" x14ac:dyDescent="0.2">
      <c r="A16" s="20" t="s">
        <v>107</v>
      </c>
      <c r="B16" s="55">
        <v>247</v>
      </c>
      <c r="C16" s="138">
        <f>IF(B31=0, "-", B16/B31)</f>
        <v>0.20532003325020781</v>
      </c>
      <c r="D16" s="55">
        <v>219</v>
      </c>
      <c r="E16" s="78">
        <f>IF(D31=0, "-", D16/D31)</f>
        <v>0.20202952029520296</v>
      </c>
      <c r="F16" s="128">
        <v>797</v>
      </c>
      <c r="G16" s="138">
        <f>IF(F31=0, "-", F16/F31)</f>
        <v>0.18242160677500571</v>
      </c>
      <c r="H16" s="55">
        <v>935</v>
      </c>
      <c r="I16" s="78">
        <f>IF(H31=0, "-", H16/H31)</f>
        <v>0.17012372634643377</v>
      </c>
      <c r="J16" s="77">
        <f t="shared" si="0"/>
        <v>0.12785388127853881</v>
      </c>
      <c r="K16" s="78">
        <f t="shared" si="1"/>
        <v>-0.14759358288770053</v>
      </c>
    </row>
    <row r="17" spans="1:11" x14ac:dyDescent="0.2">
      <c r="A17" s="20" t="s">
        <v>108</v>
      </c>
      <c r="B17" s="55">
        <v>60</v>
      </c>
      <c r="C17" s="138">
        <f>IF(B31=0, "-", B17/B31)</f>
        <v>4.9875311720698257E-2</v>
      </c>
      <c r="D17" s="55">
        <v>69</v>
      </c>
      <c r="E17" s="78">
        <f>IF(D31=0, "-", D17/D31)</f>
        <v>6.3653136531365312E-2</v>
      </c>
      <c r="F17" s="128">
        <v>241</v>
      </c>
      <c r="G17" s="138">
        <f>IF(F31=0, "-", F17/F31)</f>
        <v>5.5161364156557563E-2</v>
      </c>
      <c r="H17" s="55">
        <v>365</v>
      </c>
      <c r="I17" s="78">
        <f>IF(H31=0, "-", H17/H31)</f>
        <v>6.6411935953420667E-2</v>
      </c>
      <c r="J17" s="77">
        <f t="shared" si="0"/>
        <v>-0.13043478260869565</v>
      </c>
      <c r="K17" s="78">
        <f t="shared" si="1"/>
        <v>-0.33972602739726027</v>
      </c>
    </row>
    <row r="18" spans="1:11" x14ac:dyDescent="0.2">
      <c r="A18" s="20" t="s">
        <v>109</v>
      </c>
      <c r="B18" s="55">
        <v>65</v>
      </c>
      <c r="C18" s="138">
        <f>IF(B31=0, "-", B18/B31)</f>
        <v>5.4031587697423111E-2</v>
      </c>
      <c r="D18" s="55">
        <v>51</v>
      </c>
      <c r="E18" s="78">
        <f>IF(D31=0, "-", D18/D31)</f>
        <v>4.7047970479704798E-2</v>
      </c>
      <c r="F18" s="128">
        <v>259</v>
      </c>
      <c r="G18" s="138">
        <f>IF(F31=0, "-", F18/F31)</f>
        <v>5.9281300068665596E-2</v>
      </c>
      <c r="H18" s="55">
        <v>314</v>
      </c>
      <c r="I18" s="78">
        <f>IF(H31=0, "-", H18/H31)</f>
        <v>5.7132459970887915E-2</v>
      </c>
      <c r="J18" s="77">
        <f t="shared" si="0"/>
        <v>0.27450980392156865</v>
      </c>
      <c r="K18" s="78">
        <f t="shared" si="1"/>
        <v>-0.1751592356687898</v>
      </c>
    </row>
    <row r="19" spans="1:11" x14ac:dyDescent="0.2">
      <c r="A19" s="20" t="s">
        <v>110</v>
      </c>
      <c r="B19" s="55">
        <v>20</v>
      </c>
      <c r="C19" s="138">
        <f>IF(B31=0, "-", B19/B31)</f>
        <v>1.6625103906899419E-2</v>
      </c>
      <c r="D19" s="55">
        <v>26</v>
      </c>
      <c r="E19" s="78">
        <f>IF(D31=0, "-", D19/D31)</f>
        <v>2.3985239852398525E-2</v>
      </c>
      <c r="F19" s="128">
        <v>102</v>
      </c>
      <c r="G19" s="138">
        <f>IF(F31=0, "-", F19/F31)</f>
        <v>2.3346303501945526E-2</v>
      </c>
      <c r="H19" s="55">
        <v>191</v>
      </c>
      <c r="I19" s="78">
        <f>IF(H31=0, "-", H19/H31)</f>
        <v>3.475254730713246E-2</v>
      </c>
      <c r="J19" s="77">
        <f t="shared" si="0"/>
        <v>-0.23076923076923078</v>
      </c>
      <c r="K19" s="78">
        <f t="shared" si="1"/>
        <v>-0.46596858638743455</v>
      </c>
    </row>
    <row r="20" spans="1:11" x14ac:dyDescent="0.2">
      <c r="A20" s="20" t="s">
        <v>111</v>
      </c>
      <c r="B20" s="55">
        <v>7</v>
      </c>
      <c r="C20" s="138">
        <f>IF(B31=0, "-", B20/B31)</f>
        <v>5.8187863674147968E-3</v>
      </c>
      <c r="D20" s="55">
        <v>3</v>
      </c>
      <c r="E20" s="78">
        <f>IF(D31=0, "-", D20/D31)</f>
        <v>2.7675276752767526E-3</v>
      </c>
      <c r="F20" s="128">
        <v>23</v>
      </c>
      <c r="G20" s="138">
        <f>IF(F31=0, "-", F20/F31)</f>
        <v>5.2643625543602659E-3</v>
      </c>
      <c r="H20" s="55">
        <v>41</v>
      </c>
      <c r="I20" s="78">
        <f>IF(H31=0, "-", H20/H31)</f>
        <v>7.4599708879184859E-3</v>
      </c>
      <c r="J20" s="77">
        <f t="shared" si="0"/>
        <v>1.3333333333333333</v>
      </c>
      <c r="K20" s="78">
        <f t="shared" si="1"/>
        <v>-0.43902439024390244</v>
      </c>
    </row>
    <row r="21" spans="1:11" x14ac:dyDescent="0.2">
      <c r="A21" s="20" t="s">
        <v>112</v>
      </c>
      <c r="B21" s="55">
        <v>23</v>
      </c>
      <c r="C21" s="138">
        <f>IF(B31=0, "-", B21/B31)</f>
        <v>1.9118869492934332E-2</v>
      </c>
      <c r="D21" s="55">
        <v>62</v>
      </c>
      <c r="E21" s="78">
        <f>IF(D31=0, "-", D21/D31)</f>
        <v>5.719557195571956E-2</v>
      </c>
      <c r="F21" s="128">
        <v>126</v>
      </c>
      <c r="G21" s="138">
        <f>IF(F31=0, "-", F21/F31)</f>
        <v>2.8839551384756239E-2</v>
      </c>
      <c r="H21" s="55">
        <v>250</v>
      </c>
      <c r="I21" s="78">
        <f>IF(H31=0, "-", H21/H31)</f>
        <v>4.5487627365356623E-2</v>
      </c>
      <c r="J21" s="77">
        <f t="shared" si="0"/>
        <v>-0.62903225806451613</v>
      </c>
      <c r="K21" s="78">
        <f t="shared" si="1"/>
        <v>-0.496</v>
      </c>
    </row>
    <row r="22" spans="1:11" x14ac:dyDescent="0.2">
      <c r="A22" s="20" t="s">
        <v>82</v>
      </c>
      <c r="B22" s="55">
        <v>128</v>
      </c>
      <c r="C22" s="138">
        <f>IF(B31=0, "-", B22/B31)</f>
        <v>0.10640066500415628</v>
      </c>
      <c r="D22" s="55">
        <v>171</v>
      </c>
      <c r="E22" s="78">
        <f>IF(D31=0, "-", D22/D31)</f>
        <v>0.15774907749077491</v>
      </c>
      <c r="F22" s="128">
        <v>429</v>
      </c>
      <c r="G22" s="138">
        <f>IF(F31=0, "-", F22/F31)</f>
        <v>9.8191805905241472E-2</v>
      </c>
      <c r="H22" s="55">
        <v>599</v>
      </c>
      <c r="I22" s="78">
        <f>IF(H31=0, "-", H22/H31)</f>
        <v>0.10898835516739447</v>
      </c>
      <c r="J22" s="77">
        <f t="shared" si="0"/>
        <v>-0.25146198830409355</v>
      </c>
      <c r="K22" s="78">
        <f t="shared" si="1"/>
        <v>-0.28380634390651083</v>
      </c>
    </row>
    <row r="23" spans="1:11" x14ac:dyDescent="0.2">
      <c r="A23" s="20" t="s">
        <v>88</v>
      </c>
      <c r="B23" s="55">
        <v>0</v>
      </c>
      <c r="C23" s="138">
        <f>IF(B31=0, "-", B23/B31)</f>
        <v>0</v>
      </c>
      <c r="D23" s="55">
        <v>0</v>
      </c>
      <c r="E23" s="78">
        <f>IF(D31=0, "-", D23/D31)</f>
        <v>0</v>
      </c>
      <c r="F23" s="128">
        <v>2</v>
      </c>
      <c r="G23" s="138">
        <f>IF(F31=0, "-", F23/F31)</f>
        <v>4.5777065690089265E-4</v>
      </c>
      <c r="H23" s="55">
        <v>0</v>
      </c>
      <c r="I23" s="78">
        <f>IF(H31=0, "-", H23/H31)</f>
        <v>0</v>
      </c>
      <c r="J23" s="77" t="str">
        <f t="shared" si="0"/>
        <v>-</v>
      </c>
      <c r="K23" s="78" t="str">
        <f t="shared" si="1"/>
        <v>-</v>
      </c>
    </row>
    <row r="24" spans="1:11" x14ac:dyDescent="0.2">
      <c r="A24" s="20" t="s">
        <v>91</v>
      </c>
      <c r="B24" s="55">
        <v>65</v>
      </c>
      <c r="C24" s="138">
        <f>IF(B31=0, "-", B24/B31)</f>
        <v>5.4031587697423111E-2</v>
      </c>
      <c r="D24" s="55">
        <v>80</v>
      </c>
      <c r="E24" s="78">
        <f>IF(D31=0, "-", D24/D31)</f>
        <v>7.3800738007380073E-2</v>
      </c>
      <c r="F24" s="128">
        <v>313</v>
      </c>
      <c r="G24" s="138">
        <f>IF(F31=0, "-", F24/F31)</f>
        <v>7.1641107804989695E-2</v>
      </c>
      <c r="H24" s="55">
        <v>349</v>
      </c>
      <c r="I24" s="78">
        <f>IF(H31=0, "-", H24/H31)</f>
        <v>6.3500727802037846E-2</v>
      </c>
      <c r="J24" s="77">
        <f t="shared" si="0"/>
        <v>-0.1875</v>
      </c>
      <c r="K24" s="78">
        <f t="shared" si="1"/>
        <v>-0.10315186246418338</v>
      </c>
    </row>
    <row r="25" spans="1:11" x14ac:dyDescent="0.2">
      <c r="A25" s="20" t="s">
        <v>113</v>
      </c>
      <c r="B25" s="55">
        <v>21</v>
      </c>
      <c r="C25" s="138">
        <f>IF(B31=0, "-", B25/B31)</f>
        <v>1.7456359102244388E-2</v>
      </c>
      <c r="D25" s="55">
        <v>20</v>
      </c>
      <c r="E25" s="78">
        <f>IF(D31=0, "-", D25/D31)</f>
        <v>1.8450184501845018E-2</v>
      </c>
      <c r="F25" s="128">
        <v>107</v>
      </c>
      <c r="G25" s="138">
        <f>IF(F31=0, "-", F25/F31)</f>
        <v>2.4490730144197757E-2</v>
      </c>
      <c r="H25" s="55">
        <v>146</v>
      </c>
      <c r="I25" s="78">
        <f>IF(H31=0, "-", H25/H31)</f>
        <v>2.6564774381368266E-2</v>
      </c>
      <c r="J25" s="77">
        <f t="shared" si="0"/>
        <v>0.05</v>
      </c>
      <c r="K25" s="78">
        <f t="shared" si="1"/>
        <v>-0.26712328767123289</v>
      </c>
    </row>
    <row r="26" spans="1:11" x14ac:dyDescent="0.2">
      <c r="A26" s="20" t="s">
        <v>114</v>
      </c>
      <c r="B26" s="55">
        <v>22</v>
      </c>
      <c r="C26" s="138">
        <f>IF(B31=0, "-", B26/B31)</f>
        <v>1.828761429758936E-2</v>
      </c>
      <c r="D26" s="55">
        <v>21</v>
      </c>
      <c r="E26" s="78">
        <f>IF(D31=0, "-", D26/D31)</f>
        <v>1.9372693726937271E-2</v>
      </c>
      <c r="F26" s="128">
        <v>88</v>
      </c>
      <c r="G26" s="138">
        <f>IF(F31=0, "-", F26/F31)</f>
        <v>2.0141908903639278E-2</v>
      </c>
      <c r="H26" s="55">
        <v>108</v>
      </c>
      <c r="I26" s="78">
        <f>IF(H31=0, "-", H26/H31)</f>
        <v>1.9650655021834062E-2</v>
      </c>
      <c r="J26" s="77">
        <f t="shared" si="0"/>
        <v>4.7619047619047616E-2</v>
      </c>
      <c r="K26" s="78">
        <f t="shared" si="1"/>
        <v>-0.18518518518518517</v>
      </c>
    </row>
    <row r="27" spans="1:11" x14ac:dyDescent="0.2">
      <c r="A27" s="20" t="s">
        <v>98</v>
      </c>
      <c r="B27" s="55">
        <v>75</v>
      </c>
      <c r="C27" s="138">
        <f>IF(B31=0, "-", B27/B31)</f>
        <v>6.2344139650872821E-2</v>
      </c>
      <c r="D27" s="55">
        <v>18</v>
      </c>
      <c r="E27" s="78">
        <f>IF(D31=0, "-", D27/D31)</f>
        <v>1.6605166051660517E-2</v>
      </c>
      <c r="F27" s="128">
        <v>161</v>
      </c>
      <c r="G27" s="138">
        <f>IF(F31=0, "-", F27/F31)</f>
        <v>3.6850537880521859E-2</v>
      </c>
      <c r="H27" s="55">
        <v>129</v>
      </c>
      <c r="I27" s="78">
        <f>IF(H31=0, "-", H27/H31)</f>
        <v>2.3471615720524017E-2</v>
      </c>
      <c r="J27" s="77">
        <f t="shared" si="0"/>
        <v>3.1666666666666665</v>
      </c>
      <c r="K27" s="78">
        <f t="shared" si="1"/>
        <v>0.24806201550387597</v>
      </c>
    </row>
    <row r="28" spans="1:11" x14ac:dyDescent="0.2">
      <c r="A28" s="20" t="s">
        <v>115</v>
      </c>
      <c r="B28" s="55">
        <v>74</v>
      </c>
      <c r="C28" s="138">
        <f>IF(B31=0, "-", B28/B31)</f>
        <v>6.1512884455527848E-2</v>
      </c>
      <c r="D28" s="55">
        <v>57</v>
      </c>
      <c r="E28" s="78">
        <f>IF(D31=0, "-", D28/D31)</f>
        <v>5.2583025830258305E-2</v>
      </c>
      <c r="F28" s="128">
        <v>295</v>
      </c>
      <c r="G28" s="138">
        <f>IF(F31=0, "-", F28/F31)</f>
        <v>6.7521171892881662E-2</v>
      </c>
      <c r="H28" s="55">
        <v>366</v>
      </c>
      <c r="I28" s="78">
        <f>IF(H31=0, "-", H28/H31)</f>
        <v>6.6593886462882099E-2</v>
      </c>
      <c r="J28" s="77">
        <f t="shared" si="0"/>
        <v>0.2982456140350877</v>
      </c>
      <c r="K28" s="78">
        <f t="shared" si="1"/>
        <v>-0.19398907103825136</v>
      </c>
    </row>
    <row r="29" spans="1:11" x14ac:dyDescent="0.2">
      <c r="A29" s="20" t="s">
        <v>116</v>
      </c>
      <c r="B29" s="55">
        <v>4</v>
      </c>
      <c r="C29" s="138">
        <f>IF(B31=0, "-", B29/B31)</f>
        <v>3.3250207813798837E-3</v>
      </c>
      <c r="D29" s="55">
        <v>3</v>
      </c>
      <c r="E29" s="78">
        <f>IF(D31=0, "-", D29/D31)</f>
        <v>2.7675276752767526E-3</v>
      </c>
      <c r="F29" s="128">
        <v>20</v>
      </c>
      <c r="G29" s="138">
        <f>IF(F31=0, "-", F29/F31)</f>
        <v>4.5777065690089267E-3</v>
      </c>
      <c r="H29" s="55">
        <v>17</v>
      </c>
      <c r="I29" s="78">
        <f>IF(H31=0, "-", H29/H31)</f>
        <v>3.0931586608442503E-3</v>
      </c>
      <c r="J29" s="77">
        <f t="shared" si="0"/>
        <v>0.33333333333333331</v>
      </c>
      <c r="K29" s="78">
        <f t="shared" si="1"/>
        <v>0.17647058823529413</v>
      </c>
    </row>
    <row r="30" spans="1:11" x14ac:dyDescent="0.2">
      <c r="A30" s="129"/>
      <c r="B30" s="82"/>
      <c r="D30" s="82"/>
      <c r="E30" s="86"/>
      <c r="F30" s="130"/>
      <c r="H30" s="82"/>
      <c r="I30" s="86"/>
      <c r="J30" s="85"/>
      <c r="K30" s="86"/>
    </row>
    <row r="31" spans="1:11" s="38" customFormat="1" x14ac:dyDescent="0.2">
      <c r="A31" s="131" t="s">
        <v>640</v>
      </c>
      <c r="B31" s="32">
        <f>SUM(B7:B30)</f>
        <v>1203</v>
      </c>
      <c r="C31" s="132">
        <v>1</v>
      </c>
      <c r="D31" s="32">
        <f>SUM(D7:D30)</f>
        <v>1084</v>
      </c>
      <c r="E31" s="133">
        <v>1</v>
      </c>
      <c r="F31" s="121">
        <f>SUM(F7:F30)</f>
        <v>4369</v>
      </c>
      <c r="G31" s="134">
        <v>1</v>
      </c>
      <c r="H31" s="32">
        <f>SUM(H7:H30)</f>
        <v>5496</v>
      </c>
      <c r="I31" s="133">
        <v>1</v>
      </c>
      <c r="J31" s="35">
        <f>IF(D31=0, "-", (B31-D31)/D31)</f>
        <v>0.10977859778597786</v>
      </c>
      <c r="K31" s="36">
        <f>IF(H31=0, "-", (F31-H31)/H31)</f>
        <v>-0.20505822416302766</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EA8F3-B639-4E6C-8A12-3C7DCC569BA5}">
  <sheetPr>
    <pageSetUpPr fitToPage="1"/>
  </sheetPr>
  <dimension ref="A1:J601"/>
  <sheetViews>
    <sheetView tabSelected="1" workbookViewId="0">
      <selection activeCell="M1" sqref="M1"/>
    </sheetView>
  </sheetViews>
  <sheetFormatPr defaultRowHeight="12.75" x14ac:dyDescent="0.2"/>
  <cols>
    <col min="1" max="1" width="32.140625" style="1" bestFit="1" customWidth="1"/>
    <col min="2" max="5" width="8.7109375" style="1"/>
    <col min="6" max="6" width="1.7109375" style="1" customWidth="1"/>
    <col min="7" max="256" width="8.7109375" style="1"/>
    <col min="257" max="257" width="30.7109375" style="1" customWidth="1"/>
    <col min="258" max="261" width="8.7109375" style="1"/>
    <col min="262" max="262" width="1.7109375" style="1" customWidth="1"/>
    <col min="263" max="512" width="8.7109375" style="1"/>
    <col min="513" max="513" width="30.7109375" style="1" customWidth="1"/>
    <col min="514" max="517" width="8.7109375" style="1"/>
    <col min="518" max="518" width="1.7109375" style="1" customWidth="1"/>
    <col min="519" max="768" width="8.7109375" style="1"/>
    <col min="769" max="769" width="30.7109375" style="1" customWidth="1"/>
    <col min="770" max="773" width="8.7109375" style="1"/>
    <col min="774" max="774" width="1.7109375" style="1" customWidth="1"/>
    <col min="775" max="1024" width="8.7109375" style="1"/>
    <col min="1025" max="1025" width="30.7109375" style="1" customWidth="1"/>
    <col min="1026" max="1029" width="8.7109375" style="1"/>
    <col min="1030" max="1030" width="1.7109375" style="1" customWidth="1"/>
    <col min="1031" max="1280" width="8.7109375" style="1"/>
    <col min="1281" max="1281" width="30.7109375" style="1" customWidth="1"/>
    <col min="1282" max="1285" width="8.7109375" style="1"/>
    <col min="1286" max="1286" width="1.7109375" style="1" customWidth="1"/>
    <col min="1287" max="1536" width="8.7109375" style="1"/>
    <col min="1537" max="1537" width="30.7109375" style="1" customWidth="1"/>
    <col min="1538" max="1541" width="8.7109375" style="1"/>
    <col min="1542" max="1542" width="1.7109375" style="1" customWidth="1"/>
    <col min="1543" max="1792" width="8.7109375" style="1"/>
    <col min="1793" max="1793" width="30.7109375" style="1" customWidth="1"/>
    <col min="1794" max="1797" width="8.7109375" style="1"/>
    <col min="1798" max="1798" width="1.7109375" style="1" customWidth="1"/>
    <col min="1799" max="2048" width="8.7109375" style="1"/>
    <col min="2049" max="2049" width="30.7109375" style="1" customWidth="1"/>
    <col min="2050" max="2053" width="8.7109375" style="1"/>
    <col min="2054" max="2054" width="1.7109375" style="1" customWidth="1"/>
    <col min="2055" max="2304" width="8.7109375" style="1"/>
    <col min="2305" max="2305" width="30.7109375" style="1" customWidth="1"/>
    <col min="2306" max="2309" width="8.7109375" style="1"/>
    <col min="2310" max="2310" width="1.7109375" style="1" customWidth="1"/>
    <col min="2311" max="2560" width="8.7109375" style="1"/>
    <col min="2561" max="2561" width="30.7109375" style="1" customWidth="1"/>
    <col min="2562" max="2565" width="8.7109375" style="1"/>
    <col min="2566" max="2566" width="1.7109375" style="1" customWidth="1"/>
    <col min="2567" max="2816" width="8.7109375" style="1"/>
    <col min="2817" max="2817" width="30.7109375" style="1" customWidth="1"/>
    <col min="2818" max="2821" width="8.7109375" style="1"/>
    <col min="2822" max="2822" width="1.7109375" style="1" customWidth="1"/>
    <col min="2823" max="3072" width="8.7109375" style="1"/>
    <col min="3073" max="3073" width="30.7109375" style="1" customWidth="1"/>
    <col min="3074" max="3077" width="8.7109375" style="1"/>
    <col min="3078" max="3078" width="1.7109375" style="1" customWidth="1"/>
    <col min="3079" max="3328" width="8.7109375" style="1"/>
    <col min="3329" max="3329" width="30.7109375" style="1" customWidth="1"/>
    <col min="3330" max="3333" width="8.7109375" style="1"/>
    <col min="3334" max="3334" width="1.7109375" style="1" customWidth="1"/>
    <col min="3335" max="3584" width="8.7109375" style="1"/>
    <col min="3585" max="3585" width="30.7109375" style="1" customWidth="1"/>
    <col min="3586" max="3589" width="8.7109375" style="1"/>
    <col min="3590" max="3590" width="1.7109375" style="1" customWidth="1"/>
    <col min="3591" max="3840" width="8.7109375" style="1"/>
    <col min="3841" max="3841" width="30.7109375" style="1" customWidth="1"/>
    <col min="3842" max="3845" width="8.7109375" style="1"/>
    <col min="3846" max="3846" width="1.7109375" style="1" customWidth="1"/>
    <col min="3847" max="4096" width="8.7109375" style="1"/>
    <col min="4097" max="4097" width="30.7109375" style="1" customWidth="1"/>
    <col min="4098" max="4101" width="8.7109375" style="1"/>
    <col min="4102" max="4102" width="1.7109375" style="1" customWidth="1"/>
    <col min="4103" max="4352" width="8.7109375" style="1"/>
    <col min="4353" max="4353" width="30.7109375" style="1" customWidth="1"/>
    <col min="4354" max="4357" width="8.7109375" style="1"/>
    <col min="4358" max="4358" width="1.7109375" style="1" customWidth="1"/>
    <col min="4359" max="4608" width="8.7109375" style="1"/>
    <col min="4609" max="4609" width="30.7109375" style="1" customWidth="1"/>
    <col min="4610" max="4613" width="8.7109375" style="1"/>
    <col min="4614" max="4614" width="1.7109375" style="1" customWidth="1"/>
    <col min="4615" max="4864" width="8.7109375" style="1"/>
    <col min="4865" max="4865" width="30.7109375" style="1" customWidth="1"/>
    <col min="4866" max="4869" width="8.7109375" style="1"/>
    <col min="4870" max="4870" width="1.7109375" style="1" customWidth="1"/>
    <col min="4871" max="5120" width="8.7109375" style="1"/>
    <col min="5121" max="5121" width="30.7109375" style="1" customWidth="1"/>
    <col min="5122" max="5125" width="8.7109375" style="1"/>
    <col min="5126" max="5126" width="1.7109375" style="1" customWidth="1"/>
    <col min="5127" max="5376" width="8.7109375" style="1"/>
    <col min="5377" max="5377" width="30.7109375" style="1" customWidth="1"/>
    <col min="5378" max="5381" width="8.7109375" style="1"/>
    <col min="5382" max="5382" width="1.7109375" style="1" customWidth="1"/>
    <col min="5383" max="5632" width="8.7109375" style="1"/>
    <col min="5633" max="5633" width="30.7109375" style="1" customWidth="1"/>
    <col min="5634" max="5637" width="8.7109375" style="1"/>
    <col min="5638" max="5638" width="1.7109375" style="1" customWidth="1"/>
    <col min="5639" max="5888" width="8.7109375" style="1"/>
    <col min="5889" max="5889" width="30.7109375" style="1" customWidth="1"/>
    <col min="5890" max="5893" width="8.7109375" style="1"/>
    <col min="5894" max="5894" width="1.7109375" style="1" customWidth="1"/>
    <col min="5895" max="6144" width="8.7109375" style="1"/>
    <col min="6145" max="6145" width="30.7109375" style="1" customWidth="1"/>
    <col min="6146" max="6149" width="8.7109375" style="1"/>
    <col min="6150" max="6150" width="1.7109375" style="1" customWidth="1"/>
    <col min="6151" max="6400" width="8.7109375" style="1"/>
    <col min="6401" max="6401" width="30.7109375" style="1" customWidth="1"/>
    <col min="6402" max="6405" width="8.7109375" style="1"/>
    <col min="6406" max="6406" width="1.7109375" style="1" customWidth="1"/>
    <col min="6407" max="6656" width="8.7109375" style="1"/>
    <col min="6657" max="6657" width="30.7109375" style="1" customWidth="1"/>
    <col min="6658" max="6661" width="8.7109375" style="1"/>
    <col min="6662" max="6662" width="1.7109375" style="1" customWidth="1"/>
    <col min="6663" max="6912" width="8.7109375" style="1"/>
    <col min="6913" max="6913" width="30.7109375" style="1" customWidth="1"/>
    <col min="6914" max="6917" width="8.7109375" style="1"/>
    <col min="6918" max="6918" width="1.7109375" style="1" customWidth="1"/>
    <col min="6919" max="7168" width="8.7109375" style="1"/>
    <col min="7169" max="7169" width="30.7109375" style="1" customWidth="1"/>
    <col min="7170" max="7173" width="8.7109375" style="1"/>
    <col min="7174" max="7174" width="1.7109375" style="1" customWidth="1"/>
    <col min="7175" max="7424" width="8.7109375" style="1"/>
    <col min="7425" max="7425" width="30.7109375" style="1" customWidth="1"/>
    <col min="7426" max="7429" width="8.7109375" style="1"/>
    <col min="7430" max="7430" width="1.7109375" style="1" customWidth="1"/>
    <col min="7431" max="7680" width="8.7109375" style="1"/>
    <col min="7681" max="7681" width="30.7109375" style="1" customWidth="1"/>
    <col min="7682" max="7685" width="8.7109375" style="1"/>
    <col min="7686" max="7686" width="1.7109375" style="1" customWidth="1"/>
    <col min="7687" max="7936" width="8.7109375" style="1"/>
    <col min="7937" max="7937" width="30.7109375" style="1" customWidth="1"/>
    <col min="7938" max="7941" width="8.7109375" style="1"/>
    <col min="7942" max="7942" width="1.7109375" style="1" customWidth="1"/>
    <col min="7943" max="8192" width="8.7109375" style="1"/>
    <col min="8193" max="8193" width="30.7109375" style="1" customWidth="1"/>
    <col min="8194" max="8197" width="8.7109375" style="1"/>
    <col min="8198" max="8198" width="1.7109375" style="1" customWidth="1"/>
    <col min="8199" max="8448" width="8.7109375" style="1"/>
    <col min="8449" max="8449" width="30.7109375" style="1" customWidth="1"/>
    <col min="8450" max="8453" width="8.7109375" style="1"/>
    <col min="8454" max="8454" width="1.7109375" style="1" customWidth="1"/>
    <col min="8455" max="8704" width="8.7109375" style="1"/>
    <col min="8705" max="8705" width="30.7109375" style="1" customWidth="1"/>
    <col min="8706" max="8709" width="8.7109375" style="1"/>
    <col min="8710" max="8710" width="1.7109375" style="1" customWidth="1"/>
    <col min="8711" max="8960" width="8.7109375" style="1"/>
    <col min="8961" max="8961" width="30.7109375" style="1" customWidth="1"/>
    <col min="8962" max="8965" width="8.7109375" style="1"/>
    <col min="8966" max="8966" width="1.7109375" style="1" customWidth="1"/>
    <col min="8967" max="9216" width="8.7109375" style="1"/>
    <col min="9217" max="9217" width="30.7109375" style="1" customWidth="1"/>
    <col min="9218" max="9221" width="8.7109375" style="1"/>
    <col min="9222" max="9222" width="1.7109375" style="1" customWidth="1"/>
    <col min="9223" max="9472" width="8.7109375" style="1"/>
    <col min="9473" max="9473" width="30.7109375" style="1" customWidth="1"/>
    <col min="9474" max="9477" width="8.7109375" style="1"/>
    <col min="9478" max="9478" width="1.7109375" style="1" customWidth="1"/>
    <col min="9479" max="9728" width="8.7109375" style="1"/>
    <col min="9729" max="9729" width="30.7109375" style="1" customWidth="1"/>
    <col min="9730" max="9733" width="8.7109375" style="1"/>
    <col min="9734" max="9734" width="1.7109375" style="1" customWidth="1"/>
    <col min="9735" max="9984" width="8.7109375" style="1"/>
    <col min="9985" max="9985" width="30.7109375" style="1" customWidth="1"/>
    <col min="9986" max="9989" width="8.7109375" style="1"/>
    <col min="9990" max="9990" width="1.7109375" style="1" customWidth="1"/>
    <col min="9991" max="10240" width="8.7109375" style="1"/>
    <col min="10241" max="10241" width="30.7109375" style="1" customWidth="1"/>
    <col min="10242" max="10245" width="8.7109375" style="1"/>
    <col min="10246" max="10246" width="1.7109375" style="1" customWidth="1"/>
    <col min="10247" max="10496" width="8.7109375" style="1"/>
    <col min="10497" max="10497" width="30.7109375" style="1" customWidth="1"/>
    <col min="10498" max="10501" width="8.7109375" style="1"/>
    <col min="10502" max="10502" width="1.7109375" style="1" customWidth="1"/>
    <col min="10503" max="10752" width="8.7109375" style="1"/>
    <col min="10753" max="10753" width="30.7109375" style="1" customWidth="1"/>
    <col min="10754" max="10757" width="8.7109375" style="1"/>
    <col min="10758" max="10758" width="1.7109375" style="1" customWidth="1"/>
    <col min="10759" max="11008" width="8.7109375" style="1"/>
    <col min="11009" max="11009" width="30.7109375" style="1" customWidth="1"/>
    <col min="11010" max="11013" width="8.7109375" style="1"/>
    <col min="11014" max="11014" width="1.7109375" style="1" customWidth="1"/>
    <col min="11015" max="11264" width="8.7109375" style="1"/>
    <col min="11265" max="11265" width="30.7109375" style="1" customWidth="1"/>
    <col min="11266" max="11269" width="8.7109375" style="1"/>
    <col min="11270" max="11270" width="1.7109375" style="1" customWidth="1"/>
    <col min="11271" max="11520" width="8.7109375" style="1"/>
    <col min="11521" max="11521" width="30.7109375" style="1" customWidth="1"/>
    <col min="11522" max="11525" width="8.7109375" style="1"/>
    <col min="11526" max="11526" width="1.7109375" style="1" customWidth="1"/>
    <col min="11527" max="11776" width="8.7109375" style="1"/>
    <col min="11777" max="11777" width="30.7109375" style="1" customWidth="1"/>
    <col min="11778" max="11781" width="8.7109375" style="1"/>
    <col min="11782" max="11782" width="1.7109375" style="1" customWidth="1"/>
    <col min="11783" max="12032" width="8.7109375" style="1"/>
    <col min="12033" max="12033" width="30.7109375" style="1" customWidth="1"/>
    <col min="12034" max="12037" width="8.7109375" style="1"/>
    <col min="12038" max="12038" width="1.7109375" style="1" customWidth="1"/>
    <col min="12039" max="12288" width="8.7109375" style="1"/>
    <col min="12289" max="12289" width="30.7109375" style="1" customWidth="1"/>
    <col min="12290" max="12293" width="8.7109375" style="1"/>
    <col min="12294" max="12294" width="1.7109375" style="1" customWidth="1"/>
    <col min="12295" max="12544" width="8.7109375" style="1"/>
    <col min="12545" max="12545" width="30.7109375" style="1" customWidth="1"/>
    <col min="12546" max="12549" width="8.7109375" style="1"/>
    <col min="12550" max="12550" width="1.7109375" style="1" customWidth="1"/>
    <col min="12551" max="12800" width="8.7109375" style="1"/>
    <col min="12801" max="12801" width="30.7109375" style="1" customWidth="1"/>
    <col min="12802" max="12805" width="8.7109375" style="1"/>
    <col min="12806" max="12806" width="1.7109375" style="1" customWidth="1"/>
    <col min="12807" max="13056" width="8.7109375" style="1"/>
    <col min="13057" max="13057" width="30.7109375" style="1" customWidth="1"/>
    <col min="13058" max="13061" width="8.7109375" style="1"/>
    <col min="13062" max="13062" width="1.7109375" style="1" customWidth="1"/>
    <col min="13063" max="13312" width="8.7109375" style="1"/>
    <col min="13313" max="13313" width="30.7109375" style="1" customWidth="1"/>
    <col min="13314" max="13317" width="8.7109375" style="1"/>
    <col min="13318" max="13318" width="1.7109375" style="1" customWidth="1"/>
    <col min="13319" max="13568" width="8.7109375" style="1"/>
    <col min="13569" max="13569" width="30.7109375" style="1" customWidth="1"/>
    <col min="13570" max="13573" width="8.7109375" style="1"/>
    <col min="13574" max="13574" width="1.7109375" style="1" customWidth="1"/>
    <col min="13575" max="13824" width="8.7109375" style="1"/>
    <col min="13825" max="13825" width="30.7109375" style="1" customWidth="1"/>
    <col min="13826" max="13829" width="8.7109375" style="1"/>
    <col min="13830" max="13830" width="1.7109375" style="1" customWidth="1"/>
    <col min="13831" max="14080" width="8.7109375" style="1"/>
    <col min="14081" max="14081" width="30.7109375" style="1" customWidth="1"/>
    <col min="14082" max="14085" width="8.7109375" style="1"/>
    <col min="14086" max="14086" width="1.7109375" style="1" customWidth="1"/>
    <col min="14087" max="14336" width="8.7109375" style="1"/>
    <col min="14337" max="14337" width="30.7109375" style="1" customWidth="1"/>
    <col min="14338" max="14341" width="8.7109375" style="1"/>
    <col min="14342" max="14342" width="1.7109375" style="1" customWidth="1"/>
    <col min="14343" max="14592" width="8.7109375" style="1"/>
    <col min="14593" max="14593" width="30.7109375" style="1" customWidth="1"/>
    <col min="14594" max="14597" width="8.7109375" style="1"/>
    <col min="14598" max="14598" width="1.7109375" style="1" customWidth="1"/>
    <col min="14599" max="14848" width="8.7109375" style="1"/>
    <col min="14849" max="14849" width="30.7109375" style="1" customWidth="1"/>
    <col min="14850" max="14853" width="8.7109375" style="1"/>
    <col min="14854" max="14854" width="1.7109375" style="1" customWidth="1"/>
    <col min="14855" max="15104" width="8.7109375" style="1"/>
    <col min="15105" max="15105" width="30.7109375" style="1" customWidth="1"/>
    <col min="15106" max="15109" width="8.7109375" style="1"/>
    <col min="15110" max="15110" width="1.7109375" style="1" customWidth="1"/>
    <col min="15111" max="15360" width="8.7109375" style="1"/>
    <col min="15361" max="15361" width="30.7109375" style="1" customWidth="1"/>
    <col min="15362" max="15365" width="8.7109375" style="1"/>
    <col min="15366" max="15366" width="1.7109375" style="1" customWidth="1"/>
    <col min="15367" max="15616" width="8.7109375" style="1"/>
    <col min="15617" max="15617" width="30.7109375" style="1" customWidth="1"/>
    <col min="15618" max="15621" width="8.7109375" style="1"/>
    <col min="15622" max="15622" width="1.7109375" style="1" customWidth="1"/>
    <col min="15623" max="15872" width="8.7109375" style="1"/>
    <col min="15873" max="15873" width="30.7109375" style="1" customWidth="1"/>
    <col min="15874" max="15877" width="8.7109375" style="1"/>
    <col min="15878" max="15878" width="1.7109375" style="1" customWidth="1"/>
    <col min="15879" max="16128" width="8.7109375" style="1"/>
    <col min="16129" max="16129" width="30.7109375" style="1" customWidth="1"/>
    <col min="16130" max="16133" width="8.7109375" style="1"/>
    <col min="16134" max="16134" width="1.7109375" style="1" customWidth="1"/>
    <col min="16135" max="16384" width="8.7109375" style="1"/>
  </cols>
  <sheetData>
    <row r="1" spans="1:10" s="44" customFormat="1" ht="20.25" x14ac:dyDescent="0.3">
      <c r="A1" s="52" t="s">
        <v>19</v>
      </c>
      <c r="B1" s="174" t="s">
        <v>642</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20"/>
      <c r="B6" s="139"/>
      <c r="C6" s="140"/>
      <c r="D6" s="139"/>
      <c r="E6" s="140"/>
      <c r="F6" s="141"/>
      <c r="G6" s="139"/>
      <c r="H6" s="140"/>
      <c r="I6" s="17"/>
      <c r="J6" s="18"/>
    </row>
    <row r="7" spans="1:10" x14ac:dyDescent="0.2">
      <c r="A7" s="111" t="s">
        <v>49</v>
      </c>
      <c r="B7" s="55"/>
      <c r="C7" s="56"/>
      <c r="D7" s="55"/>
      <c r="E7" s="56"/>
      <c r="F7" s="57"/>
      <c r="G7" s="55"/>
      <c r="H7" s="56"/>
      <c r="I7" s="77"/>
      <c r="J7" s="78"/>
    </row>
    <row r="8" spans="1:10" x14ac:dyDescent="0.2">
      <c r="A8" s="142" t="s">
        <v>336</v>
      </c>
      <c r="B8" s="63">
        <v>0</v>
      </c>
      <c r="C8" s="64">
        <v>1</v>
      </c>
      <c r="D8" s="63">
        <v>1</v>
      </c>
      <c r="E8" s="64">
        <v>7</v>
      </c>
      <c r="F8" s="65"/>
      <c r="G8" s="63">
        <f>B8-C8</f>
        <v>-1</v>
      </c>
      <c r="H8" s="64">
        <f>D8-E8</f>
        <v>-6</v>
      </c>
      <c r="I8" s="79">
        <f>IF(C8=0, "-", IF(G8/C8&lt;10, G8/C8, "&gt;999%"))</f>
        <v>-1</v>
      </c>
      <c r="J8" s="80">
        <f>IF(E8=0, "-", IF(H8/E8&lt;10, H8/E8, "&gt;999%"))</f>
        <v>-0.8571428571428571</v>
      </c>
    </row>
    <row r="9" spans="1:10" x14ac:dyDescent="0.2">
      <c r="A9" s="117" t="s">
        <v>252</v>
      </c>
      <c r="B9" s="55">
        <v>8</v>
      </c>
      <c r="C9" s="56">
        <v>19</v>
      </c>
      <c r="D9" s="55">
        <v>61</v>
      </c>
      <c r="E9" s="56">
        <v>112</v>
      </c>
      <c r="F9" s="57"/>
      <c r="G9" s="55">
        <f>B9-C9</f>
        <v>-11</v>
      </c>
      <c r="H9" s="56">
        <f>D9-E9</f>
        <v>-51</v>
      </c>
      <c r="I9" s="77">
        <f>IF(C9=0, "-", IF(G9/C9&lt;10, G9/C9, "&gt;999%"))</f>
        <v>-0.57894736842105265</v>
      </c>
      <c r="J9" s="78">
        <f>IF(E9=0, "-", IF(H9/E9&lt;10, H9/E9, "&gt;999%"))</f>
        <v>-0.45535714285714285</v>
      </c>
    </row>
    <row r="10" spans="1:10" x14ac:dyDescent="0.2">
      <c r="A10" s="117" t="s">
        <v>202</v>
      </c>
      <c r="B10" s="55">
        <v>5</v>
      </c>
      <c r="C10" s="56">
        <v>5</v>
      </c>
      <c r="D10" s="55">
        <v>26</v>
      </c>
      <c r="E10" s="56">
        <v>36</v>
      </c>
      <c r="F10" s="57"/>
      <c r="G10" s="55">
        <f>B10-C10</f>
        <v>0</v>
      </c>
      <c r="H10" s="56">
        <f>D10-E10</f>
        <v>-10</v>
      </c>
      <c r="I10" s="77">
        <f>IF(C10=0, "-", IF(G10/C10&lt;10, G10/C10, "&gt;999%"))</f>
        <v>0</v>
      </c>
      <c r="J10" s="78">
        <f>IF(E10=0, "-", IF(H10/E10&lt;10, H10/E10, "&gt;999%"))</f>
        <v>-0.27777777777777779</v>
      </c>
    </row>
    <row r="11" spans="1:10" x14ac:dyDescent="0.2">
      <c r="A11" s="117" t="s">
        <v>454</v>
      </c>
      <c r="B11" s="55">
        <v>10</v>
      </c>
      <c r="C11" s="56">
        <v>9</v>
      </c>
      <c r="D11" s="55">
        <v>55</v>
      </c>
      <c r="E11" s="56">
        <v>101</v>
      </c>
      <c r="F11" s="57"/>
      <c r="G11" s="55">
        <f>B11-C11</f>
        <v>1</v>
      </c>
      <c r="H11" s="56">
        <f>D11-E11</f>
        <v>-46</v>
      </c>
      <c r="I11" s="77">
        <f>IF(C11=0, "-", IF(G11/C11&lt;10, G11/C11, "&gt;999%"))</f>
        <v>0.1111111111111111</v>
      </c>
      <c r="J11" s="78">
        <f>IF(E11=0, "-", IF(H11/E11&lt;10, H11/E11, "&gt;999%"))</f>
        <v>-0.45544554455445546</v>
      </c>
    </row>
    <row r="12" spans="1:10" s="38" customFormat="1" x14ac:dyDescent="0.2">
      <c r="A12" s="143" t="s">
        <v>643</v>
      </c>
      <c r="B12" s="32">
        <v>23</v>
      </c>
      <c r="C12" s="33">
        <v>34</v>
      </c>
      <c r="D12" s="32">
        <v>143</v>
      </c>
      <c r="E12" s="33">
        <v>256</v>
      </c>
      <c r="F12" s="34"/>
      <c r="G12" s="32">
        <f>B12-C12</f>
        <v>-11</v>
      </c>
      <c r="H12" s="33">
        <f>D12-E12</f>
        <v>-113</v>
      </c>
      <c r="I12" s="35">
        <f>IF(C12=0, "-", IF(G12/C12&lt;10, G12/C12, "&gt;999%"))</f>
        <v>-0.3235294117647059</v>
      </c>
      <c r="J12" s="36">
        <f>IF(E12=0, "-", IF(H12/E12&lt;10, H12/E12, "&gt;999%"))</f>
        <v>-0.44140625</v>
      </c>
    </row>
    <row r="13" spans="1:10" x14ac:dyDescent="0.2">
      <c r="A13" s="142"/>
      <c r="B13" s="63"/>
      <c r="C13" s="64"/>
      <c r="D13" s="63"/>
      <c r="E13" s="64"/>
      <c r="F13" s="65"/>
      <c r="G13" s="63"/>
      <c r="H13" s="64"/>
      <c r="I13" s="79"/>
      <c r="J13" s="80"/>
    </row>
    <row r="14" spans="1:10" x14ac:dyDescent="0.2">
      <c r="A14" s="111" t="s">
        <v>50</v>
      </c>
      <c r="B14" s="55"/>
      <c r="C14" s="56"/>
      <c r="D14" s="55"/>
      <c r="E14" s="56"/>
      <c r="F14" s="57"/>
      <c r="G14" s="55"/>
      <c r="H14" s="56"/>
      <c r="I14" s="77"/>
      <c r="J14" s="78"/>
    </row>
    <row r="15" spans="1:10" x14ac:dyDescent="0.2">
      <c r="A15" s="117" t="s">
        <v>337</v>
      </c>
      <c r="B15" s="55">
        <v>2</v>
      </c>
      <c r="C15" s="56">
        <v>1</v>
      </c>
      <c r="D15" s="55">
        <v>2</v>
      </c>
      <c r="E15" s="56">
        <v>8</v>
      </c>
      <c r="F15" s="57"/>
      <c r="G15" s="55">
        <f>B15-C15</f>
        <v>1</v>
      </c>
      <c r="H15" s="56">
        <f>D15-E15</f>
        <v>-6</v>
      </c>
      <c r="I15" s="77">
        <f>IF(C15=0, "-", IF(G15/C15&lt;10, G15/C15, "&gt;999%"))</f>
        <v>1</v>
      </c>
      <c r="J15" s="78">
        <f>IF(E15=0, "-", IF(H15/E15&lt;10, H15/E15, "&gt;999%"))</f>
        <v>-0.75</v>
      </c>
    </row>
    <row r="16" spans="1:10" s="38" customFormat="1" x14ac:dyDescent="0.2">
      <c r="A16" s="143" t="s">
        <v>644</v>
      </c>
      <c r="B16" s="32">
        <v>2</v>
      </c>
      <c r="C16" s="33">
        <v>1</v>
      </c>
      <c r="D16" s="32">
        <v>2</v>
      </c>
      <c r="E16" s="33">
        <v>8</v>
      </c>
      <c r="F16" s="34"/>
      <c r="G16" s="32">
        <f>B16-C16</f>
        <v>1</v>
      </c>
      <c r="H16" s="33">
        <f>D16-E16</f>
        <v>-6</v>
      </c>
      <c r="I16" s="35">
        <f>IF(C16=0, "-", IF(G16/C16&lt;10, G16/C16, "&gt;999%"))</f>
        <v>1</v>
      </c>
      <c r="J16" s="36">
        <f>IF(E16=0, "-", IF(H16/E16&lt;10, H16/E16, "&gt;999%"))</f>
        <v>-0.75</v>
      </c>
    </row>
    <row r="17" spans="1:10" x14ac:dyDescent="0.2">
      <c r="A17" s="142"/>
      <c r="B17" s="63"/>
      <c r="C17" s="64"/>
      <c r="D17" s="63"/>
      <c r="E17" s="64"/>
      <c r="F17" s="65"/>
      <c r="G17" s="63"/>
      <c r="H17" s="64"/>
      <c r="I17" s="79"/>
      <c r="J17" s="80"/>
    </row>
    <row r="18" spans="1:10" x14ac:dyDescent="0.2">
      <c r="A18" s="111" t="s">
        <v>51</v>
      </c>
      <c r="B18" s="55"/>
      <c r="C18" s="56"/>
      <c r="D18" s="55"/>
      <c r="E18" s="56"/>
      <c r="F18" s="57"/>
      <c r="G18" s="55"/>
      <c r="H18" s="56"/>
      <c r="I18" s="77"/>
      <c r="J18" s="78"/>
    </row>
    <row r="19" spans="1:10" x14ac:dyDescent="0.2">
      <c r="A19" s="117" t="s">
        <v>358</v>
      </c>
      <c r="B19" s="55">
        <v>1</v>
      </c>
      <c r="C19" s="56">
        <v>6</v>
      </c>
      <c r="D19" s="55">
        <v>9</v>
      </c>
      <c r="E19" s="56">
        <v>16</v>
      </c>
      <c r="F19" s="57"/>
      <c r="G19" s="55">
        <f>B19-C19</f>
        <v>-5</v>
      </c>
      <c r="H19" s="56">
        <f>D19-E19</f>
        <v>-7</v>
      </c>
      <c r="I19" s="77">
        <f>IF(C19=0, "-", IF(G19/C19&lt;10, G19/C19, "&gt;999%"))</f>
        <v>-0.83333333333333337</v>
      </c>
      <c r="J19" s="78">
        <f>IF(E19=0, "-", IF(H19/E19&lt;10, H19/E19, "&gt;999%"))</f>
        <v>-0.4375</v>
      </c>
    </row>
    <row r="20" spans="1:10" s="38" customFormat="1" x14ac:dyDescent="0.2">
      <c r="A20" s="143" t="s">
        <v>645</v>
      </c>
      <c r="B20" s="32">
        <v>1</v>
      </c>
      <c r="C20" s="33">
        <v>6</v>
      </c>
      <c r="D20" s="32">
        <v>9</v>
      </c>
      <c r="E20" s="33">
        <v>16</v>
      </c>
      <c r="F20" s="34"/>
      <c r="G20" s="32">
        <f>B20-C20</f>
        <v>-5</v>
      </c>
      <c r="H20" s="33">
        <f>D20-E20</f>
        <v>-7</v>
      </c>
      <c r="I20" s="35">
        <f>IF(C20=0, "-", IF(G20/C20&lt;10, G20/C20, "&gt;999%"))</f>
        <v>-0.83333333333333337</v>
      </c>
      <c r="J20" s="36">
        <f>IF(E20=0, "-", IF(H20/E20&lt;10, H20/E20, "&gt;999%"))</f>
        <v>-0.4375</v>
      </c>
    </row>
    <row r="21" spans="1:10" x14ac:dyDescent="0.2">
      <c r="A21" s="142"/>
      <c r="B21" s="63"/>
      <c r="C21" s="64"/>
      <c r="D21" s="63"/>
      <c r="E21" s="64"/>
      <c r="F21" s="65"/>
      <c r="G21" s="63"/>
      <c r="H21" s="64"/>
      <c r="I21" s="79"/>
      <c r="J21" s="80"/>
    </row>
    <row r="22" spans="1:10" x14ac:dyDescent="0.2">
      <c r="A22" s="111" t="s">
        <v>52</v>
      </c>
      <c r="B22" s="55"/>
      <c r="C22" s="56"/>
      <c r="D22" s="55"/>
      <c r="E22" s="56"/>
      <c r="F22" s="57"/>
      <c r="G22" s="55"/>
      <c r="H22" s="56"/>
      <c r="I22" s="77"/>
      <c r="J22" s="78"/>
    </row>
    <row r="23" spans="1:10" x14ac:dyDescent="0.2">
      <c r="A23" s="117" t="s">
        <v>194</v>
      </c>
      <c r="B23" s="55">
        <v>16</v>
      </c>
      <c r="C23" s="56">
        <v>3</v>
      </c>
      <c r="D23" s="55">
        <v>62</v>
      </c>
      <c r="E23" s="56">
        <v>36</v>
      </c>
      <c r="F23" s="57"/>
      <c r="G23" s="55">
        <f t="shared" ref="G23:G39" si="0">B23-C23</f>
        <v>13</v>
      </c>
      <c r="H23" s="56">
        <f t="shared" ref="H23:H39" si="1">D23-E23</f>
        <v>26</v>
      </c>
      <c r="I23" s="77">
        <f t="shared" ref="I23:I39" si="2">IF(C23=0, "-", IF(G23/C23&lt;10, G23/C23, "&gt;999%"))</f>
        <v>4.333333333333333</v>
      </c>
      <c r="J23" s="78">
        <f t="shared" ref="J23:J39" si="3">IF(E23=0, "-", IF(H23/E23&lt;10, H23/E23, "&gt;999%"))</f>
        <v>0.72222222222222221</v>
      </c>
    </row>
    <row r="24" spans="1:10" x14ac:dyDescent="0.2">
      <c r="A24" s="117" t="s">
        <v>225</v>
      </c>
      <c r="B24" s="55">
        <v>98</v>
      </c>
      <c r="C24" s="56">
        <v>62</v>
      </c>
      <c r="D24" s="55">
        <v>252</v>
      </c>
      <c r="E24" s="56">
        <v>481</v>
      </c>
      <c r="F24" s="57"/>
      <c r="G24" s="55">
        <f t="shared" si="0"/>
        <v>36</v>
      </c>
      <c r="H24" s="56">
        <f t="shared" si="1"/>
        <v>-229</v>
      </c>
      <c r="I24" s="77">
        <f t="shared" si="2"/>
        <v>0.58064516129032262</v>
      </c>
      <c r="J24" s="78">
        <f t="shared" si="3"/>
        <v>-0.47609147609147612</v>
      </c>
    </row>
    <row r="25" spans="1:10" x14ac:dyDescent="0.2">
      <c r="A25" s="117" t="s">
        <v>325</v>
      </c>
      <c r="B25" s="55">
        <v>7</v>
      </c>
      <c r="C25" s="56">
        <v>4</v>
      </c>
      <c r="D25" s="55">
        <v>26</v>
      </c>
      <c r="E25" s="56">
        <v>36</v>
      </c>
      <c r="F25" s="57"/>
      <c r="G25" s="55">
        <f t="shared" si="0"/>
        <v>3</v>
      </c>
      <c r="H25" s="56">
        <f t="shared" si="1"/>
        <v>-10</v>
      </c>
      <c r="I25" s="77">
        <f t="shared" si="2"/>
        <v>0.75</v>
      </c>
      <c r="J25" s="78">
        <f t="shared" si="3"/>
        <v>-0.27777777777777779</v>
      </c>
    </row>
    <row r="26" spans="1:10" x14ac:dyDescent="0.2">
      <c r="A26" s="117" t="s">
        <v>253</v>
      </c>
      <c r="B26" s="55">
        <v>43</v>
      </c>
      <c r="C26" s="56">
        <v>30</v>
      </c>
      <c r="D26" s="55">
        <v>89</v>
      </c>
      <c r="E26" s="56">
        <v>241</v>
      </c>
      <c r="F26" s="57"/>
      <c r="G26" s="55">
        <f t="shared" si="0"/>
        <v>13</v>
      </c>
      <c r="H26" s="56">
        <f t="shared" si="1"/>
        <v>-152</v>
      </c>
      <c r="I26" s="77">
        <f t="shared" si="2"/>
        <v>0.43333333333333335</v>
      </c>
      <c r="J26" s="78">
        <f t="shared" si="3"/>
        <v>-0.63070539419087135</v>
      </c>
    </row>
    <row r="27" spans="1:10" x14ac:dyDescent="0.2">
      <c r="A27" s="117" t="s">
        <v>338</v>
      </c>
      <c r="B27" s="55">
        <v>8</v>
      </c>
      <c r="C27" s="56">
        <v>8</v>
      </c>
      <c r="D27" s="55">
        <v>23</v>
      </c>
      <c r="E27" s="56">
        <v>49</v>
      </c>
      <c r="F27" s="57"/>
      <c r="G27" s="55">
        <f t="shared" si="0"/>
        <v>0</v>
      </c>
      <c r="H27" s="56">
        <f t="shared" si="1"/>
        <v>-26</v>
      </c>
      <c r="I27" s="77">
        <f t="shared" si="2"/>
        <v>0</v>
      </c>
      <c r="J27" s="78">
        <f t="shared" si="3"/>
        <v>-0.53061224489795922</v>
      </c>
    </row>
    <row r="28" spans="1:10" x14ac:dyDescent="0.2">
      <c r="A28" s="117" t="s">
        <v>254</v>
      </c>
      <c r="B28" s="55">
        <v>20</v>
      </c>
      <c r="C28" s="56">
        <v>14</v>
      </c>
      <c r="D28" s="55">
        <v>64</v>
      </c>
      <c r="E28" s="56">
        <v>100</v>
      </c>
      <c r="F28" s="57"/>
      <c r="G28" s="55">
        <f t="shared" si="0"/>
        <v>6</v>
      </c>
      <c r="H28" s="56">
        <f t="shared" si="1"/>
        <v>-36</v>
      </c>
      <c r="I28" s="77">
        <f t="shared" si="2"/>
        <v>0.42857142857142855</v>
      </c>
      <c r="J28" s="78">
        <f t="shared" si="3"/>
        <v>-0.36</v>
      </c>
    </row>
    <row r="29" spans="1:10" x14ac:dyDescent="0.2">
      <c r="A29" s="117" t="s">
        <v>276</v>
      </c>
      <c r="B29" s="55">
        <v>6</v>
      </c>
      <c r="C29" s="56">
        <v>0</v>
      </c>
      <c r="D29" s="55">
        <v>13</v>
      </c>
      <c r="E29" s="56">
        <v>1</v>
      </c>
      <c r="F29" s="57"/>
      <c r="G29" s="55">
        <f t="shared" si="0"/>
        <v>6</v>
      </c>
      <c r="H29" s="56">
        <f t="shared" si="1"/>
        <v>12</v>
      </c>
      <c r="I29" s="77" t="str">
        <f t="shared" si="2"/>
        <v>-</v>
      </c>
      <c r="J29" s="78" t="str">
        <f t="shared" si="3"/>
        <v>&gt;999%</v>
      </c>
    </row>
    <row r="30" spans="1:10" x14ac:dyDescent="0.2">
      <c r="A30" s="117" t="s">
        <v>277</v>
      </c>
      <c r="B30" s="55">
        <v>1</v>
      </c>
      <c r="C30" s="56">
        <v>4</v>
      </c>
      <c r="D30" s="55">
        <v>9</v>
      </c>
      <c r="E30" s="56">
        <v>20</v>
      </c>
      <c r="F30" s="57"/>
      <c r="G30" s="55">
        <f t="shared" si="0"/>
        <v>-3</v>
      </c>
      <c r="H30" s="56">
        <f t="shared" si="1"/>
        <v>-11</v>
      </c>
      <c r="I30" s="77">
        <f t="shared" si="2"/>
        <v>-0.75</v>
      </c>
      <c r="J30" s="78">
        <f t="shared" si="3"/>
        <v>-0.55000000000000004</v>
      </c>
    </row>
    <row r="31" spans="1:10" x14ac:dyDescent="0.2">
      <c r="A31" s="117" t="s">
        <v>291</v>
      </c>
      <c r="B31" s="55">
        <v>1</v>
      </c>
      <c r="C31" s="56">
        <v>1</v>
      </c>
      <c r="D31" s="55">
        <v>3</v>
      </c>
      <c r="E31" s="56">
        <v>2</v>
      </c>
      <c r="F31" s="57"/>
      <c r="G31" s="55">
        <f t="shared" si="0"/>
        <v>0</v>
      </c>
      <c r="H31" s="56">
        <f t="shared" si="1"/>
        <v>1</v>
      </c>
      <c r="I31" s="77">
        <f t="shared" si="2"/>
        <v>0</v>
      </c>
      <c r="J31" s="78">
        <f t="shared" si="3"/>
        <v>0.5</v>
      </c>
    </row>
    <row r="32" spans="1:10" x14ac:dyDescent="0.2">
      <c r="A32" s="117" t="s">
        <v>416</v>
      </c>
      <c r="B32" s="55">
        <v>38</v>
      </c>
      <c r="C32" s="56">
        <v>41</v>
      </c>
      <c r="D32" s="55">
        <v>163</v>
      </c>
      <c r="E32" s="56">
        <v>277</v>
      </c>
      <c r="F32" s="57"/>
      <c r="G32" s="55">
        <f t="shared" si="0"/>
        <v>-3</v>
      </c>
      <c r="H32" s="56">
        <f t="shared" si="1"/>
        <v>-114</v>
      </c>
      <c r="I32" s="77">
        <f t="shared" si="2"/>
        <v>-7.3170731707317069E-2</v>
      </c>
      <c r="J32" s="78">
        <f t="shared" si="3"/>
        <v>-0.41155234657039713</v>
      </c>
    </row>
    <row r="33" spans="1:10" x14ac:dyDescent="0.2">
      <c r="A33" s="117" t="s">
        <v>417</v>
      </c>
      <c r="B33" s="55">
        <v>103</v>
      </c>
      <c r="C33" s="56">
        <v>0</v>
      </c>
      <c r="D33" s="55">
        <v>485</v>
      </c>
      <c r="E33" s="56">
        <v>68</v>
      </c>
      <c r="F33" s="57"/>
      <c r="G33" s="55">
        <f t="shared" si="0"/>
        <v>103</v>
      </c>
      <c r="H33" s="56">
        <f t="shared" si="1"/>
        <v>417</v>
      </c>
      <c r="I33" s="77" t="str">
        <f t="shared" si="2"/>
        <v>-</v>
      </c>
      <c r="J33" s="78">
        <f t="shared" si="3"/>
        <v>6.132352941176471</v>
      </c>
    </row>
    <row r="34" spans="1:10" x14ac:dyDescent="0.2">
      <c r="A34" s="117" t="s">
        <v>455</v>
      </c>
      <c r="B34" s="55">
        <v>135</v>
      </c>
      <c r="C34" s="56">
        <v>118</v>
      </c>
      <c r="D34" s="55">
        <v>461</v>
      </c>
      <c r="E34" s="56">
        <v>550</v>
      </c>
      <c r="F34" s="57"/>
      <c r="G34" s="55">
        <f t="shared" si="0"/>
        <v>17</v>
      </c>
      <c r="H34" s="56">
        <f t="shared" si="1"/>
        <v>-89</v>
      </c>
      <c r="I34" s="77">
        <f t="shared" si="2"/>
        <v>0.1440677966101695</v>
      </c>
      <c r="J34" s="78">
        <f t="shared" si="3"/>
        <v>-0.16181818181818181</v>
      </c>
    </row>
    <row r="35" spans="1:10" x14ac:dyDescent="0.2">
      <c r="A35" s="117" t="s">
        <v>499</v>
      </c>
      <c r="B35" s="55">
        <v>75</v>
      </c>
      <c r="C35" s="56">
        <v>7</v>
      </c>
      <c r="D35" s="55">
        <v>242</v>
      </c>
      <c r="E35" s="56">
        <v>41</v>
      </c>
      <c r="F35" s="57"/>
      <c r="G35" s="55">
        <f t="shared" si="0"/>
        <v>68</v>
      </c>
      <c r="H35" s="56">
        <f t="shared" si="1"/>
        <v>201</v>
      </c>
      <c r="I35" s="77">
        <f t="shared" si="2"/>
        <v>9.7142857142857135</v>
      </c>
      <c r="J35" s="78">
        <f t="shared" si="3"/>
        <v>4.9024390243902438</v>
      </c>
    </row>
    <row r="36" spans="1:10" x14ac:dyDescent="0.2">
      <c r="A36" s="117" t="s">
        <v>522</v>
      </c>
      <c r="B36" s="55">
        <v>5</v>
      </c>
      <c r="C36" s="56">
        <v>13</v>
      </c>
      <c r="D36" s="55">
        <v>41</v>
      </c>
      <c r="E36" s="56">
        <v>61</v>
      </c>
      <c r="F36" s="57"/>
      <c r="G36" s="55">
        <f t="shared" si="0"/>
        <v>-8</v>
      </c>
      <c r="H36" s="56">
        <f t="shared" si="1"/>
        <v>-20</v>
      </c>
      <c r="I36" s="77">
        <f t="shared" si="2"/>
        <v>-0.61538461538461542</v>
      </c>
      <c r="J36" s="78">
        <f t="shared" si="3"/>
        <v>-0.32786885245901637</v>
      </c>
    </row>
    <row r="37" spans="1:10" x14ac:dyDescent="0.2">
      <c r="A37" s="117" t="s">
        <v>359</v>
      </c>
      <c r="B37" s="55">
        <v>1</v>
      </c>
      <c r="C37" s="56">
        <v>0</v>
      </c>
      <c r="D37" s="55">
        <v>1</v>
      </c>
      <c r="E37" s="56">
        <v>2</v>
      </c>
      <c r="F37" s="57"/>
      <c r="G37" s="55">
        <f t="shared" si="0"/>
        <v>1</v>
      </c>
      <c r="H37" s="56">
        <f t="shared" si="1"/>
        <v>-1</v>
      </c>
      <c r="I37" s="77" t="str">
        <f t="shared" si="2"/>
        <v>-</v>
      </c>
      <c r="J37" s="78">
        <f t="shared" si="3"/>
        <v>-0.5</v>
      </c>
    </row>
    <row r="38" spans="1:10" x14ac:dyDescent="0.2">
      <c r="A38" s="117" t="s">
        <v>339</v>
      </c>
      <c r="B38" s="55">
        <v>2</v>
      </c>
      <c r="C38" s="56">
        <v>0</v>
      </c>
      <c r="D38" s="55">
        <v>4</v>
      </c>
      <c r="E38" s="56">
        <v>4</v>
      </c>
      <c r="F38" s="57"/>
      <c r="G38" s="55">
        <f t="shared" si="0"/>
        <v>2</v>
      </c>
      <c r="H38" s="56">
        <f t="shared" si="1"/>
        <v>0</v>
      </c>
      <c r="I38" s="77" t="str">
        <f t="shared" si="2"/>
        <v>-</v>
      </c>
      <c r="J38" s="78">
        <f t="shared" si="3"/>
        <v>0</v>
      </c>
    </row>
    <row r="39" spans="1:10" s="38" customFormat="1" x14ac:dyDescent="0.2">
      <c r="A39" s="143" t="s">
        <v>646</v>
      </c>
      <c r="B39" s="32">
        <v>559</v>
      </c>
      <c r="C39" s="33">
        <v>305</v>
      </c>
      <c r="D39" s="32">
        <v>1938</v>
      </c>
      <c r="E39" s="33">
        <v>1969</v>
      </c>
      <c r="F39" s="34"/>
      <c r="G39" s="32">
        <f t="shared" si="0"/>
        <v>254</v>
      </c>
      <c r="H39" s="33">
        <f t="shared" si="1"/>
        <v>-31</v>
      </c>
      <c r="I39" s="35">
        <f t="shared" si="2"/>
        <v>0.83278688524590161</v>
      </c>
      <c r="J39" s="36">
        <f t="shared" si="3"/>
        <v>-1.5744032503809041E-2</v>
      </c>
    </row>
    <row r="40" spans="1:10" x14ac:dyDescent="0.2">
      <c r="A40" s="142"/>
      <c r="B40" s="63"/>
      <c r="C40" s="64"/>
      <c r="D40" s="63"/>
      <c r="E40" s="64"/>
      <c r="F40" s="65"/>
      <c r="G40" s="63"/>
      <c r="H40" s="64"/>
      <c r="I40" s="79"/>
      <c r="J40" s="80"/>
    </row>
    <row r="41" spans="1:10" x14ac:dyDescent="0.2">
      <c r="A41" s="111" t="s">
        <v>53</v>
      </c>
      <c r="B41" s="55"/>
      <c r="C41" s="56"/>
      <c r="D41" s="55"/>
      <c r="E41" s="56"/>
      <c r="F41" s="57"/>
      <c r="G41" s="55"/>
      <c r="H41" s="56"/>
      <c r="I41" s="77"/>
      <c r="J41" s="78"/>
    </row>
    <row r="42" spans="1:10" x14ac:dyDescent="0.2">
      <c r="A42" s="117" t="s">
        <v>523</v>
      </c>
      <c r="B42" s="55">
        <v>2</v>
      </c>
      <c r="C42" s="56">
        <v>3</v>
      </c>
      <c r="D42" s="55">
        <v>7</v>
      </c>
      <c r="E42" s="56">
        <v>12</v>
      </c>
      <c r="F42" s="57"/>
      <c r="G42" s="55">
        <f>B42-C42</f>
        <v>-1</v>
      </c>
      <c r="H42" s="56">
        <f>D42-E42</f>
        <v>-5</v>
      </c>
      <c r="I42" s="77">
        <f>IF(C42=0, "-", IF(G42/C42&lt;10, G42/C42, "&gt;999%"))</f>
        <v>-0.33333333333333331</v>
      </c>
      <c r="J42" s="78">
        <f>IF(E42=0, "-", IF(H42/E42&lt;10, H42/E42, "&gt;999%"))</f>
        <v>-0.41666666666666669</v>
      </c>
    </row>
    <row r="43" spans="1:10" x14ac:dyDescent="0.2">
      <c r="A43" s="117" t="s">
        <v>360</v>
      </c>
      <c r="B43" s="55">
        <v>1</v>
      </c>
      <c r="C43" s="56">
        <v>2</v>
      </c>
      <c r="D43" s="55">
        <v>13</v>
      </c>
      <c r="E43" s="56">
        <v>14</v>
      </c>
      <c r="F43" s="57"/>
      <c r="G43" s="55">
        <f>B43-C43</f>
        <v>-1</v>
      </c>
      <c r="H43" s="56">
        <f>D43-E43</f>
        <v>-1</v>
      </c>
      <c r="I43" s="77">
        <f>IF(C43=0, "-", IF(G43/C43&lt;10, G43/C43, "&gt;999%"))</f>
        <v>-0.5</v>
      </c>
      <c r="J43" s="78">
        <f>IF(E43=0, "-", IF(H43/E43&lt;10, H43/E43, "&gt;999%"))</f>
        <v>-7.1428571428571425E-2</v>
      </c>
    </row>
    <row r="44" spans="1:10" x14ac:dyDescent="0.2">
      <c r="A44" s="117" t="s">
        <v>292</v>
      </c>
      <c r="B44" s="55">
        <v>0</v>
      </c>
      <c r="C44" s="56">
        <v>1</v>
      </c>
      <c r="D44" s="55">
        <v>2</v>
      </c>
      <c r="E44" s="56">
        <v>2</v>
      </c>
      <c r="F44" s="57"/>
      <c r="G44" s="55">
        <f>B44-C44</f>
        <v>-1</v>
      </c>
      <c r="H44" s="56">
        <f>D44-E44</f>
        <v>0</v>
      </c>
      <c r="I44" s="77">
        <f>IF(C44=0, "-", IF(G44/C44&lt;10, G44/C44, "&gt;999%"))</f>
        <v>-1</v>
      </c>
      <c r="J44" s="78">
        <f>IF(E44=0, "-", IF(H44/E44&lt;10, H44/E44, "&gt;999%"))</f>
        <v>0</v>
      </c>
    </row>
    <row r="45" spans="1:10" s="38" customFormat="1" x14ac:dyDescent="0.2">
      <c r="A45" s="143" t="s">
        <v>647</v>
      </c>
      <c r="B45" s="32">
        <v>3</v>
      </c>
      <c r="C45" s="33">
        <v>6</v>
      </c>
      <c r="D45" s="32">
        <v>22</v>
      </c>
      <c r="E45" s="33">
        <v>28</v>
      </c>
      <c r="F45" s="34"/>
      <c r="G45" s="32">
        <f>B45-C45</f>
        <v>-3</v>
      </c>
      <c r="H45" s="33">
        <f>D45-E45</f>
        <v>-6</v>
      </c>
      <c r="I45" s="35">
        <f>IF(C45=0, "-", IF(G45/C45&lt;10, G45/C45, "&gt;999%"))</f>
        <v>-0.5</v>
      </c>
      <c r="J45" s="36">
        <f>IF(E45=0, "-", IF(H45/E45&lt;10, H45/E45, "&gt;999%"))</f>
        <v>-0.21428571428571427</v>
      </c>
    </row>
    <row r="46" spans="1:10" x14ac:dyDescent="0.2">
      <c r="A46" s="142"/>
      <c r="B46" s="63"/>
      <c r="C46" s="64"/>
      <c r="D46" s="63"/>
      <c r="E46" s="64"/>
      <c r="F46" s="65"/>
      <c r="G46" s="63"/>
      <c r="H46" s="64"/>
      <c r="I46" s="79"/>
      <c r="J46" s="80"/>
    </row>
    <row r="47" spans="1:10" x14ac:dyDescent="0.2">
      <c r="A47" s="111" t="s">
        <v>54</v>
      </c>
      <c r="B47" s="55"/>
      <c r="C47" s="56"/>
      <c r="D47" s="55"/>
      <c r="E47" s="56"/>
      <c r="F47" s="57"/>
      <c r="G47" s="55"/>
      <c r="H47" s="56"/>
      <c r="I47" s="77"/>
      <c r="J47" s="78"/>
    </row>
    <row r="48" spans="1:10" x14ac:dyDescent="0.2">
      <c r="A48" s="117" t="s">
        <v>226</v>
      </c>
      <c r="B48" s="55">
        <v>138</v>
      </c>
      <c r="C48" s="56">
        <v>81</v>
      </c>
      <c r="D48" s="55">
        <v>440</v>
      </c>
      <c r="E48" s="56">
        <v>452</v>
      </c>
      <c r="F48" s="57"/>
      <c r="G48" s="55">
        <f t="shared" ref="G48:G72" si="4">B48-C48</f>
        <v>57</v>
      </c>
      <c r="H48" s="56">
        <f t="shared" ref="H48:H72" si="5">D48-E48</f>
        <v>-12</v>
      </c>
      <c r="I48" s="77">
        <f t="shared" ref="I48:I72" si="6">IF(C48=0, "-", IF(G48/C48&lt;10, G48/C48, "&gt;999%"))</f>
        <v>0.70370370370370372</v>
      </c>
      <c r="J48" s="78">
        <f t="shared" ref="J48:J72" si="7">IF(E48=0, "-", IF(H48/E48&lt;10, H48/E48, "&gt;999%"))</f>
        <v>-2.6548672566371681E-2</v>
      </c>
    </row>
    <row r="49" spans="1:10" x14ac:dyDescent="0.2">
      <c r="A49" s="117" t="s">
        <v>227</v>
      </c>
      <c r="B49" s="55">
        <v>1</v>
      </c>
      <c r="C49" s="56">
        <v>1</v>
      </c>
      <c r="D49" s="55">
        <v>2</v>
      </c>
      <c r="E49" s="56">
        <v>15</v>
      </c>
      <c r="F49" s="57"/>
      <c r="G49" s="55">
        <f t="shared" si="4"/>
        <v>0</v>
      </c>
      <c r="H49" s="56">
        <f t="shared" si="5"/>
        <v>-13</v>
      </c>
      <c r="I49" s="77">
        <f t="shared" si="6"/>
        <v>0</v>
      </c>
      <c r="J49" s="78">
        <f t="shared" si="7"/>
        <v>-0.8666666666666667</v>
      </c>
    </row>
    <row r="50" spans="1:10" x14ac:dyDescent="0.2">
      <c r="A50" s="117" t="s">
        <v>326</v>
      </c>
      <c r="B50" s="55">
        <v>31</v>
      </c>
      <c r="C50" s="56">
        <v>46</v>
      </c>
      <c r="D50" s="55">
        <v>135</v>
      </c>
      <c r="E50" s="56">
        <v>258</v>
      </c>
      <c r="F50" s="57"/>
      <c r="G50" s="55">
        <f t="shared" si="4"/>
        <v>-15</v>
      </c>
      <c r="H50" s="56">
        <f t="shared" si="5"/>
        <v>-123</v>
      </c>
      <c r="I50" s="77">
        <f t="shared" si="6"/>
        <v>-0.32608695652173914</v>
      </c>
      <c r="J50" s="78">
        <f t="shared" si="7"/>
        <v>-0.47674418604651164</v>
      </c>
    </row>
    <row r="51" spans="1:10" x14ac:dyDescent="0.2">
      <c r="A51" s="117" t="s">
        <v>228</v>
      </c>
      <c r="B51" s="55">
        <v>88</v>
      </c>
      <c r="C51" s="56">
        <v>0</v>
      </c>
      <c r="D51" s="55">
        <v>272</v>
      </c>
      <c r="E51" s="56">
        <v>0</v>
      </c>
      <c r="F51" s="57"/>
      <c r="G51" s="55">
        <f t="shared" si="4"/>
        <v>88</v>
      </c>
      <c r="H51" s="56">
        <f t="shared" si="5"/>
        <v>272</v>
      </c>
      <c r="I51" s="77" t="str">
        <f t="shared" si="6"/>
        <v>-</v>
      </c>
      <c r="J51" s="78" t="str">
        <f t="shared" si="7"/>
        <v>-</v>
      </c>
    </row>
    <row r="52" spans="1:10" x14ac:dyDescent="0.2">
      <c r="A52" s="117" t="s">
        <v>255</v>
      </c>
      <c r="B52" s="55">
        <v>195</v>
      </c>
      <c r="C52" s="56">
        <v>129</v>
      </c>
      <c r="D52" s="55">
        <v>715</v>
      </c>
      <c r="E52" s="56">
        <v>500</v>
      </c>
      <c r="F52" s="57"/>
      <c r="G52" s="55">
        <f t="shared" si="4"/>
        <v>66</v>
      </c>
      <c r="H52" s="56">
        <f t="shared" si="5"/>
        <v>215</v>
      </c>
      <c r="I52" s="77">
        <f t="shared" si="6"/>
        <v>0.51162790697674421</v>
      </c>
      <c r="J52" s="78">
        <f t="shared" si="7"/>
        <v>0.43</v>
      </c>
    </row>
    <row r="53" spans="1:10" x14ac:dyDescent="0.2">
      <c r="A53" s="117" t="s">
        <v>256</v>
      </c>
      <c r="B53" s="55">
        <v>2</v>
      </c>
      <c r="C53" s="56">
        <v>0</v>
      </c>
      <c r="D53" s="55">
        <v>2</v>
      </c>
      <c r="E53" s="56">
        <v>19</v>
      </c>
      <c r="F53" s="57"/>
      <c r="G53" s="55">
        <f t="shared" si="4"/>
        <v>2</v>
      </c>
      <c r="H53" s="56">
        <f t="shared" si="5"/>
        <v>-17</v>
      </c>
      <c r="I53" s="77" t="str">
        <f t="shared" si="6"/>
        <v>-</v>
      </c>
      <c r="J53" s="78">
        <f t="shared" si="7"/>
        <v>-0.89473684210526316</v>
      </c>
    </row>
    <row r="54" spans="1:10" x14ac:dyDescent="0.2">
      <c r="A54" s="117" t="s">
        <v>340</v>
      </c>
      <c r="B54" s="55">
        <v>42</v>
      </c>
      <c r="C54" s="56">
        <v>16</v>
      </c>
      <c r="D54" s="55">
        <v>108</v>
      </c>
      <c r="E54" s="56">
        <v>188</v>
      </c>
      <c r="F54" s="57"/>
      <c r="G54" s="55">
        <f t="shared" si="4"/>
        <v>26</v>
      </c>
      <c r="H54" s="56">
        <f t="shared" si="5"/>
        <v>-80</v>
      </c>
      <c r="I54" s="77">
        <f t="shared" si="6"/>
        <v>1.625</v>
      </c>
      <c r="J54" s="78">
        <f t="shared" si="7"/>
        <v>-0.42553191489361702</v>
      </c>
    </row>
    <row r="55" spans="1:10" x14ac:dyDescent="0.2">
      <c r="A55" s="117" t="s">
        <v>257</v>
      </c>
      <c r="B55" s="55">
        <v>4</v>
      </c>
      <c r="C55" s="56">
        <v>6</v>
      </c>
      <c r="D55" s="55">
        <v>27</v>
      </c>
      <c r="E55" s="56">
        <v>130</v>
      </c>
      <c r="F55" s="57"/>
      <c r="G55" s="55">
        <f t="shared" si="4"/>
        <v>-2</v>
      </c>
      <c r="H55" s="56">
        <f t="shared" si="5"/>
        <v>-103</v>
      </c>
      <c r="I55" s="77">
        <f t="shared" si="6"/>
        <v>-0.33333333333333331</v>
      </c>
      <c r="J55" s="78">
        <f t="shared" si="7"/>
        <v>-0.79230769230769227</v>
      </c>
    </row>
    <row r="56" spans="1:10" x14ac:dyDescent="0.2">
      <c r="A56" s="117" t="s">
        <v>278</v>
      </c>
      <c r="B56" s="55">
        <v>76</v>
      </c>
      <c r="C56" s="56">
        <v>34</v>
      </c>
      <c r="D56" s="55">
        <v>268</v>
      </c>
      <c r="E56" s="56">
        <v>339</v>
      </c>
      <c r="F56" s="57"/>
      <c r="G56" s="55">
        <f t="shared" si="4"/>
        <v>42</v>
      </c>
      <c r="H56" s="56">
        <f t="shared" si="5"/>
        <v>-71</v>
      </c>
      <c r="I56" s="77">
        <f t="shared" si="6"/>
        <v>1.2352941176470589</v>
      </c>
      <c r="J56" s="78">
        <f t="shared" si="7"/>
        <v>-0.20943952802359883</v>
      </c>
    </row>
    <row r="57" spans="1:10" x14ac:dyDescent="0.2">
      <c r="A57" s="117" t="s">
        <v>361</v>
      </c>
      <c r="B57" s="55">
        <v>0</v>
      </c>
      <c r="C57" s="56">
        <v>0</v>
      </c>
      <c r="D57" s="55">
        <v>8</v>
      </c>
      <c r="E57" s="56">
        <v>4</v>
      </c>
      <c r="F57" s="57"/>
      <c r="G57" s="55">
        <f t="shared" si="4"/>
        <v>0</v>
      </c>
      <c r="H57" s="56">
        <f t="shared" si="5"/>
        <v>4</v>
      </c>
      <c r="I57" s="77" t="str">
        <f t="shared" si="6"/>
        <v>-</v>
      </c>
      <c r="J57" s="78">
        <f t="shared" si="7"/>
        <v>1</v>
      </c>
    </row>
    <row r="58" spans="1:10" x14ac:dyDescent="0.2">
      <c r="A58" s="117" t="s">
        <v>293</v>
      </c>
      <c r="B58" s="55">
        <v>1</v>
      </c>
      <c r="C58" s="56">
        <v>1</v>
      </c>
      <c r="D58" s="55">
        <v>86</v>
      </c>
      <c r="E58" s="56">
        <v>7</v>
      </c>
      <c r="F58" s="57"/>
      <c r="G58" s="55">
        <f t="shared" si="4"/>
        <v>0</v>
      </c>
      <c r="H58" s="56">
        <f t="shared" si="5"/>
        <v>79</v>
      </c>
      <c r="I58" s="77">
        <f t="shared" si="6"/>
        <v>0</v>
      </c>
      <c r="J58" s="78" t="str">
        <f t="shared" si="7"/>
        <v>&gt;999%</v>
      </c>
    </row>
    <row r="59" spans="1:10" x14ac:dyDescent="0.2">
      <c r="A59" s="117" t="s">
        <v>294</v>
      </c>
      <c r="B59" s="55">
        <v>11</v>
      </c>
      <c r="C59" s="56">
        <v>8</v>
      </c>
      <c r="D59" s="55">
        <v>32</v>
      </c>
      <c r="E59" s="56">
        <v>46</v>
      </c>
      <c r="F59" s="57"/>
      <c r="G59" s="55">
        <f t="shared" si="4"/>
        <v>3</v>
      </c>
      <c r="H59" s="56">
        <f t="shared" si="5"/>
        <v>-14</v>
      </c>
      <c r="I59" s="77">
        <f t="shared" si="6"/>
        <v>0.375</v>
      </c>
      <c r="J59" s="78">
        <f t="shared" si="7"/>
        <v>-0.30434782608695654</v>
      </c>
    </row>
    <row r="60" spans="1:10" x14ac:dyDescent="0.2">
      <c r="A60" s="117" t="s">
        <v>362</v>
      </c>
      <c r="B60" s="55">
        <v>11</v>
      </c>
      <c r="C60" s="56">
        <v>3</v>
      </c>
      <c r="D60" s="55">
        <v>29</v>
      </c>
      <c r="E60" s="56">
        <v>22</v>
      </c>
      <c r="F60" s="57"/>
      <c r="G60" s="55">
        <f t="shared" si="4"/>
        <v>8</v>
      </c>
      <c r="H60" s="56">
        <f t="shared" si="5"/>
        <v>7</v>
      </c>
      <c r="I60" s="77">
        <f t="shared" si="6"/>
        <v>2.6666666666666665</v>
      </c>
      <c r="J60" s="78">
        <f t="shared" si="7"/>
        <v>0.31818181818181818</v>
      </c>
    </row>
    <row r="61" spans="1:10" x14ac:dyDescent="0.2">
      <c r="A61" s="117" t="s">
        <v>295</v>
      </c>
      <c r="B61" s="55">
        <v>5</v>
      </c>
      <c r="C61" s="56">
        <v>0</v>
      </c>
      <c r="D61" s="55">
        <v>25</v>
      </c>
      <c r="E61" s="56">
        <v>0</v>
      </c>
      <c r="F61" s="57"/>
      <c r="G61" s="55">
        <f t="shared" si="4"/>
        <v>5</v>
      </c>
      <c r="H61" s="56">
        <f t="shared" si="5"/>
        <v>25</v>
      </c>
      <c r="I61" s="77" t="str">
        <f t="shared" si="6"/>
        <v>-</v>
      </c>
      <c r="J61" s="78" t="str">
        <f t="shared" si="7"/>
        <v>-</v>
      </c>
    </row>
    <row r="62" spans="1:10" x14ac:dyDescent="0.2">
      <c r="A62" s="117" t="s">
        <v>229</v>
      </c>
      <c r="B62" s="55">
        <v>2</v>
      </c>
      <c r="C62" s="56">
        <v>0</v>
      </c>
      <c r="D62" s="55">
        <v>9</v>
      </c>
      <c r="E62" s="56">
        <v>18</v>
      </c>
      <c r="F62" s="57"/>
      <c r="G62" s="55">
        <f t="shared" si="4"/>
        <v>2</v>
      </c>
      <c r="H62" s="56">
        <f t="shared" si="5"/>
        <v>-9</v>
      </c>
      <c r="I62" s="77" t="str">
        <f t="shared" si="6"/>
        <v>-</v>
      </c>
      <c r="J62" s="78">
        <f t="shared" si="7"/>
        <v>-0.5</v>
      </c>
    </row>
    <row r="63" spans="1:10" x14ac:dyDescent="0.2">
      <c r="A63" s="117" t="s">
        <v>363</v>
      </c>
      <c r="B63" s="55">
        <v>2</v>
      </c>
      <c r="C63" s="56">
        <v>0</v>
      </c>
      <c r="D63" s="55">
        <v>7</v>
      </c>
      <c r="E63" s="56">
        <v>4</v>
      </c>
      <c r="F63" s="57"/>
      <c r="G63" s="55">
        <f t="shared" si="4"/>
        <v>2</v>
      </c>
      <c r="H63" s="56">
        <f t="shared" si="5"/>
        <v>3</v>
      </c>
      <c r="I63" s="77" t="str">
        <f t="shared" si="6"/>
        <v>-</v>
      </c>
      <c r="J63" s="78">
        <f t="shared" si="7"/>
        <v>0.75</v>
      </c>
    </row>
    <row r="64" spans="1:10" x14ac:dyDescent="0.2">
      <c r="A64" s="117" t="s">
        <v>418</v>
      </c>
      <c r="B64" s="55">
        <v>167</v>
      </c>
      <c r="C64" s="56">
        <v>104</v>
      </c>
      <c r="D64" s="55">
        <v>693</v>
      </c>
      <c r="E64" s="56">
        <v>545</v>
      </c>
      <c r="F64" s="57"/>
      <c r="G64" s="55">
        <f t="shared" si="4"/>
        <v>63</v>
      </c>
      <c r="H64" s="56">
        <f t="shared" si="5"/>
        <v>148</v>
      </c>
      <c r="I64" s="77">
        <f t="shared" si="6"/>
        <v>0.60576923076923073</v>
      </c>
      <c r="J64" s="78">
        <f t="shared" si="7"/>
        <v>0.27155963302752295</v>
      </c>
    </row>
    <row r="65" spans="1:10" x14ac:dyDescent="0.2">
      <c r="A65" s="117" t="s">
        <v>419</v>
      </c>
      <c r="B65" s="55">
        <v>51</v>
      </c>
      <c r="C65" s="56">
        <v>48</v>
      </c>
      <c r="D65" s="55">
        <v>143</v>
      </c>
      <c r="E65" s="56">
        <v>514</v>
      </c>
      <c r="F65" s="57"/>
      <c r="G65" s="55">
        <f t="shared" si="4"/>
        <v>3</v>
      </c>
      <c r="H65" s="56">
        <f t="shared" si="5"/>
        <v>-371</v>
      </c>
      <c r="I65" s="77">
        <f t="shared" si="6"/>
        <v>6.25E-2</v>
      </c>
      <c r="J65" s="78">
        <f t="shared" si="7"/>
        <v>-0.72178988326848248</v>
      </c>
    </row>
    <row r="66" spans="1:10" x14ac:dyDescent="0.2">
      <c r="A66" s="117" t="s">
        <v>456</v>
      </c>
      <c r="B66" s="55">
        <v>164</v>
      </c>
      <c r="C66" s="56">
        <v>226</v>
      </c>
      <c r="D66" s="55">
        <v>776</v>
      </c>
      <c r="E66" s="56">
        <v>1338</v>
      </c>
      <c r="F66" s="57"/>
      <c r="G66" s="55">
        <f t="shared" si="4"/>
        <v>-62</v>
      </c>
      <c r="H66" s="56">
        <f t="shared" si="5"/>
        <v>-562</v>
      </c>
      <c r="I66" s="77">
        <f t="shared" si="6"/>
        <v>-0.27433628318584069</v>
      </c>
      <c r="J66" s="78">
        <f t="shared" si="7"/>
        <v>-0.42002989536621821</v>
      </c>
    </row>
    <row r="67" spans="1:10" x14ac:dyDescent="0.2">
      <c r="A67" s="117" t="s">
        <v>457</v>
      </c>
      <c r="B67" s="55">
        <v>71</v>
      </c>
      <c r="C67" s="56">
        <v>58</v>
      </c>
      <c r="D67" s="55">
        <v>390</v>
      </c>
      <c r="E67" s="56">
        <v>299</v>
      </c>
      <c r="F67" s="57"/>
      <c r="G67" s="55">
        <f t="shared" si="4"/>
        <v>13</v>
      </c>
      <c r="H67" s="56">
        <f t="shared" si="5"/>
        <v>91</v>
      </c>
      <c r="I67" s="77">
        <f t="shared" si="6"/>
        <v>0.22413793103448276</v>
      </c>
      <c r="J67" s="78">
        <f t="shared" si="7"/>
        <v>0.30434782608695654</v>
      </c>
    </row>
    <row r="68" spans="1:10" x14ac:dyDescent="0.2">
      <c r="A68" s="117" t="s">
        <v>500</v>
      </c>
      <c r="B68" s="55">
        <v>146</v>
      </c>
      <c r="C68" s="56">
        <v>176</v>
      </c>
      <c r="D68" s="55">
        <v>639</v>
      </c>
      <c r="E68" s="56">
        <v>822</v>
      </c>
      <c r="F68" s="57"/>
      <c r="G68" s="55">
        <f t="shared" si="4"/>
        <v>-30</v>
      </c>
      <c r="H68" s="56">
        <f t="shared" si="5"/>
        <v>-183</v>
      </c>
      <c r="I68" s="77">
        <f t="shared" si="6"/>
        <v>-0.17045454545454544</v>
      </c>
      <c r="J68" s="78">
        <f t="shared" si="7"/>
        <v>-0.22262773722627738</v>
      </c>
    </row>
    <row r="69" spans="1:10" x14ac:dyDescent="0.2">
      <c r="A69" s="117" t="s">
        <v>501</v>
      </c>
      <c r="B69" s="55">
        <v>21</v>
      </c>
      <c r="C69" s="56">
        <v>11</v>
      </c>
      <c r="D69" s="55">
        <v>110</v>
      </c>
      <c r="E69" s="56">
        <v>71</v>
      </c>
      <c r="F69" s="57"/>
      <c r="G69" s="55">
        <f t="shared" si="4"/>
        <v>10</v>
      </c>
      <c r="H69" s="56">
        <f t="shared" si="5"/>
        <v>39</v>
      </c>
      <c r="I69" s="77">
        <f t="shared" si="6"/>
        <v>0.90909090909090906</v>
      </c>
      <c r="J69" s="78">
        <f t="shared" si="7"/>
        <v>0.54929577464788737</v>
      </c>
    </row>
    <row r="70" spans="1:10" x14ac:dyDescent="0.2">
      <c r="A70" s="117" t="s">
        <v>524</v>
      </c>
      <c r="B70" s="55">
        <v>37</v>
      </c>
      <c r="C70" s="56">
        <v>31</v>
      </c>
      <c r="D70" s="55">
        <v>114</v>
      </c>
      <c r="E70" s="56">
        <v>101</v>
      </c>
      <c r="F70" s="57"/>
      <c r="G70" s="55">
        <f t="shared" si="4"/>
        <v>6</v>
      </c>
      <c r="H70" s="56">
        <f t="shared" si="5"/>
        <v>13</v>
      </c>
      <c r="I70" s="77">
        <f t="shared" si="6"/>
        <v>0.19354838709677419</v>
      </c>
      <c r="J70" s="78">
        <f t="shared" si="7"/>
        <v>0.12871287128712872</v>
      </c>
    </row>
    <row r="71" spans="1:10" x14ac:dyDescent="0.2">
      <c r="A71" s="117" t="s">
        <v>341</v>
      </c>
      <c r="B71" s="55">
        <v>13</v>
      </c>
      <c r="C71" s="56">
        <v>6</v>
      </c>
      <c r="D71" s="55">
        <v>44</v>
      </c>
      <c r="E71" s="56">
        <v>28</v>
      </c>
      <c r="F71" s="57"/>
      <c r="G71" s="55">
        <f t="shared" si="4"/>
        <v>7</v>
      </c>
      <c r="H71" s="56">
        <f t="shared" si="5"/>
        <v>16</v>
      </c>
      <c r="I71" s="77">
        <f t="shared" si="6"/>
        <v>1.1666666666666667</v>
      </c>
      <c r="J71" s="78">
        <f t="shared" si="7"/>
        <v>0.5714285714285714</v>
      </c>
    </row>
    <row r="72" spans="1:10" s="38" customFormat="1" x14ac:dyDescent="0.2">
      <c r="A72" s="143" t="s">
        <v>648</v>
      </c>
      <c r="B72" s="32">
        <v>1279</v>
      </c>
      <c r="C72" s="33">
        <v>985</v>
      </c>
      <c r="D72" s="32">
        <v>5074</v>
      </c>
      <c r="E72" s="33">
        <v>5720</v>
      </c>
      <c r="F72" s="34"/>
      <c r="G72" s="32">
        <f t="shared" si="4"/>
        <v>294</v>
      </c>
      <c r="H72" s="33">
        <f t="shared" si="5"/>
        <v>-646</v>
      </c>
      <c r="I72" s="35">
        <f t="shared" si="6"/>
        <v>0.29847715736040609</v>
      </c>
      <c r="J72" s="36">
        <f t="shared" si="7"/>
        <v>-0.11293706293706293</v>
      </c>
    </row>
    <row r="73" spans="1:10" x14ac:dyDescent="0.2">
      <c r="A73" s="142"/>
      <c r="B73" s="63"/>
      <c r="C73" s="64"/>
      <c r="D73" s="63"/>
      <c r="E73" s="64"/>
      <c r="F73" s="65"/>
      <c r="G73" s="63"/>
      <c r="H73" s="64"/>
      <c r="I73" s="79"/>
      <c r="J73" s="80"/>
    </row>
    <row r="74" spans="1:10" x14ac:dyDescent="0.2">
      <c r="A74" s="111" t="s">
        <v>55</v>
      </c>
      <c r="B74" s="55"/>
      <c r="C74" s="56"/>
      <c r="D74" s="55"/>
      <c r="E74" s="56"/>
      <c r="F74" s="57"/>
      <c r="G74" s="55"/>
      <c r="H74" s="56"/>
      <c r="I74" s="77"/>
      <c r="J74" s="78"/>
    </row>
    <row r="75" spans="1:10" x14ac:dyDescent="0.2">
      <c r="A75" s="117" t="s">
        <v>288</v>
      </c>
      <c r="B75" s="55">
        <v>3</v>
      </c>
      <c r="C75" s="56">
        <v>8</v>
      </c>
      <c r="D75" s="55">
        <v>25</v>
      </c>
      <c r="E75" s="56">
        <v>41</v>
      </c>
      <c r="F75" s="57"/>
      <c r="G75" s="55">
        <f>B75-C75</f>
        <v>-5</v>
      </c>
      <c r="H75" s="56">
        <f>D75-E75</f>
        <v>-16</v>
      </c>
      <c r="I75" s="77">
        <f>IF(C75=0, "-", IF(G75/C75&lt;10, G75/C75, "&gt;999%"))</f>
        <v>-0.625</v>
      </c>
      <c r="J75" s="78">
        <f>IF(E75=0, "-", IF(H75/E75&lt;10, H75/E75, "&gt;999%"))</f>
        <v>-0.3902439024390244</v>
      </c>
    </row>
    <row r="76" spans="1:10" s="38" customFormat="1" x14ac:dyDescent="0.2">
      <c r="A76" s="143" t="s">
        <v>649</v>
      </c>
      <c r="B76" s="32">
        <v>3</v>
      </c>
      <c r="C76" s="33">
        <v>8</v>
      </c>
      <c r="D76" s="32">
        <v>25</v>
      </c>
      <c r="E76" s="33">
        <v>41</v>
      </c>
      <c r="F76" s="34"/>
      <c r="G76" s="32">
        <f>B76-C76</f>
        <v>-5</v>
      </c>
      <c r="H76" s="33">
        <f>D76-E76</f>
        <v>-16</v>
      </c>
      <c r="I76" s="35">
        <f>IF(C76=0, "-", IF(G76/C76&lt;10, G76/C76, "&gt;999%"))</f>
        <v>-0.625</v>
      </c>
      <c r="J76" s="36">
        <f>IF(E76=0, "-", IF(H76/E76&lt;10, H76/E76, "&gt;999%"))</f>
        <v>-0.3902439024390244</v>
      </c>
    </row>
    <row r="77" spans="1:10" x14ac:dyDescent="0.2">
      <c r="A77" s="142"/>
      <c r="B77" s="63"/>
      <c r="C77" s="64"/>
      <c r="D77" s="63"/>
      <c r="E77" s="64"/>
      <c r="F77" s="65"/>
      <c r="G77" s="63"/>
      <c r="H77" s="64"/>
      <c r="I77" s="79"/>
      <c r="J77" s="80"/>
    </row>
    <row r="78" spans="1:10" x14ac:dyDescent="0.2">
      <c r="A78" s="111" t="s">
        <v>56</v>
      </c>
      <c r="B78" s="55"/>
      <c r="C78" s="56"/>
      <c r="D78" s="55"/>
      <c r="E78" s="56"/>
      <c r="F78" s="57"/>
      <c r="G78" s="55"/>
      <c r="H78" s="56"/>
      <c r="I78" s="77"/>
      <c r="J78" s="78"/>
    </row>
    <row r="79" spans="1:10" x14ac:dyDescent="0.2">
      <c r="A79" s="117" t="s">
        <v>547</v>
      </c>
      <c r="B79" s="55">
        <v>0</v>
      </c>
      <c r="C79" s="56">
        <v>0</v>
      </c>
      <c r="D79" s="55">
        <v>0</v>
      </c>
      <c r="E79" s="56">
        <v>13</v>
      </c>
      <c r="F79" s="57"/>
      <c r="G79" s="55">
        <f t="shared" ref="G79:G85" si="8">B79-C79</f>
        <v>0</v>
      </c>
      <c r="H79" s="56">
        <f t="shared" ref="H79:H85" si="9">D79-E79</f>
        <v>-13</v>
      </c>
      <c r="I79" s="77" t="str">
        <f t="shared" ref="I79:I85" si="10">IF(C79=0, "-", IF(G79/C79&lt;10, G79/C79, "&gt;999%"))</f>
        <v>-</v>
      </c>
      <c r="J79" s="78">
        <f t="shared" ref="J79:J85" si="11">IF(E79=0, "-", IF(H79/E79&lt;10, H79/E79, "&gt;999%"))</f>
        <v>-1</v>
      </c>
    </row>
    <row r="80" spans="1:10" x14ac:dyDescent="0.2">
      <c r="A80" s="117" t="s">
        <v>195</v>
      </c>
      <c r="B80" s="55">
        <v>0</v>
      </c>
      <c r="C80" s="56">
        <v>0</v>
      </c>
      <c r="D80" s="55">
        <v>3</v>
      </c>
      <c r="E80" s="56">
        <v>7</v>
      </c>
      <c r="F80" s="57"/>
      <c r="G80" s="55">
        <f t="shared" si="8"/>
        <v>0</v>
      </c>
      <c r="H80" s="56">
        <f t="shared" si="9"/>
        <v>-4</v>
      </c>
      <c r="I80" s="77" t="str">
        <f t="shared" si="10"/>
        <v>-</v>
      </c>
      <c r="J80" s="78">
        <f t="shared" si="11"/>
        <v>-0.5714285714285714</v>
      </c>
    </row>
    <row r="81" spans="1:10" x14ac:dyDescent="0.2">
      <c r="A81" s="117" t="s">
        <v>381</v>
      </c>
      <c r="B81" s="55">
        <v>3</v>
      </c>
      <c r="C81" s="56">
        <v>1</v>
      </c>
      <c r="D81" s="55">
        <v>8</v>
      </c>
      <c r="E81" s="56">
        <v>4</v>
      </c>
      <c r="F81" s="57"/>
      <c r="G81" s="55">
        <f t="shared" si="8"/>
        <v>2</v>
      </c>
      <c r="H81" s="56">
        <f t="shared" si="9"/>
        <v>4</v>
      </c>
      <c r="I81" s="77">
        <f t="shared" si="10"/>
        <v>2</v>
      </c>
      <c r="J81" s="78">
        <f t="shared" si="11"/>
        <v>1</v>
      </c>
    </row>
    <row r="82" spans="1:10" x14ac:dyDescent="0.2">
      <c r="A82" s="117" t="s">
        <v>382</v>
      </c>
      <c r="B82" s="55">
        <v>0</v>
      </c>
      <c r="C82" s="56">
        <v>10</v>
      </c>
      <c r="D82" s="55">
        <v>2</v>
      </c>
      <c r="E82" s="56">
        <v>28</v>
      </c>
      <c r="F82" s="57"/>
      <c r="G82" s="55">
        <f t="shared" si="8"/>
        <v>-10</v>
      </c>
      <c r="H82" s="56">
        <f t="shared" si="9"/>
        <v>-26</v>
      </c>
      <c r="I82" s="77">
        <f t="shared" si="10"/>
        <v>-1</v>
      </c>
      <c r="J82" s="78">
        <f t="shared" si="11"/>
        <v>-0.9285714285714286</v>
      </c>
    </row>
    <row r="83" spans="1:10" x14ac:dyDescent="0.2">
      <c r="A83" s="117" t="s">
        <v>429</v>
      </c>
      <c r="B83" s="55">
        <v>1</v>
      </c>
      <c r="C83" s="56">
        <v>0</v>
      </c>
      <c r="D83" s="55">
        <v>5</v>
      </c>
      <c r="E83" s="56">
        <v>0</v>
      </c>
      <c r="F83" s="57"/>
      <c r="G83" s="55">
        <f t="shared" si="8"/>
        <v>1</v>
      </c>
      <c r="H83" s="56">
        <f t="shared" si="9"/>
        <v>5</v>
      </c>
      <c r="I83" s="77" t="str">
        <f t="shared" si="10"/>
        <v>-</v>
      </c>
      <c r="J83" s="78" t="str">
        <f t="shared" si="11"/>
        <v>-</v>
      </c>
    </row>
    <row r="84" spans="1:10" x14ac:dyDescent="0.2">
      <c r="A84" s="117" t="s">
        <v>553</v>
      </c>
      <c r="B84" s="55">
        <v>0</v>
      </c>
      <c r="C84" s="56">
        <v>0</v>
      </c>
      <c r="D84" s="55">
        <v>0</v>
      </c>
      <c r="E84" s="56">
        <v>17</v>
      </c>
      <c r="F84" s="57"/>
      <c r="G84" s="55">
        <f t="shared" si="8"/>
        <v>0</v>
      </c>
      <c r="H84" s="56">
        <f t="shared" si="9"/>
        <v>-17</v>
      </c>
      <c r="I84" s="77" t="str">
        <f t="shared" si="10"/>
        <v>-</v>
      </c>
      <c r="J84" s="78">
        <f t="shared" si="11"/>
        <v>-1</v>
      </c>
    </row>
    <row r="85" spans="1:10" s="38" customFormat="1" x14ac:dyDescent="0.2">
      <c r="A85" s="143" t="s">
        <v>650</v>
      </c>
      <c r="B85" s="32">
        <v>4</v>
      </c>
      <c r="C85" s="33">
        <v>11</v>
      </c>
      <c r="D85" s="32">
        <v>18</v>
      </c>
      <c r="E85" s="33">
        <v>69</v>
      </c>
      <c r="F85" s="34"/>
      <c r="G85" s="32">
        <f t="shared" si="8"/>
        <v>-7</v>
      </c>
      <c r="H85" s="33">
        <f t="shared" si="9"/>
        <v>-51</v>
      </c>
      <c r="I85" s="35">
        <f t="shared" si="10"/>
        <v>-0.63636363636363635</v>
      </c>
      <c r="J85" s="36">
        <f t="shared" si="11"/>
        <v>-0.73913043478260865</v>
      </c>
    </row>
    <row r="86" spans="1:10" x14ac:dyDescent="0.2">
      <c r="A86" s="142"/>
      <c r="B86" s="63"/>
      <c r="C86" s="64"/>
      <c r="D86" s="63"/>
      <c r="E86" s="64"/>
      <c r="F86" s="65"/>
      <c r="G86" s="63"/>
      <c r="H86" s="64"/>
      <c r="I86" s="79"/>
      <c r="J86" s="80"/>
    </row>
    <row r="87" spans="1:10" x14ac:dyDescent="0.2">
      <c r="A87" s="111" t="s">
        <v>100</v>
      </c>
      <c r="B87" s="55"/>
      <c r="C87" s="56"/>
      <c r="D87" s="55"/>
      <c r="E87" s="56"/>
      <c r="F87" s="57"/>
      <c r="G87" s="55"/>
      <c r="H87" s="56"/>
      <c r="I87" s="77"/>
      <c r="J87" s="78"/>
    </row>
    <row r="88" spans="1:10" x14ac:dyDescent="0.2">
      <c r="A88" s="117" t="s">
        <v>625</v>
      </c>
      <c r="B88" s="55">
        <v>23</v>
      </c>
      <c r="C88" s="56">
        <v>6</v>
      </c>
      <c r="D88" s="55">
        <v>87</v>
      </c>
      <c r="E88" s="56">
        <v>63</v>
      </c>
      <c r="F88" s="57"/>
      <c r="G88" s="55">
        <f>B88-C88</f>
        <v>17</v>
      </c>
      <c r="H88" s="56">
        <f>D88-E88</f>
        <v>24</v>
      </c>
      <c r="I88" s="77">
        <f>IF(C88=0, "-", IF(G88/C88&lt;10, G88/C88, "&gt;999%"))</f>
        <v>2.8333333333333335</v>
      </c>
      <c r="J88" s="78">
        <f>IF(E88=0, "-", IF(H88/E88&lt;10, H88/E88, "&gt;999%"))</f>
        <v>0.38095238095238093</v>
      </c>
    </row>
    <row r="89" spans="1:10" x14ac:dyDescent="0.2">
      <c r="A89" s="117" t="s">
        <v>614</v>
      </c>
      <c r="B89" s="55">
        <v>3</v>
      </c>
      <c r="C89" s="56">
        <v>1</v>
      </c>
      <c r="D89" s="55">
        <v>6</v>
      </c>
      <c r="E89" s="56">
        <v>5</v>
      </c>
      <c r="F89" s="57"/>
      <c r="G89" s="55">
        <f>B89-C89</f>
        <v>2</v>
      </c>
      <c r="H89" s="56">
        <f>D89-E89</f>
        <v>1</v>
      </c>
      <c r="I89" s="77">
        <f>IF(C89=0, "-", IF(G89/C89&lt;10, G89/C89, "&gt;999%"))</f>
        <v>2</v>
      </c>
      <c r="J89" s="78">
        <f>IF(E89=0, "-", IF(H89/E89&lt;10, H89/E89, "&gt;999%"))</f>
        <v>0.2</v>
      </c>
    </row>
    <row r="90" spans="1:10" s="38" customFormat="1" x14ac:dyDescent="0.2">
      <c r="A90" s="143" t="s">
        <v>651</v>
      </c>
      <c r="B90" s="32">
        <v>26</v>
      </c>
      <c r="C90" s="33">
        <v>7</v>
      </c>
      <c r="D90" s="32">
        <v>93</v>
      </c>
      <c r="E90" s="33">
        <v>68</v>
      </c>
      <c r="F90" s="34"/>
      <c r="G90" s="32">
        <f>B90-C90</f>
        <v>19</v>
      </c>
      <c r="H90" s="33">
        <f>D90-E90</f>
        <v>25</v>
      </c>
      <c r="I90" s="35">
        <f>IF(C90=0, "-", IF(G90/C90&lt;10, G90/C90, "&gt;999%"))</f>
        <v>2.7142857142857144</v>
      </c>
      <c r="J90" s="36">
        <f>IF(E90=0, "-", IF(H90/E90&lt;10, H90/E90, "&gt;999%"))</f>
        <v>0.36764705882352944</v>
      </c>
    </row>
    <row r="91" spans="1:10" x14ac:dyDescent="0.2">
      <c r="A91" s="142"/>
      <c r="B91" s="63"/>
      <c r="C91" s="64"/>
      <c r="D91" s="63"/>
      <c r="E91" s="64"/>
      <c r="F91" s="65"/>
      <c r="G91" s="63"/>
      <c r="H91" s="64"/>
      <c r="I91" s="79"/>
      <c r="J91" s="80"/>
    </row>
    <row r="92" spans="1:10" x14ac:dyDescent="0.2">
      <c r="A92" s="111" t="s">
        <v>101</v>
      </c>
      <c r="B92" s="55"/>
      <c r="C92" s="56"/>
      <c r="D92" s="55"/>
      <c r="E92" s="56"/>
      <c r="F92" s="57"/>
      <c r="G92" s="55"/>
      <c r="H92" s="56"/>
      <c r="I92" s="77"/>
      <c r="J92" s="78"/>
    </row>
    <row r="93" spans="1:10" x14ac:dyDescent="0.2">
      <c r="A93" s="117" t="s">
        <v>626</v>
      </c>
      <c r="B93" s="55">
        <v>0</v>
      </c>
      <c r="C93" s="56">
        <v>2</v>
      </c>
      <c r="D93" s="55">
        <v>9</v>
      </c>
      <c r="E93" s="56">
        <v>9</v>
      </c>
      <c r="F93" s="57"/>
      <c r="G93" s="55">
        <f>B93-C93</f>
        <v>-2</v>
      </c>
      <c r="H93" s="56">
        <f>D93-E93</f>
        <v>0</v>
      </c>
      <c r="I93" s="77">
        <f>IF(C93=0, "-", IF(G93/C93&lt;10, G93/C93, "&gt;999%"))</f>
        <v>-1</v>
      </c>
      <c r="J93" s="78">
        <f>IF(E93=0, "-", IF(H93/E93&lt;10, H93/E93, "&gt;999%"))</f>
        <v>0</v>
      </c>
    </row>
    <row r="94" spans="1:10" s="38" customFormat="1" x14ac:dyDescent="0.2">
      <c r="A94" s="143" t="s">
        <v>652</v>
      </c>
      <c r="B94" s="32">
        <v>0</v>
      </c>
      <c r="C94" s="33">
        <v>2</v>
      </c>
      <c r="D94" s="32">
        <v>9</v>
      </c>
      <c r="E94" s="33">
        <v>9</v>
      </c>
      <c r="F94" s="34"/>
      <c r="G94" s="32">
        <f>B94-C94</f>
        <v>-2</v>
      </c>
      <c r="H94" s="33">
        <f>D94-E94</f>
        <v>0</v>
      </c>
      <c r="I94" s="35">
        <f>IF(C94=0, "-", IF(G94/C94&lt;10, G94/C94, "&gt;999%"))</f>
        <v>-1</v>
      </c>
      <c r="J94" s="36">
        <f>IF(E94=0, "-", IF(H94/E94&lt;10, H94/E94, "&gt;999%"))</f>
        <v>0</v>
      </c>
    </row>
    <row r="95" spans="1:10" x14ac:dyDescent="0.2">
      <c r="A95" s="142"/>
      <c r="B95" s="63"/>
      <c r="C95" s="64"/>
      <c r="D95" s="63"/>
      <c r="E95" s="64"/>
      <c r="F95" s="65"/>
      <c r="G95" s="63"/>
      <c r="H95" s="64"/>
      <c r="I95" s="79"/>
      <c r="J95" s="80"/>
    </row>
    <row r="96" spans="1:10" x14ac:dyDescent="0.2">
      <c r="A96" s="111" t="s">
        <v>57</v>
      </c>
      <c r="B96" s="55"/>
      <c r="C96" s="56"/>
      <c r="D96" s="55"/>
      <c r="E96" s="56"/>
      <c r="F96" s="57"/>
      <c r="G96" s="55"/>
      <c r="H96" s="56"/>
      <c r="I96" s="77"/>
      <c r="J96" s="78"/>
    </row>
    <row r="97" spans="1:10" x14ac:dyDescent="0.2">
      <c r="A97" s="117" t="s">
        <v>364</v>
      </c>
      <c r="B97" s="55">
        <v>3</v>
      </c>
      <c r="C97" s="56">
        <v>6</v>
      </c>
      <c r="D97" s="55">
        <v>31</v>
      </c>
      <c r="E97" s="56">
        <v>33</v>
      </c>
      <c r="F97" s="57"/>
      <c r="G97" s="55">
        <f>B97-C97</f>
        <v>-3</v>
      </c>
      <c r="H97" s="56">
        <f>D97-E97</f>
        <v>-2</v>
      </c>
      <c r="I97" s="77">
        <f>IF(C97=0, "-", IF(G97/C97&lt;10, G97/C97, "&gt;999%"))</f>
        <v>-0.5</v>
      </c>
      <c r="J97" s="78">
        <f>IF(E97=0, "-", IF(H97/E97&lt;10, H97/E97, "&gt;999%"))</f>
        <v>-6.0606060606060608E-2</v>
      </c>
    </row>
    <row r="98" spans="1:10" s="38" customFormat="1" x14ac:dyDescent="0.2">
      <c r="A98" s="143" t="s">
        <v>653</v>
      </c>
      <c r="B98" s="32">
        <v>3</v>
      </c>
      <c r="C98" s="33">
        <v>6</v>
      </c>
      <c r="D98" s="32">
        <v>31</v>
      </c>
      <c r="E98" s="33">
        <v>33</v>
      </c>
      <c r="F98" s="34"/>
      <c r="G98" s="32">
        <f>B98-C98</f>
        <v>-3</v>
      </c>
      <c r="H98" s="33">
        <f>D98-E98</f>
        <v>-2</v>
      </c>
      <c r="I98" s="35">
        <f>IF(C98=0, "-", IF(G98/C98&lt;10, G98/C98, "&gt;999%"))</f>
        <v>-0.5</v>
      </c>
      <c r="J98" s="36">
        <f>IF(E98=0, "-", IF(H98/E98&lt;10, H98/E98, "&gt;999%"))</f>
        <v>-6.0606060606060608E-2</v>
      </c>
    </row>
    <row r="99" spans="1:10" x14ac:dyDescent="0.2">
      <c r="A99" s="142"/>
      <c r="B99" s="63"/>
      <c r="C99" s="64"/>
      <c r="D99" s="63"/>
      <c r="E99" s="64"/>
      <c r="F99" s="65"/>
      <c r="G99" s="63"/>
      <c r="H99" s="64"/>
      <c r="I99" s="79"/>
      <c r="J99" s="80"/>
    </row>
    <row r="100" spans="1:10" x14ac:dyDescent="0.2">
      <c r="A100" s="111" t="s">
        <v>58</v>
      </c>
      <c r="B100" s="55"/>
      <c r="C100" s="56"/>
      <c r="D100" s="55"/>
      <c r="E100" s="56"/>
      <c r="F100" s="57"/>
      <c r="G100" s="55"/>
      <c r="H100" s="56"/>
      <c r="I100" s="77"/>
      <c r="J100" s="78"/>
    </row>
    <row r="101" spans="1:10" x14ac:dyDescent="0.2">
      <c r="A101" s="117" t="s">
        <v>324</v>
      </c>
      <c r="B101" s="55">
        <v>3</v>
      </c>
      <c r="C101" s="56">
        <v>1</v>
      </c>
      <c r="D101" s="55">
        <v>16</v>
      </c>
      <c r="E101" s="56">
        <v>17</v>
      </c>
      <c r="F101" s="57"/>
      <c r="G101" s="55">
        <f>B101-C101</f>
        <v>2</v>
      </c>
      <c r="H101" s="56">
        <f>D101-E101</f>
        <v>-1</v>
      </c>
      <c r="I101" s="77">
        <f>IF(C101=0, "-", IF(G101/C101&lt;10, G101/C101, "&gt;999%"))</f>
        <v>2</v>
      </c>
      <c r="J101" s="78">
        <f>IF(E101=0, "-", IF(H101/E101&lt;10, H101/E101, "&gt;999%"))</f>
        <v>-5.8823529411764705E-2</v>
      </c>
    </row>
    <row r="102" spans="1:10" x14ac:dyDescent="0.2">
      <c r="A102" s="117" t="s">
        <v>171</v>
      </c>
      <c r="B102" s="55">
        <v>15</v>
      </c>
      <c r="C102" s="56">
        <v>15</v>
      </c>
      <c r="D102" s="55">
        <v>77</v>
      </c>
      <c r="E102" s="56">
        <v>141</v>
      </c>
      <c r="F102" s="57"/>
      <c r="G102" s="55">
        <f>B102-C102</f>
        <v>0</v>
      </c>
      <c r="H102" s="56">
        <f>D102-E102</f>
        <v>-64</v>
      </c>
      <c r="I102" s="77">
        <f>IF(C102=0, "-", IF(G102/C102&lt;10, G102/C102, "&gt;999%"))</f>
        <v>0</v>
      </c>
      <c r="J102" s="78">
        <f>IF(E102=0, "-", IF(H102/E102&lt;10, H102/E102, "&gt;999%"))</f>
        <v>-0.45390070921985815</v>
      </c>
    </row>
    <row r="103" spans="1:10" x14ac:dyDescent="0.2">
      <c r="A103" s="117" t="s">
        <v>395</v>
      </c>
      <c r="B103" s="55">
        <v>2</v>
      </c>
      <c r="C103" s="56">
        <v>10</v>
      </c>
      <c r="D103" s="55">
        <v>21</v>
      </c>
      <c r="E103" s="56">
        <v>47</v>
      </c>
      <c r="F103" s="57"/>
      <c r="G103" s="55">
        <f>B103-C103</f>
        <v>-8</v>
      </c>
      <c r="H103" s="56">
        <f>D103-E103</f>
        <v>-26</v>
      </c>
      <c r="I103" s="77">
        <f>IF(C103=0, "-", IF(G103/C103&lt;10, G103/C103, "&gt;999%"))</f>
        <v>-0.8</v>
      </c>
      <c r="J103" s="78">
        <f>IF(E103=0, "-", IF(H103/E103&lt;10, H103/E103, "&gt;999%"))</f>
        <v>-0.55319148936170215</v>
      </c>
    </row>
    <row r="104" spans="1:10" s="38" customFormat="1" x14ac:dyDescent="0.2">
      <c r="A104" s="143" t="s">
        <v>654</v>
      </c>
      <c r="B104" s="32">
        <v>20</v>
      </c>
      <c r="C104" s="33">
        <v>26</v>
      </c>
      <c r="D104" s="32">
        <v>114</v>
      </c>
      <c r="E104" s="33">
        <v>205</v>
      </c>
      <c r="F104" s="34"/>
      <c r="G104" s="32">
        <f>B104-C104</f>
        <v>-6</v>
      </c>
      <c r="H104" s="33">
        <f>D104-E104</f>
        <v>-91</v>
      </c>
      <c r="I104" s="35">
        <f>IF(C104=0, "-", IF(G104/C104&lt;10, G104/C104, "&gt;999%"))</f>
        <v>-0.23076923076923078</v>
      </c>
      <c r="J104" s="36">
        <f>IF(E104=0, "-", IF(H104/E104&lt;10, H104/E104, "&gt;999%"))</f>
        <v>-0.44390243902439025</v>
      </c>
    </row>
    <row r="105" spans="1:10" x14ac:dyDescent="0.2">
      <c r="A105" s="142"/>
      <c r="B105" s="63"/>
      <c r="C105" s="64"/>
      <c r="D105" s="63"/>
      <c r="E105" s="64"/>
      <c r="F105" s="65"/>
      <c r="G105" s="63"/>
      <c r="H105" s="64"/>
      <c r="I105" s="79"/>
      <c r="J105" s="80"/>
    </row>
    <row r="106" spans="1:10" x14ac:dyDescent="0.2">
      <c r="A106" s="111" t="s">
        <v>59</v>
      </c>
      <c r="B106" s="55"/>
      <c r="C106" s="56"/>
      <c r="D106" s="55"/>
      <c r="E106" s="56"/>
      <c r="F106" s="57"/>
      <c r="G106" s="55"/>
      <c r="H106" s="56"/>
      <c r="I106" s="77"/>
      <c r="J106" s="78"/>
    </row>
    <row r="107" spans="1:10" x14ac:dyDescent="0.2">
      <c r="A107" s="117" t="s">
        <v>548</v>
      </c>
      <c r="B107" s="55">
        <v>0</v>
      </c>
      <c r="C107" s="56">
        <v>4</v>
      </c>
      <c r="D107" s="55">
        <v>1</v>
      </c>
      <c r="E107" s="56">
        <v>15</v>
      </c>
      <c r="F107" s="57"/>
      <c r="G107" s="55">
        <f>B107-C107</f>
        <v>-4</v>
      </c>
      <c r="H107" s="56">
        <f>D107-E107</f>
        <v>-14</v>
      </c>
      <c r="I107" s="77">
        <f>IF(C107=0, "-", IF(G107/C107&lt;10, G107/C107, "&gt;999%"))</f>
        <v>-1</v>
      </c>
      <c r="J107" s="78">
        <f>IF(E107=0, "-", IF(H107/E107&lt;10, H107/E107, "&gt;999%"))</f>
        <v>-0.93333333333333335</v>
      </c>
    </row>
    <row r="108" spans="1:10" x14ac:dyDescent="0.2">
      <c r="A108" s="117" t="s">
        <v>599</v>
      </c>
      <c r="B108" s="55">
        <v>26</v>
      </c>
      <c r="C108" s="56">
        <v>20</v>
      </c>
      <c r="D108" s="55">
        <v>89</v>
      </c>
      <c r="E108" s="56">
        <v>124</v>
      </c>
      <c r="F108" s="57"/>
      <c r="G108" s="55">
        <f>B108-C108</f>
        <v>6</v>
      </c>
      <c r="H108" s="56">
        <f>D108-E108</f>
        <v>-35</v>
      </c>
      <c r="I108" s="77">
        <f>IF(C108=0, "-", IF(G108/C108&lt;10, G108/C108, "&gt;999%"))</f>
        <v>0.3</v>
      </c>
      <c r="J108" s="78">
        <f>IF(E108=0, "-", IF(H108/E108&lt;10, H108/E108, "&gt;999%"))</f>
        <v>-0.28225806451612906</v>
      </c>
    </row>
    <row r="109" spans="1:10" s="38" customFormat="1" x14ac:dyDescent="0.2">
      <c r="A109" s="143" t="s">
        <v>655</v>
      </c>
      <c r="B109" s="32">
        <v>26</v>
      </c>
      <c r="C109" s="33">
        <v>24</v>
      </c>
      <c r="D109" s="32">
        <v>90</v>
      </c>
      <c r="E109" s="33">
        <v>139</v>
      </c>
      <c r="F109" s="34"/>
      <c r="G109" s="32">
        <f>B109-C109</f>
        <v>2</v>
      </c>
      <c r="H109" s="33">
        <f>D109-E109</f>
        <v>-49</v>
      </c>
      <c r="I109" s="35">
        <f>IF(C109=0, "-", IF(G109/C109&lt;10, G109/C109, "&gt;999%"))</f>
        <v>8.3333333333333329E-2</v>
      </c>
      <c r="J109" s="36">
        <f>IF(E109=0, "-", IF(H109/E109&lt;10, H109/E109, "&gt;999%"))</f>
        <v>-0.35251798561151076</v>
      </c>
    </row>
    <row r="110" spans="1:10" x14ac:dyDescent="0.2">
      <c r="A110" s="142"/>
      <c r="B110" s="63"/>
      <c r="C110" s="64"/>
      <c r="D110" s="63"/>
      <c r="E110" s="64"/>
      <c r="F110" s="65"/>
      <c r="G110" s="63"/>
      <c r="H110" s="64"/>
      <c r="I110" s="79"/>
      <c r="J110" s="80"/>
    </row>
    <row r="111" spans="1:10" x14ac:dyDescent="0.2">
      <c r="A111" s="111" t="s">
        <v>60</v>
      </c>
      <c r="B111" s="55"/>
      <c r="C111" s="56"/>
      <c r="D111" s="55"/>
      <c r="E111" s="56"/>
      <c r="F111" s="57"/>
      <c r="G111" s="55"/>
      <c r="H111" s="56"/>
      <c r="I111" s="77"/>
      <c r="J111" s="78"/>
    </row>
    <row r="112" spans="1:10" x14ac:dyDescent="0.2">
      <c r="A112" s="117" t="s">
        <v>383</v>
      </c>
      <c r="B112" s="55">
        <v>0</v>
      </c>
      <c r="C112" s="56">
        <v>12</v>
      </c>
      <c r="D112" s="55">
        <v>9</v>
      </c>
      <c r="E112" s="56">
        <v>120</v>
      </c>
      <c r="F112" s="57"/>
      <c r="G112" s="55">
        <f t="shared" ref="G112:G124" si="12">B112-C112</f>
        <v>-12</v>
      </c>
      <c r="H112" s="56">
        <f t="shared" ref="H112:H124" si="13">D112-E112</f>
        <v>-111</v>
      </c>
      <c r="I112" s="77">
        <f t="shared" ref="I112:I124" si="14">IF(C112=0, "-", IF(G112/C112&lt;10, G112/C112, "&gt;999%"))</f>
        <v>-1</v>
      </c>
      <c r="J112" s="78">
        <f t="shared" ref="J112:J124" si="15">IF(E112=0, "-", IF(H112/E112&lt;10, H112/E112, "&gt;999%"))</f>
        <v>-0.92500000000000004</v>
      </c>
    </row>
    <row r="113" spans="1:10" x14ac:dyDescent="0.2">
      <c r="A113" s="117" t="s">
        <v>470</v>
      </c>
      <c r="B113" s="55">
        <v>72</v>
      </c>
      <c r="C113" s="56">
        <v>75</v>
      </c>
      <c r="D113" s="55">
        <v>325</v>
      </c>
      <c r="E113" s="56">
        <v>400</v>
      </c>
      <c r="F113" s="57"/>
      <c r="G113" s="55">
        <f t="shared" si="12"/>
        <v>-3</v>
      </c>
      <c r="H113" s="56">
        <f t="shared" si="13"/>
        <v>-75</v>
      </c>
      <c r="I113" s="77">
        <f t="shared" si="14"/>
        <v>-0.04</v>
      </c>
      <c r="J113" s="78">
        <f t="shared" si="15"/>
        <v>-0.1875</v>
      </c>
    </row>
    <row r="114" spans="1:10" x14ac:dyDescent="0.2">
      <c r="A114" s="117" t="s">
        <v>430</v>
      </c>
      <c r="B114" s="55">
        <v>32</v>
      </c>
      <c r="C114" s="56">
        <v>118</v>
      </c>
      <c r="D114" s="55">
        <v>433</v>
      </c>
      <c r="E114" s="56">
        <v>890</v>
      </c>
      <c r="F114" s="57"/>
      <c r="G114" s="55">
        <f t="shared" si="12"/>
        <v>-86</v>
      </c>
      <c r="H114" s="56">
        <f t="shared" si="13"/>
        <v>-457</v>
      </c>
      <c r="I114" s="77">
        <f t="shared" si="14"/>
        <v>-0.72881355932203384</v>
      </c>
      <c r="J114" s="78">
        <f t="shared" si="15"/>
        <v>-0.51348314606741574</v>
      </c>
    </row>
    <row r="115" spans="1:10" x14ac:dyDescent="0.2">
      <c r="A115" s="117" t="s">
        <v>471</v>
      </c>
      <c r="B115" s="55">
        <v>298</v>
      </c>
      <c r="C115" s="56">
        <v>268</v>
      </c>
      <c r="D115" s="55">
        <v>1060</v>
      </c>
      <c r="E115" s="56">
        <v>1050</v>
      </c>
      <c r="F115" s="57"/>
      <c r="G115" s="55">
        <f t="shared" si="12"/>
        <v>30</v>
      </c>
      <c r="H115" s="56">
        <f t="shared" si="13"/>
        <v>10</v>
      </c>
      <c r="I115" s="77">
        <f t="shared" si="14"/>
        <v>0.11194029850746269</v>
      </c>
      <c r="J115" s="78">
        <f t="shared" si="15"/>
        <v>9.5238095238095247E-3</v>
      </c>
    </row>
    <row r="116" spans="1:10" x14ac:dyDescent="0.2">
      <c r="A116" s="117" t="s">
        <v>177</v>
      </c>
      <c r="B116" s="55">
        <v>13</v>
      </c>
      <c r="C116" s="56">
        <v>0</v>
      </c>
      <c r="D116" s="55">
        <v>30</v>
      </c>
      <c r="E116" s="56">
        <v>1</v>
      </c>
      <c r="F116" s="57"/>
      <c r="G116" s="55">
        <f t="shared" si="12"/>
        <v>13</v>
      </c>
      <c r="H116" s="56">
        <f t="shared" si="13"/>
        <v>29</v>
      </c>
      <c r="I116" s="77" t="str">
        <f t="shared" si="14"/>
        <v>-</v>
      </c>
      <c r="J116" s="78" t="str">
        <f t="shared" si="15"/>
        <v>&gt;999%</v>
      </c>
    </row>
    <row r="117" spans="1:10" x14ac:dyDescent="0.2">
      <c r="A117" s="117" t="s">
        <v>203</v>
      </c>
      <c r="B117" s="55">
        <v>72</v>
      </c>
      <c r="C117" s="56">
        <v>116</v>
      </c>
      <c r="D117" s="55">
        <v>530</v>
      </c>
      <c r="E117" s="56">
        <v>844</v>
      </c>
      <c r="F117" s="57"/>
      <c r="G117" s="55">
        <f t="shared" si="12"/>
        <v>-44</v>
      </c>
      <c r="H117" s="56">
        <f t="shared" si="13"/>
        <v>-314</v>
      </c>
      <c r="I117" s="77">
        <f t="shared" si="14"/>
        <v>-0.37931034482758619</v>
      </c>
      <c r="J117" s="78">
        <f t="shared" si="15"/>
        <v>-0.37203791469194314</v>
      </c>
    </row>
    <row r="118" spans="1:10" x14ac:dyDescent="0.2">
      <c r="A118" s="117" t="s">
        <v>238</v>
      </c>
      <c r="B118" s="55">
        <v>2</v>
      </c>
      <c r="C118" s="56">
        <v>15</v>
      </c>
      <c r="D118" s="55">
        <v>26</v>
      </c>
      <c r="E118" s="56">
        <v>241</v>
      </c>
      <c r="F118" s="57"/>
      <c r="G118" s="55">
        <f t="shared" si="12"/>
        <v>-13</v>
      </c>
      <c r="H118" s="56">
        <f t="shared" si="13"/>
        <v>-215</v>
      </c>
      <c r="I118" s="77">
        <f t="shared" si="14"/>
        <v>-0.8666666666666667</v>
      </c>
      <c r="J118" s="78">
        <f t="shared" si="15"/>
        <v>-0.89211618257261416</v>
      </c>
    </row>
    <row r="119" spans="1:10" x14ac:dyDescent="0.2">
      <c r="A119" s="117" t="s">
        <v>327</v>
      </c>
      <c r="B119" s="55">
        <v>175</v>
      </c>
      <c r="C119" s="56">
        <v>165</v>
      </c>
      <c r="D119" s="55">
        <v>648</v>
      </c>
      <c r="E119" s="56">
        <v>1051</v>
      </c>
      <c r="F119" s="57"/>
      <c r="G119" s="55">
        <f t="shared" si="12"/>
        <v>10</v>
      </c>
      <c r="H119" s="56">
        <f t="shared" si="13"/>
        <v>-403</v>
      </c>
      <c r="I119" s="77">
        <f t="shared" si="14"/>
        <v>6.0606060606060608E-2</v>
      </c>
      <c r="J119" s="78">
        <f t="shared" si="15"/>
        <v>-0.38344433872502381</v>
      </c>
    </row>
    <row r="120" spans="1:10" x14ac:dyDescent="0.2">
      <c r="A120" s="117" t="s">
        <v>565</v>
      </c>
      <c r="B120" s="55">
        <v>76</v>
      </c>
      <c r="C120" s="56">
        <v>168</v>
      </c>
      <c r="D120" s="55">
        <v>352</v>
      </c>
      <c r="E120" s="56">
        <v>940</v>
      </c>
      <c r="F120" s="57"/>
      <c r="G120" s="55">
        <f t="shared" si="12"/>
        <v>-92</v>
      </c>
      <c r="H120" s="56">
        <f t="shared" si="13"/>
        <v>-588</v>
      </c>
      <c r="I120" s="77">
        <f t="shared" si="14"/>
        <v>-0.54761904761904767</v>
      </c>
      <c r="J120" s="78">
        <f t="shared" si="15"/>
        <v>-0.62553191489361704</v>
      </c>
    </row>
    <row r="121" spans="1:10" x14ac:dyDescent="0.2">
      <c r="A121" s="117" t="s">
        <v>577</v>
      </c>
      <c r="B121" s="55">
        <v>1618</v>
      </c>
      <c r="C121" s="56">
        <v>1443</v>
      </c>
      <c r="D121" s="55">
        <v>5650</v>
      </c>
      <c r="E121" s="56">
        <v>5979</v>
      </c>
      <c r="F121" s="57"/>
      <c r="G121" s="55">
        <f t="shared" si="12"/>
        <v>175</v>
      </c>
      <c r="H121" s="56">
        <f t="shared" si="13"/>
        <v>-329</v>
      </c>
      <c r="I121" s="77">
        <f t="shared" si="14"/>
        <v>0.12127512127512127</v>
      </c>
      <c r="J121" s="78">
        <f t="shared" si="15"/>
        <v>-5.5025924067569829E-2</v>
      </c>
    </row>
    <row r="122" spans="1:10" x14ac:dyDescent="0.2">
      <c r="A122" s="117" t="s">
        <v>554</v>
      </c>
      <c r="B122" s="55">
        <v>164</v>
      </c>
      <c r="C122" s="56">
        <v>88</v>
      </c>
      <c r="D122" s="55">
        <v>485</v>
      </c>
      <c r="E122" s="56">
        <v>402</v>
      </c>
      <c r="F122" s="57"/>
      <c r="G122" s="55">
        <f t="shared" si="12"/>
        <v>76</v>
      </c>
      <c r="H122" s="56">
        <f t="shared" si="13"/>
        <v>83</v>
      </c>
      <c r="I122" s="77">
        <f t="shared" si="14"/>
        <v>0.86363636363636365</v>
      </c>
      <c r="J122" s="78">
        <f t="shared" si="15"/>
        <v>0.20646766169154229</v>
      </c>
    </row>
    <row r="123" spans="1:10" x14ac:dyDescent="0.2">
      <c r="A123" s="117" t="s">
        <v>600</v>
      </c>
      <c r="B123" s="55">
        <v>73</v>
      </c>
      <c r="C123" s="56">
        <v>36</v>
      </c>
      <c r="D123" s="55">
        <v>218</v>
      </c>
      <c r="E123" s="56">
        <v>227</v>
      </c>
      <c r="F123" s="57"/>
      <c r="G123" s="55">
        <f t="shared" si="12"/>
        <v>37</v>
      </c>
      <c r="H123" s="56">
        <f t="shared" si="13"/>
        <v>-9</v>
      </c>
      <c r="I123" s="77">
        <f t="shared" si="14"/>
        <v>1.0277777777777777</v>
      </c>
      <c r="J123" s="78">
        <f t="shared" si="15"/>
        <v>-3.9647577092511016E-2</v>
      </c>
    </row>
    <row r="124" spans="1:10" s="38" customFormat="1" x14ac:dyDescent="0.2">
      <c r="A124" s="143" t="s">
        <v>656</v>
      </c>
      <c r="B124" s="32">
        <v>2595</v>
      </c>
      <c r="C124" s="33">
        <v>2504</v>
      </c>
      <c r="D124" s="32">
        <v>9766</v>
      </c>
      <c r="E124" s="33">
        <v>12145</v>
      </c>
      <c r="F124" s="34"/>
      <c r="G124" s="32">
        <f t="shared" si="12"/>
        <v>91</v>
      </c>
      <c r="H124" s="33">
        <f t="shared" si="13"/>
        <v>-2379</v>
      </c>
      <c r="I124" s="35">
        <f t="shared" si="14"/>
        <v>3.634185303514377E-2</v>
      </c>
      <c r="J124" s="36">
        <f t="shared" si="15"/>
        <v>-0.19588307945656649</v>
      </c>
    </row>
    <row r="125" spans="1:10" x14ac:dyDescent="0.2">
      <c r="A125" s="142"/>
      <c r="B125" s="63"/>
      <c r="C125" s="64"/>
      <c r="D125" s="63"/>
      <c r="E125" s="64"/>
      <c r="F125" s="65"/>
      <c r="G125" s="63"/>
      <c r="H125" s="64"/>
      <c r="I125" s="79"/>
      <c r="J125" s="80"/>
    </row>
    <row r="126" spans="1:10" x14ac:dyDescent="0.2">
      <c r="A126" s="111" t="s">
        <v>102</v>
      </c>
      <c r="B126" s="55"/>
      <c r="C126" s="56"/>
      <c r="D126" s="55"/>
      <c r="E126" s="56"/>
      <c r="F126" s="57"/>
      <c r="G126" s="55"/>
      <c r="H126" s="56"/>
      <c r="I126" s="77"/>
      <c r="J126" s="78"/>
    </row>
    <row r="127" spans="1:10" x14ac:dyDescent="0.2">
      <c r="A127" s="117" t="s">
        <v>627</v>
      </c>
      <c r="B127" s="55">
        <v>9</v>
      </c>
      <c r="C127" s="56">
        <v>9</v>
      </c>
      <c r="D127" s="55">
        <v>33</v>
      </c>
      <c r="E127" s="56">
        <v>49</v>
      </c>
      <c r="F127" s="57"/>
      <c r="G127" s="55">
        <f>B127-C127</f>
        <v>0</v>
      </c>
      <c r="H127" s="56">
        <f>D127-E127</f>
        <v>-16</v>
      </c>
      <c r="I127" s="77">
        <f>IF(C127=0, "-", IF(G127/C127&lt;10, G127/C127, "&gt;999%"))</f>
        <v>0</v>
      </c>
      <c r="J127" s="78">
        <f>IF(E127=0, "-", IF(H127/E127&lt;10, H127/E127, "&gt;999%"))</f>
        <v>-0.32653061224489793</v>
      </c>
    </row>
    <row r="128" spans="1:10" s="38" customFormat="1" x14ac:dyDescent="0.2">
      <c r="A128" s="143" t="s">
        <v>657</v>
      </c>
      <c r="B128" s="32">
        <v>9</v>
      </c>
      <c r="C128" s="33">
        <v>9</v>
      </c>
      <c r="D128" s="32">
        <v>33</v>
      </c>
      <c r="E128" s="33">
        <v>49</v>
      </c>
      <c r="F128" s="34"/>
      <c r="G128" s="32">
        <f>B128-C128</f>
        <v>0</v>
      </c>
      <c r="H128" s="33">
        <f>D128-E128</f>
        <v>-16</v>
      </c>
      <c r="I128" s="35">
        <f>IF(C128=0, "-", IF(G128/C128&lt;10, G128/C128, "&gt;999%"))</f>
        <v>0</v>
      </c>
      <c r="J128" s="36">
        <f>IF(E128=0, "-", IF(H128/E128&lt;10, H128/E128, "&gt;999%"))</f>
        <v>-0.32653061224489793</v>
      </c>
    </row>
    <row r="129" spans="1:10" x14ac:dyDescent="0.2">
      <c r="A129" s="142"/>
      <c r="B129" s="63"/>
      <c r="C129" s="64"/>
      <c r="D129" s="63"/>
      <c r="E129" s="64"/>
      <c r="F129" s="65"/>
      <c r="G129" s="63"/>
      <c r="H129" s="64"/>
      <c r="I129" s="79"/>
      <c r="J129" s="80"/>
    </row>
    <row r="130" spans="1:10" x14ac:dyDescent="0.2">
      <c r="A130" s="111" t="s">
        <v>103</v>
      </c>
      <c r="B130" s="55"/>
      <c r="C130" s="56"/>
      <c r="D130" s="55"/>
      <c r="E130" s="56"/>
      <c r="F130" s="57"/>
      <c r="G130" s="55"/>
      <c r="H130" s="56"/>
      <c r="I130" s="77"/>
      <c r="J130" s="78"/>
    </row>
    <row r="131" spans="1:10" x14ac:dyDescent="0.2">
      <c r="A131" s="117" t="s">
        <v>601</v>
      </c>
      <c r="B131" s="55">
        <v>65</v>
      </c>
      <c r="C131" s="56">
        <v>37</v>
      </c>
      <c r="D131" s="55">
        <v>198</v>
      </c>
      <c r="E131" s="56">
        <v>248</v>
      </c>
      <c r="F131" s="57"/>
      <c r="G131" s="55">
        <f>B131-C131</f>
        <v>28</v>
      </c>
      <c r="H131" s="56">
        <f>D131-E131</f>
        <v>-50</v>
      </c>
      <c r="I131" s="77">
        <f>IF(C131=0, "-", IF(G131/C131&lt;10, G131/C131, "&gt;999%"))</f>
        <v>0.7567567567567568</v>
      </c>
      <c r="J131" s="78">
        <f>IF(E131=0, "-", IF(H131/E131&lt;10, H131/E131, "&gt;999%"))</f>
        <v>-0.20161290322580644</v>
      </c>
    </row>
    <row r="132" spans="1:10" x14ac:dyDescent="0.2">
      <c r="A132" s="117" t="s">
        <v>615</v>
      </c>
      <c r="B132" s="55">
        <v>30</v>
      </c>
      <c r="C132" s="56">
        <v>23</v>
      </c>
      <c r="D132" s="55">
        <v>142</v>
      </c>
      <c r="E132" s="56">
        <v>150</v>
      </c>
      <c r="F132" s="57"/>
      <c r="G132" s="55">
        <f>B132-C132</f>
        <v>7</v>
      </c>
      <c r="H132" s="56">
        <f>D132-E132</f>
        <v>-8</v>
      </c>
      <c r="I132" s="77">
        <f>IF(C132=0, "-", IF(G132/C132&lt;10, G132/C132, "&gt;999%"))</f>
        <v>0.30434782608695654</v>
      </c>
      <c r="J132" s="78">
        <f>IF(E132=0, "-", IF(H132/E132&lt;10, H132/E132, "&gt;999%"))</f>
        <v>-5.3333333333333337E-2</v>
      </c>
    </row>
    <row r="133" spans="1:10" x14ac:dyDescent="0.2">
      <c r="A133" s="117" t="s">
        <v>628</v>
      </c>
      <c r="B133" s="55">
        <v>10</v>
      </c>
      <c r="C133" s="56">
        <v>7</v>
      </c>
      <c r="D133" s="55">
        <v>34</v>
      </c>
      <c r="E133" s="56">
        <v>136</v>
      </c>
      <c r="F133" s="57"/>
      <c r="G133" s="55">
        <f>B133-C133</f>
        <v>3</v>
      </c>
      <c r="H133" s="56">
        <f>D133-E133</f>
        <v>-102</v>
      </c>
      <c r="I133" s="77">
        <f>IF(C133=0, "-", IF(G133/C133&lt;10, G133/C133, "&gt;999%"))</f>
        <v>0.42857142857142855</v>
      </c>
      <c r="J133" s="78">
        <f>IF(E133=0, "-", IF(H133/E133&lt;10, H133/E133, "&gt;999%"))</f>
        <v>-0.75</v>
      </c>
    </row>
    <row r="134" spans="1:10" s="38" customFormat="1" x14ac:dyDescent="0.2">
      <c r="A134" s="143" t="s">
        <v>658</v>
      </c>
      <c r="B134" s="32">
        <v>105</v>
      </c>
      <c r="C134" s="33">
        <v>67</v>
      </c>
      <c r="D134" s="32">
        <v>374</v>
      </c>
      <c r="E134" s="33">
        <v>534</v>
      </c>
      <c r="F134" s="34"/>
      <c r="G134" s="32">
        <f>B134-C134</f>
        <v>38</v>
      </c>
      <c r="H134" s="33">
        <f>D134-E134</f>
        <v>-160</v>
      </c>
      <c r="I134" s="35">
        <f>IF(C134=0, "-", IF(G134/C134&lt;10, G134/C134, "&gt;999%"))</f>
        <v>0.56716417910447758</v>
      </c>
      <c r="J134" s="36">
        <f>IF(E134=0, "-", IF(H134/E134&lt;10, H134/E134, "&gt;999%"))</f>
        <v>-0.29962546816479402</v>
      </c>
    </row>
    <row r="135" spans="1:10" x14ac:dyDescent="0.2">
      <c r="A135" s="142"/>
      <c r="B135" s="63"/>
      <c r="C135" s="64"/>
      <c r="D135" s="63"/>
      <c r="E135" s="64"/>
      <c r="F135" s="65"/>
      <c r="G135" s="63"/>
      <c r="H135" s="64"/>
      <c r="I135" s="79"/>
      <c r="J135" s="80"/>
    </row>
    <row r="136" spans="1:10" x14ac:dyDescent="0.2">
      <c r="A136" s="111" t="s">
        <v>61</v>
      </c>
      <c r="B136" s="55"/>
      <c r="C136" s="56"/>
      <c r="D136" s="55"/>
      <c r="E136" s="56"/>
      <c r="F136" s="57"/>
      <c r="G136" s="55"/>
      <c r="H136" s="56"/>
      <c r="I136" s="77"/>
      <c r="J136" s="78"/>
    </row>
    <row r="137" spans="1:10" x14ac:dyDescent="0.2">
      <c r="A137" s="117" t="s">
        <v>258</v>
      </c>
      <c r="B137" s="55">
        <v>0</v>
      </c>
      <c r="C137" s="56">
        <v>0</v>
      </c>
      <c r="D137" s="55">
        <v>4</v>
      </c>
      <c r="E137" s="56">
        <v>0</v>
      </c>
      <c r="F137" s="57"/>
      <c r="G137" s="55">
        <f>B137-C137</f>
        <v>0</v>
      </c>
      <c r="H137" s="56">
        <f>D137-E137</f>
        <v>4</v>
      </c>
      <c r="I137" s="77" t="str">
        <f>IF(C137=0, "-", IF(G137/C137&lt;10, G137/C137, "&gt;999%"))</f>
        <v>-</v>
      </c>
      <c r="J137" s="78" t="str">
        <f>IF(E137=0, "-", IF(H137/E137&lt;10, H137/E137, "&gt;999%"))</f>
        <v>-</v>
      </c>
    </row>
    <row r="138" spans="1:10" x14ac:dyDescent="0.2">
      <c r="A138" s="117" t="s">
        <v>279</v>
      </c>
      <c r="B138" s="55">
        <v>0</v>
      </c>
      <c r="C138" s="56">
        <v>0</v>
      </c>
      <c r="D138" s="55">
        <v>3</v>
      </c>
      <c r="E138" s="56">
        <v>0</v>
      </c>
      <c r="F138" s="57"/>
      <c r="G138" s="55">
        <f>B138-C138</f>
        <v>0</v>
      </c>
      <c r="H138" s="56">
        <f>D138-E138</f>
        <v>3</v>
      </c>
      <c r="I138" s="77" t="str">
        <f>IF(C138=0, "-", IF(G138/C138&lt;10, G138/C138, "&gt;999%"))</f>
        <v>-</v>
      </c>
      <c r="J138" s="78" t="str">
        <f>IF(E138=0, "-", IF(H138/E138&lt;10, H138/E138, "&gt;999%"))</f>
        <v>-</v>
      </c>
    </row>
    <row r="139" spans="1:10" s="38" customFormat="1" x14ac:dyDescent="0.2">
      <c r="A139" s="143" t="s">
        <v>659</v>
      </c>
      <c r="B139" s="32">
        <v>0</v>
      </c>
      <c r="C139" s="33">
        <v>0</v>
      </c>
      <c r="D139" s="32">
        <v>7</v>
      </c>
      <c r="E139" s="33">
        <v>0</v>
      </c>
      <c r="F139" s="34"/>
      <c r="G139" s="32">
        <f>B139-C139</f>
        <v>0</v>
      </c>
      <c r="H139" s="33">
        <f>D139-E139</f>
        <v>7</v>
      </c>
      <c r="I139" s="35" t="str">
        <f>IF(C139=0, "-", IF(G139/C139&lt;10, G139/C139, "&gt;999%"))</f>
        <v>-</v>
      </c>
      <c r="J139" s="36" t="str">
        <f>IF(E139=0, "-", IF(H139/E139&lt;10, H139/E139, "&gt;999%"))</f>
        <v>-</v>
      </c>
    </row>
    <row r="140" spans="1:10" x14ac:dyDescent="0.2">
      <c r="A140" s="142"/>
      <c r="B140" s="63"/>
      <c r="C140" s="64"/>
      <c r="D140" s="63"/>
      <c r="E140" s="64"/>
      <c r="F140" s="65"/>
      <c r="G140" s="63"/>
      <c r="H140" s="64"/>
      <c r="I140" s="79"/>
      <c r="J140" s="80"/>
    </row>
    <row r="141" spans="1:10" x14ac:dyDescent="0.2">
      <c r="A141" s="111" t="s">
        <v>62</v>
      </c>
      <c r="B141" s="55"/>
      <c r="C141" s="56"/>
      <c r="D141" s="55"/>
      <c r="E141" s="56"/>
      <c r="F141" s="57"/>
      <c r="G141" s="55"/>
      <c r="H141" s="56"/>
      <c r="I141" s="77"/>
      <c r="J141" s="78"/>
    </row>
    <row r="142" spans="1:10" x14ac:dyDescent="0.2">
      <c r="A142" s="117" t="s">
        <v>566</v>
      </c>
      <c r="B142" s="55">
        <v>24</v>
      </c>
      <c r="C142" s="56">
        <v>22</v>
      </c>
      <c r="D142" s="55">
        <v>97</v>
      </c>
      <c r="E142" s="56">
        <v>76</v>
      </c>
      <c r="F142" s="57"/>
      <c r="G142" s="55">
        <f>B142-C142</f>
        <v>2</v>
      </c>
      <c r="H142" s="56">
        <f>D142-E142</f>
        <v>21</v>
      </c>
      <c r="I142" s="77">
        <f>IF(C142=0, "-", IF(G142/C142&lt;10, G142/C142, "&gt;999%"))</f>
        <v>9.0909090909090912E-2</v>
      </c>
      <c r="J142" s="78">
        <f>IF(E142=0, "-", IF(H142/E142&lt;10, H142/E142, "&gt;999%"))</f>
        <v>0.27631578947368424</v>
      </c>
    </row>
    <row r="143" spans="1:10" x14ac:dyDescent="0.2">
      <c r="A143" s="117" t="s">
        <v>578</v>
      </c>
      <c r="B143" s="55">
        <v>16</v>
      </c>
      <c r="C143" s="56">
        <v>10</v>
      </c>
      <c r="D143" s="55">
        <v>42</v>
      </c>
      <c r="E143" s="56">
        <v>46</v>
      </c>
      <c r="F143" s="57"/>
      <c r="G143" s="55">
        <f>B143-C143</f>
        <v>6</v>
      </c>
      <c r="H143" s="56">
        <f>D143-E143</f>
        <v>-4</v>
      </c>
      <c r="I143" s="77">
        <f>IF(C143=0, "-", IF(G143/C143&lt;10, G143/C143, "&gt;999%"))</f>
        <v>0.6</v>
      </c>
      <c r="J143" s="78">
        <f>IF(E143=0, "-", IF(H143/E143&lt;10, H143/E143, "&gt;999%"))</f>
        <v>-8.6956521739130432E-2</v>
      </c>
    </row>
    <row r="144" spans="1:10" s="38" customFormat="1" x14ac:dyDescent="0.2">
      <c r="A144" s="143" t="s">
        <v>660</v>
      </c>
      <c r="B144" s="32">
        <v>40</v>
      </c>
      <c r="C144" s="33">
        <v>32</v>
      </c>
      <c r="D144" s="32">
        <v>139</v>
      </c>
      <c r="E144" s="33">
        <v>122</v>
      </c>
      <c r="F144" s="34"/>
      <c r="G144" s="32">
        <f>B144-C144</f>
        <v>8</v>
      </c>
      <c r="H144" s="33">
        <f>D144-E144</f>
        <v>17</v>
      </c>
      <c r="I144" s="35">
        <f>IF(C144=0, "-", IF(G144/C144&lt;10, G144/C144, "&gt;999%"))</f>
        <v>0.25</v>
      </c>
      <c r="J144" s="36">
        <f>IF(E144=0, "-", IF(H144/E144&lt;10, H144/E144, "&gt;999%"))</f>
        <v>0.13934426229508196</v>
      </c>
    </row>
    <row r="145" spans="1:10" x14ac:dyDescent="0.2">
      <c r="A145" s="142"/>
      <c r="B145" s="63"/>
      <c r="C145" s="64"/>
      <c r="D145" s="63"/>
      <c r="E145" s="64"/>
      <c r="F145" s="65"/>
      <c r="G145" s="63"/>
      <c r="H145" s="64"/>
      <c r="I145" s="79"/>
      <c r="J145" s="80"/>
    </row>
    <row r="146" spans="1:10" x14ac:dyDescent="0.2">
      <c r="A146" s="111" t="s">
        <v>63</v>
      </c>
      <c r="B146" s="55"/>
      <c r="C146" s="56"/>
      <c r="D146" s="55"/>
      <c r="E146" s="56"/>
      <c r="F146" s="57"/>
      <c r="G146" s="55"/>
      <c r="H146" s="56"/>
      <c r="I146" s="77"/>
      <c r="J146" s="78"/>
    </row>
    <row r="147" spans="1:10" x14ac:dyDescent="0.2">
      <c r="A147" s="117" t="s">
        <v>396</v>
      </c>
      <c r="B147" s="55">
        <v>46</v>
      </c>
      <c r="C147" s="56">
        <v>26</v>
      </c>
      <c r="D147" s="55">
        <v>183</v>
      </c>
      <c r="E147" s="56">
        <v>104</v>
      </c>
      <c r="F147" s="57"/>
      <c r="G147" s="55">
        <f>B147-C147</f>
        <v>20</v>
      </c>
      <c r="H147" s="56">
        <f>D147-E147</f>
        <v>79</v>
      </c>
      <c r="I147" s="77">
        <f>IF(C147=0, "-", IF(G147/C147&lt;10, G147/C147, "&gt;999%"))</f>
        <v>0.76923076923076927</v>
      </c>
      <c r="J147" s="78">
        <f>IF(E147=0, "-", IF(H147/E147&lt;10, H147/E147, "&gt;999%"))</f>
        <v>0.75961538461538458</v>
      </c>
    </row>
    <row r="148" spans="1:10" x14ac:dyDescent="0.2">
      <c r="A148" s="117" t="s">
        <v>431</v>
      </c>
      <c r="B148" s="55">
        <v>20</v>
      </c>
      <c r="C148" s="56">
        <v>16</v>
      </c>
      <c r="D148" s="55">
        <v>70</v>
      </c>
      <c r="E148" s="56">
        <v>57</v>
      </c>
      <c r="F148" s="57"/>
      <c r="G148" s="55">
        <f>B148-C148</f>
        <v>4</v>
      </c>
      <c r="H148" s="56">
        <f>D148-E148</f>
        <v>13</v>
      </c>
      <c r="I148" s="77">
        <f>IF(C148=0, "-", IF(G148/C148&lt;10, G148/C148, "&gt;999%"))</f>
        <v>0.25</v>
      </c>
      <c r="J148" s="78">
        <f>IF(E148=0, "-", IF(H148/E148&lt;10, H148/E148, "&gt;999%"))</f>
        <v>0.22807017543859648</v>
      </c>
    </row>
    <row r="149" spans="1:10" x14ac:dyDescent="0.2">
      <c r="A149" s="117" t="s">
        <v>472</v>
      </c>
      <c r="B149" s="55">
        <v>0</v>
      </c>
      <c r="C149" s="56">
        <v>0</v>
      </c>
      <c r="D149" s="55">
        <v>0</v>
      </c>
      <c r="E149" s="56">
        <v>1</v>
      </c>
      <c r="F149" s="57"/>
      <c r="G149" s="55">
        <f>B149-C149</f>
        <v>0</v>
      </c>
      <c r="H149" s="56">
        <f>D149-E149</f>
        <v>-1</v>
      </c>
      <c r="I149" s="77" t="str">
        <f>IF(C149=0, "-", IF(G149/C149&lt;10, G149/C149, "&gt;999%"))</f>
        <v>-</v>
      </c>
      <c r="J149" s="78">
        <f>IF(E149=0, "-", IF(H149/E149&lt;10, H149/E149, "&gt;999%"))</f>
        <v>-1</v>
      </c>
    </row>
    <row r="150" spans="1:10" x14ac:dyDescent="0.2">
      <c r="A150" s="117" t="s">
        <v>473</v>
      </c>
      <c r="B150" s="55">
        <v>5</v>
      </c>
      <c r="C150" s="56">
        <v>8</v>
      </c>
      <c r="D150" s="55">
        <v>23</v>
      </c>
      <c r="E150" s="56">
        <v>45</v>
      </c>
      <c r="F150" s="57"/>
      <c r="G150" s="55">
        <f>B150-C150</f>
        <v>-3</v>
      </c>
      <c r="H150" s="56">
        <f>D150-E150</f>
        <v>-22</v>
      </c>
      <c r="I150" s="77">
        <f>IF(C150=0, "-", IF(G150/C150&lt;10, G150/C150, "&gt;999%"))</f>
        <v>-0.375</v>
      </c>
      <c r="J150" s="78">
        <f>IF(E150=0, "-", IF(H150/E150&lt;10, H150/E150, "&gt;999%"))</f>
        <v>-0.48888888888888887</v>
      </c>
    </row>
    <row r="151" spans="1:10" s="38" customFormat="1" x14ac:dyDescent="0.2">
      <c r="A151" s="143" t="s">
        <v>661</v>
      </c>
      <c r="B151" s="32">
        <v>71</v>
      </c>
      <c r="C151" s="33">
        <v>50</v>
      </c>
      <c r="D151" s="32">
        <v>276</v>
      </c>
      <c r="E151" s="33">
        <v>207</v>
      </c>
      <c r="F151" s="34"/>
      <c r="G151" s="32">
        <f>B151-C151</f>
        <v>21</v>
      </c>
      <c r="H151" s="33">
        <f>D151-E151</f>
        <v>69</v>
      </c>
      <c r="I151" s="35">
        <f>IF(C151=0, "-", IF(G151/C151&lt;10, G151/C151, "&gt;999%"))</f>
        <v>0.42</v>
      </c>
      <c r="J151" s="36">
        <f>IF(E151=0, "-", IF(H151/E151&lt;10, H151/E151, "&gt;999%"))</f>
        <v>0.33333333333333331</v>
      </c>
    </row>
    <row r="152" spans="1:10" x14ac:dyDescent="0.2">
      <c r="A152" s="142"/>
      <c r="B152" s="63"/>
      <c r="C152" s="64"/>
      <c r="D152" s="63"/>
      <c r="E152" s="64"/>
      <c r="F152" s="65"/>
      <c r="G152" s="63"/>
      <c r="H152" s="64"/>
      <c r="I152" s="79"/>
      <c r="J152" s="80"/>
    </row>
    <row r="153" spans="1:10" x14ac:dyDescent="0.2">
      <c r="A153" s="111" t="s">
        <v>104</v>
      </c>
      <c r="B153" s="55"/>
      <c r="C153" s="56"/>
      <c r="D153" s="55"/>
      <c r="E153" s="56"/>
      <c r="F153" s="57"/>
      <c r="G153" s="55"/>
      <c r="H153" s="56"/>
      <c r="I153" s="77"/>
      <c r="J153" s="78"/>
    </row>
    <row r="154" spans="1:10" x14ac:dyDescent="0.2">
      <c r="A154" s="117" t="s">
        <v>629</v>
      </c>
      <c r="B154" s="55">
        <v>14</v>
      </c>
      <c r="C154" s="56">
        <v>15</v>
      </c>
      <c r="D154" s="55">
        <v>48</v>
      </c>
      <c r="E154" s="56">
        <v>77</v>
      </c>
      <c r="F154" s="57"/>
      <c r="G154" s="55">
        <f>B154-C154</f>
        <v>-1</v>
      </c>
      <c r="H154" s="56">
        <f>D154-E154</f>
        <v>-29</v>
      </c>
      <c r="I154" s="77">
        <f>IF(C154=0, "-", IF(G154/C154&lt;10, G154/C154, "&gt;999%"))</f>
        <v>-6.6666666666666666E-2</v>
      </c>
      <c r="J154" s="78">
        <f>IF(E154=0, "-", IF(H154/E154&lt;10, H154/E154, "&gt;999%"))</f>
        <v>-0.37662337662337664</v>
      </c>
    </row>
    <row r="155" spans="1:10" x14ac:dyDescent="0.2">
      <c r="A155" s="117" t="s">
        <v>602</v>
      </c>
      <c r="B155" s="55">
        <v>60</v>
      </c>
      <c r="C155" s="56">
        <v>46</v>
      </c>
      <c r="D155" s="55">
        <v>240</v>
      </c>
      <c r="E155" s="56">
        <v>256</v>
      </c>
      <c r="F155" s="57"/>
      <c r="G155" s="55">
        <f>B155-C155</f>
        <v>14</v>
      </c>
      <c r="H155" s="56">
        <f>D155-E155</f>
        <v>-16</v>
      </c>
      <c r="I155" s="77">
        <f>IF(C155=0, "-", IF(G155/C155&lt;10, G155/C155, "&gt;999%"))</f>
        <v>0.30434782608695654</v>
      </c>
      <c r="J155" s="78">
        <f>IF(E155=0, "-", IF(H155/E155&lt;10, H155/E155, "&gt;999%"))</f>
        <v>-6.25E-2</v>
      </c>
    </row>
    <row r="156" spans="1:10" x14ac:dyDescent="0.2">
      <c r="A156" s="117" t="s">
        <v>616</v>
      </c>
      <c r="B156" s="55">
        <v>77</v>
      </c>
      <c r="C156" s="56">
        <v>81</v>
      </c>
      <c r="D156" s="55">
        <v>284</v>
      </c>
      <c r="E156" s="56">
        <v>327</v>
      </c>
      <c r="F156" s="57"/>
      <c r="G156" s="55">
        <f>B156-C156</f>
        <v>-4</v>
      </c>
      <c r="H156" s="56">
        <f>D156-E156</f>
        <v>-43</v>
      </c>
      <c r="I156" s="77">
        <f>IF(C156=0, "-", IF(G156/C156&lt;10, G156/C156, "&gt;999%"))</f>
        <v>-4.9382716049382713E-2</v>
      </c>
      <c r="J156" s="78">
        <f>IF(E156=0, "-", IF(H156/E156&lt;10, H156/E156, "&gt;999%"))</f>
        <v>-0.13149847094801223</v>
      </c>
    </row>
    <row r="157" spans="1:10" s="38" customFormat="1" x14ac:dyDescent="0.2">
      <c r="A157" s="143" t="s">
        <v>662</v>
      </c>
      <c r="B157" s="32">
        <v>151</v>
      </c>
      <c r="C157" s="33">
        <v>142</v>
      </c>
      <c r="D157" s="32">
        <v>572</v>
      </c>
      <c r="E157" s="33">
        <v>660</v>
      </c>
      <c r="F157" s="34"/>
      <c r="G157" s="32">
        <f>B157-C157</f>
        <v>9</v>
      </c>
      <c r="H157" s="33">
        <f>D157-E157</f>
        <v>-88</v>
      </c>
      <c r="I157" s="35">
        <f>IF(C157=0, "-", IF(G157/C157&lt;10, G157/C157, "&gt;999%"))</f>
        <v>6.3380281690140844E-2</v>
      </c>
      <c r="J157" s="36">
        <f>IF(E157=0, "-", IF(H157/E157&lt;10, H157/E157, "&gt;999%"))</f>
        <v>-0.13333333333333333</v>
      </c>
    </row>
    <row r="158" spans="1:10" x14ac:dyDescent="0.2">
      <c r="A158" s="142"/>
      <c r="B158" s="63"/>
      <c r="C158" s="64"/>
      <c r="D158" s="63"/>
      <c r="E158" s="64"/>
      <c r="F158" s="65"/>
      <c r="G158" s="63"/>
      <c r="H158" s="64"/>
      <c r="I158" s="79"/>
      <c r="J158" s="80"/>
    </row>
    <row r="159" spans="1:10" x14ac:dyDescent="0.2">
      <c r="A159" s="111" t="s">
        <v>64</v>
      </c>
      <c r="B159" s="55"/>
      <c r="C159" s="56"/>
      <c r="D159" s="55"/>
      <c r="E159" s="56"/>
      <c r="F159" s="57"/>
      <c r="G159" s="55"/>
      <c r="H159" s="56"/>
      <c r="I159" s="77"/>
      <c r="J159" s="78"/>
    </row>
    <row r="160" spans="1:10" x14ac:dyDescent="0.2">
      <c r="A160" s="117" t="s">
        <v>474</v>
      </c>
      <c r="B160" s="55">
        <v>76</v>
      </c>
      <c r="C160" s="56">
        <v>104</v>
      </c>
      <c r="D160" s="55">
        <v>424</v>
      </c>
      <c r="E160" s="56">
        <v>462</v>
      </c>
      <c r="F160" s="57"/>
      <c r="G160" s="55">
        <f t="shared" ref="G160:G172" si="16">B160-C160</f>
        <v>-28</v>
      </c>
      <c r="H160" s="56">
        <f t="shared" ref="H160:H172" si="17">D160-E160</f>
        <v>-38</v>
      </c>
      <c r="I160" s="77">
        <f t="shared" ref="I160:I172" si="18">IF(C160=0, "-", IF(G160/C160&lt;10, G160/C160, "&gt;999%"))</f>
        <v>-0.26923076923076922</v>
      </c>
      <c r="J160" s="78">
        <f t="shared" ref="J160:J172" si="19">IF(E160=0, "-", IF(H160/E160&lt;10, H160/E160, "&gt;999%"))</f>
        <v>-8.2251082251082255E-2</v>
      </c>
    </row>
    <row r="161" spans="1:10" x14ac:dyDescent="0.2">
      <c r="A161" s="117" t="s">
        <v>204</v>
      </c>
      <c r="B161" s="55">
        <v>56</v>
      </c>
      <c r="C161" s="56">
        <v>74</v>
      </c>
      <c r="D161" s="55">
        <v>470</v>
      </c>
      <c r="E161" s="56">
        <v>1308</v>
      </c>
      <c r="F161" s="57"/>
      <c r="G161" s="55">
        <f t="shared" si="16"/>
        <v>-18</v>
      </c>
      <c r="H161" s="56">
        <f t="shared" si="17"/>
        <v>-838</v>
      </c>
      <c r="I161" s="77">
        <f t="shared" si="18"/>
        <v>-0.24324324324324326</v>
      </c>
      <c r="J161" s="78">
        <f t="shared" si="19"/>
        <v>-0.64067278287461771</v>
      </c>
    </row>
    <row r="162" spans="1:10" x14ac:dyDescent="0.2">
      <c r="A162" s="117" t="s">
        <v>178</v>
      </c>
      <c r="B162" s="55">
        <v>0</v>
      </c>
      <c r="C162" s="56">
        <v>0</v>
      </c>
      <c r="D162" s="55">
        <v>0</v>
      </c>
      <c r="E162" s="56">
        <v>7</v>
      </c>
      <c r="F162" s="57"/>
      <c r="G162" s="55">
        <f t="shared" si="16"/>
        <v>0</v>
      </c>
      <c r="H162" s="56">
        <f t="shared" si="17"/>
        <v>-7</v>
      </c>
      <c r="I162" s="77" t="str">
        <f t="shared" si="18"/>
        <v>-</v>
      </c>
      <c r="J162" s="78">
        <f t="shared" si="19"/>
        <v>-1</v>
      </c>
    </row>
    <row r="163" spans="1:10" x14ac:dyDescent="0.2">
      <c r="A163" s="117" t="s">
        <v>475</v>
      </c>
      <c r="B163" s="55">
        <v>0</v>
      </c>
      <c r="C163" s="56">
        <v>0</v>
      </c>
      <c r="D163" s="55">
        <v>0</v>
      </c>
      <c r="E163" s="56">
        <v>118</v>
      </c>
      <c r="F163" s="57"/>
      <c r="G163" s="55">
        <f t="shared" si="16"/>
        <v>0</v>
      </c>
      <c r="H163" s="56">
        <f t="shared" si="17"/>
        <v>-118</v>
      </c>
      <c r="I163" s="77" t="str">
        <f t="shared" si="18"/>
        <v>-</v>
      </c>
      <c r="J163" s="78">
        <f t="shared" si="19"/>
        <v>-1</v>
      </c>
    </row>
    <row r="164" spans="1:10" x14ac:dyDescent="0.2">
      <c r="A164" s="117" t="s">
        <v>567</v>
      </c>
      <c r="B164" s="55">
        <v>35</v>
      </c>
      <c r="C164" s="56">
        <v>90</v>
      </c>
      <c r="D164" s="55">
        <v>228</v>
      </c>
      <c r="E164" s="56">
        <v>532</v>
      </c>
      <c r="F164" s="57"/>
      <c r="G164" s="55">
        <f t="shared" si="16"/>
        <v>-55</v>
      </c>
      <c r="H164" s="56">
        <f t="shared" si="17"/>
        <v>-304</v>
      </c>
      <c r="I164" s="77">
        <f t="shared" si="18"/>
        <v>-0.61111111111111116</v>
      </c>
      <c r="J164" s="78">
        <f t="shared" si="19"/>
        <v>-0.5714285714285714</v>
      </c>
    </row>
    <row r="165" spans="1:10" x14ac:dyDescent="0.2">
      <c r="A165" s="117" t="s">
        <v>579</v>
      </c>
      <c r="B165" s="55">
        <v>258</v>
      </c>
      <c r="C165" s="56">
        <v>545</v>
      </c>
      <c r="D165" s="55">
        <v>1895</v>
      </c>
      <c r="E165" s="56">
        <v>2447</v>
      </c>
      <c r="F165" s="57"/>
      <c r="G165" s="55">
        <f t="shared" si="16"/>
        <v>-287</v>
      </c>
      <c r="H165" s="56">
        <f t="shared" si="17"/>
        <v>-552</v>
      </c>
      <c r="I165" s="77">
        <f t="shared" si="18"/>
        <v>-0.52660550458715594</v>
      </c>
      <c r="J165" s="78">
        <f t="shared" si="19"/>
        <v>-0.22558234572946465</v>
      </c>
    </row>
    <row r="166" spans="1:10" x14ac:dyDescent="0.2">
      <c r="A166" s="117" t="s">
        <v>271</v>
      </c>
      <c r="B166" s="55">
        <v>8</v>
      </c>
      <c r="C166" s="56">
        <v>290</v>
      </c>
      <c r="D166" s="55">
        <v>245</v>
      </c>
      <c r="E166" s="56">
        <v>1437</v>
      </c>
      <c r="F166" s="57"/>
      <c r="G166" s="55">
        <f t="shared" si="16"/>
        <v>-282</v>
      </c>
      <c r="H166" s="56">
        <f t="shared" si="17"/>
        <v>-1192</v>
      </c>
      <c r="I166" s="77">
        <f t="shared" si="18"/>
        <v>-0.97241379310344822</v>
      </c>
      <c r="J166" s="78">
        <f t="shared" si="19"/>
        <v>-0.82950591510090466</v>
      </c>
    </row>
    <row r="167" spans="1:10" x14ac:dyDescent="0.2">
      <c r="A167" s="117" t="s">
        <v>432</v>
      </c>
      <c r="B167" s="55">
        <v>77</v>
      </c>
      <c r="C167" s="56">
        <v>475</v>
      </c>
      <c r="D167" s="55">
        <v>447</v>
      </c>
      <c r="E167" s="56">
        <v>1698</v>
      </c>
      <c r="F167" s="57"/>
      <c r="G167" s="55">
        <f t="shared" si="16"/>
        <v>-398</v>
      </c>
      <c r="H167" s="56">
        <f t="shared" si="17"/>
        <v>-1251</v>
      </c>
      <c r="I167" s="77">
        <f t="shared" si="18"/>
        <v>-0.83789473684210525</v>
      </c>
      <c r="J167" s="78">
        <f t="shared" si="19"/>
        <v>-0.73674911660777387</v>
      </c>
    </row>
    <row r="168" spans="1:10" x14ac:dyDescent="0.2">
      <c r="A168" s="117" t="s">
        <v>172</v>
      </c>
      <c r="B168" s="55">
        <v>0</v>
      </c>
      <c r="C168" s="56">
        <v>0</v>
      </c>
      <c r="D168" s="55">
        <v>0</v>
      </c>
      <c r="E168" s="56">
        <v>1</v>
      </c>
      <c r="F168" s="57"/>
      <c r="G168" s="55">
        <f t="shared" si="16"/>
        <v>0</v>
      </c>
      <c r="H168" s="56">
        <f t="shared" si="17"/>
        <v>-1</v>
      </c>
      <c r="I168" s="77" t="str">
        <f t="shared" si="18"/>
        <v>-</v>
      </c>
      <c r="J168" s="78">
        <f t="shared" si="19"/>
        <v>-1</v>
      </c>
    </row>
    <row r="169" spans="1:10" x14ac:dyDescent="0.2">
      <c r="A169" s="117" t="s">
        <v>476</v>
      </c>
      <c r="B169" s="55">
        <v>50</v>
      </c>
      <c r="C169" s="56">
        <v>42</v>
      </c>
      <c r="D169" s="55">
        <v>257</v>
      </c>
      <c r="E169" s="56">
        <v>382</v>
      </c>
      <c r="F169" s="57"/>
      <c r="G169" s="55">
        <f t="shared" si="16"/>
        <v>8</v>
      </c>
      <c r="H169" s="56">
        <f t="shared" si="17"/>
        <v>-125</v>
      </c>
      <c r="I169" s="77">
        <f t="shared" si="18"/>
        <v>0.19047619047619047</v>
      </c>
      <c r="J169" s="78">
        <f t="shared" si="19"/>
        <v>-0.32722513089005234</v>
      </c>
    </row>
    <row r="170" spans="1:10" x14ac:dyDescent="0.2">
      <c r="A170" s="117" t="s">
        <v>384</v>
      </c>
      <c r="B170" s="55">
        <v>50</v>
      </c>
      <c r="C170" s="56">
        <v>254</v>
      </c>
      <c r="D170" s="55">
        <v>700</v>
      </c>
      <c r="E170" s="56">
        <v>996</v>
      </c>
      <c r="F170" s="57"/>
      <c r="G170" s="55">
        <f t="shared" si="16"/>
        <v>-204</v>
      </c>
      <c r="H170" s="56">
        <f t="shared" si="17"/>
        <v>-296</v>
      </c>
      <c r="I170" s="77">
        <f t="shared" si="18"/>
        <v>-0.80314960629921262</v>
      </c>
      <c r="J170" s="78">
        <f t="shared" si="19"/>
        <v>-0.2971887550200803</v>
      </c>
    </row>
    <row r="171" spans="1:10" x14ac:dyDescent="0.2">
      <c r="A171" s="117" t="s">
        <v>568</v>
      </c>
      <c r="B171" s="55">
        <v>0</v>
      </c>
      <c r="C171" s="56">
        <v>0</v>
      </c>
      <c r="D171" s="55">
        <v>0</v>
      </c>
      <c r="E171" s="56">
        <v>1</v>
      </c>
      <c r="F171" s="57"/>
      <c r="G171" s="55">
        <f t="shared" si="16"/>
        <v>0</v>
      </c>
      <c r="H171" s="56">
        <f t="shared" si="17"/>
        <v>-1</v>
      </c>
      <c r="I171" s="77" t="str">
        <f t="shared" si="18"/>
        <v>-</v>
      </c>
      <c r="J171" s="78">
        <f t="shared" si="19"/>
        <v>-1</v>
      </c>
    </row>
    <row r="172" spans="1:10" s="38" customFormat="1" x14ac:dyDescent="0.2">
      <c r="A172" s="143" t="s">
        <v>663</v>
      </c>
      <c r="B172" s="32">
        <v>610</v>
      </c>
      <c r="C172" s="33">
        <v>1874</v>
      </c>
      <c r="D172" s="32">
        <v>4666</v>
      </c>
      <c r="E172" s="33">
        <v>9389</v>
      </c>
      <c r="F172" s="34"/>
      <c r="G172" s="32">
        <f t="shared" si="16"/>
        <v>-1264</v>
      </c>
      <c r="H172" s="33">
        <f t="shared" si="17"/>
        <v>-4723</v>
      </c>
      <c r="I172" s="35">
        <f t="shared" si="18"/>
        <v>-0.67449306296691569</v>
      </c>
      <c r="J172" s="36">
        <f t="shared" si="19"/>
        <v>-0.50303546703589308</v>
      </c>
    </row>
    <row r="173" spans="1:10" x14ac:dyDescent="0.2">
      <c r="A173" s="142"/>
      <c r="B173" s="63"/>
      <c r="C173" s="64"/>
      <c r="D173" s="63"/>
      <c r="E173" s="64"/>
      <c r="F173" s="65"/>
      <c r="G173" s="63"/>
      <c r="H173" s="64"/>
      <c r="I173" s="79"/>
      <c r="J173" s="80"/>
    </row>
    <row r="174" spans="1:10" x14ac:dyDescent="0.2">
      <c r="A174" s="111" t="s">
        <v>65</v>
      </c>
      <c r="B174" s="55"/>
      <c r="C174" s="56"/>
      <c r="D174" s="55"/>
      <c r="E174" s="56"/>
      <c r="F174" s="57"/>
      <c r="G174" s="55"/>
      <c r="H174" s="56"/>
      <c r="I174" s="77"/>
      <c r="J174" s="78"/>
    </row>
    <row r="175" spans="1:10" x14ac:dyDescent="0.2">
      <c r="A175" s="117" t="s">
        <v>239</v>
      </c>
      <c r="B175" s="55">
        <v>3</v>
      </c>
      <c r="C175" s="56">
        <v>6</v>
      </c>
      <c r="D175" s="55">
        <v>20</v>
      </c>
      <c r="E175" s="56">
        <v>44</v>
      </c>
      <c r="F175" s="57"/>
      <c r="G175" s="55">
        <f t="shared" ref="G175:G183" si="20">B175-C175</f>
        <v>-3</v>
      </c>
      <c r="H175" s="56">
        <f t="shared" ref="H175:H183" si="21">D175-E175</f>
        <v>-24</v>
      </c>
      <c r="I175" s="77">
        <f t="shared" ref="I175:I183" si="22">IF(C175=0, "-", IF(G175/C175&lt;10, G175/C175, "&gt;999%"))</f>
        <v>-0.5</v>
      </c>
      <c r="J175" s="78">
        <f t="shared" ref="J175:J183" si="23">IF(E175=0, "-", IF(H175/E175&lt;10, H175/E175, "&gt;999%"))</f>
        <v>-0.54545454545454541</v>
      </c>
    </row>
    <row r="176" spans="1:10" x14ac:dyDescent="0.2">
      <c r="A176" s="117" t="s">
        <v>179</v>
      </c>
      <c r="B176" s="55">
        <v>16</v>
      </c>
      <c r="C176" s="56">
        <v>15</v>
      </c>
      <c r="D176" s="55">
        <v>42</v>
      </c>
      <c r="E176" s="56">
        <v>149</v>
      </c>
      <c r="F176" s="57"/>
      <c r="G176" s="55">
        <f t="shared" si="20"/>
        <v>1</v>
      </c>
      <c r="H176" s="56">
        <f t="shared" si="21"/>
        <v>-107</v>
      </c>
      <c r="I176" s="77">
        <f t="shared" si="22"/>
        <v>6.6666666666666666E-2</v>
      </c>
      <c r="J176" s="78">
        <f t="shared" si="23"/>
        <v>-0.71812080536912748</v>
      </c>
    </row>
    <row r="177" spans="1:10" x14ac:dyDescent="0.2">
      <c r="A177" s="117" t="s">
        <v>205</v>
      </c>
      <c r="B177" s="55">
        <v>212</v>
      </c>
      <c r="C177" s="56">
        <v>483</v>
      </c>
      <c r="D177" s="55">
        <v>1333</v>
      </c>
      <c r="E177" s="56">
        <v>2004</v>
      </c>
      <c r="F177" s="57"/>
      <c r="G177" s="55">
        <f t="shared" si="20"/>
        <v>-271</v>
      </c>
      <c r="H177" s="56">
        <f t="shared" si="21"/>
        <v>-671</v>
      </c>
      <c r="I177" s="77">
        <f t="shared" si="22"/>
        <v>-0.56107660455486541</v>
      </c>
      <c r="J177" s="78">
        <f t="shared" si="23"/>
        <v>-0.33483033932135731</v>
      </c>
    </row>
    <row r="178" spans="1:10" x14ac:dyDescent="0.2">
      <c r="A178" s="117" t="s">
        <v>433</v>
      </c>
      <c r="B178" s="55">
        <v>412</v>
      </c>
      <c r="C178" s="56">
        <v>617</v>
      </c>
      <c r="D178" s="55">
        <v>1657</v>
      </c>
      <c r="E178" s="56">
        <v>2365</v>
      </c>
      <c r="F178" s="57"/>
      <c r="G178" s="55">
        <f t="shared" si="20"/>
        <v>-205</v>
      </c>
      <c r="H178" s="56">
        <f t="shared" si="21"/>
        <v>-708</v>
      </c>
      <c r="I178" s="77">
        <f t="shared" si="22"/>
        <v>-0.33225283630470015</v>
      </c>
      <c r="J178" s="78">
        <f t="shared" si="23"/>
        <v>-0.29936575052854125</v>
      </c>
    </row>
    <row r="179" spans="1:10" x14ac:dyDescent="0.2">
      <c r="A179" s="117" t="s">
        <v>397</v>
      </c>
      <c r="B179" s="55">
        <v>280</v>
      </c>
      <c r="C179" s="56">
        <v>519</v>
      </c>
      <c r="D179" s="55">
        <v>1290</v>
      </c>
      <c r="E179" s="56">
        <v>2030</v>
      </c>
      <c r="F179" s="57"/>
      <c r="G179" s="55">
        <f t="shared" si="20"/>
        <v>-239</v>
      </c>
      <c r="H179" s="56">
        <f t="shared" si="21"/>
        <v>-740</v>
      </c>
      <c r="I179" s="77">
        <f t="shared" si="22"/>
        <v>-0.46050096339113678</v>
      </c>
      <c r="J179" s="78">
        <f t="shared" si="23"/>
        <v>-0.3645320197044335</v>
      </c>
    </row>
    <row r="180" spans="1:10" x14ac:dyDescent="0.2">
      <c r="A180" s="117" t="s">
        <v>180</v>
      </c>
      <c r="B180" s="55">
        <v>40</v>
      </c>
      <c r="C180" s="56">
        <v>211</v>
      </c>
      <c r="D180" s="55">
        <v>307</v>
      </c>
      <c r="E180" s="56">
        <v>888</v>
      </c>
      <c r="F180" s="57"/>
      <c r="G180" s="55">
        <f t="shared" si="20"/>
        <v>-171</v>
      </c>
      <c r="H180" s="56">
        <f t="shared" si="21"/>
        <v>-581</v>
      </c>
      <c r="I180" s="77">
        <f t="shared" si="22"/>
        <v>-0.81042654028436023</v>
      </c>
      <c r="J180" s="78">
        <f t="shared" si="23"/>
        <v>-0.65427927927927931</v>
      </c>
    </row>
    <row r="181" spans="1:10" x14ac:dyDescent="0.2">
      <c r="A181" s="117" t="s">
        <v>365</v>
      </c>
      <c r="B181" s="55">
        <v>0</v>
      </c>
      <c r="C181" s="56">
        <v>0</v>
      </c>
      <c r="D181" s="55">
        <v>0</v>
      </c>
      <c r="E181" s="56">
        <v>1</v>
      </c>
      <c r="F181" s="57"/>
      <c r="G181" s="55">
        <f t="shared" si="20"/>
        <v>0</v>
      </c>
      <c r="H181" s="56">
        <f t="shared" si="21"/>
        <v>-1</v>
      </c>
      <c r="I181" s="77" t="str">
        <f t="shared" si="22"/>
        <v>-</v>
      </c>
      <c r="J181" s="78">
        <f t="shared" si="23"/>
        <v>-1</v>
      </c>
    </row>
    <row r="182" spans="1:10" x14ac:dyDescent="0.2">
      <c r="A182" s="117" t="s">
        <v>306</v>
      </c>
      <c r="B182" s="55">
        <v>32</v>
      </c>
      <c r="C182" s="56">
        <v>57</v>
      </c>
      <c r="D182" s="55">
        <v>165</v>
      </c>
      <c r="E182" s="56">
        <v>261</v>
      </c>
      <c r="F182" s="57"/>
      <c r="G182" s="55">
        <f t="shared" si="20"/>
        <v>-25</v>
      </c>
      <c r="H182" s="56">
        <f t="shared" si="21"/>
        <v>-96</v>
      </c>
      <c r="I182" s="77">
        <f t="shared" si="22"/>
        <v>-0.43859649122807015</v>
      </c>
      <c r="J182" s="78">
        <f t="shared" si="23"/>
        <v>-0.36781609195402298</v>
      </c>
    </row>
    <row r="183" spans="1:10" s="38" customFormat="1" x14ac:dyDescent="0.2">
      <c r="A183" s="143" t="s">
        <v>664</v>
      </c>
      <c r="B183" s="32">
        <v>995</v>
      </c>
      <c r="C183" s="33">
        <v>1908</v>
      </c>
      <c r="D183" s="32">
        <v>4814</v>
      </c>
      <c r="E183" s="33">
        <v>7742</v>
      </c>
      <c r="F183" s="34"/>
      <c r="G183" s="32">
        <f t="shared" si="20"/>
        <v>-913</v>
      </c>
      <c r="H183" s="33">
        <f t="shared" si="21"/>
        <v>-2928</v>
      </c>
      <c r="I183" s="35">
        <f t="shared" si="22"/>
        <v>-0.47851153039832284</v>
      </c>
      <c r="J183" s="36">
        <f t="shared" si="23"/>
        <v>-0.37819684835959699</v>
      </c>
    </row>
    <row r="184" spans="1:10" x14ac:dyDescent="0.2">
      <c r="A184" s="142"/>
      <c r="B184" s="63"/>
      <c r="C184" s="64"/>
      <c r="D184" s="63"/>
      <c r="E184" s="64"/>
      <c r="F184" s="65"/>
      <c r="G184" s="63"/>
      <c r="H184" s="64"/>
      <c r="I184" s="79"/>
      <c r="J184" s="80"/>
    </row>
    <row r="185" spans="1:10" x14ac:dyDescent="0.2">
      <c r="A185" s="111" t="s">
        <v>66</v>
      </c>
      <c r="B185" s="55"/>
      <c r="C185" s="56"/>
      <c r="D185" s="55"/>
      <c r="E185" s="56"/>
      <c r="F185" s="57"/>
      <c r="G185" s="55"/>
      <c r="H185" s="56"/>
      <c r="I185" s="77"/>
      <c r="J185" s="78"/>
    </row>
    <row r="186" spans="1:10" x14ac:dyDescent="0.2">
      <c r="A186" s="117" t="s">
        <v>181</v>
      </c>
      <c r="B186" s="55">
        <v>0</v>
      </c>
      <c r="C186" s="56">
        <v>328</v>
      </c>
      <c r="D186" s="55">
        <v>16</v>
      </c>
      <c r="E186" s="56">
        <v>1759</v>
      </c>
      <c r="F186" s="57"/>
      <c r="G186" s="55">
        <f t="shared" ref="G186:G199" si="24">B186-C186</f>
        <v>-328</v>
      </c>
      <c r="H186" s="56">
        <f t="shared" ref="H186:H199" si="25">D186-E186</f>
        <v>-1743</v>
      </c>
      <c r="I186" s="77">
        <f t="shared" ref="I186:I199" si="26">IF(C186=0, "-", IF(G186/C186&lt;10, G186/C186, "&gt;999%"))</f>
        <v>-1</v>
      </c>
      <c r="J186" s="78">
        <f t="shared" ref="J186:J199" si="27">IF(E186=0, "-", IF(H186/E186&lt;10, H186/E186, "&gt;999%"))</f>
        <v>-0.99090392268334282</v>
      </c>
    </row>
    <row r="187" spans="1:10" x14ac:dyDescent="0.2">
      <c r="A187" s="117" t="s">
        <v>206</v>
      </c>
      <c r="B187" s="55">
        <v>62</v>
      </c>
      <c r="C187" s="56">
        <v>98</v>
      </c>
      <c r="D187" s="55">
        <v>248</v>
      </c>
      <c r="E187" s="56">
        <v>414</v>
      </c>
      <c r="F187" s="57"/>
      <c r="G187" s="55">
        <f t="shared" si="24"/>
        <v>-36</v>
      </c>
      <c r="H187" s="56">
        <f t="shared" si="25"/>
        <v>-166</v>
      </c>
      <c r="I187" s="77">
        <f t="shared" si="26"/>
        <v>-0.36734693877551022</v>
      </c>
      <c r="J187" s="78">
        <f t="shared" si="27"/>
        <v>-0.40096618357487923</v>
      </c>
    </row>
    <row r="188" spans="1:10" x14ac:dyDescent="0.2">
      <c r="A188" s="117" t="s">
        <v>207</v>
      </c>
      <c r="B188" s="55">
        <v>514</v>
      </c>
      <c r="C188" s="56">
        <v>836</v>
      </c>
      <c r="D188" s="55">
        <v>2499</v>
      </c>
      <c r="E188" s="56">
        <v>3440</v>
      </c>
      <c r="F188" s="57"/>
      <c r="G188" s="55">
        <f t="shared" si="24"/>
        <v>-322</v>
      </c>
      <c r="H188" s="56">
        <f t="shared" si="25"/>
        <v>-941</v>
      </c>
      <c r="I188" s="77">
        <f t="shared" si="26"/>
        <v>-0.38516746411483255</v>
      </c>
      <c r="J188" s="78">
        <f t="shared" si="27"/>
        <v>-0.273546511627907</v>
      </c>
    </row>
    <row r="189" spans="1:10" x14ac:dyDescent="0.2">
      <c r="A189" s="117" t="s">
        <v>240</v>
      </c>
      <c r="B189" s="55">
        <v>0</v>
      </c>
      <c r="C189" s="56">
        <v>0</v>
      </c>
      <c r="D189" s="55">
        <v>0</v>
      </c>
      <c r="E189" s="56">
        <v>1</v>
      </c>
      <c r="F189" s="57"/>
      <c r="G189" s="55">
        <f t="shared" si="24"/>
        <v>0</v>
      </c>
      <c r="H189" s="56">
        <f t="shared" si="25"/>
        <v>-1</v>
      </c>
      <c r="I189" s="77" t="str">
        <f t="shared" si="26"/>
        <v>-</v>
      </c>
      <c r="J189" s="78">
        <f t="shared" si="27"/>
        <v>-1</v>
      </c>
    </row>
    <row r="190" spans="1:10" x14ac:dyDescent="0.2">
      <c r="A190" s="117" t="s">
        <v>555</v>
      </c>
      <c r="B190" s="55">
        <v>167</v>
      </c>
      <c r="C190" s="56">
        <v>145</v>
      </c>
      <c r="D190" s="55">
        <v>492</v>
      </c>
      <c r="E190" s="56">
        <v>584</v>
      </c>
      <c r="F190" s="57"/>
      <c r="G190" s="55">
        <f t="shared" si="24"/>
        <v>22</v>
      </c>
      <c r="H190" s="56">
        <f t="shared" si="25"/>
        <v>-92</v>
      </c>
      <c r="I190" s="77">
        <f t="shared" si="26"/>
        <v>0.15172413793103448</v>
      </c>
      <c r="J190" s="78">
        <f t="shared" si="27"/>
        <v>-0.15753424657534246</v>
      </c>
    </row>
    <row r="191" spans="1:10" x14ac:dyDescent="0.2">
      <c r="A191" s="117" t="s">
        <v>307</v>
      </c>
      <c r="B191" s="55">
        <v>4</v>
      </c>
      <c r="C191" s="56">
        <v>22</v>
      </c>
      <c r="D191" s="55">
        <v>75</v>
      </c>
      <c r="E191" s="56">
        <v>95</v>
      </c>
      <c r="F191" s="57"/>
      <c r="G191" s="55">
        <f t="shared" si="24"/>
        <v>-18</v>
      </c>
      <c r="H191" s="56">
        <f t="shared" si="25"/>
        <v>-20</v>
      </c>
      <c r="I191" s="77">
        <f t="shared" si="26"/>
        <v>-0.81818181818181823</v>
      </c>
      <c r="J191" s="78">
        <f t="shared" si="27"/>
        <v>-0.21052631578947367</v>
      </c>
    </row>
    <row r="192" spans="1:10" x14ac:dyDescent="0.2">
      <c r="A192" s="117" t="s">
        <v>208</v>
      </c>
      <c r="B192" s="55">
        <v>20</v>
      </c>
      <c r="C192" s="56">
        <v>22</v>
      </c>
      <c r="D192" s="55">
        <v>62</v>
      </c>
      <c r="E192" s="56">
        <v>102</v>
      </c>
      <c r="F192" s="57"/>
      <c r="G192" s="55">
        <f t="shared" si="24"/>
        <v>-2</v>
      </c>
      <c r="H192" s="56">
        <f t="shared" si="25"/>
        <v>-40</v>
      </c>
      <c r="I192" s="77">
        <f t="shared" si="26"/>
        <v>-9.0909090909090912E-2</v>
      </c>
      <c r="J192" s="78">
        <f t="shared" si="27"/>
        <v>-0.39215686274509803</v>
      </c>
    </row>
    <row r="193" spans="1:10" x14ac:dyDescent="0.2">
      <c r="A193" s="117" t="s">
        <v>398</v>
      </c>
      <c r="B193" s="55">
        <v>312</v>
      </c>
      <c r="C193" s="56">
        <v>449</v>
      </c>
      <c r="D193" s="55">
        <v>1354</v>
      </c>
      <c r="E193" s="56">
        <v>1569</v>
      </c>
      <c r="F193" s="57"/>
      <c r="G193" s="55">
        <f t="shared" si="24"/>
        <v>-137</v>
      </c>
      <c r="H193" s="56">
        <f t="shared" si="25"/>
        <v>-215</v>
      </c>
      <c r="I193" s="77">
        <f t="shared" si="26"/>
        <v>-0.30512249443207129</v>
      </c>
      <c r="J193" s="78">
        <f t="shared" si="27"/>
        <v>-0.13702995538559593</v>
      </c>
    </row>
    <row r="194" spans="1:10" x14ac:dyDescent="0.2">
      <c r="A194" s="117" t="s">
        <v>477</v>
      </c>
      <c r="B194" s="55">
        <v>154</v>
      </c>
      <c r="C194" s="56">
        <v>176</v>
      </c>
      <c r="D194" s="55">
        <v>725</v>
      </c>
      <c r="E194" s="56">
        <v>852</v>
      </c>
      <c r="F194" s="57"/>
      <c r="G194" s="55">
        <f t="shared" si="24"/>
        <v>-22</v>
      </c>
      <c r="H194" s="56">
        <f t="shared" si="25"/>
        <v>-127</v>
      </c>
      <c r="I194" s="77">
        <f t="shared" si="26"/>
        <v>-0.125</v>
      </c>
      <c r="J194" s="78">
        <f t="shared" si="27"/>
        <v>-0.14906103286384975</v>
      </c>
    </row>
    <row r="195" spans="1:10" x14ac:dyDescent="0.2">
      <c r="A195" s="117" t="s">
        <v>241</v>
      </c>
      <c r="B195" s="55">
        <v>0</v>
      </c>
      <c r="C195" s="56">
        <v>35</v>
      </c>
      <c r="D195" s="55">
        <v>1</v>
      </c>
      <c r="E195" s="56">
        <v>134</v>
      </c>
      <c r="F195" s="57"/>
      <c r="G195" s="55">
        <f t="shared" si="24"/>
        <v>-35</v>
      </c>
      <c r="H195" s="56">
        <f t="shared" si="25"/>
        <v>-133</v>
      </c>
      <c r="I195" s="77">
        <f t="shared" si="26"/>
        <v>-1</v>
      </c>
      <c r="J195" s="78">
        <f t="shared" si="27"/>
        <v>-0.9925373134328358</v>
      </c>
    </row>
    <row r="196" spans="1:10" x14ac:dyDescent="0.2">
      <c r="A196" s="117" t="s">
        <v>434</v>
      </c>
      <c r="B196" s="55">
        <v>656</v>
      </c>
      <c r="C196" s="56">
        <v>647</v>
      </c>
      <c r="D196" s="55">
        <v>2041</v>
      </c>
      <c r="E196" s="56">
        <v>2501</v>
      </c>
      <c r="F196" s="57"/>
      <c r="G196" s="55">
        <f t="shared" si="24"/>
        <v>9</v>
      </c>
      <c r="H196" s="56">
        <f t="shared" si="25"/>
        <v>-460</v>
      </c>
      <c r="I196" s="77">
        <f t="shared" si="26"/>
        <v>1.3910355486862442E-2</v>
      </c>
      <c r="J196" s="78">
        <f t="shared" si="27"/>
        <v>-0.1839264294282287</v>
      </c>
    </row>
    <row r="197" spans="1:10" x14ac:dyDescent="0.2">
      <c r="A197" s="117" t="s">
        <v>328</v>
      </c>
      <c r="B197" s="55">
        <v>18</v>
      </c>
      <c r="C197" s="56">
        <v>0</v>
      </c>
      <c r="D197" s="55">
        <v>72</v>
      </c>
      <c r="E197" s="56">
        <v>0</v>
      </c>
      <c r="F197" s="57"/>
      <c r="G197" s="55">
        <f t="shared" si="24"/>
        <v>18</v>
      </c>
      <c r="H197" s="56">
        <f t="shared" si="25"/>
        <v>72</v>
      </c>
      <c r="I197" s="77" t="str">
        <f t="shared" si="26"/>
        <v>-</v>
      </c>
      <c r="J197" s="78" t="str">
        <f t="shared" si="27"/>
        <v>-</v>
      </c>
    </row>
    <row r="198" spans="1:10" x14ac:dyDescent="0.2">
      <c r="A198" s="117" t="s">
        <v>385</v>
      </c>
      <c r="B198" s="55">
        <v>96</v>
      </c>
      <c r="C198" s="56">
        <v>0</v>
      </c>
      <c r="D198" s="55">
        <v>431</v>
      </c>
      <c r="E198" s="56">
        <v>0</v>
      </c>
      <c r="F198" s="57"/>
      <c r="G198" s="55">
        <f t="shared" si="24"/>
        <v>96</v>
      </c>
      <c r="H198" s="56">
        <f t="shared" si="25"/>
        <v>431</v>
      </c>
      <c r="I198" s="77" t="str">
        <f t="shared" si="26"/>
        <v>-</v>
      </c>
      <c r="J198" s="78" t="str">
        <f t="shared" si="27"/>
        <v>-</v>
      </c>
    </row>
    <row r="199" spans="1:10" s="38" customFormat="1" x14ac:dyDescent="0.2">
      <c r="A199" s="143" t="s">
        <v>665</v>
      </c>
      <c r="B199" s="32">
        <v>2003</v>
      </c>
      <c r="C199" s="33">
        <v>2758</v>
      </c>
      <c r="D199" s="32">
        <v>8016</v>
      </c>
      <c r="E199" s="33">
        <v>11451</v>
      </c>
      <c r="F199" s="34"/>
      <c r="G199" s="32">
        <f t="shared" si="24"/>
        <v>-755</v>
      </c>
      <c r="H199" s="33">
        <f t="shared" si="25"/>
        <v>-3435</v>
      </c>
      <c r="I199" s="35">
        <f t="shared" si="26"/>
        <v>-0.27374909354604787</v>
      </c>
      <c r="J199" s="36">
        <f t="shared" si="27"/>
        <v>-0.29997380141472363</v>
      </c>
    </row>
    <row r="200" spans="1:10" x14ac:dyDescent="0.2">
      <c r="A200" s="142"/>
      <c r="B200" s="63"/>
      <c r="C200" s="64"/>
      <c r="D200" s="63"/>
      <c r="E200" s="64"/>
      <c r="F200" s="65"/>
      <c r="G200" s="63"/>
      <c r="H200" s="64"/>
      <c r="I200" s="79"/>
      <c r="J200" s="80"/>
    </row>
    <row r="201" spans="1:10" x14ac:dyDescent="0.2">
      <c r="A201" s="111" t="s">
        <v>105</v>
      </c>
      <c r="B201" s="55"/>
      <c r="C201" s="56"/>
      <c r="D201" s="55"/>
      <c r="E201" s="56"/>
      <c r="F201" s="57"/>
      <c r="G201" s="55"/>
      <c r="H201" s="56"/>
      <c r="I201" s="77"/>
      <c r="J201" s="78"/>
    </row>
    <row r="202" spans="1:10" x14ac:dyDescent="0.2">
      <c r="A202" s="117" t="s">
        <v>603</v>
      </c>
      <c r="B202" s="55">
        <v>1</v>
      </c>
      <c r="C202" s="56">
        <v>0</v>
      </c>
      <c r="D202" s="55">
        <v>2</v>
      </c>
      <c r="E202" s="56">
        <v>2</v>
      </c>
      <c r="F202" s="57"/>
      <c r="G202" s="55">
        <f>B202-C202</f>
        <v>1</v>
      </c>
      <c r="H202" s="56">
        <f>D202-E202</f>
        <v>0</v>
      </c>
      <c r="I202" s="77" t="str">
        <f>IF(C202=0, "-", IF(G202/C202&lt;10, G202/C202, "&gt;999%"))</f>
        <v>-</v>
      </c>
      <c r="J202" s="78">
        <f>IF(E202=0, "-", IF(H202/E202&lt;10, H202/E202, "&gt;999%"))</f>
        <v>0</v>
      </c>
    </row>
    <row r="203" spans="1:10" x14ac:dyDescent="0.2">
      <c r="A203" s="117" t="s">
        <v>604</v>
      </c>
      <c r="B203" s="55">
        <v>1</v>
      </c>
      <c r="C203" s="56">
        <v>0</v>
      </c>
      <c r="D203" s="55">
        <v>2</v>
      </c>
      <c r="E203" s="56">
        <v>0</v>
      </c>
      <c r="F203" s="57"/>
      <c r="G203" s="55">
        <f>B203-C203</f>
        <v>1</v>
      </c>
      <c r="H203" s="56">
        <f>D203-E203</f>
        <v>2</v>
      </c>
      <c r="I203" s="77" t="str">
        <f>IF(C203=0, "-", IF(G203/C203&lt;10, G203/C203, "&gt;999%"))</f>
        <v>-</v>
      </c>
      <c r="J203" s="78" t="str">
        <f>IF(E203=0, "-", IF(H203/E203&lt;10, H203/E203, "&gt;999%"))</f>
        <v>-</v>
      </c>
    </row>
    <row r="204" spans="1:10" s="38" customFormat="1" x14ac:dyDescent="0.2">
      <c r="A204" s="143" t="s">
        <v>666</v>
      </c>
      <c r="B204" s="32">
        <v>2</v>
      </c>
      <c r="C204" s="33">
        <v>0</v>
      </c>
      <c r="D204" s="32">
        <v>4</v>
      </c>
      <c r="E204" s="33">
        <v>2</v>
      </c>
      <c r="F204" s="34"/>
      <c r="G204" s="32">
        <f>B204-C204</f>
        <v>2</v>
      </c>
      <c r="H204" s="33">
        <f>D204-E204</f>
        <v>2</v>
      </c>
      <c r="I204" s="35" t="str">
        <f>IF(C204=0, "-", IF(G204/C204&lt;10, G204/C204, "&gt;999%"))</f>
        <v>-</v>
      </c>
      <c r="J204" s="36">
        <f>IF(E204=0, "-", IF(H204/E204&lt;10, H204/E204, "&gt;999%"))</f>
        <v>1</v>
      </c>
    </row>
    <row r="205" spans="1:10" x14ac:dyDescent="0.2">
      <c r="A205" s="142"/>
      <c r="B205" s="63"/>
      <c r="C205" s="64"/>
      <c r="D205" s="63"/>
      <c r="E205" s="64"/>
      <c r="F205" s="65"/>
      <c r="G205" s="63"/>
      <c r="H205" s="64"/>
      <c r="I205" s="79"/>
      <c r="J205" s="80"/>
    </row>
    <row r="206" spans="1:10" x14ac:dyDescent="0.2">
      <c r="A206" s="111" t="s">
        <v>67</v>
      </c>
      <c r="B206" s="55"/>
      <c r="C206" s="56"/>
      <c r="D206" s="55"/>
      <c r="E206" s="56"/>
      <c r="F206" s="57"/>
      <c r="G206" s="55"/>
      <c r="H206" s="56"/>
      <c r="I206" s="77"/>
      <c r="J206" s="78"/>
    </row>
    <row r="207" spans="1:10" x14ac:dyDescent="0.2">
      <c r="A207" s="117" t="s">
        <v>420</v>
      </c>
      <c r="B207" s="55">
        <v>0</v>
      </c>
      <c r="C207" s="56">
        <v>5</v>
      </c>
      <c r="D207" s="55">
        <v>72</v>
      </c>
      <c r="E207" s="56">
        <v>16</v>
      </c>
      <c r="F207" s="57"/>
      <c r="G207" s="55">
        <f t="shared" ref="G207:G212" si="28">B207-C207</f>
        <v>-5</v>
      </c>
      <c r="H207" s="56">
        <f t="shared" ref="H207:H212" si="29">D207-E207</f>
        <v>56</v>
      </c>
      <c r="I207" s="77">
        <f t="shared" ref="I207:I212" si="30">IF(C207=0, "-", IF(G207/C207&lt;10, G207/C207, "&gt;999%"))</f>
        <v>-1</v>
      </c>
      <c r="J207" s="78">
        <f t="shared" ref="J207:J212" si="31">IF(E207=0, "-", IF(H207/E207&lt;10, H207/E207, "&gt;999%"))</f>
        <v>3.5</v>
      </c>
    </row>
    <row r="208" spans="1:10" x14ac:dyDescent="0.2">
      <c r="A208" s="117" t="s">
        <v>259</v>
      </c>
      <c r="B208" s="55">
        <v>0</v>
      </c>
      <c r="C208" s="56">
        <v>15</v>
      </c>
      <c r="D208" s="55">
        <v>75</v>
      </c>
      <c r="E208" s="56">
        <v>64</v>
      </c>
      <c r="F208" s="57"/>
      <c r="G208" s="55">
        <f t="shared" si="28"/>
        <v>-15</v>
      </c>
      <c r="H208" s="56">
        <f t="shared" si="29"/>
        <v>11</v>
      </c>
      <c r="I208" s="77">
        <f t="shared" si="30"/>
        <v>-1</v>
      </c>
      <c r="J208" s="78">
        <f t="shared" si="31"/>
        <v>0.171875</v>
      </c>
    </row>
    <row r="209" spans="1:10" x14ac:dyDescent="0.2">
      <c r="A209" s="117" t="s">
        <v>342</v>
      </c>
      <c r="B209" s="55">
        <v>0</v>
      </c>
      <c r="C209" s="56">
        <v>2</v>
      </c>
      <c r="D209" s="55">
        <v>8</v>
      </c>
      <c r="E209" s="56">
        <v>26</v>
      </c>
      <c r="F209" s="57"/>
      <c r="G209" s="55">
        <f t="shared" si="28"/>
        <v>-2</v>
      </c>
      <c r="H209" s="56">
        <f t="shared" si="29"/>
        <v>-18</v>
      </c>
      <c r="I209" s="77">
        <f t="shared" si="30"/>
        <v>-1</v>
      </c>
      <c r="J209" s="78">
        <f t="shared" si="31"/>
        <v>-0.69230769230769229</v>
      </c>
    </row>
    <row r="210" spans="1:10" x14ac:dyDescent="0.2">
      <c r="A210" s="117" t="s">
        <v>502</v>
      </c>
      <c r="B210" s="55">
        <v>0</v>
      </c>
      <c r="C210" s="56">
        <v>11</v>
      </c>
      <c r="D210" s="55">
        <v>1</v>
      </c>
      <c r="E210" s="56">
        <v>27</v>
      </c>
      <c r="F210" s="57"/>
      <c r="G210" s="55">
        <f t="shared" si="28"/>
        <v>-11</v>
      </c>
      <c r="H210" s="56">
        <f t="shared" si="29"/>
        <v>-26</v>
      </c>
      <c r="I210" s="77">
        <f t="shared" si="30"/>
        <v>-1</v>
      </c>
      <c r="J210" s="78">
        <f t="shared" si="31"/>
        <v>-0.96296296296296291</v>
      </c>
    </row>
    <row r="211" spans="1:10" x14ac:dyDescent="0.2">
      <c r="A211" s="117" t="s">
        <v>525</v>
      </c>
      <c r="B211" s="55">
        <v>0</v>
      </c>
      <c r="C211" s="56">
        <v>1</v>
      </c>
      <c r="D211" s="55">
        <v>0</v>
      </c>
      <c r="E211" s="56">
        <v>19</v>
      </c>
      <c r="F211" s="57"/>
      <c r="G211" s="55">
        <f t="shared" si="28"/>
        <v>-1</v>
      </c>
      <c r="H211" s="56">
        <f t="shared" si="29"/>
        <v>-19</v>
      </c>
      <c r="I211" s="77">
        <f t="shared" si="30"/>
        <v>-1</v>
      </c>
      <c r="J211" s="78">
        <f t="shared" si="31"/>
        <v>-1</v>
      </c>
    </row>
    <row r="212" spans="1:10" s="38" customFormat="1" x14ac:dyDescent="0.2">
      <c r="A212" s="143" t="s">
        <v>667</v>
      </c>
      <c r="B212" s="32">
        <v>0</v>
      </c>
      <c r="C212" s="33">
        <v>34</v>
      </c>
      <c r="D212" s="32">
        <v>156</v>
      </c>
      <c r="E212" s="33">
        <v>152</v>
      </c>
      <c r="F212" s="34"/>
      <c r="G212" s="32">
        <f t="shared" si="28"/>
        <v>-34</v>
      </c>
      <c r="H212" s="33">
        <f t="shared" si="29"/>
        <v>4</v>
      </c>
      <c r="I212" s="35">
        <f t="shared" si="30"/>
        <v>-1</v>
      </c>
      <c r="J212" s="36">
        <f t="shared" si="31"/>
        <v>2.6315789473684209E-2</v>
      </c>
    </row>
    <row r="213" spans="1:10" x14ac:dyDescent="0.2">
      <c r="A213" s="142"/>
      <c r="B213" s="63"/>
      <c r="C213" s="64"/>
      <c r="D213" s="63"/>
      <c r="E213" s="64"/>
      <c r="F213" s="65"/>
      <c r="G213" s="63"/>
      <c r="H213" s="64"/>
      <c r="I213" s="79"/>
      <c r="J213" s="80"/>
    </row>
    <row r="214" spans="1:10" x14ac:dyDescent="0.2">
      <c r="A214" s="111" t="s">
        <v>106</v>
      </c>
      <c r="B214" s="55"/>
      <c r="C214" s="56"/>
      <c r="D214" s="55"/>
      <c r="E214" s="56"/>
      <c r="F214" s="57"/>
      <c r="G214" s="55"/>
      <c r="H214" s="56"/>
      <c r="I214" s="77"/>
      <c r="J214" s="78"/>
    </row>
    <row r="215" spans="1:10" x14ac:dyDescent="0.2">
      <c r="A215" s="117" t="s">
        <v>106</v>
      </c>
      <c r="B215" s="55">
        <v>0</v>
      </c>
      <c r="C215" s="56">
        <v>1</v>
      </c>
      <c r="D215" s="55">
        <v>14</v>
      </c>
      <c r="E215" s="56">
        <v>13</v>
      </c>
      <c r="F215" s="57"/>
      <c r="G215" s="55">
        <f>B215-C215</f>
        <v>-1</v>
      </c>
      <c r="H215" s="56">
        <f>D215-E215</f>
        <v>1</v>
      </c>
      <c r="I215" s="77">
        <f>IF(C215=0, "-", IF(G215/C215&lt;10, G215/C215, "&gt;999%"))</f>
        <v>-1</v>
      </c>
      <c r="J215" s="78">
        <f>IF(E215=0, "-", IF(H215/E215&lt;10, H215/E215, "&gt;999%"))</f>
        <v>7.6923076923076927E-2</v>
      </c>
    </row>
    <row r="216" spans="1:10" s="38" customFormat="1" x14ac:dyDescent="0.2">
      <c r="A216" s="143" t="s">
        <v>668</v>
      </c>
      <c r="B216" s="32">
        <v>0</v>
      </c>
      <c r="C216" s="33">
        <v>1</v>
      </c>
      <c r="D216" s="32">
        <v>14</v>
      </c>
      <c r="E216" s="33">
        <v>13</v>
      </c>
      <c r="F216" s="34"/>
      <c r="G216" s="32">
        <f>B216-C216</f>
        <v>-1</v>
      </c>
      <c r="H216" s="33">
        <f>D216-E216</f>
        <v>1</v>
      </c>
      <c r="I216" s="35">
        <f>IF(C216=0, "-", IF(G216/C216&lt;10, G216/C216, "&gt;999%"))</f>
        <v>-1</v>
      </c>
      <c r="J216" s="36">
        <f>IF(E216=0, "-", IF(H216/E216&lt;10, H216/E216, "&gt;999%"))</f>
        <v>7.6923076923076927E-2</v>
      </c>
    </row>
    <row r="217" spans="1:10" x14ac:dyDescent="0.2">
      <c r="A217" s="142"/>
      <c r="B217" s="63"/>
      <c r="C217" s="64"/>
      <c r="D217" s="63"/>
      <c r="E217" s="64"/>
      <c r="F217" s="65"/>
      <c r="G217" s="63"/>
      <c r="H217" s="64"/>
      <c r="I217" s="79"/>
      <c r="J217" s="80"/>
    </row>
    <row r="218" spans="1:10" x14ac:dyDescent="0.2">
      <c r="A218" s="111" t="s">
        <v>107</v>
      </c>
      <c r="B218" s="55"/>
      <c r="C218" s="56"/>
      <c r="D218" s="55"/>
      <c r="E218" s="56"/>
      <c r="F218" s="57"/>
      <c r="G218" s="55"/>
      <c r="H218" s="56"/>
      <c r="I218" s="77"/>
      <c r="J218" s="78"/>
    </row>
    <row r="219" spans="1:10" x14ac:dyDescent="0.2">
      <c r="A219" s="117" t="s">
        <v>630</v>
      </c>
      <c r="B219" s="55">
        <v>16</v>
      </c>
      <c r="C219" s="56">
        <v>46</v>
      </c>
      <c r="D219" s="55">
        <v>105</v>
      </c>
      <c r="E219" s="56">
        <v>160</v>
      </c>
      <c r="F219" s="57"/>
      <c r="G219" s="55">
        <f>B219-C219</f>
        <v>-30</v>
      </c>
      <c r="H219" s="56">
        <f>D219-E219</f>
        <v>-55</v>
      </c>
      <c r="I219" s="77">
        <f>IF(C219=0, "-", IF(G219/C219&lt;10, G219/C219, "&gt;999%"))</f>
        <v>-0.65217391304347827</v>
      </c>
      <c r="J219" s="78">
        <f>IF(E219=0, "-", IF(H219/E219&lt;10, H219/E219, "&gt;999%"))</f>
        <v>-0.34375</v>
      </c>
    </row>
    <row r="220" spans="1:10" x14ac:dyDescent="0.2">
      <c r="A220" s="117" t="s">
        <v>605</v>
      </c>
      <c r="B220" s="55">
        <v>170</v>
      </c>
      <c r="C220" s="56">
        <v>93</v>
      </c>
      <c r="D220" s="55">
        <v>443</v>
      </c>
      <c r="E220" s="56">
        <v>446</v>
      </c>
      <c r="F220" s="57"/>
      <c r="G220" s="55">
        <f>B220-C220</f>
        <v>77</v>
      </c>
      <c r="H220" s="56">
        <f>D220-E220</f>
        <v>-3</v>
      </c>
      <c r="I220" s="77">
        <f>IF(C220=0, "-", IF(G220/C220&lt;10, G220/C220, "&gt;999%"))</f>
        <v>0.82795698924731187</v>
      </c>
      <c r="J220" s="78">
        <f>IF(E220=0, "-", IF(H220/E220&lt;10, H220/E220, "&gt;999%"))</f>
        <v>-6.7264573991031393E-3</v>
      </c>
    </row>
    <row r="221" spans="1:10" x14ac:dyDescent="0.2">
      <c r="A221" s="117" t="s">
        <v>617</v>
      </c>
      <c r="B221" s="55">
        <v>61</v>
      </c>
      <c r="C221" s="56">
        <v>80</v>
      </c>
      <c r="D221" s="55">
        <v>249</v>
      </c>
      <c r="E221" s="56">
        <v>329</v>
      </c>
      <c r="F221" s="57"/>
      <c r="G221" s="55">
        <f>B221-C221</f>
        <v>-19</v>
      </c>
      <c r="H221" s="56">
        <f>D221-E221</f>
        <v>-80</v>
      </c>
      <c r="I221" s="77">
        <f>IF(C221=0, "-", IF(G221/C221&lt;10, G221/C221, "&gt;999%"))</f>
        <v>-0.23749999999999999</v>
      </c>
      <c r="J221" s="78">
        <f>IF(E221=0, "-", IF(H221/E221&lt;10, H221/E221, "&gt;999%"))</f>
        <v>-0.24316109422492402</v>
      </c>
    </row>
    <row r="222" spans="1:10" s="38" customFormat="1" x14ac:dyDescent="0.2">
      <c r="A222" s="143" t="s">
        <v>669</v>
      </c>
      <c r="B222" s="32">
        <v>247</v>
      </c>
      <c r="C222" s="33">
        <v>219</v>
      </c>
      <c r="D222" s="32">
        <v>797</v>
      </c>
      <c r="E222" s="33">
        <v>935</v>
      </c>
      <c r="F222" s="34"/>
      <c r="G222" s="32">
        <f>B222-C222</f>
        <v>28</v>
      </c>
      <c r="H222" s="33">
        <f>D222-E222</f>
        <v>-138</v>
      </c>
      <c r="I222" s="35">
        <f>IF(C222=0, "-", IF(G222/C222&lt;10, G222/C222, "&gt;999%"))</f>
        <v>0.12785388127853881</v>
      </c>
      <c r="J222" s="36">
        <f>IF(E222=0, "-", IF(H222/E222&lt;10, H222/E222, "&gt;999%"))</f>
        <v>-0.14759358288770053</v>
      </c>
    </row>
    <row r="223" spans="1:10" x14ac:dyDescent="0.2">
      <c r="A223" s="142"/>
      <c r="B223" s="63"/>
      <c r="C223" s="64"/>
      <c r="D223" s="63"/>
      <c r="E223" s="64"/>
      <c r="F223" s="65"/>
      <c r="G223" s="63"/>
      <c r="H223" s="64"/>
      <c r="I223" s="79"/>
      <c r="J223" s="80"/>
    </row>
    <row r="224" spans="1:10" x14ac:dyDescent="0.2">
      <c r="A224" s="111" t="s">
        <v>68</v>
      </c>
      <c r="B224" s="55"/>
      <c r="C224" s="56"/>
      <c r="D224" s="55"/>
      <c r="E224" s="56"/>
      <c r="F224" s="57"/>
      <c r="G224" s="55"/>
      <c r="H224" s="56"/>
      <c r="I224" s="77"/>
      <c r="J224" s="78"/>
    </row>
    <row r="225" spans="1:10" x14ac:dyDescent="0.2">
      <c r="A225" s="117" t="s">
        <v>569</v>
      </c>
      <c r="B225" s="55">
        <v>97</v>
      </c>
      <c r="C225" s="56">
        <v>160</v>
      </c>
      <c r="D225" s="55">
        <v>464</v>
      </c>
      <c r="E225" s="56">
        <v>642</v>
      </c>
      <c r="F225" s="57"/>
      <c r="G225" s="55">
        <f>B225-C225</f>
        <v>-63</v>
      </c>
      <c r="H225" s="56">
        <f>D225-E225</f>
        <v>-178</v>
      </c>
      <c r="I225" s="77">
        <f>IF(C225=0, "-", IF(G225/C225&lt;10, G225/C225, "&gt;999%"))</f>
        <v>-0.39374999999999999</v>
      </c>
      <c r="J225" s="78">
        <f>IF(E225=0, "-", IF(H225/E225&lt;10, H225/E225, "&gt;999%"))</f>
        <v>-0.27725856697819312</v>
      </c>
    </row>
    <row r="226" spans="1:10" x14ac:dyDescent="0.2">
      <c r="A226" s="117" t="s">
        <v>580</v>
      </c>
      <c r="B226" s="55">
        <v>184</v>
      </c>
      <c r="C226" s="56">
        <v>227</v>
      </c>
      <c r="D226" s="55">
        <v>752</v>
      </c>
      <c r="E226" s="56">
        <v>1057</v>
      </c>
      <c r="F226" s="57"/>
      <c r="G226" s="55">
        <f>B226-C226</f>
        <v>-43</v>
      </c>
      <c r="H226" s="56">
        <f>D226-E226</f>
        <v>-305</v>
      </c>
      <c r="I226" s="77">
        <f>IF(C226=0, "-", IF(G226/C226&lt;10, G226/C226, "&gt;999%"))</f>
        <v>-0.1894273127753304</v>
      </c>
      <c r="J226" s="78">
        <f>IF(E226=0, "-", IF(H226/E226&lt;10, H226/E226, "&gt;999%"))</f>
        <v>-0.28855250709555347</v>
      </c>
    </row>
    <row r="227" spans="1:10" x14ac:dyDescent="0.2">
      <c r="A227" s="117" t="s">
        <v>478</v>
      </c>
      <c r="B227" s="55">
        <v>207</v>
      </c>
      <c r="C227" s="56">
        <v>192</v>
      </c>
      <c r="D227" s="55">
        <v>642</v>
      </c>
      <c r="E227" s="56">
        <v>807</v>
      </c>
      <c r="F227" s="57"/>
      <c r="G227" s="55">
        <f>B227-C227</f>
        <v>15</v>
      </c>
      <c r="H227" s="56">
        <f>D227-E227</f>
        <v>-165</v>
      </c>
      <c r="I227" s="77">
        <f>IF(C227=0, "-", IF(G227/C227&lt;10, G227/C227, "&gt;999%"))</f>
        <v>7.8125E-2</v>
      </c>
      <c r="J227" s="78">
        <f>IF(E227=0, "-", IF(H227/E227&lt;10, H227/E227, "&gt;999%"))</f>
        <v>-0.20446096654275092</v>
      </c>
    </row>
    <row r="228" spans="1:10" s="38" customFormat="1" x14ac:dyDescent="0.2">
      <c r="A228" s="143" t="s">
        <v>670</v>
      </c>
      <c r="B228" s="32">
        <v>488</v>
      </c>
      <c r="C228" s="33">
        <v>579</v>
      </c>
      <c r="D228" s="32">
        <v>1858</v>
      </c>
      <c r="E228" s="33">
        <v>2506</v>
      </c>
      <c r="F228" s="34"/>
      <c r="G228" s="32">
        <f>B228-C228</f>
        <v>-91</v>
      </c>
      <c r="H228" s="33">
        <f>D228-E228</f>
        <v>-648</v>
      </c>
      <c r="I228" s="35">
        <f>IF(C228=0, "-", IF(G228/C228&lt;10, G228/C228, "&gt;999%"))</f>
        <v>-0.15716753022452504</v>
      </c>
      <c r="J228" s="36">
        <f>IF(E228=0, "-", IF(H228/E228&lt;10, H228/E228, "&gt;999%"))</f>
        <v>-0.25857940941739826</v>
      </c>
    </row>
    <row r="229" spans="1:10" x14ac:dyDescent="0.2">
      <c r="A229" s="142"/>
      <c r="B229" s="63"/>
      <c r="C229" s="64"/>
      <c r="D229" s="63"/>
      <c r="E229" s="64"/>
      <c r="F229" s="65"/>
      <c r="G229" s="63"/>
      <c r="H229" s="64"/>
      <c r="I229" s="79"/>
      <c r="J229" s="80"/>
    </row>
    <row r="230" spans="1:10" x14ac:dyDescent="0.2">
      <c r="A230" s="111" t="s">
        <v>69</v>
      </c>
      <c r="B230" s="55"/>
      <c r="C230" s="56"/>
      <c r="D230" s="55"/>
      <c r="E230" s="56"/>
      <c r="F230" s="57"/>
      <c r="G230" s="55"/>
      <c r="H230" s="56"/>
      <c r="I230" s="77"/>
      <c r="J230" s="78"/>
    </row>
    <row r="231" spans="1:10" x14ac:dyDescent="0.2">
      <c r="A231" s="117" t="s">
        <v>540</v>
      </c>
      <c r="B231" s="55">
        <v>6</v>
      </c>
      <c r="C231" s="56">
        <v>0</v>
      </c>
      <c r="D231" s="55">
        <v>8</v>
      </c>
      <c r="E231" s="56">
        <v>0</v>
      </c>
      <c r="F231" s="57"/>
      <c r="G231" s="55">
        <f>B231-C231</f>
        <v>6</v>
      </c>
      <c r="H231" s="56">
        <f>D231-E231</f>
        <v>8</v>
      </c>
      <c r="I231" s="77" t="str">
        <f>IF(C231=0, "-", IF(G231/C231&lt;10, G231/C231, "&gt;999%"))</f>
        <v>-</v>
      </c>
      <c r="J231" s="78" t="str">
        <f>IF(E231=0, "-", IF(H231/E231&lt;10, H231/E231, "&gt;999%"))</f>
        <v>-</v>
      </c>
    </row>
    <row r="232" spans="1:10" s="38" customFormat="1" x14ac:dyDescent="0.2">
      <c r="A232" s="143" t="s">
        <v>671</v>
      </c>
      <c r="B232" s="32">
        <v>6</v>
      </c>
      <c r="C232" s="33">
        <v>0</v>
      </c>
      <c r="D232" s="32">
        <v>8</v>
      </c>
      <c r="E232" s="33">
        <v>0</v>
      </c>
      <c r="F232" s="34"/>
      <c r="G232" s="32">
        <f>B232-C232</f>
        <v>6</v>
      </c>
      <c r="H232" s="33">
        <f>D232-E232</f>
        <v>8</v>
      </c>
      <c r="I232" s="35" t="str">
        <f>IF(C232=0, "-", IF(G232/C232&lt;10, G232/C232, "&gt;999%"))</f>
        <v>-</v>
      </c>
      <c r="J232" s="36" t="str">
        <f>IF(E232=0, "-", IF(H232/E232&lt;10, H232/E232, "&gt;999%"))</f>
        <v>-</v>
      </c>
    </row>
    <row r="233" spans="1:10" x14ac:dyDescent="0.2">
      <c r="A233" s="142"/>
      <c r="B233" s="63"/>
      <c r="C233" s="64"/>
      <c r="D233" s="63"/>
      <c r="E233" s="64"/>
      <c r="F233" s="65"/>
      <c r="G233" s="63"/>
      <c r="H233" s="64"/>
      <c r="I233" s="79"/>
      <c r="J233" s="80"/>
    </row>
    <row r="234" spans="1:10" x14ac:dyDescent="0.2">
      <c r="A234" s="111" t="s">
        <v>108</v>
      </c>
      <c r="B234" s="55"/>
      <c r="C234" s="56"/>
      <c r="D234" s="55"/>
      <c r="E234" s="56"/>
      <c r="F234" s="57"/>
      <c r="G234" s="55"/>
      <c r="H234" s="56"/>
      <c r="I234" s="77"/>
      <c r="J234" s="78"/>
    </row>
    <row r="235" spans="1:10" x14ac:dyDescent="0.2">
      <c r="A235" s="117" t="s">
        <v>631</v>
      </c>
      <c r="B235" s="55">
        <v>3</v>
      </c>
      <c r="C235" s="56">
        <v>16</v>
      </c>
      <c r="D235" s="55">
        <v>46</v>
      </c>
      <c r="E235" s="56">
        <v>66</v>
      </c>
      <c r="F235" s="57"/>
      <c r="G235" s="55">
        <f>B235-C235</f>
        <v>-13</v>
      </c>
      <c r="H235" s="56">
        <f>D235-E235</f>
        <v>-20</v>
      </c>
      <c r="I235" s="77">
        <f>IF(C235=0, "-", IF(G235/C235&lt;10, G235/C235, "&gt;999%"))</f>
        <v>-0.8125</v>
      </c>
      <c r="J235" s="78">
        <f>IF(E235=0, "-", IF(H235/E235&lt;10, H235/E235, "&gt;999%"))</f>
        <v>-0.30303030303030304</v>
      </c>
    </row>
    <row r="236" spans="1:10" x14ac:dyDescent="0.2">
      <c r="A236" s="117" t="s">
        <v>618</v>
      </c>
      <c r="B236" s="55">
        <v>5</v>
      </c>
      <c r="C236" s="56">
        <v>9</v>
      </c>
      <c r="D236" s="55">
        <v>35</v>
      </c>
      <c r="E236" s="56">
        <v>22</v>
      </c>
      <c r="F236" s="57"/>
      <c r="G236" s="55">
        <f>B236-C236</f>
        <v>-4</v>
      </c>
      <c r="H236" s="56">
        <f>D236-E236</f>
        <v>13</v>
      </c>
      <c r="I236" s="77">
        <f>IF(C236=0, "-", IF(G236/C236&lt;10, G236/C236, "&gt;999%"))</f>
        <v>-0.44444444444444442</v>
      </c>
      <c r="J236" s="78">
        <f>IF(E236=0, "-", IF(H236/E236&lt;10, H236/E236, "&gt;999%"))</f>
        <v>0.59090909090909094</v>
      </c>
    </row>
    <row r="237" spans="1:10" x14ac:dyDescent="0.2">
      <c r="A237" s="117" t="s">
        <v>606</v>
      </c>
      <c r="B237" s="55">
        <v>35</v>
      </c>
      <c r="C237" s="56">
        <v>32</v>
      </c>
      <c r="D237" s="55">
        <v>130</v>
      </c>
      <c r="E237" s="56">
        <v>189</v>
      </c>
      <c r="F237" s="57"/>
      <c r="G237" s="55">
        <f>B237-C237</f>
        <v>3</v>
      </c>
      <c r="H237" s="56">
        <f>D237-E237</f>
        <v>-59</v>
      </c>
      <c r="I237" s="77">
        <f>IF(C237=0, "-", IF(G237/C237&lt;10, G237/C237, "&gt;999%"))</f>
        <v>9.375E-2</v>
      </c>
      <c r="J237" s="78">
        <f>IF(E237=0, "-", IF(H237/E237&lt;10, H237/E237, "&gt;999%"))</f>
        <v>-0.31216931216931215</v>
      </c>
    </row>
    <row r="238" spans="1:10" x14ac:dyDescent="0.2">
      <c r="A238" s="117" t="s">
        <v>607</v>
      </c>
      <c r="B238" s="55">
        <v>17</v>
      </c>
      <c r="C238" s="56">
        <v>12</v>
      </c>
      <c r="D238" s="55">
        <v>30</v>
      </c>
      <c r="E238" s="56">
        <v>88</v>
      </c>
      <c r="F238" s="57"/>
      <c r="G238" s="55">
        <f>B238-C238</f>
        <v>5</v>
      </c>
      <c r="H238" s="56">
        <f>D238-E238</f>
        <v>-58</v>
      </c>
      <c r="I238" s="77">
        <f>IF(C238=0, "-", IF(G238/C238&lt;10, G238/C238, "&gt;999%"))</f>
        <v>0.41666666666666669</v>
      </c>
      <c r="J238" s="78">
        <f>IF(E238=0, "-", IF(H238/E238&lt;10, H238/E238, "&gt;999%"))</f>
        <v>-0.65909090909090906</v>
      </c>
    </row>
    <row r="239" spans="1:10" s="38" customFormat="1" x14ac:dyDescent="0.2">
      <c r="A239" s="143" t="s">
        <v>672</v>
      </c>
      <c r="B239" s="32">
        <v>60</v>
      </c>
      <c r="C239" s="33">
        <v>69</v>
      </c>
      <c r="D239" s="32">
        <v>241</v>
      </c>
      <c r="E239" s="33">
        <v>365</v>
      </c>
      <c r="F239" s="34"/>
      <c r="G239" s="32">
        <f>B239-C239</f>
        <v>-9</v>
      </c>
      <c r="H239" s="33">
        <f>D239-E239</f>
        <v>-124</v>
      </c>
      <c r="I239" s="35">
        <f>IF(C239=0, "-", IF(G239/C239&lt;10, G239/C239, "&gt;999%"))</f>
        <v>-0.13043478260869565</v>
      </c>
      <c r="J239" s="36">
        <f>IF(E239=0, "-", IF(H239/E239&lt;10, H239/E239, "&gt;999%"))</f>
        <v>-0.33972602739726027</v>
      </c>
    </row>
    <row r="240" spans="1:10" x14ac:dyDescent="0.2">
      <c r="A240" s="142"/>
      <c r="B240" s="63"/>
      <c r="C240" s="64"/>
      <c r="D240" s="63"/>
      <c r="E240" s="64"/>
      <c r="F240" s="65"/>
      <c r="G240" s="63"/>
      <c r="H240" s="64"/>
      <c r="I240" s="79"/>
      <c r="J240" s="80"/>
    </row>
    <row r="241" spans="1:10" x14ac:dyDescent="0.2">
      <c r="A241" s="111" t="s">
        <v>70</v>
      </c>
      <c r="B241" s="55"/>
      <c r="C241" s="56"/>
      <c r="D241" s="55"/>
      <c r="E241" s="56"/>
      <c r="F241" s="57"/>
      <c r="G241" s="55"/>
      <c r="H241" s="56"/>
      <c r="I241" s="77"/>
      <c r="J241" s="78"/>
    </row>
    <row r="242" spans="1:10" x14ac:dyDescent="0.2">
      <c r="A242" s="117" t="s">
        <v>421</v>
      </c>
      <c r="B242" s="55">
        <v>32</v>
      </c>
      <c r="C242" s="56">
        <v>40</v>
      </c>
      <c r="D242" s="55">
        <v>100</v>
      </c>
      <c r="E242" s="56">
        <v>146</v>
      </c>
      <c r="F242" s="57"/>
      <c r="G242" s="55">
        <f t="shared" ref="G242:G249" si="32">B242-C242</f>
        <v>-8</v>
      </c>
      <c r="H242" s="56">
        <f t="shared" ref="H242:H249" si="33">D242-E242</f>
        <v>-46</v>
      </c>
      <c r="I242" s="77">
        <f t="shared" ref="I242:I249" si="34">IF(C242=0, "-", IF(G242/C242&lt;10, G242/C242, "&gt;999%"))</f>
        <v>-0.2</v>
      </c>
      <c r="J242" s="78">
        <f t="shared" ref="J242:J249" si="35">IF(E242=0, "-", IF(H242/E242&lt;10, H242/E242, "&gt;999%"))</f>
        <v>-0.31506849315068491</v>
      </c>
    </row>
    <row r="243" spans="1:10" x14ac:dyDescent="0.2">
      <c r="A243" s="117" t="s">
        <v>503</v>
      </c>
      <c r="B243" s="55">
        <v>15</v>
      </c>
      <c r="C243" s="56">
        <v>11</v>
      </c>
      <c r="D243" s="55">
        <v>52</v>
      </c>
      <c r="E243" s="56">
        <v>85</v>
      </c>
      <c r="F243" s="57"/>
      <c r="G243" s="55">
        <f t="shared" si="32"/>
        <v>4</v>
      </c>
      <c r="H243" s="56">
        <f t="shared" si="33"/>
        <v>-33</v>
      </c>
      <c r="I243" s="77">
        <f t="shared" si="34"/>
        <v>0.36363636363636365</v>
      </c>
      <c r="J243" s="78">
        <f t="shared" si="35"/>
        <v>-0.38823529411764707</v>
      </c>
    </row>
    <row r="244" spans="1:10" x14ac:dyDescent="0.2">
      <c r="A244" s="117" t="s">
        <v>343</v>
      </c>
      <c r="B244" s="55">
        <v>3</v>
      </c>
      <c r="C244" s="56">
        <v>0</v>
      </c>
      <c r="D244" s="55">
        <v>3</v>
      </c>
      <c r="E244" s="56">
        <v>9</v>
      </c>
      <c r="F244" s="57"/>
      <c r="G244" s="55">
        <f t="shared" si="32"/>
        <v>3</v>
      </c>
      <c r="H244" s="56">
        <f t="shared" si="33"/>
        <v>-6</v>
      </c>
      <c r="I244" s="77" t="str">
        <f t="shared" si="34"/>
        <v>-</v>
      </c>
      <c r="J244" s="78">
        <f t="shared" si="35"/>
        <v>-0.66666666666666663</v>
      </c>
    </row>
    <row r="245" spans="1:10" x14ac:dyDescent="0.2">
      <c r="A245" s="117" t="s">
        <v>504</v>
      </c>
      <c r="B245" s="55">
        <v>2</v>
      </c>
      <c r="C245" s="56">
        <v>5</v>
      </c>
      <c r="D245" s="55">
        <v>9</v>
      </c>
      <c r="E245" s="56">
        <v>29</v>
      </c>
      <c r="F245" s="57"/>
      <c r="G245" s="55">
        <f t="shared" si="32"/>
        <v>-3</v>
      </c>
      <c r="H245" s="56">
        <f t="shared" si="33"/>
        <v>-20</v>
      </c>
      <c r="I245" s="77">
        <f t="shared" si="34"/>
        <v>-0.6</v>
      </c>
      <c r="J245" s="78">
        <f t="shared" si="35"/>
        <v>-0.68965517241379315</v>
      </c>
    </row>
    <row r="246" spans="1:10" x14ac:dyDescent="0.2">
      <c r="A246" s="117" t="s">
        <v>260</v>
      </c>
      <c r="B246" s="55">
        <v>11</v>
      </c>
      <c r="C246" s="56">
        <v>8</v>
      </c>
      <c r="D246" s="55">
        <v>40</v>
      </c>
      <c r="E246" s="56">
        <v>42</v>
      </c>
      <c r="F246" s="57"/>
      <c r="G246" s="55">
        <f t="shared" si="32"/>
        <v>3</v>
      </c>
      <c r="H246" s="56">
        <f t="shared" si="33"/>
        <v>-2</v>
      </c>
      <c r="I246" s="77">
        <f t="shared" si="34"/>
        <v>0.375</v>
      </c>
      <c r="J246" s="78">
        <f t="shared" si="35"/>
        <v>-4.7619047619047616E-2</v>
      </c>
    </row>
    <row r="247" spans="1:10" x14ac:dyDescent="0.2">
      <c r="A247" s="117" t="s">
        <v>280</v>
      </c>
      <c r="B247" s="55">
        <v>0</v>
      </c>
      <c r="C247" s="56">
        <v>0</v>
      </c>
      <c r="D247" s="55">
        <v>4</v>
      </c>
      <c r="E247" s="56">
        <v>3</v>
      </c>
      <c r="F247" s="57"/>
      <c r="G247" s="55">
        <f t="shared" si="32"/>
        <v>0</v>
      </c>
      <c r="H247" s="56">
        <f t="shared" si="33"/>
        <v>1</v>
      </c>
      <c r="I247" s="77" t="str">
        <f t="shared" si="34"/>
        <v>-</v>
      </c>
      <c r="J247" s="78">
        <f t="shared" si="35"/>
        <v>0.33333333333333331</v>
      </c>
    </row>
    <row r="248" spans="1:10" x14ac:dyDescent="0.2">
      <c r="A248" s="117" t="s">
        <v>296</v>
      </c>
      <c r="B248" s="55">
        <v>2</v>
      </c>
      <c r="C248" s="56">
        <v>1</v>
      </c>
      <c r="D248" s="55">
        <v>2</v>
      </c>
      <c r="E248" s="56">
        <v>2</v>
      </c>
      <c r="F248" s="57"/>
      <c r="G248" s="55">
        <f t="shared" si="32"/>
        <v>1</v>
      </c>
      <c r="H248" s="56">
        <f t="shared" si="33"/>
        <v>0</v>
      </c>
      <c r="I248" s="77">
        <f t="shared" si="34"/>
        <v>1</v>
      </c>
      <c r="J248" s="78">
        <f t="shared" si="35"/>
        <v>0</v>
      </c>
    </row>
    <row r="249" spans="1:10" s="38" customFormat="1" x14ac:dyDescent="0.2">
      <c r="A249" s="143" t="s">
        <v>673</v>
      </c>
      <c r="B249" s="32">
        <v>65</v>
      </c>
      <c r="C249" s="33">
        <v>65</v>
      </c>
      <c r="D249" s="32">
        <v>210</v>
      </c>
      <c r="E249" s="33">
        <v>316</v>
      </c>
      <c r="F249" s="34"/>
      <c r="G249" s="32">
        <f t="shared" si="32"/>
        <v>0</v>
      </c>
      <c r="H249" s="33">
        <f t="shared" si="33"/>
        <v>-106</v>
      </c>
      <c r="I249" s="35">
        <f t="shared" si="34"/>
        <v>0</v>
      </c>
      <c r="J249" s="36">
        <f t="shared" si="35"/>
        <v>-0.33544303797468356</v>
      </c>
    </row>
    <row r="250" spans="1:10" x14ac:dyDescent="0.2">
      <c r="A250" s="142"/>
      <c r="B250" s="63"/>
      <c r="C250" s="64"/>
      <c r="D250" s="63"/>
      <c r="E250" s="64"/>
      <c r="F250" s="65"/>
      <c r="G250" s="63"/>
      <c r="H250" s="64"/>
      <c r="I250" s="79"/>
      <c r="J250" s="80"/>
    </row>
    <row r="251" spans="1:10" x14ac:dyDescent="0.2">
      <c r="A251" s="111" t="s">
        <v>71</v>
      </c>
      <c r="B251" s="55"/>
      <c r="C251" s="56"/>
      <c r="D251" s="55"/>
      <c r="E251" s="56"/>
      <c r="F251" s="57"/>
      <c r="G251" s="55"/>
      <c r="H251" s="56"/>
      <c r="I251" s="77"/>
      <c r="J251" s="78"/>
    </row>
    <row r="252" spans="1:10" x14ac:dyDescent="0.2">
      <c r="A252" s="117" t="s">
        <v>435</v>
      </c>
      <c r="B252" s="55">
        <v>17</v>
      </c>
      <c r="C252" s="56">
        <v>22</v>
      </c>
      <c r="D252" s="55">
        <v>74</v>
      </c>
      <c r="E252" s="56">
        <v>102</v>
      </c>
      <c r="F252" s="57"/>
      <c r="G252" s="55">
        <f t="shared" ref="G252:G258" si="36">B252-C252</f>
        <v>-5</v>
      </c>
      <c r="H252" s="56">
        <f t="shared" ref="H252:H258" si="37">D252-E252</f>
        <v>-28</v>
      </c>
      <c r="I252" s="77">
        <f t="shared" ref="I252:I258" si="38">IF(C252=0, "-", IF(G252/C252&lt;10, G252/C252, "&gt;999%"))</f>
        <v>-0.22727272727272727</v>
      </c>
      <c r="J252" s="78">
        <f t="shared" ref="J252:J258" si="39">IF(E252=0, "-", IF(H252/E252&lt;10, H252/E252, "&gt;999%"))</f>
        <v>-0.27450980392156865</v>
      </c>
    </row>
    <row r="253" spans="1:10" x14ac:dyDescent="0.2">
      <c r="A253" s="117" t="s">
        <v>399</v>
      </c>
      <c r="B253" s="55">
        <v>12</v>
      </c>
      <c r="C253" s="56">
        <v>28</v>
      </c>
      <c r="D253" s="55">
        <v>84</v>
      </c>
      <c r="E253" s="56">
        <v>268</v>
      </c>
      <c r="F253" s="57"/>
      <c r="G253" s="55">
        <f t="shared" si="36"/>
        <v>-16</v>
      </c>
      <c r="H253" s="56">
        <f t="shared" si="37"/>
        <v>-184</v>
      </c>
      <c r="I253" s="77">
        <f t="shared" si="38"/>
        <v>-0.5714285714285714</v>
      </c>
      <c r="J253" s="78">
        <f t="shared" si="39"/>
        <v>-0.68656716417910446</v>
      </c>
    </row>
    <row r="254" spans="1:10" x14ac:dyDescent="0.2">
      <c r="A254" s="117" t="s">
        <v>581</v>
      </c>
      <c r="B254" s="55">
        <v>33</v>
      </c>
      <c r="C254" s="56">
        <v>0</v>
      </c>
      <c r="D254" s="55">
        <v>57</v>
      </c>
      <c r="E254" s="56">
        <v>0</v>
      </c>
      <c r="F254" s="57"/>
      <c r="G254" s="55">
        <f t="shared" si="36"/>
        <v>33</v>
      </c>
      <c r="H254" s="56">
        <f t="shared" si="37"/>
        <v>57</v>
      </c>
      <c r="I254" s="77" t="str">
        <f t="shared" si="38"/>
        <v>-</v>
      </c>
      <c r="J254" s="78" t="str">
        <f t="shared" si="39"/>
        <v>-</v>
      </c>
    </row>
    <row r="255" spans="1:10" x14ac:dyDescent="0.2">
      <c r="A255" s="117" t="s">
        <v>479</v>
      </c>
      <c r="B255" s="55">
        <v>123</v>
      </c>
      <c r="C255" s="56">
        <v>135</v>
      </c>
      <c r="D255" s="55">
        <v>433</v>
      </c>
      <c r="E255" s="56">
        <v>592</v>
      </c>
      <c r="F255" s="57"/>
      <c r="G255" s="55">
        <f t="shared" si="36"/>
        <v>-12</v>
      </c>
      <c r="H255" s="56">
        <f t="shared" si="37"/>
        <v>-159</v>
      </c>
      <c r="I255" s="77">
        <f t="shared" si="38"/>
        <v>-8.8888888888888892E-2</v>
      </c>
      <c r="J255" s="78">
        <f t="shared" si="39"/>
        <v>-0.26858108108108109</v>
      </c>
    </row>
    <row r="256" spans="1:10" x14ac:dyDescent="0.2">
      <c r="A256" s="117" t="s">
        <v>400</v>
      </c>
      <c r="B256" s="55">
        <v>0</v>
      </c>
      <c r="C256" s="56">
        <v>4</v>
      </c>
      <c r="D256" s="55">
        <v>2</v>
      </c>
      <c r="E256" s="56">
        <v>15</v>
      </c>
      <c r="F256" s="57"/>
      <c r="G256" s="55">
        <f t="shared" si="36"/>
        <v>-4</v>
      </c>
      <c r="H256" s="56">
        <f t="shared" si="37"/>
        <v>-13</v>
      </c>
      <c r="I256" s="77">
        <f t="shared" si="38"/>
        <v>-1</v>
      </c>
      <c r="J256" s="78">
        <f t="shared" si="39"/>
        <v>-0.8666666666666667</v>
      </c>
    </row>
    <row r="257" spans="1:10" x14ac:dyDescent="0.2">
      <c r="A257" s="117" t="s">
        <v>480</v>
      </c>
      <c r="B257" s="55">
        <v>49</v>
      </c>
      <c r="C257" s="56">
        <v>27</v>
      </c>
      <c r="D257" s="55">
        <v>167</v>
      </c>
      <c r="E257" s="56">
        <v>155</v>
      </c>
      <c r="F257" s="57"/>
      <c r="G257" s="55">
        <f t="shared" si="36"/>
        <v>22</v>
      </c>
      <c r="H257" s="56">
        <f t="shared" si="37"/>
        <v>12</v>
      </c>
      <c r="I257" s="77">
        <f t="shared" si="38"/>
        <v>0.81481481481481477</v>
      </c>
      <c r="J257" s="78">
        <f t="shared" si="39"/>
        <v>7.7419354838709681E-2</v>
      </c>
    </row>
    <row r="258" spans="1:10" s="38" customFormat="1" x14ac:dyDescent="0.2">
      <c r="A258" s="143" t="s">
        <v>674</v>
      </c>
      <c r="B258" s="32">
        <v>234</v>
      </c>
      <c r="C258" s="33">
        <v>216</v>
      </c>
      <c r="D258" s="32">
        <v>817</v>
      </c>
      <c r="E258" s="33">
        <v>1132</v>
      </c>
      <c r="F258" s="34"/>
      <c r="G258" s="32">
        <f t="shared" si="36"/>
        <v>18</v>
      </c>
      <c r="H258" s="33">
        <f t="shared" si="37"/>
        <v>-315</v>
      </c>
      <c r="I258" s="35">
        <f t="shared" si="38"/>
        <v>8.3333333333333329E-2</v>
      </c>
      <c r="J258" s="36">
        <f t="shared" si="39"/>
        <v>-0.2782685512367491</v>
      </c>
    </row>
    <row r="259" spans="1:10" x14ac:dyDescent="0.2">
      <c r="A259" s="142"/>
      <c r="B259" s="63"/>
      <c r="C259" s="64"/>
      <c r="D259" s="63"/>
      <c r="E259" s="64"/>
      <c r="F259" s="65"/>
      <c r="G259" s="63"/>
      <c r="H259" s="64"/>
      <c r="I259" s="79"/>
      <c r="J259" s="80"/>
    </row>
    <row r="260" spans="1:10" x14ac:dyDescent="0.2">
      <c r="A260" s="111" t="s">
        <v>109</v>
      </c>
      <c r="B260" s="55"/>
      <c r="C260" s="56"/>
      <c r="D260" s="55"/>
      <c r="E260" s="56"/>
      <c r="F260" s="57"/>
      <c r="G260" s="55"/>
      <c r="H260" s="56"/>
      <c r="I260" s="77"/>
      <c r="J260" s="78"/>
    </row>
    <row r="261" spans="1:10" x14ac:dyDescent="0.2">
      <c r="A261" s="117" t="s">
        <v>109</v>
      </c>
      <c r="B261" s="55">
        <v>65</v>
      </c>
      <c r="C261" s="56">
        <v>51</v>
      </c>
      <c r="D261" s="55">
        <v>259</v>
      </c>
      <c r="E261" s="56">
        <v>314</v>
      </c>
      <c r="F261" s="57"/>
      <c r="G261" s="55">
        <f>B261-C261</f>
        <v>14</v>
      </c>
      <c r="H261" s="56">
        <f>D261-E261</f>
        <v>-55</v>
      </c>
      <c r="I261" s="77">
        <f>IF(C261=0, "-", IF(G261/C261&lt;10, G261/C261, "&gt;999%"))</f>
        <v>0.27450980392156865</v>
      </c>
      <c r="J261" s="78">
        <f>IF(E261=0, "-", IF(H261/E261&lt;10, H261/E261, "&gt;999%"))</f>
        <v>-0.1751592356687898</v>
      </c>
    </row>
    <row r="262" spans="1:10" s="38" customFormat="1" x14ac:dyDescent="0.2">
      <c r="A262" s="143" t="s">
        <v>675</v>
      </c>
      <c r="B262" s="32">
        <v>65</v>
      </c>
      <c r="C262" s="33">
        <v>51</v>
      </c>
      <c r="D262" s="32">
        <v>259</v>
      </c>
      <c r="E262" s="33">
        <v>314</v>
      </c>
      <c r="F262" s="34"/>
      <c r="G262" s="32">
        <f>B262-C262</f>
        <v>14</v>
      </c>
      <c r="H262" s="33">
        <f>D262-E262</f>
        <v>-55</v>
      </c>
      <c r="I262" s="35">
        <f>IF(C262=0, "-", IF(G262/C262&lt;10, G262/C262, "&gt;999%"))</f>
        <v>0.27450980392156865</v>
      </c>
      <c r="J262" s="36">
        <f>IF(E262=0, "-", IF(H262/E262&lt;10, H262/E262, "&gt;999%"))</f>
        <v>-0.1751592356687898</v>
      </c>
    </row>
    <row r="263" spans="1:10" x14ac:dyDescent="0.2">
      <c r="A263" s="142"/>
      <c r="B263" s="63"/>
      <c r="C263" s="64"/>
      <c r="D263" s="63"/>
      <c r="E263" s="64"/>
      <c r="F263" s="65"/>
      <c r="G263" s="63"/>
      <c r="H263" s="64"/>
      <c r="I263" s="79"/>
      <c r="J263" s="80"/>
    </row>
    <row r="264" spans="1:10" x14ac:dyDescent="0.2">
      <c r="A264" s="111" t="s">
        <v>72</v>
      </c>
      <c r="B264" s="55"/>
      <c r="C264" s="56"/>
      <c r="D264" s="55"/>
      <c r="E264" s="56"/>
      <c r="F264" s="57"/>
      <c r="G264" s="55"/>
      <c r="H264" s="56"/>
      <c r="I264" s="77"/>
      <c r="J264" s="78"/>
    </row>
    <row r="265" spans="1:10" x14ac:dyDescent="0.2">
      <c r="A265" s="117" t="s">
        <v>308</v>
      </c>
      <c r="B265" s="55">
        <v>150</v>
      </c>
      <c r="C265" s="56">
        <v>221</v>
      </c>
      <c r="D265" s="55">
        <v>697</v>
      </c>
      <c r="E265" s="56">
        <v>1141</v>
      </c>
      <c r="F265" s="57"/>
      <c r="G265" s="55">
        <f t="shared" ref="G265:G276" si="40">B265-C265</f>
        <v>-71</v>
      </c>
      <c r="H265" s="56">
        <f t="shared" ref="H265:H276" si="41">D265-E265</f>
        <v>-444</v>
      </c>
      <c r="I265" s="77">
        <f t="shared" ref="I265:I276" si="42">IF(C265=0, "-", IF(G265/C265&lt;10, G265/C265, "&gt;999%"))</f>
        <v>-0.32126696832579188</v>
      </c>
      <c r="J265" s="78">
        <f t="shared" ref="J265:J276" si="43">IF(E265=0, "-", IF(H265/E265&lt;10, H265/E265, "&gt;999%"))</f>
        <v>-0.38913234005258546</v>
      </c>
    </row>
    <row r="266" spans="1:10" x14ac:dyDescent="0.2">
      <c r="A266" s="117" t="s">
        <v>209</v>
      </c>
      <c r="B266" s="55">
        <v>603</v>
      </c>
      <c r="C266" s="56">
        <v>923</v>
      </c>
      <c r="D266" s="55">
        <v>2606</v>
      </c>
      <c r="E266" s="56">
        <v>3724</v>
      </c>
      <c r="F266" s="57"/>
      <c r="G266" s="55">
        <f t="shared" si="40"/>
        <v>-320</v>
      </c>
      <c r="H266" s="56">
        <f t="shared" si="41"/>
        <v>-1118</v>
      </c>
      <c r="I266" s="77">
        <f t="shared" si="42"/>
        <v>-0.34669555796316359</v>
      </c>
      <c r="J266" s="78">
        <f t="shared" si="43"/>
        <v>-0.30021482277121375</v>
      </c>
    </row>
    <row r="267" spans="1:10" x14ac:dyDescent="0.2">
      <c r="A267" s="117" t="s">
        <v>242</v>
      </c>
      <c r="B267" s="55">
        <v>1</v>
      </c>
      <c r="C267" s="56">
        <v>7</v>
      </c>
      <c r="D267" s="55">
        <v>20</v>
      </c>
      <c r="E267" s="56">
        <v>46</v>
      </c>
      <c r="F267" s="57"/>
      <c r="G267" s="55">
        <f t="shared" si="40"/>
        <v>-6</v>
      </c>
      <c r="H267" s="56">
        <f t="shared" si="41"/>
        <v>-26</v>
      </c>
      <c r="I267" s="77">
        <f t="shared" si="42"/>
        <v>-0.8571428571428571</v>
      </c>
      <c r="J267" s="78">
        <f t="shared" si="43"/>
        <v>-0.56521739130434778</v>
      </c>
    </row>
    <row r="268" spans="1:10" x14ac:dyDescent="0.2">
      <c r="A268" s="117" t="s">
        <v>173</v>
      </c>
      <c r="B268" s="55">
        <v>103</v>
      </c>
      <c r="C268" s="56">
        <v>184</v>
      </c>
      <c r="D268" s="55">
        <v>455</v>
      </c>
      <c r="E268" s="56">
        <v>722</v>
      </c>
      <c r="F268" s="57"/>
      <c r="G268" s="55">
        <f t="shared" si="40"/>
        <v>-81</v>
      </c>
      <c r="H268" s="56">
        <f t="shared" si="41"/>
        <v>-267</v>
      </c>
      <c r="I268" s="77">
        <f t="shared" si="42"/>
        <v>-0.44021739130434784</v>
      </c>
      <c r="J268" s="78">
        <f t="shared" si="43"/>
        <v>-0.36980609418282551</v>
      </c>
    </row>
    <row r="269" spans="1:10" x14ac:dyDescent="0.2">
      <c r="A269" s="117" t="s">
        <v>182</v>
      </c>
      <c r="B269" s="55">
        <v>116</v>
      </c>
      <c r="C269" s="56">
        <v>266</v>
      </c>
      <c r="D269" s="55">
        <v>800</v>
      </c>
      <c r="E269" s="56">
        <v>1323</v>
      </c>
      <c r="F269" s="57"/>
      <c r="G269" s="55">
        <f t="shared" si="40"/>
        <v>-150</v>
      </c>
      <c r="H269" s="56">
        <f t="shared" si="41"/>
        <v>-523</v>
      </c>
      <c r="I269" s="77">
        <f t="shared" si="42"/>
        <v>-0.56390977443609025</v>
      </c>
      <c r="J269" s="78">
        <f t="shared" si="43"/>
        <v>-0.39531368102796677</v>
      </c>
    </row>
    <row r="270" spans="1:10" x14ac:dyDescent="0.2">
      <c r="A270" s="117" t="s">
        <v>309</v>
      </c>
      <c r="B270" s="55">
        <v>0</v>
      </c>
      <c r="C270" s="56">
        <v>0</v>
      </c>
      <c r="D270" s="55">
        <v>0</v>
      </c>
      <c r="E270" s="56">
        <v>1</v>
      </c>
      <c r="F270" s="57"/>
      <c r="G270" s="55">
        <f t="shared" si="40"/>
        <v>0</v>
      </c>
      <c r="H270" s="56">
        <f t="shared" si="41"/>
        <v>-1</v>
      </c>
      <c r="I270" s="77" t="str">
        <f t="shared" si="42"/>
        <v>-</v>
      </c>
      <c r="J270" s="78">
        <f t="shared" si="43"/>
        <v>-1</v>
      </c>
    </row>
    <row r="271" spans="1:10" x14ac:dyDescent="0.2">
      <c r="A271" s="117" t="s">
        <v>401</v>
      </c>
      <c r="B271" s="55">
        <v>157</v>
      </c>
      <c r="C271" s="56">
        <v>0</v>
      </c>
      <c r="D271" s="55">
        <v>1140</v>
      </c>
      <c r="E271" s="56">
        <v>0</v>
      </c>
      <c r="F271" s="57"/>
      <c r="G271" s="55">
        <f t="shared" si="40"/>
        <v>157</v>
      </c>
      <c r="H271" s="56">
        <f t="shared" si="41"/>
        <v>1140</v>
      </c>
      <c r="I271" s="77" t="str">
        <f t="shared" si="42"/>
        <v>-</v>
      </c>
      <c r="J271" s="78" t="str">
        <f t="shared" si="43"/>
        <v>-</v>
      </c>
    </row>
    <row r="272" spans="1:10" x14ac:dyDescent="0.2">
      <c r="A272" s="117" t="s">
        <v>481</v>
      </c>
      <c r="B272" s="55">
        <v>113</v>
      </c>
      <c r="C272" s="56">
        <v>91</v>
      </c>
      <c r="D272" s="55">
        <v>457</v>
      </c>
      <c r="E272" s="56">
        <v>609</v>
      </c>
      <c r="F272" s="57"/>
      <c r="G272" s="55">
        <f t="shared" si="40"/>
        <v>22</v>
      </c>
      <c r="H272" s="56">
        <f t="shared" si="41"/>
        <v>-152</v>
      </c>
      <c r="I272" s="77">
        <f t="shared" si="42"/>
        <v>0.24175824175824176</v>
      </c>
      <c r="J272" s="78">
        <f t="shared" si="43"/>
        <v>-0.24958949096880131</v>
      </c>
    </row>
    <row r="273" spans="1:10" x14ac:dyDescent="0.2">
      <c r="A273" s="117" t="s">
        <v>210</v>
      </c>
      <c r="B273" s="55">
        <v>0</v>
      </c>
      <c r="C273" s="56">
        <v>0</v>
      </c>
      <c r="D273" s="55">
        <v>0</v>
      </c>
      <c r="E273" s="56">
        <v>14</v>
      </c>
      <c r="F273" s="57"/>
      <c r="G273" s="55">
        <f t="shared" si="40"/>
        <v>0</v>
      </c>
      <c r="H273" s="56">
        <f t="shared" si="41"/>
        <v>-14</v>
      </c>
      <c r="I273" s="77" t="str">
        <f t="shared" si="42"/>
        <v>-</v>
      </c>
      <c r="J273" s="78">
        <f t="shared" si="43"/>
        <v>-1</v>
      </c>
    </row>
    <row r="274" spans="1:10" x14ac:dyDescent="0.2">
      <c r="A274" s="117" t="s">
        <v>436</v>
      </c>
      <c r="B274" s="55">
        <v>401</v>
      </c>
      <c r="C274" s="56">
        <v>556</v>
      </c>
      <c r="D274" s="55">
        <v>1846</v>
      </c>
      <c r="E274" s="56">
        <v>2484</v>
      </c>
      <c r="F274" s="57"/>
      <c r="G274" s="55">
        <f t="shared" si="40"/>
        <v>-155</v>
      </c>
      <c r="H274" s="56">
        <f t="shared" si="41"/>
        <v>-638</v>
      </c>
      <c r="I274" s="77">
        <f t="shared" si="42"/>
        <v>-0.27877697841726617</v>
      </c>
      <c r="J274" s="78">
        <f t="shared" si="43"/>
        <v>-0.25684380032206117</v>
      </c>
    </row>
    <row r="275" spans="1:10" x14ac:dyDescent="0.2">
      <c r="A275" s="117" t="s">
        <v>272</v>
      </c>
      <c r="B275" s="55">
        <v>70</v>
      </c>
      <c r="C275" s="56">
        <v>50</v>
      </c>
      <c r="D275" s="55">
        <v>218</v>
      </c>
      <c r="E275" s="56">
        <v>256</v>
      </c>
      <c r="F275" s="57"/>
      <c r="G275" s="55">
        <f t="shared" si="40"/>
        <v>20</v>
      </c>
      <c r="H275" s="56">
        <f t="shared" si="41"/>
        <v>-38</v>
      </c>
      <c r="I275" s="77">
        <f t="shared" si="42"/>
        <v>0.4</v>
      </c>
      <c r="J275" s="78">
        <f t="shared" si="43"/>
        <v>-0.1484375</v>
      </c>
    </row>
    <row r="276" spans="1:10" s="38" customFormat="1" x14ac:dyDescent="0.2">
      <c r="A276" s="143" t="s">
        <v>676</v>
      </c>
      <c r="B276" s="32">
        <v>1714</v>
      </c>
      <c r="C276" s="33">
        <v>2298</v>
      </c>
      <c r="D276" s="32">
        <v>8239</v>
      </c>
      <c r="E276" s="33">
        <v>10320</v>
      </c>
      <c r="F276" s="34"/>
      <c r="G276" s="32">
        <f t="shared" si="40"/>
        <v>-584</v>
      </c>
      <c r="H276" s="33">
        <f t="shared" si="41"/>
        <v>-2081</v>
      </c>
      <c r="I276" s="35">
        <f t="shared" si="42"/>
        <v>-0.25413402959094866</v>
      </c>
      <c r="J276" s="36">
        <f t="shared" si="43"/>
        <v>-0.20164728682170543</v>
      </c>
    </row>
    <row r="277" spans="1:10" x14ac:dyDescent="0.2">
      <c r="A277" s="142"/>
      <c r="B277" s="63"/>
      <c r="C277" s="64"/>
      <c r="D277" s="63"/>
      <c r="E277" s="64"/>
      <c r="F277" s="65"/>
      <c r="G277" s="63"/>
      <c r="H277" s="64"/>
      <c r="I277" s="79"/>
      <c r="J277" s="80"/>
    </row>
    <row r="278" spans="1:10" x14ac:dyDescent="0.2">
      <c r="A278" s="111" t="s">
        <v>73</v>
      </c>
      <c r="B278" s="55"/>
      <c r="C278" s="56"/>
      <c r="D278" s="55"/>
      <c r="E278" s="56"/>
      <c r="F278" s="57"/>
      <c r="G278" s="55"/>
      <c r="H278" s="56"/>
      <c r="I278" s="77"/>
      <c r="J278" s="78"/>
    </row>
    <row r="279" spans="1:10" x14ac:dyDescent="0.2">
      <c r="A279" s="117" t="s">
        <v>366</v>
      </c>
      <c r="B279" s="55">
        <v>1</v>
      </c>
      <c r="C279" s="56">
        <v>5</v>
      </c>
      <c r="D279" s="55">
        <v>10</v>
      </c>
      <c r="E279" s="56">
        <v>21</v>
      </c>
      <c r="F279" s="57"/>
      <c r="G279" s="55">
        <f>B279-C279</f>
        <v>-4</v>
      </c>
      <c r="H279" s="56">
        <f>D279-E279</f>
        <v>-11</v>
      </c>
      <c r="I279" s="77">
        <f>IF(C279=0, "-", IF(G279/C279&lt;10, G279/C279, "&gt;999%"))</f>
        <v>-0.8</v>
      </c>
      <c r="J279" s="78">
        <f>IF(E279=0, "-", IF(H279/E279&lt;10, H279/E279, "&gt;999%"))</f>
        <v>-0.52380952380952384</v>
      </c>
    </row>
    <row r="280" spans="1:10" x14ac:dyDescent="0.2">
      <c r="A280" s="117" t="s">
        <v>526</v>
      </c>
      <c r="B280" s="55">
        <v>1</v>
      </c>
      <c r="C280" s="56">
        <v>6</v>
      </c>
      <c r="D280" s="55">
        <v>10</v>
      </c>
      <c r="E280" s="56">
        <v>20</v>
      </c>
      <c r="F280" s="57"/>
      <c r="G280" s="55">
        <f>B280-C280</f>
        <v>-5</v>
      </c>
      <c r="H280" s="56">
        <f>D280-E280</f>
        <v>-10</v>
      </c>
      <c r="I280" s="77">
        <f>IF(C280=0, "-", IF(G280/C280&lt;10, G280/C280, "&gt;999%"))</f>
        <v>-0.83333333333333337</v>
      </c>
      <c r="J280" s="78">
        <f>IF(E280=0, "-", IF(H280/E280&lt;10, H280/E280, "&gt;999%"))</f>
        <v>-0.5</v>
      </c>
    </row>
    <row r="281" spans="1:10" s="38" customFormat="1" x14ac:dyDescent="0.2">
      <c r="A281" s="143" t="s">
        <v>677</v>
      </c>
      <c r="B281" s="32">
        <v>2</v>
      </c>
      <c r="C281" s="33">
        <v>11</v>
      </c>
      <c r="D281" s="32">
        <v>20</v>
      </c>
      <c r="E281" s="33">
        <v>41</v>
      </c>
      <c r="F281" s="34"/>
      <c r="G281" s="32">
        <f>B281-C281</f>
        <v>-9</v>
      </c>
      <c r="H281" s="33">
        <f>D281-E281</f>
        <v>-21</v>
      </c>
      <c r="I281" s="35">
        <f>IF(C281=0, "-", IF(G281/C281&lt;10, G281/C281, "&gt;999%"))</f>
        <v>-0.81818181818181823</v>
      </c>
      <c r="J281" s="36">
        <f>IF(E281=0, "-", IF(H281/E281&lt;10, H281/E281, "&gt;999%"))</f>
        <v>-0.51219512195121952</v>
      </c>
    </row>
    <row r="282" spans="1:10" x14ac:dyDescent="0.2">
      <c r="A282" s="142"/>
      <c r="B282" s="63"/>
      <c r="C282" s="64"/>
      <c r="D282" s="63"/>
      <c r="E282" s="64"/>
      <c r="F282" s="65"/>
      <c r="G282" s="63"/>
      <c r="H282" s="64"/>
      <c r="I282" s="79"/>
      <c r="J282" s="80"/>
    </row>
    <row r="283" spans="1:10" x14ac:dyDescent="0.2">
      <c r="A283" s="111" t="s">
        <v>74</v>
      </c>
      <c r="B283" s="55"/>
      <c r="C283" s="56"/>
      <c r="D283" s="55"/>
      <c r="E283" s="56"/>
      <c r="F283" s="57"/>
      <c r="G283" s="55"/>
      <c r="H283" s="56"/>
      <c r="I283" s="77"/>
      <c r="J283" s="78"/>
    </row>
    <row r="284" spans="1:10" x14ac:dyDescent="0.2">
      <c r="A284" s="117" t="s">
        <v>527</v>
      </c>
      <c r="B284" s="55">
        <v>41</v>
      </c>
      <c r="C284" s="56">
        <v>67</v>
      </c>
      <c r="D284" s="55">
        <v>136</v>
      </c>
      <c r="E284" s="56">
        <v>234</v>
      </c>
      <c r="F284" s="57"/>
      <c r="G284" s="55">
        <f t="shared" ref="G284:G290" si="44">B284-C284</f>
        <v>-26</v>
      </c>
      <c r="H284" s="56">
        <f t="shared" ref="H284:H290" si="45">D284-E284</f>
        <v>-98</v>
      </c>
      <c r="I284" s="77">
        <f t="shared" ref="I284:I290" si="46">IF(C284=0, "-", IF(G284/C284&lt;10, G284/C284, "&gt;999%"))</f>
        <v>-0.38805970149253732</v>
      </c>
      <c r="J284" s="78">
        <f t="shared" ref="J284:J290" si="47">IF(E284=0, "-", IF(H284/E284&lt;10, H284/E284, "&gt;999%"))</f>
        <v>-0.41880341880341881</v>
      </c>
    </row>
    <row r="285" spans="1:10" x14ac:dyDescent="0.2">
      <c r="A285" s="117" t="s">
        <v>458</v>
      </c>
      <c r="B285" s="55">
        <v>70</v>
      </c>
      <c r="C285" s="56">
        <v>103</v>
      </c>
      <c r="D285" s="55">
        <v>242</v>
      </c>
      <c r="E285" s="56">
        <v>313</v>
      </c>
      <c r="F285" s="57"/>
      <c r="G285" s="55">
        <f t="shared" si="44"/>
        <v>-33</v>
      </c>
      <c r="H285" s="56">
        <f t="shared" si="45"/>
        <v>-71</v>
      </c>
      <c r="I285" s="77">
        <f t="shared" si="46"/>
        <v>-0.32038834951456313</v>
      </c>
      <c r="J285" s="78">
        <f t="shared" si="47"/>
        <v>-0.2268370607028754</v>
      </c>
    </row>
    <row r="286" spans="1:10" x14ac:dyDescent="0.2">
      <c r="A286" s="117" t="s">
        <v>528</v>
      </c>
      <c r="B286" s="55">
        <v>12</v>
      </c>
      <c r="C286" s="56">
        <v>15</v>
      </c>
      <c r="D286" s="55">
        <v>39</v>
      </c>
      <c r="E286" s="56">
        <v>74</v>
      </c>
      <c r="F286" s="57"/>
      <c r="G286" s="55">
        <f t="shared" si="44"/>
        <v>-3</v>
      </c>
      <c r="H286" s="56">
        <f t="shared" si="45"/>
        <v>-35</v>
      </c>
      <c r="I286" s="77">
        <f t="shared" si="46"/>
        <v>-0.2</v>
      </c>
      <c r="J286" s="78">
        <f t="shared" si="47"/>
        <v>-0.47297297297297297</v>
      </c>
    </row>
    <row r="287" spans="1:10" x14ac:dyDescent="0.2">
      <c r="A287" s="117" t="s">
        <v>459</v>
      </c>
      <c r="B287" s="55">
        <v>81</v>
      </c>
      <c r="C287" s="56">
        <v>54</v>
      </c>
      <c r="D287" s="55">
        <v>247</v>
      </c>
      <c r="E287" s="56">
        <v>237</v>
      </c>
      <c r="F287" s="57"/>
      <c r="G287" s="55">
        <f t="shared" si="44"/>
        <v>27</v>
      </c>
      <c r="H287" s="56">
        <f t="shared" si="45"/>
        <v>10</v>
      </c>
      <c r="I287" s="77">
        <f t="shared" si="46"/>
        <v>0.5</v>
      </c>
      <c r="J287" s="78">
        <f t="shared" si="47"/>
        <v>4.2194092827004218E-2</v>
      </c>
    </row>
    <row r="288" spans="1:10" x14ac:dyDescent="0.2">
      <c r="A288" s="117" t="s">
        <v>505</v>
      </c>
      <c r="B288" s="55">
        <v>82</v>
      </c>
      <c r="C288" s="56">
        <v>85</v>
      </c>
      <c r="D288" s="55">
        <v>305</v>
      </c>
      <c r="E288" s="56">
        <v>447</v>
      </c>
      <c r="F288" s="57"/>
      <c r="G288" s="55">
        <f t="shared" si="44"/>
        <v>-3</v>
      </c>
      <c r="H288" s="56">
        <f t="shared" si="45"/>
        <v>-142</v>
      </c>
      <c r="I288" s="77">
        <f t="shared" si="46"/>
        <v>-3.5294117647058823E-2</v>
      </c>
      <c r="J288" s="78">
        <f t="shared" si="47"/>
        <v>-0.31767337807606266</v>
      </c>
    </row>
    <row r="289" spans="1:10" x14ac:dyDescent="0.2">
      <c r="A289" s="117" t="s">
        <v>506</v>
      </c>
      <c r="B289" s="55">
        <v>38</v>
      </c>
      <c r="C289" s="56">
        <v>41</v>
      </c>
      <c r="D289" s="55">
        <v>109</v>
      </c>
      <c r="E289" s="56">
        <v>198</v>
      </c>
      <c r="F289" s="57"/>
      <c r="G289" s="55">
        <f t="shared" si="44"/>
        <v>-3</v>
      </c>
      <c r="H289" s="56">
        <f t="shared" si="45"/>
        <v>-89</v>
      </c>
      <c r="I289" s="77">
        <f t="shared" si="46"/>
        <v>-7.3170731707317069E-2</v>
      </c>
      <c r="J289" s="78">
        <f t="shared" si="47"/>
        <v>-0.4494949494949495</v>
      </c>
    </row>
    <row r="290" spans="1:10" s="38" customFormat="1" x14ac:dyDescent="0.2">
      <c r="A290" s="143" t="s">
        <v>678</v>
      </c>
      <c r="B290" s="32">
        <v>324</v>
      </c>
      <c r="C290" s="33">
        <v>365</v>
      </c>
      <c r="D290" s="32">
        <v>1078</v>
      </c>
      <c r="E290" s="33">
        <v>1503</v>
      </c>
      <c r="F290" s="34"/>
      <c r="G290" s="32">
        <f t="shared" si="44"/>
        <v>-41</v>
      </c>
      <c r="H290" s="33">
        <f t="shared" si="45"/>
        <v>-425</v>
      </c>
      <c r="I290" s="35">
        <f t="shared" si="46"/>
        <v>-0.11232876712328767</v>
      </c>
      <c r="J290" s="36">
        <f t="shared" si="47"/>
        <v>-0.2827677977378576</v>
      </c>
    </row>
    <row r="291" spans="1:10" x14ac:dyDescent="0.2">
      <c r="A291" s="142"/>
      <c r="B291" s="63"/>
      <c r="C291" s="64"/>
      <c r="D291" s="63"/>
      <c r="E291" s="64"/>
      <c r="F291" s="65"/>
      <c r="G291" s="63"/>
      <c r="H291" s="64"/>
      <c r="I291" s="79"/>
      <c r="J291" s="80"/>
    </row>
    <row r="292" spans="1:10" x14ac:dyDescent="0.2">
      <c r="A292" s="111" t="s">
        <v>75</v>
      </c>
      <c r="B292" s="55"/>
      <c r="C292" s="56"/>
      <c r="D292" s="55"/>
      <c r="E292" s="56"/>
      <c r="F292" s="57"/>
      <c r="G292" s="55"/>
      <c r="H292" s="56"/>
      <c r="I292" s="77"/>
      <c r="J292" s="78"/>
    </row>
    <row r="293" spans="1:10" x14ac:dyDescent="0.2">
      <c r="A293" s="117" t="s">
        <v>482</v>
      </c>
      <c r="B293" s="55">
        <v>11</v>
      </c>
      <c r="C293" s="56">
        <v>1</v>
      </c>
      <c r="D293" s="55">
        <v>32</v>
      </c>
      <c r="E293" s="56">
        <v>11</v>
      </c>
      <c r="F293" s="57"/>
      <c r="G293" s="55">
        <f t="shared" ref="G293:G298" si="48">B293-C293</f>
        <v>10</v>
      </c>
      <c r="H293" s="56">
        <f t="shared" ref="H293:H298" si="49">D293-E293</f>
        <v>21</v>
      </c>
      <c r="I293" s="77" t="str">
        <f t="shared" ref="I293:I298" si="50">IF(C293=0, "-", IF(G293/C293&lt;10, G293/C293, "&gt;999%"))</f>
        <v>&gt;999%</v>
      </c>
      <c r="J293" s="78">
        <f t="shared" ref="J293:J298" si="51">IF(E293=0, "-", IF(H293/E293&lt;10, H293/E293, "&gt;999%"))</f>
        <v>1.9090909090909092</v>
      </c>
    </row>
    <row r="294" spans="1:10" x14ac:dyDescent="0.2">
      <c r="A294" s="117" t="s">
        <v>556</v>
      </c>
      <c r="B294" s="55">
        <v>77</v>
      </c>
      <c r="C294" s="56">
        <v>61</v>
      </c>
      <c r="D294" s="55">
        <v>182</v>
      </c>
      <c r="E294" s="56">
        <v>197</v>
      </c>
      <c r="F294" s="57"/>
      <c r="G294" s="55">
        <f t="shared" si="48"/>
        <v>16</v>
      </c>
      <c r="H294" s="56">
        <f t="shared" si="49"/>
        <v>-15</v>
      </c>
      <c r="I294" s="77">
        <f t="shared" si="50"/>
        <v>0.26229508196721313</v>
      </c>
      <c r="J294" s="78">
        <f t="shared" si="51"/>
        <v>-7.6142131979695438E-2</v>
      </c>
    </row>
    <row r="295" spans="1:10" x14ac:dyDescent="0.2">
      <c r="A295" s="117" t="s">
        <v>310</v>
      </c>
      <c r="B295" s="55">
        <v>13</v>
      </c>
      <c r="C295" s="56">
        <v>13</v>
      </c>
      <c r="D295" s="55">
        <v>69</v>
      </c>
      <c r="E295" s="56">
        <v>78</v>
      </c>
      <c r="F295" s="57"/>
      <c r="G295" s="55">
        <f t="shared" si="48"/>
        <v>0</v>
      </c>
      <c r="H295" s="56">
        <f t="shared" si="49"/>
        <v>-9</v>
      </c>
      <c r="I295" s="77">
        <f t="shared" si="50"/>
        <v>0</v>
      </c>
      <c r="J295" s="78">
        <f t="shared" si="51"/>
        <v>-0.11538461538461539</v>
      </c>
    </row>
    <row r="296" spans="1:10" x14ac:dyDescent="0.2">
      <c r="A296" s="117" t="s">
        <v>582</v>
      </c>
      <c r="B296" s="55">
        <v>127</v>
      </c>
      <c r="C296" s="56">
        <v>113</v>
      </c>
      <c r="D296" s="55">
        <v>390</v>
      </c>
      <c r="E296" s="56">
        <v>362</v>
      </c>
      <c r="F296" s="57"/>
      <c r="G296" s="55">
        <f t="shared" si="48"/>
        <v>14</v>
      </c>
      <c r="H296" s="56">
        <f t="shared" si="49"/>
        <v>28</v>
      </c>
      <c r="I296" s="77">
        <f t="shared" si="50"/>
        <v>0.12389380530973451</v>
      </c>
      <c r="J296" s="78">
        <f t="shared" si="51"/>
        <v>7.7348066298342538E-2</v>
      </c>
    </row>
    <row r="297" spans="1:10" x14ac:dyDescent="0.2">
      <c r="A297" s="117" t="s">
        <v>557</v>
      </c>
      <c r="B297" s="55">
        <v>18</v>
      </c>
      <c r="C297" s="56">
        <v>20</v>
      </c>
      <c r="D297" s="55">
        <v>47</v>
      </c>
      <c r="E297" s="56">
        <v>57</v>
      </c>
      <c r="F297" s="57"/>
      <c r="G297" s="55">
        <f t="shared" si="48"/>
        <v>-2</v>
      </c>
      <c r="H297" s="56">
        <f t="shared" si="49"/>
        <v>-10</v>
      </c>
      <c r="I297" s="77">
        <f t="shared" si="50"/>
        <v>-0.1</v>
      </c>
      <c r="J297" s="78">
        <f t="shared" si="51"/>
        <v>-0.17543859649122806</v>
      </c>
    </row>
    <row r="298" spans="1:10" s="38" customFormat="1" x14ac:dyDescent="0.2">
      <c r="A298" s="143" t="s">
        <v>679</v>
      </c>
      <c r="B298" s="32">
        <v>246</v>
      </c>
      <c r="C298" s="33">
        <v>208</v>
      </c>
      <c r="D298" s="32">
        <v>720</v>
      </c>
      <c r="E298" s="33">
        <v>705</v>
      </c>
      <c r="F298" s="34"/>
      <c r="G298" s="32">
        <f t="shared" si="48"/>
        <v>38</v>
      </c>
      <c r="H298" s="33">
        <f t="shared" si="49"/>
        <v>15</v>
      </c>
      <c r="I298" s="35">
        <f t="shared" si="50"/>
        <v>0.18269230769230768</v>
      </c>
      <c r="J298" s="36">
        <f t="shared" si="51"/>
        <v>2.1276595744680851E-2</v>
      </c>
    </row>
    <row r="299" spans="1:10" x14ac:dyDescent="0.2">
      <c r="A299" s="142"/>
      <c r="B299" s="63"/>
      <c r="C299" s="64"/>
      <c r="D299" s="63"/>
      <c r="E299" s="64"/>
      <c r="F299" s="65"/>
      <c r="G299" s="63"/>
      <c r="H299" s="64"/>
      <c r="I299" s="79"/>
      <c r="J299" s="80"/>
    </row>
    <row r="300" spans="1:10" x14ac:dyDescent="0.2">
      <c r="A300" s="111" t="s">
        <v>76</v>
      </c>
      <c r="B300" s="55"/>
      <c r="C300" s="56"/>
      <c r="D300" s="55"/>
      <c r="E300" s="56"/>
      <c r="F300" s="57"/>
      <c r="G300" s="55"/>
      <c r="H300" s="56"/>
      <c r="I300" s="77"/>
      <c r="J300" s="78"/>
    </row>
    <row r="301" spans="1:10" x14ac:dyDescent="0.2">
      <c r="A301" s="117" t="s">
        <v>230</v>
      </c>
      <c r="B301" s="55">
        <v>3</v>
      </c>
      <c r="C301" s="56">
        <v>6</v>
      </c>
      <c r="D301" s="55">
        <v>16</v>
      </c>
      <c r="E301" s="56">
        <v>34</v>
      </c>
      <c r="F301" s="57"/>
      <c r="G301" s="55">
        <f t="shared" ref="G301:G312" si="52">B301-C301</f>
        <v>-3</v>
      </c>
      <c r="H301" s="56">
        <f t="shared" ref="H301:H312" si="53">D301-E301</f>
        <v>-18</v>
      </c>
      <c r="I301" s="77">
        <f t="shared" ref="I301:I312" si="54">IF(C301=0, "-", IF(G301/C301&lt;10, G301/C301, "&gt;999%"))</f>
        <v>-0.5</v>
      </c>
      <c r="J301" s="78">
        <f t="shared" ref="J301:J312" si="55">IF(E301=0, "-", IF(H301/E301&lt;10, H301/E301, "&gt;999%"))</f>
        <v>-0.52941176470588236</v>
      </c>
    </row>
    <row r="302" spans="1:10" x14ac:dyDescent="0.2">
      <c r="A302" s="117" t="s">
        <v>261</v>
      </c>
      <c r="B302" s="55">
        <v>23</v>
      </c>
      <c r="C302" s="56">
        <v>11</v>
      </c>
      <c r="D302" s="55">
        <v>89</v>
      </c>
      <c r="E302" s="56">
        <v>108</v>
      </c>
      <c r="F302" s="57"/>
      <c r="G302" s="55">
        <f t="shared" si="52"/>
        <v>12</v>
      </c>
      <c r="H302" s="56">
        <f t="shared" si="53"/>
        <v>-19</v>
      </c>
      <c r="I302" s="77">
        <f t="shared" si="54"/>
        <v>1.0909090909090908</v>
      </c>
      <c r="J302" s="78">
        <f t="shared" si="55"/>
        <v>-0.17592592592592593</v>
      </c>
    </row>
    <row r="303" spans="1:10" x14ac:dyDescent="0.2">
      <c r="A303" s="117" t="s">
        <v>281</v>
      </c>
      <c r="B303" s="55">
        <v>2</v>
      </c>
      <c r="C303" s="56">
        <v>0</v>
      </c>
      <c r="D303" s="55">
        <v>5</v>
      </c>
      <c r="E303" s="56">
        <v>8</v>
      </c>
      <c r="F303" s="57"/>
      <c r="G303" s="55">
        <f t="shared" si="52"/>
        <v>2</v>
      </c>
      <c r="H303" s="56">
        <f t="shared" si="53"/>
        <v>-3</v>
      </c>
      <c r="I303" s="77" t="str">
        <f t="shared" si="54"/>
        <v>-</v>
      </c>
      <c r="J303" s="78">
        <f t="shared" si="55"/>
        <v>-0.375</v>
      </c>
    </row>
    <row r="304" spans="1:10" x14ac:dyDescent="0.2">
      <c r="A304" s="117" t="s">
        <v>262</v>
      </c>
      <c r="B304" s="55">
        <v>33</v>
      </c>
      <c r="C304" s="56">
        <v>39</v>
      </c>
      <c r="D304" s="55">
        <v>95</v>
      </c>
      <c r="E304" s="56">
        <v>159</v>
      </c>
      <c r="F304" s="57"/>
      <c r="G304" s="55">
        <f t="shared" si="52"/>
        <v>-6</v>
      </c>
      <c r="H304" s="56">
        <f t="shared" si="53"/>
        <v>-64</v>
      </c>
      <c r="I304" s="77">
        <f t="shared" si="54"/>
        <v>-0.15384615384615385</v>
      </c>
      <c r="J304" s="78">
        <f t="shared" si="55"/>
        <v>-0.40251572327044027</v>
      </c>
    </row>
    <row r="305" spans="1:10" x14ac:dyDescent="0.2">
      <c r="A305" s="117" t="s">
        <v>344</v>
      </c>
      <c r="B305" s="55">
        <v>0</v>
      </c>
      <c r="C305" s="56">
        <v>0</v>
      </c>
      <c r="D305" s="55">
        <v>3</v>
      </c>
      <c r="E305" s="56">
        <v>4</v>
      </c>
      <c r="F305" s="57"/>
      <c r="G305" s="55">
        <f t="shared" si="52"/>
        <v>0</v>
      </c>
      <c r="H305" s="56">
        <f t="shared" si="53"/>
        <v>-1</v>
      </c>
      <c r="I305" s="77" t="str">
        <f t="shared" si="54"/>
        <v>-</v>
      </c>
      <c r="J305" s="78">
        <f t="shared" si="55"/>
        <v>-0.25</v>
      </c>
    </row>
    <row r="306" spans="1:10" x14ac:dyDescent="0.2">
      <c r="A306" s="117" t="s">
        <v>297</v>
      </c>
      <c r="B306" s="55">
        <v>1</v>
      </c>
      <c r="C306" s="56">
        <v>1</v>
      </c>
      <c r="D306" s="55">
        <v>6</v>
      </c>
      <c r="E306" s="56">
        <v>4</v>
      </c>
      <c r="F306" s="57"/>
      <c r="G306" s="55">
        <f t="shared" si="52"/>
        <v>0</v>
      </c>
      <c r="H306" s="56">
        <f t="shared" si="53"/>
        <v>2</v>
      </c>
      <c r="I306" s="77">
        <f t="shared" si="54"/>
        <v>0</v>
      </c>
      <c r="J306" s="78">
        <f t="shared" si="55"/>
        <v>0.5</v>
      </c>
    </row>
    <row r="307" spans="1:10" x14ac:dyDescent="0.2">
      <c r="A307" s="117" t="s">
        <v>529</v>
      </c>
      <c r="B307" s="55">
        <v>19</v>
      </c>
      <c r="C307" s="56">
        <v>20</v>
      </c>
      <c r="D307" s="55">
        <v>58</v>
      </c>
      <c r="E307" s="56">
        <v>96</v>
      </c>
      <c r="F307" s="57"/>
      <c r="G307" s="55">
        <f t="shared" si="52"/>
        <v>-1</v>
      </c>
      <c r="H307" s="56">
        <f t="shared" si="53"/>
        <v>-38</v>
      </c>
      <c r="I307" s="77">
        <f t="shared" si="54"/>
        <v>-0.05</v>
      </c>
      <c r="J307" s="78">
        <f t="shared" si="55"/>
        <v>-0.39583333333333331</v>
      </c>
    </row>
    <row r="308" spans="1:10" x14ac:dyDescent="0.2">
      <c r="A308" s="117" t="s">
        <v>460</v>
      </c>
      <c r="B308" s="55">
        <v>188</v>
      </c>
      <c r="C308" s="56">
        <v>74</v>
      </c>
      <c r="D308" s="55">
        <v>554</v>
      </c>
      <c r="E308" s="56">
        <v>433</v>
      </c>
      <c r="F308" s="57"/>
      <c r="G308" s="55">
        <f t="shared" si="52"/>
        <v>114</v>
      </c>
      <c r="H308" s="56">
        <f t="shared" si="53"/>
        <v>121</v>
      </c>
      <c r="I308" s="77">
        <f t="shared" si="54"/>
        <v>1.5405405405405406</v>
      </c>
      <c r="J308" s="78">
        <f t="shared" si="55"/>
        <v>0.27944572748267898</v>
      </c>
    </row>
    <row r="309" spans="1:10" x14ac:dyDescent="0.2">
      <c r="A309" s="117" t="s">
        <v>345</v>
      </c>
      <c r="B309" s="55">
        <v>8</v>
      </c>
      <c r="C309" s="56">
        <v>13</v>
      </c>
      <c r="D309" s="55">
        <v>37</v>
      </c>
      <c r="E309" s="56">
        <v>56</v>
      </c>
      <c r="F309" s="57"/>
      <c r="G309" s="55">
        <f t="shared" si="52"/>
        <v>-5</v>
      </c>
      <c r="H309" s="56">
        <f t="shared" si="53"/>
        <v>-19</v>
      </c>
      <c r="I309" s="77">
        <f t="shared" si="54"/>
        <v>-0.38461538461538464</v>
      </c>
      <c r="J309" s="78">
        <f t="shared" si="55"/>
        <v>-0.3392857142857143</v>
      </c>
    </row>
    <row r="310" spans="1:10" x14ac:dyDescent="0.2">
      <c r="A310" s="117" t="s">
        <v>507</v>
      </c>
      <c r="B310" s="55">
        <v>74</v>
      </c>
      <c r="C310" s="56">
        <v>92</v>
      </c>
      <c r="D310" s="55">
        <v>287</v>
      </c>
      <c r="E310" s="56">
        <v>315</v>
      </c>
      <c r="F310" s="57"/>
      <c r="G310" s="55">
        <f t="shared" si="52"/>
        <v>-18</v>
      </c>
      <c r="H310" s="56">
        <f t="shared" si="53"/>
        <v>-28</v>
      </c>
      <c r="I310" s="77">
        <f t="shared" si="54"/>
        <v>-0.19565217391304349</v>
      </c>
      <c r="J310" s="78">
        <f t="shared" si="55"/>
        <v>-8.8888888888888892E-2</v>
      </c>
    </row>
    <row r="311" spans="1:10" x14ac:dyDescent="0.2">
      <c r="A311" s="117" t="s">
        <v>422</v>
      </c>
      <c r="B311" s="55">
        <v>63</v>
      </c>
      <c r="C311" s="56">
        <v>55</v>
      </c>
      <c r="D311" s="55">
        <v>190</v>
      </c>
      <c r="E311" s="56">
        <v>220</v>
      </c>
      <c r="F311" s="57"/>
      <c r="G311" s="55">
        <f t="shared" si="52"/>
        <v>8</v>
      </c>
      <c r="H311" s="56">
        <f t="shared" si="53"/>
        <v>-30</v>
      </c>
      <c r="I311" s="77">
        <f t="shared" si="54"/>
        <v>0.14545454545454545</v>
      </c>
      <c r="J311" s="78">
        <f t="shared" si="55"/>
        <v>-0.13636363636363635</v>
      </c>
    </row>
    <row r="312" spans="1:10" s="38" customFormat="1" x14ac:dyDescent="0.2">
      <c r="A312" s="143" t="s">
        <v>680</v>
      </c>
      <c r="B312" s="32">
        <v>414</v>
      </c>
      <c r="C312" s="33">
        <v>311</v>
      </c>
      <c r="D312" s="32">
        <v>1340</v>
      </c>
      <c r="E312" s="33">
        <v>1437</v>
      </c>
      <c r="F312" s="34"/>
      <c r="G312" s="32">
        <f t="shared" si="52"/>
        <v>103</v>
      </c>
      <c r="H312" s="33">
        <f t="shared" si="53"/>
        <v>-97</v>
      </c>
      <c r="I312" s="35">
        <f t="shared" si="54"/>
        <v>0.3311897106109325</v>
      </c>
      <c r="J312" s="36">
        <f t="shared" si="55"/>
        <v>-6.7501739735560201E-2</v>
      </c>
    </row>
    <row r="313" spans="1:10" x14ac:dyDescent="0.2">
      <c r="A313" s="142"/>
      <c r="B313" s="63"/>
      <c r="C313" s="64"/>
      <c r="D313" s="63"/>
      <c r="E313" s="64"/>
      <c r="F313" s="65"/>
      <c r="G313" s="63"/>
      <c r="H313" s="64"/>
      <c r="I313" s="79"/>
      <c r="J313" s="80"/>
    </row>
    <row r="314" spans="1:10" x14ac:dyDescent="0.2">
      <c r="A314" s="111" t="s">
        <v>77</v>
      </c>
      <c r="B314" s="55"/>
      <c r="C314" s="56"/>
      <c r="D314" s="55"/>
      <c r="E314" s="56"/>
      <c r="F314" s="57"/>
      <c r="G314" s="55"/>
      <c r="H314" s="56"/>
      <c r="I314" s="77"/>
      <c r="J314" s="78"/>
    </row>
    <row r="315" spans="1:10" x14ac:dyDescent="0.2">
      <c r="A315" s="117" t="s">
        <v>346</v>
      </c>
      <c r="B315" s="55">
        <v>1</v>
      </c>
      <c r="C315" s="56">
        <v>0</v>
      </c>
      <c r="D315" s="55">
        <v>1</v>
      </c>
      <c r="E315" s="56">
        <v>1</v>
      </c>
      <c r="F315" s="57"/>
      <c r="G315" s="55">
        <f>B315-C315</f>
        <v>1</v>
      </c>
      <c r="H315" s="56">
        <f>D315-E315</f>
        <v>0</v>
      </c>
      <c r="I315" s="77" t="str">
        <f>IF(C315=0, "-", IF(G315/C315&lt;10, G315/C315, "&gt;999%"))</f>
        <v>-</v>
      </c>
      <c r="J315" s="78">
        <f>IF(E315=0, "-", IF(H315/E315&lt;10, H315/E315, "&gt;999%"))</f>
        <v>0</v>
      </c>
    </row>
    <row r="316" spans="1:10" x14ac:dyDescent="0.2">
      <c r="A316" s="117" t="s">
        <v>347</v>
      </c>
      <c r="B316" s="55">
        <v>0</v>
      </c>
      <c r="C316" s="56">
        <v>1</v>
      </c>
      <c r="D316" s="55">
        <v>0</v>
      </c>
      <c r="E316" s="56">
        <v>2</v>
      </c>
      <c r="F316" s="57"/>
      <c r="G316" s="55">
        <f>B316-C316</f>
        <v>-1</v>
      </c>
      <c r="H316" s="56">
        <f>D316-E316</f>
        <v>-2</v>
      </c>
      <c r="I316" s="77">
        <f>IF(C316=0, "-", IF(G316/C316&lt;10, G316/C316, "&gt;999%"))</f>
        <v>-1</v>
      </c>
      <c r="J316" s="78">
        <f>IF(E316=0, "-", IF(H316/E316&lt;10, H316/E316, "&gt;999%"))</f>
        <v>-1</v>
      </c>
    </row>
    <row r="317" spans="1:10" x14ac:dyDescent="0.2">
      <c r="A317" s="117" t="s">
        <v>348</v>
      </c>
      <c r="B317" s="55">
        <v>1</v>
      </c>
      <c r="C317" s="56">
        <v>0</v>
      </c>
      <c r="D317" s="55">
        <v>3</v>
      </c>
      <c r="E317" s="56">
        <v>1</v>
      </c>
      <c r="F317" s="57"/>
      <c r="G317" s="55">
        <f>B317-C317</f>
        <v>1</v>
      </c>
      <c r="H317" s="56">
        <f>D317-E317</f>
        <v>2</v>
      </c>
      <c r="I317" s="77" t="str">
        <f>IF(C317=0, "-", IF(G317/C317&lt;10, G317/C317, "&gt;999%"))</f>
        <v>-</v>
      </c>
      <c r="J317" s="78">
        <f>IF(E317=0, "-", IF(H317/E317&lt;10, H317/E317, "&gt;999%"))</f>
        <v>2</v>
      </c>
    </row>
    <row r="318" spans="1:10" s="38" customFormat="1" x14ac:dyDescent="0.2">
      <c r="A318" s="143" t="s">
        <v>681</v>
      </c>
      <c r="B318" s="32">
        <v>2</v>
      </c>
      <c r="C318" s="33">
        <v>1</v>
      </c>
      <c r="D318" s="32">
        <v>4</v>
      </c>
      <c r="E318" s="33">
        <v>4</v>
      </c>
      <c r="F318" s="34"/>
      <c r="G318" s="32">
        <f>B318-C318</f>
        <v>1</v>
      </c>
      <c r="H318" s="33">
        <f>D318-E318</f>
        <v>0</v>
      </c>
      <c r="I318" s="35">
        <f>IF(C318=0, "-", IF(G318/C318&lt;10, G318/C318, "&gt;999%"))</f>
        <v>1</v>
      </c>
      <c r="J318" s="36">
        <f>IF(E318=0, "-", IF(H318/E318&lt;10, H318/E318, "&gt;999%"))</f>
        <v>0</v>
      </c>
    </row>
    <row r="319" spans="1:10" x14ac:dyDescent="0.2">
      <c r="A319" s="142"/>
      <c r="B319" s="63"/>
      <c r="C319" s="64"/>
      <c r="D319" s="63"/>
      <c r="E319" s="64"/>
      <c r="F319" s="65"/>
      <c r="G319" s="63"/>
      <c r="H319" s="64"/>
      <c r="I319" s="79"/>
      <c r="J319" s="80"/>
    </row>
    <row r="320" spans="1:10" x14ac:dyDescent="0.2">
      <c r="A320" s="111" t="s">
        <v>110</v>
      </c>
      <c r="B320" s="55"/>
      <c r="C320" s="56"/>
      <c r="D320" s="55"/>
      <c r="E320" s="56"/>
      <c r="F320" s="57"/>
      <c r="G320" s="55"/>
      <c r="H320" s="56"/>
      <c r="I320" s="77"/>
      <c r="J320" s="78"/>
    </row>
    <row r="321" spans="1:10" x14ac:dyDescent="0.2">
      <c r="A321" s="117" t="s">
        <v>632</v>
      </c>
      <c r="B321" s="55">
        <v>20</v>
      </c>
      <c r="C321" s="56">
        <v>26</v>
      </c>
      <c r="D321" s="55">
        <v>102</v>
      </c>
      <c r="E321" s="56">
        <v>191</v>
      </c>
      <c r="F321" s="57"/>
      <c r="G321" s="55">
        <f>B321-C321</f>
        <v>-6</v>
      </c>
      <c r="H321" s="56">
        <f>D321-E321</f>
        <v>-89</v>
      </c>
      <c r="I321" s="77">
        <f>IF(C321=0, "-", IF(G321/C321&lt;10, G321/C321, "&gt;999%"))</f>
        <v>-0.23076923076923078</v>
      </c>
      <c r="J321" s="78">
        <f>IF(E321=0, "-", IF(H321/E321&lt;10, H321/E321, "&gt;999%"))</f>
        <v>-0.46596858638743455</v>
      </c>
    </row>
    <row r="322" spans="1:10" s="38" customFormat="1" x14ac:dyDescent="0.2">
      <c r="A322" s="143" t="s">
        <v>682</v>
      </c>
      <c r="B322" s="32">
        <v>20</v>
      </c>
      <c r="C322" s="33">
        <v>26</v>
      </c>
      <c r="D322" s="32">
        <v>102</v>
      </c>
      <c r="E322" s="33">
        <v>191</v>
      </c>
      <c r="F322" s="34"/>
      <c r="G322" s="32">
        <f>B322-C322</f>
        <v>-6</v>
      </c>
      <c r="H322" s="33">
        <f>D322-E322</f>
        <v>-89</v>
      </c>
      <c r="I322" s="35">
        <f>IF(C322=0, "-", IF(G322/C322&lt;10, G322/C322, "&gt;999%"))</f>
        <v>-0.23076923076923078</v>
      </c>
      <c r="J322" s="36">
        <f>IF(E322=0, "-", IF(H322/E322&lt;10, H322/E322, "&gt;999%"))</f>
        <v>-0.46596858638743455</v>
      </c>
    </row>
    <row r="323" spans="1:10" x14ac:dyDescent="0.2">
      <c r="A323" s="142"/>
      <c r="B323" s="63"/>
      <c r="C323" s="64"/>
      <c r="D323" s="63"/>
      <c r="E323" s="64"/>
      <c r="F323" s="65"/>
      <c r="G323" s="63"/>
      <c r="H323" s="64"/>
      <c r="I323" s="79"/>
      <c r="J323" s="80"/>
    </row>
    <row r="324" spans="1:10" x14ac:dyDescent="0.2">
      <c r="A324" s="111" t="s">
        <v>111</v>
      </c>
      <c r="B324" s="55"/>
      <c r="C324" s="56"/>
      <c r="D324" s="55"/>
      <c r="E324" s="56"/>
      <c r="F324" s="57"/>
      <c r="G324" s="55"/>
      <c r="H324" s="56"/>
      <c r="I324" s="77"/>
      <c r="J324" s="78"/>
    </row>
    <row r="325" spans="1:10" x14ac:dyDescent="0.2">
      <c r="A325" s="117" t="s">
        <v>633</v>
      </c>
      <c r="B325" s="55">
        <v>6</v>
      </c>
      <c r="C325" s="56">
        <v>2</v>
      </c>
      <c r="D325" s="55">
        <v>15</v>
      </c>
      <c r="E325" s="56">
        <v>16</v>
      </c>
      <c r="F325" s="57"/>
      <c r="G325" s="55">
        <f>B325-C325</f>
        <v>4</v>
      </c>
      <c r="H325" s="56">
        <f>D325-E325</f>
        <v>-1</v>
      </c>
      <c r="I325" s="77">
        <f>IF(C325=0, "-", IF(G325/C325&lt;10, G325/C325, "&gt;999%"))</f>
        <v>2</v>
      </c>
      <c r="J325" s="78">
        <f>IF(E325=0, "-", IF(H325/E325&lt;10, H325/E325, "&gt;999%"))</f>
        <v>-6.25E-2</v>
      </c>
    </row>
    <row r="326" spans="1:10" x14ac:dyDescent="0.2">
      <c r="A326" s="117" t="s">
        <v>619</v>
      </c>
      <c r="B326" s="55">
        <v>1</v>
      </c>
      <c r="C326" s="56">
        <v>1</v>
      </c>
      <c r="D326" s="55">
        <v>8</v>
      </c>
      <c r="E326" s="56">
        <v>25</v>
      </c>
      <c r="F326" s="57"/>
      <c r="G326" s="55">
        <f>B326-C326</f>
        <v>0</v>
      </c>
      <c r="H326" s="56">
        <f>D326-E326</f>
        <v>-17</v>
      </c>
      <c r="I326" s="77">
        <f>IF(C326=0, "-", IF(G326/C326&lt;10, G326/C326, "&gt;999%"))</f>
        <v>0</v>
      </c>
      <c r="J326" s="78">
        <f>IF(E326=0, "-", IF(H326/E326&lt;10, H326/E326, "&gt;999%"))</f>
        <v>-0.68</v>
      </c>
    </row>
    <row r="327" spans="1:10" s="38" customFormat="1" x14ac:dyDescent="0.2">
      <c r="A327" s="143" t="s">
        <v>683</v>
      </c>
      <c r="B327" s="32">
        <v>7</v>
      </c>
      <c r="C327" s="33">
        <v>3</v>
      </c>
      <c r="D327" s="32">
        <v>23</v>
      </c>
      <c r="E327" s="33">
        <v>41</v>
      </c>
      <c r="F327" s="34"/>
      <c r="G327" s="32">
        <f>B327-C327</f>
        <v>4</v>
      </c>
      <c r="H327" s="33">
        <f>D327-E327</f>
        <v>-18</v>
      </c>
      <c r="I327" s="35">
        <f>IF(C327=0, "-", IF(G327/C327&lt;10, G327/C327, "&gt;999%"))</f>
        <v>1.3333333333333333</v>
      </c>
      <c r="J327" s="36">
        <f>IF(E327=0, "-", IF(H327/E327&lt;10, H327/E327, "&gt;999%"))</f>
        <v>-0.43902439024390244</v>
      </c>
    </row>
    <row r="328" spans="1:10" x14ac:dyDescent="0.2">
      <c r="A328" s="142"/>
      <c r="B328" s="63"/>
      <c r="C328" s="64"/>
      <c r="D328" s="63"/>
      <c r="E328" s="64"/>
      <c r="F328" s="65"/>
      <c r="G328" s="63"/>
      <c r="H328" s="64"/>
      <c r="I328" s="79"/>
      <c r="J328" s="80"/>
    </row>
    <row r="329" spans="1:10" x14ac:dyDescent="0.2">
      <c r="A329" s="111" t="s">
        <v>78</v>
      </c>
      <c r="B329" s="55"/>
      <c r="C329" s="56"/>
      <c r="D329" s="55"/>
      <c r="E329" s="56"/>
      <c r="F329" s="57"/>
      <c r="G329" s="55"/>
      <c r="H329" s="56"/>
      <c r="I329" s="77"/>
      <c r="J329" s="78"/>
    </row>
    <row r="330" spans="1:10" x14ac:dyDescent="0.2">
      <c r="A330" s="117" t="s">
        <v>367</v>
      </c>
      <c r="B330" s="55">
        <v>0</v>
      </c>
      <c r="C330" s="56">
        <v>1</v>
      </c>
      <c r="D330" s="55">
        <v>7</v>
      </c>
      <c r="E330" s="56">
        <v>6</v>
      </c>
      <c r="F330" s="57"/>
      <c r="G330" s="55">
        <f>B330-C330</f>
        <v>-1</v>
      </c>
      <c r="H330" s="56">
        <f>D330-E330</f>
        <v>1</v>
      </c>
      <c r="I330" s="77">
        <f>IF(C330=0, "-", IF(G330/C330&lt;10, G330/C330, "&gt;999%"))</f>
        <v>-1</v>
      </c>
      <c r="J330" s="78">
        <f>IF(E330=0, "-", IF(H330/E330&lt;10, H330/E330, "&gt;999%"))</f>
        <v>0.16666666666666666</v>
      </c>
    </row>
    <row r="331" spans="1:10" x14ac:dyDescent="0.2">
      <c r="A331" s="117" t="s">
        <v>282</v>
      </c>
      <c r="B331" s="55">
        <v>3</v>
      </c>
      <c r="C331" s="56">
        <v>8</v>
      </c>
      <c r="D331" s="55">
        <v>16</v>
      </c>
      <c r="E331" s="56">
        <v>25</v>
      </c>
      <c r="F331" s="57"/>
      <c r="G331" s="55">
        <f>B331-C331</f>
        <v>-5</v>
      </c>
      <c r="H331" s="56">
        <f>D331-E331</f>
        <v>-9</v>
      </c>
      <c r="I331" s="77">
        <f>IF(C331=0, "-", IF(G331/C331&lt;10, G331/C331, "&gt;999%"))</f>
        <v>-0.625</v>
      </c>
      <c r="J331" s="78">
        <f>IF(E331=0, "-", IF(H331/E331&lt;10, H331/E331, "&gt;999%"))</f>
        <v>-0.36</v>
      </c>
    </row>
    <row r="332" spans="1:10" x14ac:dyDescent="0.2">
      <c r="A332" s="117" t="s">
        <v>508</v>
      </c>
      <c r="B332" s="55">
        <v>13</v>
      </c>
      <c r="C332" s="56">
        <v>12</v>
      </c>
      <c r="D332" s="55">
        <v>48</v>
      </c>
      <c r="E332" s="56">
        <v>51</v>
      </c>
      <c r="F332" s="57"/>
      <c r="G332" s="55">
        <f>B332-C332</f>
        <v>1</v>
      </c>
      <c r="H332" s="56">
        <f>D332-E332</f>
        <v>-3</v>
      </c>
      <c r="I332" s="77">
        <f>IF(C332=0, "-", IF(G332/C332&lt;10, G332/C332, "&gt;999%"))</f>
        <v>8.3333333333333329E-2</v>
      </c>
      <c r="J332" s="78">
        <f>IF(E332=0, "-", IF(H332/E332&lt;10, H332/E332, "&gt;999%"))</f>
        <v>-5.8823529411764705E-2</v>
      </c>
    </row>
    <row r="333" spans="1:10" x14ac:dyDescent="0.2">
      <c r="A333" s="117" t="s">
        <v>298</v>
      </c>
      <c r="B333" s="55">
        <v>1</v>
      </c>
      <c r="C333" s="56">
        <v>0</v>
      </c>
      <c r="D333" s="55">
        <v>2</v>
      </c>
      <c r="E333" s="56">
        <v>1</v>
      </c>
      <c r="F333" s="57"/>
      <c r="G333" s="55">
        <f>B333-C333</f>
        <v>1</v>
      </c>
      <c r="H333" s="56">
        <f>D333-E333</f>
        <v>1</v>
      </c>
      <c r="I333" s="77" t="str">
        <f>IF(C333=0, "-", IF(G333/C333&lt;10, G333/C333, "&gt;999%"))</f>
        <v>-</v>
      </c>
      <c r="J333" s="78">
        <f>IF(E333=0, "-", IF(H333/E333&lt;10, H333/E333, "&gt;999%"))</f>
        <v>1</v>
      </c>
    </row>
    <row r="334" spans="1:10" s="38" customFormat="1" x14ac:dyDescent="0.2">
      <c r="A334" s="143" t="s">
        <v>684</v>
      </c>
      <c r="B334" s="32">
        <v>17</v>
      </c>
      <c r="C334" s="33">
        <v>21</v>
      </c>
      <c r="D334" s="32">
        <v>73</v>
      </c>
      <c r="E334" s="33">
        <v>83</v>
      </c>
      <c r="F334" s="34"/>
      <c r="G334" s="32">
        <f>B334-C334</f>
        <v>-4</v>
      </c>
      <c r="H334" s="33">
        <f>D334-E334</f>
        <v>-10</v>
      </c>
      <c r="I334" s="35">
        <f>IF(C334=0, "-", IF(G334/C334&lt;10, G334/C334, "&gt;999%"))</f>
        <v>-0.19047619047619047</v>
      </c>
      <c r="J334" s="36">
        <f>IF(E334=0, "-", IF(H334/E334&lt;10, H334/E334, "&gt;999%"))</f>
        <v>-0.12048192771084337</v>
      </c>
    </row>
    <row r="335" spans="1:10" x14ac:dyDescent="0.2">
      <c r="A335" s="142"/>
      <c r="B335" s="63"/>
      <c r="C335" s="64"/>
      <c r="D335" s="63"/>
      <c r="E335" s="64"/>
      <c r="F335" s="65"/>
      <c r="G335" s="63"/>
      <c r="H335" s="64"/>
      <c r="I335" s="79"/>
      <c r="J335" s="80"/>
    </row>
    <row r="336" spans="1:10" x14ac:dyDescent="0.2">
      <c r="A336" s="111" t="s">
        <v>79</v>
      </c>
      <c r="B336" s="55"/>
      <c r="C336" s="56"/>
      <c r="D336" s="55"/>
      <c r="E336" s="56"/>
      <c r="F336" s="57"/>
      <c r="G336" s="55"/>
      <c r="H336" s="56"/>
      <c r="I336" s="77"/>
      <c r="J336" s="78"/>
    </row>
    <row r="337" spans="1:10" x14ac:dyDescent="0.2">
      <c r="A337" s="117" t="s">
        <v>570</v>
      </c>
      <c r="B337" s="55">
        <v>132</v>
      </c>
      <c r="C337" s="56">
        <v>115</v>
      </c>
      <c r="D337" s="55">
        <v>456</v>
      </c>
      <c r="E337" s="56">
        <v>626</v>
      </c>
      <c r="F337" s="57"/>
      <c r="G337" s="55">
        <f t="shared" ref="G337:G348" si="56">B337-C337</f>
        <v>17</v>
      </c>
      <c r="H337" s="56">
        <f t="shared" ref="H337:H348" si="57">D337-E337</f>
        <v>-170</v>
      </c>
      <c r="I337" s="77">
        <f t="shared" ref="I337:I348" si="58">IF(C337=0, "-", IF(G337/C337&lt;10, G337/C337, "&gt;999%"))</f>
        <v>0.14782608695652175</v>
      </c>
      <c r="J337" s="78">
        <f t="shared" ref="J337:J348" si="59">IF(E337=0, "-", IF(H337/E337&lt;10, H337/E337, "&gt;999%"))</f>
        <v>-0.27156549520766771</v>
      </c>
    </row>
    <row r="338" spans="1:10" x14ac:dyDescent="0.2">
      <c r="A338" s="117" t="s">
        <v>583</v>
      </c>
      <c r="B338" s="55">
        <v>244</v>
      </c>
      <c r="C338" s="56">
        <v>166</v>
      </c>
      <c r="D338" s="55">
        <v>667</v>
      </c>
      <c r="E338" s="56">
        <v>892</v>
      </c>
      <c r="F338" s="57"/>
      <c r="G338" s="55">
        <f t="shared" si="56"/>
        <v>78</v>
      </c>
      <c r="H338" s="56">
        <f t="shared" si="57"/>
        <v>-225</v>
      </c>
      <c r="I338" s="77">
        <f t="shared" si="58"/>
        <v>0.46987951807228917</v>
      </c>
      <c r="J338" s="78">
        <f t="shared" si="59"/>
        <v>-0.25224215246636772</v>
      </c>
    </row>
    <row r="339" spans="1:10" x14ac:dyDescent="0.2">
      <c r="A339" s="117" t="s">
        <v>386</v>
      </c>
      <c r="B339" s="55">
        <v>275</v>
      </c>
      <c r="C339" s="56">
        <v>465</v>
      </c>
      <c r="D339" s="55">
        <v>1637</v>
      </c>
      <c r="E339" s="56">
        <v>2148</v>
      </c>
      <c r="F339" s="57"/>
      <c r="G339" s="55">
        <f t="shared" si="56"/>
        <v>-190</v>
      </c>
      <c r="H339" s="56">
        <f t="shared" si="57"/>
        <v>-511</v>
      </c>
      <c r="I339" s="77">
        <f t="shared" si="58"/>
        <v>-0.40860215053763443</v>
      </c>
      <c r="J339" s="78">
        <f t="shared" si="59"/>
        <v>-0.23789571694599629</v>
      </c>
    </row>
    <row r="340" spans="1:10" x14ac:dyDescent="0.2">
      <c r="A340" s="117" t="s">
        <v>402</v>
      </c>
      <c r="B340" s="55">
        <v>218</v>
      </c>
      <c r="C340" s="56">
        <v>0</v>
      </c>
      <c r="D340" s="55">
        <v>924</v>
      </c>
      <c r="E340" s="56">
        <v>0</v>
      </c>
      <c r="F340" s="57"/>
      <c r="G340" s="55">
        <f t="shared" si="56"/>
        <v>218</v>
      </c>
      <c r="H340" s="56">
        <f t="shared" si="57"/>
        <v>924</v>
      </c>
      <c r="I340" s="77" t="str">
        <f t="shared" si="58"/>
        <v>-</v>
      </c>
      <c r="J340" s="78" t="str">
        <f t="shared" si="59"/>
        <v>-</v>
      </c>
    </row>
    <row r="341" spans="1:10" x14ac:dyDescent="0.2">
      <c r="A341" s="117" t="s">
        <v>437</v>
      </c>
      <c r="B341" s="55">
        <v>660</v>
      </c>
      <c r="C341" s="56">
        <v>891</v>
      </c>
      <c r="D341" s="55">
        <v>2847</v>
      </c>
      <c r="E341" s="56">
        <v>4092</v>
      </c>
      <c r="F341" s="57"/>
      <c r="G341" s="55">
        <f t="shared" si="56"/>
        <v>-231</v>
      </c>
      <c r="H341" s="56">
        <f t="shared" si="57"/>
        <v>-1245</v>
      </c>
      <c r="I341" s="77">
        <f t="shared" si="58"/>
        <v>-0.25925925925925924</v>
      </c>
      <c r="J341" s="78">
        <f t="shared" si="59"/>
        <v>-0.30425219941348974</v>
      </c>
    </row>
    <row r="342" spans="1:10" x14ac:dyDescent="0.2">
      <c r="A342" s="117" t="s">
        <v>483</v>
      </c>
      <c r="B342" s="55">
        <v>47</v>
      </c>
      <c r="C342" s="56">
        <v>76</v>
      </c>
      <c r="D342" s="55">
        <v>306</v>
      </c>
      <c r="E342" s="56">
        <v>424</v>
      </c>
      <c r="F342" s="57"/>
      <c r="G342" s="55">
        <f t="shared" si="56"/>
        <v>-29</v>
      </c>
      <c r="H342" s="56">
        <f t="shared" si="57"/>
        <v>-118</v>
      </c>
      <c r="I342" s="77">
        <f t="shared" si="58"/>
        <v>-0.38157894736842107</v>
      </c>
      <c r="J342" s="78">
        <f t="shared" si="59"/>
        <v>-0.27830188679245282</v>
      </c>
    </row>
    <row r="343" spans="1:10" x14ac:dyDescent="0.2">
      <c r="A343" s="117" t="s">
        <v>484</v>
      </c>
      <c r="B343" s="55">
        <v>269</v>
      </c>
      <c r="C343" s="56">
        <v>317</v>
      </c>
      <c r="D343" s="55">
        <v>996</v>
      </c>
      <c r="E343" s="56">
        <v>1234</v>
      </c>
      <c r="F343" s="57"/>
      <c r="G343" s="55">
        <f t="shared" si="56"/>
        <v>-48</v>
      </c>
      <c r="H343" s="56">
        <f t="shared" si="57"/>
        <v>-238</v>
      </c>
      <c r="I343" s="77">
        <f t="shared" si="58"/>
        <v>-0.15141955835962145</v>
      </c>
      <c r="J343" s="78">
        <f t="shared" si="59"/>
        <v>-0.19286871961102106</v>
      </c>
    </row>
    <row r="344" spans="1:10" x14ac:dyDescent="0.2">
      <c r="A344" s="117" t="s">
        <v>329</v>
      </c>
      <c r="B344" s="55">
        <v>2</v>
      </c>
      <c r="C344" s="56">
        <v>15</v>
      </c>
      <c r="D344" s="55">
        <v>47</v>
      </c>
      <c r="E344" s="56">
        <v>79</v>
      </c>
      <c r="F344" s="57"/>
      <c r="G344" s="55">
        <f t="shared" si="56"/>
        <v>-13</v>
      </c>
      <c r="H344" s="56">
        <f t="shared" si="57"/>
        <v>-32</v>
      </c>
      <c r="I344" s="77">
        <f t="shared" si="58"/>
        <v>-0.8666666666666667</v>
      </c>
      <c r="J344" s="78">
        <f t="shared" si="59"/>
        <v>-0.4050632911392405</v>
      </c>
    </row>
    <row r="345" spans="1:10" x14ac:dyDescent="0.2">
      <c r="A345" s="117" t="s">
        <v>183</v>
      </c>
      <c r="B345" s="55">
        <v>49</v>
      </c>
      <c r="C345" s="56">
        <v>155</v>
      </c>
      <c r="D345" s="55">
        <v>350</v>
      </c>
      <c r="E345" s="56">
        <v>1109</v>
      </c>
      <c r="F345" s="57"/>
      <c r="G345" s="55">
        <f t="shared" si="56"/>
        <v>-106</v>
      </c>
      <c r="H345" s="56">
        <f t="shared" si="57"/>
        <v>-759</v>
      </c>
      <c r="I345" s="77">
        <f t="shared" si="58"/>
        <v>-0.68387096774193545</v>
      </c>
      <c r="J345" s="78">
        <f t="shared" si="59"/>
        <v>-0.68440036068530208</v>
      </c>
    </row>
    <row r="346" spans="1:10" x14ac:dyDescent="0.2">
      <c r="A346" s="117" t="s">
        <v>211</v>
      </c>
      <c r="B346" s="55">
        <v>465</v>
      </c>
      <c r="C346" s="56">
        <v>733</v>
      </c>
      <c r="D346" s="55">
        <v>1935</v>
      </c>
      <c r="E346" s="56">
        <v>4194</v>
      </c>
      <c r="F346" s="57"/>
      <c r="G346" s="55">
        <f t="shared" si="56"/>
        <v>-268</v>
      </c>
      <c r="H346" s="56">
        <f t="shared" si="57"/>
        <v>-2259</v>
      </c>
      <c r="I346" s="77">
        <f t="shared" si="58"/>
        <v>-0.36562073669849932</v>
      </c>
      <c r="J346" s="78">
        <f t="shared" si="59"/>
        <v>-0.53862660944206009</v>
      </c>
    </row>
    <row r="347" spans="1:10" x14ac:dyDescent="0.2">
      <c r="A347" s="117" t="s">
        <v>243</v>
      </c>
      <c r="B347" s="55">
        <v>56</v>
      </c>
      <c r="C347" s="56">
        <v>101</v>
      </c>
      <c r="D347" s="55">
        <v>210</v>
      </c>
      <c r="E347" s="56">
        <v>496</v>
      </c>
      <c r="F347" s="57"/>
      <c r="G347" s="55">
        <f t="shared" si="56"/>
        <v>-45</v>
      </c>
      <c r="H347" s="56">
        <f t="shared" si="57"/>
        <v>-286</v>
      </c>
      <c r="I347" s="77">
        <f t="shared" si="58"/>
        <v>-0.44554455445544555</v>
      </c>
      <c r="J347" s="78">
        <f t="shared" si="59"/>
        <v>-0.57661290322580649</v>
      </c>
    </row>
    <row r="348" spans="1:10" s="38" customFormat="1" x14ac:dyDescent="0.2">
      <c r="A348" s="143" t="s">
        <v>685</v>
      </c>
      <c r="B348" s="32">
        <v>2417</v>
      </c>
      <c r="C348" s="33">
        <v>3034</v>
      </c>
      <c r="D348" s="32">
        <v>10375</v>
      </c>
      <c r="E348" s="33">
        <v>15294</v>
      </c>
      <c r="F348" s="34"/>
      <c r="G348" s="32">
        <f t="shared" si="56"/>
        <v>-617</v>
      </c>
      <c r="H348" s="33">
        <f t="shared" si="57"/>
        <v>-4919</v>
      </c>
      <c r="I348" s="35">
        <f t="shared" si="58"/>
        <v>-0.2033618984838497</v>
      </c>
      <c r="J348" s="36">
        <f t="shared" si="59"/>
        <v>-0.32162939714920885</v>
      </c>
    </row>
    <row r="349" spans="1:10" x14ac:dyDescent="0.2">
      <c r="A349" s="142"/>
      <c r="B349" s="63"/>
      <c r="C349" s="64"/>
      <c r="D349" s="63"/>
      <c r="E349" s="64"/>
      <c r="F349" s="65"/>
      <c r="G349" s="63"/>
      <c r="H349" s="64"/>
      <c r="I349" s="79"/>
      <c r="J349" s="80"/>
    </row>
    <row r="350" spans="1:10" x14ac:dyDescent="0.2">
      <c r="A350" s="111" t="s">
        <v>80</v>
      </c>
      <c r="B350" s="55"/>
      <c r="C350" s="56"/>
      <c r="D350" s="55"/>
      <c r="E350" s="56"/>
      <c r="F350" s="57"/>
      <c r="G350" s="55"/>
      <c r="H350" s="56"/>
      <c r="I350" s="77"/>
      <c r="J350" s="78"/>
    </row>
    <row r="351" spans="1:10" x14ac:dyDescent="0.2">
      <c r="A351" s="117" t="s">
        <v>368</v>
      </c>
      <c r="B351" s="55">
        <v>1</v>
      </c>
      <c r="C351" s="56">
        <v>3</v>
      </c>
      <c r="D351" s="55">
        <v>6</v>
      </c>
      <c r="E351" s="56">
        <v>15</v>
      </c>
      <c r="F351" s="57"/>
      <c r="G351" s="55">
        <f>B351-C351</f>
        <v>-2</v>
      </c>
      <c r="H351" s="56">
        <f>D351-E351</f>
        <v>-9</v>
      </c>
      <c r="I351" s="77">
        <f>IF(C351=0, "-", IF(G351/C351&lt;10, G351/C351, "&gt;999%"))</f>
        <v>-0.66666666666666663</v>
      </c>
      <c r="J351" s="78">
        <f>IF(E351=0, "-", IF(H351/E351&lt;10, H351/E351, "&gt;999%"))</f>
        <v>-0.6</v>
      </c>
    </row>
    <row r="352" spans="1:10" s="38" customFormat="1" x14ac:dyDescent="0.2">
      <c r="A352" s="143" t="s">
        <v>686</v>
      </c>
      <c r="B352" s="32">
        <v>1</v>
      </c>
      <c r="C352" s="33">
        <v>3</v>
      </c>
      <c r="D352" s="32">
        <v>6</v>
      </c>
      <c r="E352" s="33">
        <v>15</v>
      </c>
      <c r="F352" s="34"/>
      <c r="G352" s="32">
        <f>B352-C352</f>
        <v>-2</v>
      </c>
      <c r="H352" s="33">
        <f>D352-E352</f>
        <v>-9</v>
      </c>
      <c r="I352" s="35">
        <f>IF(C352=0, "-", IF(G352/C352&lt;10, G352/C352, "&gt;999%"))</f>
        <v>-0.66666666666666663</v>
      </c>
      <c r="J352" s="36">
        <f>IF(E352=0, "-", IF(H352/E352&lt;10, H352/E352, "&gt;999%"))</f>
        <v>-0.6</v>
      </c>
    </row>
    <row r="353" spans="1:10" x14ac:dyDescent="0.2">
      <c r="A353" s="142"/>
      <c r="B353" s="63"/>
      <c r="C353" s="64"/>
      <c r="D353" s="63"/>
      <c r="E353" s="64"/>
      <c r="F353" s="65"/>
      <c r="G353" s="63"/>
      <c r="H353" s="64"/>
      <c r="I353" s="79"/>
      <c r="J353" s="80"/>
    </row>
    <row r="354" spans="1:10" x14ac:dyDescent="0.2">
      <c r="A354" s="111" t="s">
        <v>81</v>
      </c>
      <c r="B354" s="55"/>
      <c r="C354" s="56"/>
      <c r="D354" s="55"/>
      <c r="E354" s="56"/>
      <c r="F354" s="57"/>
      <c r="G354" s="55"/>
      <c r="H354" s="56"/>
      <c r="I354" s="77"/>
      <c r="J354" s="78"/>
    </row>
    <row r="355" spans="1:10" x14ac:dyDescent="0.2">
      <c r="A355" s="117" t="s">
        <v>299</v>
      </c>
      <c r="B355" s="55">
        <v>1</v>
      </c>
      <c r="C355" s="56">
        <v>8</v>
      </c>
      <c r="D355" s="55">
        <v>10</v>
      </c>
      <c r="E355" s="56">
        <v>14</v>
      </c>
      <c r="F355" s="57"/>
      <c r="G355" s="55">
        <f t="shared" ref="G355:G380" si="60">B355-C355</f>
        <v>-7</v>
      </c>
      <c r="H355" s="56">
        <f t="shared" ref="H355:H380" si="61">D355-E355</f>
        <v>-4</v>
      </c>
      <c r="I355" s="77">
        <f t="shared" ref="I355:I380" si="62">IF(C355=0, "-", IF(G355/C355&lt;10, G355/C355, "&gt;999%"))</f>
        <v>-0.875</v>
      </c>
      <c r="J355" s="78">
        <f t="shared" ref="J355:J380" si="63">IF(E355=0, "-", IF(H355/E355&lt;10, H355/E355, "&gt;999%"))</f>
        <v>-0.2857142857142857</v>
      </c>
    </row>
    <row r="356" spans="1:10" x14ac:dyDescent="0.2">
      <c r="A356" s="117" t="s">
        <v>369</v>
      </c>
      <c r="B356" s="55">
        <v>1</v>
      </c>
      <c r="C356" s="56">
        <v>5</v>
      </c>
      <c r="D356" s="55">
        <v>10</v>
      </c>
      <c r="E356" s="56">
        <v>30</v>
      </c>
      <c r="F356" s="57"/>
      <c r="G356" s="55">
        <f t="shared" si="60"/>
        <v>-4</v>
      </c>
      <c r="H356" s="56">
        <f t="shared" si="61"/>
        <v>-20</v>
      </c>
      <c r="I356" s="77">
        <f t="shared" si="62"/>
        <v>-0.8</v>
      </c>
      <c r="J356" s="78">
        <f t="shared" si="63"/>
        <v>-0.66666666666666663</v>
      </c>
    </row>
    <row r="357" spans="1:10" x14ac:dyDescent="0.2">
      <c r="A357" s="117" t="s">
        <v>231</v>
      </c>
      <c r="B357" s="55">
        <v>353</v>
      </c>
      <c r="C357" s="56">
        <v>226</v>
      </c>
      <c r="D357" s="55">
        <v>1248</v>
      </c>
      <c r="E357" s="56">
        <v>1017</v>
      </c>
      <c r="F357" s="57"/>
      <c r="G357" s="55">
        <f t="shared" si="60"/>
        <v>127</v>
      </c>
      <c r="H357" s="56">
        <f t="shared" si="61"/>
        <v>231</v>
      </c>
      <c r="I357" s="77">
        <f t="shared" si="62"/>
        <v>0.56194690265486724</v>
      </c>
      <c r="J357" s="78">
        <f t="shared" si="63"/>
        <v>0.22713864306784662</v>
      </c>
    </row>
    <row r="358" spans="1:10" x14ac:dyDescent="0.2">
      <c r="A358" s="117" t="s">
        <v>232</v>
      </c>
      <c r="B358" s="55">
        <v>36</v>
      </c>
      <c r="C358" s="56">
        <v>60</v>
      </c>
      <c r="D358" s="55">
        <v>109</v>
      </c>
      <c r="E358" s="56">
        <v>134</v>
      </c>
      <c r="F358" s="57"/>
      <c r="G358" s="55">
        <f t="shared" si="60"/>
        <v>-24</v>
      </c>
      <c r="H358" s="56">
        <f t="shared" si="61"/>
        <v>-25</v>
      </c>
      <c r="I358" s="77">
        <f t="shared" si="62"/>
        <v>-0.4</v>
      </c>
      <c r="J358" s="78">
        <f t="shared" si="63"/>
        <v>-0.18656716417910449</v>
      </c>
    </row>
    <row r="359" spans="1:10" x14ac:dyDescent="0.2">
      <c r="A359" s="117" t="s">
        <v>263</v>
      </c>
      <c r="B359" s="55">
        <v>208</v>
      </c>
      <c r="C359" s="56">
        <v>342</v>
      </c>
      <c r="D359" s="55">
        <v>677</v>
      </c>
      <c r="E359" s="56">
        <v>1452</v>
      </c>
      <c r="F359" s="57"/>
      <c r="G359" s="55">
        <f t="shared" si="60"/>
        <v>-134</v>
      </c>
      <c r="H359" s="56">
        <f t="shared" si="61"/>
        <v>-775</v>
      </c>
      <c r="I359" s="77">
        <f t="shared" si="62"/>
        <v>-0.391812865497076</v>
      </c>
      <c r="J359" s="78">
        <f t="shared" si="63"/>
        <v>-0.53374655647382918</v>
      </c>
    </row>
    <row r="360" spans="1:10" x14ac:dyDescent="0.2">
      <c r="A360" s="117" t="s">
        <v>349</v>
      </c>
      <c r="B360" s="55">
        <v>70</v>
      </c>
      <c r="C360" s="56">
        <v>106</v>
      </c>
      <c r="D360" s="55">
        <v>240</v>
      </c>
      <c r="E360" s="56">
        <v>511</v>
      </c>
      <c r="F360" s="57"/>
      <c r="G360" s="55">
        <f t="shared" si="60"/>
        <v>-36</v>
      </c>
      <c r="H360" s="56">
        <f t="shared" si="61"/>
        <v>-271</v>
      </c>
      <c r="I360" s="77">
        <f t="shared" si="62"/>
        <v>-0.33962264150943394</v>
      </c>
      <c r="J360" s="78">
        <f t="shared" si="63"/>
        <v>-0.53033268101761255</v>
      </c>
    </row>
    <row r="361" spans="1:10" x14ac:dyDescent="0.2">
      <c r="A361" s="117" t="s">
        <v>264</v>
      </c>
      <c r="B361" s="55">
        <v>103</v>
      </c>
      <c r="C361" s="56">
        <v>26</v>
      </c>
      <c r="D361" s="55">
        <v>298</v>
      </c>
      <c r="E361" s="56">
        <v>249</v>
      </c>
      <c r="F361" s="57"/>
      <c r="G361" s="55">
        <f t="shared" si="60"/>
        <v>77</v>
      </c>
      <c r="H361" s="56">
        <f t="shared" si="61"/>
        <v>49</v>
      </c>
      <c r="I361" s="77">
        <f t="shared" si="62"/>
        <v>2.9615384615384617</v>
      </c>
      <c r="J361" s="78">
        <f t="shared" si="63"/>
        <v>0.19678714859437751</v>
      </c>
    </row>
    <row r="362" spans="1:10" x14ac:dyDescent="0.2">
      <c r="A362" s="117" t="s">
        <v>283</v>
      </c>
      <c r="B362" s="55">
        <v>3</v>
      </c>
      <c r="C362" s="56">
        <v>11</v>
      </c>
      <c r="D362" s="55">
        <v>18</v>
      </c>
      <c r="E362" s="56">
        <v>56</v>
      </c>
      <c r="F362" s="57"/>
      <c r="G362" s="55">
        <f t="shared" si="60"/>
        <v>-8</v>
      </c>
      <c r="H362" s="56">
        <f t="shared" si="61"/>
        <v>-38</v>
      </c>
      <c r="I362" s="77">
        <f t="shared" si="62"/>
        <v>-0.72727272727272729</v>
      </c>
      <c r="J362" s="78">
        <f t="shared" si="63"/>
        <v>-0.6785714285714286</v>
      </c>
    </row>
    <row r="363" spans="1:10" x14ac:dyDescent="0.2">
      <c r="A363" s="117" t="s">
        <v>284</v>
      </c>
      <c r="B363" s="55">
        <v>41</v>
      </c>
      <c r="C363" s="56">
        <v>56</v>
      </c>
      <c r="D363" s="55">
        <v>164</v>
      </c>
      <c r="E363" s="56">
        <v>362</v>
      </c>
      <c r="F363" s="57"/>
      <c r="G363" s="55">
        <f t="shared" si="60"/>
        <v>-15</v>
      </c>
      <c r="H363" s="56">
        <f t="shared" si="61"/>
        <v>-198</v>
      </c>
      <c r="I363" s="77">
        <f t="shared" si="62"/>
        <v>-0.26785714285714285</v>
      </c>
      <c r="J363" s="78">
        <f t="shared" si="63"/>
        <v>-0.54696132596685088</v>
      </c>
    </row>
    <row r="364" spans="1:10" x14ac:dyDescent="0.2">
      <c r="A364" s="117" t="s">
        <v>350</v>
      </c>
      <c r="B364" s="55">
        <v>15</v>
      </c>
      <c r="C364" s="56">
        <v>29</v>
      </c>
      <c r="D364" s="55">
        <v>56</v>
      </c>
      <c r="E364" s="56">
        <v>119</v>
      </c>
      <c r="F364" s="57"/>
      <c r="G364" s="55">
        <f t="shared" si="60"/>
        <v>-14</v>
      </c>
      <c r="H364" s="56">
        <f t="shared" si="61"/>
        <v>-63</v>
      </c>
      <c r="I364" s="77">
        <f t="shared" si="62"/>
        <v>-0.48275862068965519</v>
      </c>
      <c r="J364" s="78">
        <f t="shared" si="63"/>
        <v>-0.52941176470588236</v>
      </c>
    </row>
    <row r="365" spans="1:10" x14ac:dyDescent="0.2">
      <c r="A365" s="117" t="s">
        <v>461</v>
      </c>
      <c r="B365" s="55">
        <v>10</v>
      </c>
      <c r="C365" s="56">
        <v>0</v>
      </c>
      <c r="D365" s="55">
        <v>24</v>
      </c>
      <c r="E365" s="56">
        <v>0</v>
      </c>
      <c r="F365" s="57"/>
      <c r="G365" s="55">
        <f t="shared" si="60"/>
        <v>10</v>
      </c>
      <c r="H365" s="56">
        <f t="shared" si="61"/>
        <v>24</v>
      </c>
      <c r="I365" s="77" t="str">
        <f t="shared" si="62"/>
        <v>-</v>
      </c>
      <c r="J365" s="78" t="str">
        <f t="shared" si="63"/>
        <v>-</v>
      </c>
    </row>
    <row r="366" spans="1:10" x14ac:dyDescent="0.2">
      <c r="A366" s="117" t="s">
        <v>530</v>
      </c>
      <c r="B366" s="55">
        <v>13</v>
      </c>
      <c r="C366" s="56">
        <v>11</v>
      </c>
      <c r="D366" s="55">
        <v>34</v>
      </c>
      <c r="E366" s="56">
        <v>66</v>
      </c>
      <c r="F366" s="57"/>
      <c r="G366" s="55">
        <f t="shared" si="60"/>
        <v>2</v>
      </c>
      <c r="H366" s="56">
        <f t="shared" si="61"/>
        <v>-32</v>
      </c>
      <c r="I366" s="77">
        <f t="shared" si="62"/>
        <v>0.18181818181818182</v>
      </c>
      <c r="J366" s="78">
        <f t="shared" si="63"/>
        <v>-0.48484848484848486</v>
      </c>
    </row>
    <row r="367" spans="1:10" x14ac:dyDescent="0.2">
      <c r="A367" s="117" t="s">
        <v>423</v>
      </c>
      <c r="B367" s="55">
        <v>137</v>
      </c>
      <c r="C367" s="56">
        <v>114</v>
      </c>
      <c r="D367" s="55">
        <v>564</v>
      </c>
      <c r="E367" s="56">
        <v>613</v>
      </c>
      <c r="F367" s="57"/>
      <c r="G367" s="55">
        <f t="shared" si="60"/>
        <v>23</v>
      </c>
      <c r="H367" s="56">
        <f t="shared" si="61"/>
        <v>-49</v>
      </c>
      <c r="I367" s="77">
        <f t="shared" si="62"/>
        <v>0.20175438596491227</v>
      </c>
      <c r="J367" s="78">
        <f t="shared" si="63"/>
        <v>-7.9934747145187598E-2</v>
      </c>
    </row>
    <row r="368" spans="1:10" x14ac:dyDescent="0.2">
      <c r="A368" s="117" t="s">
        <v>462</v>
      </c>
      <c r="B368" s="55">
        <v>77</v>
      </c>
      <c r="C368" s="56">
        <v>0</v>
      </c>
      <c r="D368" s="55">
        <v>77</v>
      </c>
      <c r="E368" s="56">
        <v>0</v>
      </c>
      <c r="F368" s="57"/>
      <c r="G368" s="55">
        <f t="shared" si="60"/>
        <v>77</v>
      </c>
      <c r="H368" s="56">
        <f t="shared" si="61"/>
        <v>77</v>
      </c>
      <c r="I368" s="77" t="str">
        <f t="shared" si="62"/>
        <v>-</v>
      </c>
      <c r="J368" s="78" t="str">
        <f t="shared" si="63"/>
        <v>-</v>
      </c>
    </row>
    <row r="369" spans="1:10" x14ac:dyDescent="0.2">
      <c r="A369" s="117" t="s">
        <v>463</v>
      </c>
      <c r="B369" s="55">
        <v>360</v>
      </c>
      <c r="C369" s="56">
        <v>320</v>
      </c>
      <c r="D369" s="55">
        <v>1112</v>
      </c>
      <c r="E369" s="56">
        <v>1319</v>
      </c>
      <c r="F369" s="57"/>
      <c r="G369" s="55">
        <f t="shared" si="60"/>
        <v>40</v>
      </c>
      <c r="H369" s="56">
        <f t="shared" si="61"/>
        <v>-207</v>
      </c>
      <c r="I369" s="77">
        <f t="shared" si="62"/>
        <v>0.125</v>
      </c>
      <c r="J369" s="78">
        <f t="shared" si="63"/>
        <v>-0.15693707354056102</v>
      </c>
    </row>
    <row r="370" spans="1:10" x14ac:dyDescent="0.2">
      <c r="A370" s="117" t="s">
        <v>464</v>
      </c>
      <c r="B370" s="55">
        <v>75</v>
      </c>
      <c r="C370" s="56">
        <v>36</v>
      </c>
      <c r="D370" s="55">
        <v>272</v>
      </c>
      <c r="E370" s="56">
        <v>219</v>
      </c>
      <c r="F370" s="57"/>
      <c r="G370" s="55">
        <f t="shared" si="60"/>
        <v>39</v>
      </c>
      <c r="H370" s="56">
        <f t="shared" si="61"/>
        <v>53</v>
      </c>
      <c r="I370" s="77">
        <f t="shared" si="62"/>
        <v>1.0833333333333333</v>
      </c>
      <c r="J370" s="78">
        <f t="shared" si="63"/>
        <v>0.24200913242009131</v>
      </c>
    </row>
    <row r="371" spans="1:10" x14ac:dyDescent="0.2">
      <c r="A371" s="117" t="s">
        <v>509</v>
      </c>
      <c r="B371" s="55">
        <v>211</v>
      </c>
      <c r="C371" s="56">
        <v>62</v>
      </c>
      <c r="D371" s="55">
        <v>695</v>
      </c>
      <c r="E371" s="56">
        <v>164</v>
      </c>
      <c r="F371" s="57"/>
      <c r="G371" s="55">
        <f t="shared" si="60"/>
        <v>149</v>
      </c>
      <c r="H371" s="56">
        <f t="shared" si="61"/>
        <v>531</v>
      </c>
      <c r="I371" s="77">
        <f t="shared" si="62"/>
        <v>2.403225806451613</v>
      </c>
      <c r="J371" s="78">
        <f t="shared" si="63"/>
        <v>3.2378048780487805</v>
      </c>
    </row>
    <row r="372" spans="1:10" x14ac:dyDescent="0.2">
      <c r="A372" s="117" t="s">
        <v>510</v>
      </c>
      <c r="B372" s="55">
        <v>1</v>
      </c>
      <c r="C372" s="56">
        <v>11</v>
      </c>
      <c r="D372" s="55">
        <v>13</v>
      </c>
      <c r="E372" s="56">
        <v>82</v>
      </c>
      <c r="F372" s="57"/>
      <c r="G372" s="55">
        <f t="shared" si="60"/>
        <v>-10</v>
      </c>
      <c r="H372" s="56">
        <f t="shared" si="61"/>
        <v>-69</v>
      </c>
      <c r="I372" s="77">
        <f t="shared" si="62"/>
        <v>-0.90909090909090906</v>
      </c>
      <c r="J372" s="78">
        <f t="shared" si="63"/>
        <v>-0.84146341463414631</v>
      </c>
    </row>
    <row r="373" spans="1:10" x14ac:dyDescent="0.2">
      <c r="A373" s="117" t="s">
        <v>531</v>
      </c>
      <c r="B373" s="55">
        <v>59</v>
      </c>
      <c r="C373" s="56">
        <v>0</v>
      </c>
      <c r="D373" s="55">
        <v>187</v>
      </c>
      <c r="E373" s="56">
        <v>59</v>
      </c>
      <c r="F373" s="57"/>
      <c r="G373" s="55">
        <f t="shared" si="60"/>
        <v>59</v>
      </c>
      <c r="H373" s="56">
        <f t="shared" si="61"/>
        <v>128</v>
      </c>
      <c r="I373" s="77" t="str">
        <f t="shared" si="62"/>
        <v>-</v>
      </c>
      <c r="J373" s="78">
        <f t="shared" si="63"/>
        <v>2.1694915254237288</v>
      </c>
    </row>
    <row r="374" spans="1:10" x14ac:dyDescent="0.2">
      <c r="A374" s="117" t="s">
        <v>532</v>
      </c>
      <c r="B374" s="55">
        <v>0</v>
      </c>
      <c r="C374" s="56">
        <v>5</v>
      </c>
      <c r="D374" s="55">
        <v>2</v>
      </c>
      <c r="E374" s="56">
        <v>17</v>
      </c>
      <c r="F374" s="57"/>
      <c r="G374" s="55">
        <f t="shared" si="60"/>
        <v>-5</v>
      </c>
      <c r="H374" s="56">
        <f t="shared" si="61"/>
        <v>-15</v>
      </c>
      <c r="I374" s="77">
        <f t="shared" si="62"/>
        <v>-1</v>
      </c>
      <c r="J374" s="78">
        <f t="shared" si="63"/>
        <v>-0.88235294117647056</v>
      </c>
    </row>
    <row r="375" spans="1:10" x14ac:dyDescent="0.2">
      <c r="A375" s="117" t="s">
        <v>584</v>
      </c>
      <c r="B375" s="55">
        <v>0</v>
      </c>
      <c r="C375" s="56">
        <v>0</v>
      </c>
      <c r="D375" s="55">
        <v>71</v>
      </c>
      <c r="E375" s="56">
        <v>8</v>
      </c>
      <c r="F375" s="57"/>
      <c r="G375" s="55">
        <f t="shared" si="60"/>
        <v>0</v>
      </c>
      <c r="H375" s="56">
        <f t="shared" si="61"/>
        <v>63</v>
      </c>
      <c r="I375" s="77" t="str">
        <f t="shared" si="62"/>
        <v>-</v>
      </c>
      <c r="J375" s="78">
        <f t="shared" si="63"/>
        <v>7.875</v>
      </c>
    </row>
    <row r="376" spans="1:10" x14ac:dyDescent="0.2">
      <c r="A376" s="117" t="s">
        <v>300</v>
      </c>
      <c r="B376" s="55">
        <v>6</v>
      </c>
      <c r="C376" s="56">
        <v>12</v>
      </c>
      <c r="D376" s="55">
        <v>25</v>
      </c>
      <c r="E376" s="56">
        <v>35</v>
      </c>
      <c r="F376" s="57"/>
      <c r="G376" s="55">
        <f t="shared" si="60"/>
        <v>-6</v>
      </c>
      <c r="H376" s="56">
        <f t="shared" si="61"/>
        <v>-10</v>
      </c>
      <c r="I376" s="77">
        <f t="shared" si="62"/>
        <v>-0.5</v>
      </c>
      <c r="J376" s="78">
        <f t="shared" si="63"/>
        <v>-0.2857142857142857</v>
      </c>
    </row>
    <row r="377" spans="1:10" x14ac:dyDescent="0.2">
      <c r="A377" s="117" t="s">
        <v>370</v>
      </c>
      <c r="B377" s="55">
        <v>0</v>
      </c>
      <c r="C377" s="56">
        <v>6</v>
      </c>
      <c r="D377" s="55">
        <v>3</v>
      </c>
      <c r="E377" s="56">
        <v>16</v>
      </c>
      <c r="F377" s="57"/>
      <c r="G377" s="55">
        <f t="shared" si="60"/>
        <v>-6</v>
      </c>
      <c r="H377" s="56">
        <f t="shared" si="61"/>
        <v>-13</v>
      </c>
      <c r="I377" s="77">
        <f t="shared" si="62"/>
        <v>-1</v>
      </c>
      <c r="J377" s="78">
        <f t="shared" si="63"/>
        <v>-0.8125</v>
      </c>
    </row>
    <row r="378" spans="1:10" x14ac:dyDescent="0.2">
      <c r="A378" s="117" t="s">
        <v>351</v>
      </c>
      <c r="B378" s="55">
        <v>4</v>
      </c>
      <c r="C378" s="56">
        <v>3</v>
      </c>
      <c r="D378" s="55">
        <v>13</v>
      </c>
      <c r="E378" s="56">
        <v>20</v>
      </c>
      <c r="F378" s="57"/>
      <c r="G378" s="55">
        <f t="shared" si="60"/>
        <v>1</v>
      </c>
      <c r="H378" s="56">
        <f t="shared" si="61"/>
        <v>-7</v>
      </c>
      <c r="I378" s="77">
        <f t="shared" si="62"/>
        <v>0.33333333333333331</v>
      </c>
      <c r="J378" s="78">
        <f t="shared" si="63"/>
        <v>-0.35</v>
      </c>
    </row>
    <row r="379" spans="1:10" x14ac:dyDescent="0.2">
      <c r="A379" s="117" t="s">
        <v>371</v>
      </c>
      <c r="B379" s="55">
        <v>0</v>
      </c>
      <c r="C379" s="56">
        <v>0</v>
      </c>
      <c r="D379" s="55">
        <v>0</v>
      </c>
      <c r="E379" s="56">
        <v>6</v>
      </c>
      <c r="F379" s="57"/>
      <c r="G379" s="55">
        <f t="shared" si="60"/>
        <v>0</v>
      </c>
      <c r="H379" s="56">
        <f t="shared" si="61"/>
        <v>-6</v>
      </c>
      <c r="I379" s="77" t="str">
        <f t="shared" si="62"/>
        <v>-</v>
      </c>
      <c r="J379" s="78">
        <f t="shared" si="63"/>
        <v>-1</v>
      </c>
    </row>
    <row r="380" spans="1:10" s="38" customFormat="1" x14ac:dyDescent="0.2">
      <c r="A380" s="143" t="s">
        <v>687</v>
      </c>
      <c r="B380" s="32">
        <v>1784</v>
      </c>
      <c r="C380" s="33">
        <v>1449</v>
      </c>
      <c r="D380" s="32">
        <v>5922</v>
      </c>
      <c r="E380" s="33">
        <v>6568</v>
      </c>
      <c r="F380" s="34"/>
      <c r="G380" s="32">
        <f t="shared" si="60"/>
        <v>335</v>
      </c>
      <c r="H380" s="33">
        <f t="shared" si="61"/>
        <v>-646</v>
      </c>
      <c r="I380" s="35">
        <f t="shared" si="62"/>
        <v>0.23119392684610077</v>
      </c>
      <c r="J380" s="36">
        <f t="shared" si="63"/>
        <v>-9.8355663824604145E-2</v>
      </c>
    </row>
    <row r="381" spans="1:10" x14ac:dyDescent="0.2">
      <c r="A381" s="142"/>
      <c r="B381" s="63"/>
      <c r="C381" s="64"/>
      <c r="D381" s="63"/>
      <c r="E381" s="64"/>
      <c r="F381" s="65"/>
      <c r="G381" s="63"/>
      <c r="H381" s="64"/>
      <c r="I381" s="79"/>
      <c r="J381" s="80"/>
    </row>
    <row r="382" spans="1:10" x14ac:dyDescent="0.2">
      <c r="A382" s="111" t="s">
        <v>112</v>
      </c>
      <c r="B382" s="55"/>
      <c r="C382" s="56"/>
      <c r="D382" s="55"/>
      <c r="E382" s="56"/>
      <c r="F382" s="57"/>
      <c r="G382" s="55"/>
      <c r="H382" s="56"/>
      <c r="I382" s="77"/>
      <c r="J382" s="78"/>
    </row>
    <row r="383" spans="1:10" x14ac:dyDescent="0.2">
      <c r="A383" s="117" t="s">
        <v>634</v>
      </c>
      <c r="B383" s="55">
        <v>22</v>
      </c>
      <c r="C383" s="56">
        <v>60</v>
      </c>
      <c r="D383" s="55">
        <v>120</v>
      </c>
      <c r="E383" s="56">
        <v>242</v>
      </c>
      <c r="F383" s="57"/>
      <c r="G383" s="55">
        <f>B383-C383</f>
        <v>-38</v>
      </c>
      <c r="H383" s="56">
        <f>D383-E383</f>
        <v>-122</v>
      </c>
      <c r="I383" s="77">
        <f>IF(C383=0, "-", IF(G383/C383&lt;10, G383/C383, "&gt;999%"))</f>
        <v>-0.6333333333333333</v>
      </c>
      <c r="J383" s="78">
        <f>IF(E383=0, "-", IF(H383/E383&lt;10, H383/E383, "&gt;999%"))</f>
        <v>-0.50413223140495866</v>
      </c>
    </row>
    <row r="384" spans="1:10" x14ac:dyDescent="0.2">
      <c r="A384" s="117" t="s">
        <v>620</v>
      </c>
      <c r="B384" s="55">
        <v>1</v>
      </c>
      <c r="C384" s="56">
        <v>2</v>
      </c>
      <c r="D384" s="55">
        <v>6</v>
      </c>
      <c r="E384" s="56">
        <v>8</v>
      </c>
      <c r="F384" s="57"/>
      <c r="G384" s="55">
        <f>B384-C384</f>
        <v>-1</v>
      </c>
      <c r="H384" s="56">
        <f>D384-E384</f>
        <v>-2</v>
      </c>
      <c r="I384" s="77">
        <f>IF(C384=0, "-", IF(G384/C384&lt;10, G384/C384, "&gt;999%"))</f>
        <v>-0.5</v>
      </c>
      <c r="J384" s="78">
        <f>IF(E384=0, "-", IF(H384/E384&lt;10, H384/E384, "&gt;999%"))</f>
        <v>-0.25</v>
      </c>
    </row>
    <row r="385" spans="1:10" s="38" customFormat="1" x14ac:dyDescent="0.2">
      <c r="A385" s="143" t="s">
        <v>688</v>
      </c>
      <c r="B385" s="32">
        <v>23</v>
      </c>
      <c r="C385" s="33">
        <v>62</v>
      </c>
      <c r="D385" s="32">
        <v>126</v>
      </c>
      <c r="E385" s="33">
        <v>250</v>
      </c>
      <c r="F385" s="34"/>
      <c r="G385" s="32">
        <f>B385-C385</f>
        <v>-39</v>
      </c>
      <c r="H385" s="33">
        <f>D385-E385</f>
        <v>-124</v>
      </c>
      <c r="I385" s="35">
        <f>IF(C385=0, "-", IF(G385/C385&lt;10, G385/C385, "&gt;999%"))</f>
        <v>-0.62903225806451613</v>
      </c>
      <c r="J385" s="36">
        <f>IF(E385=0, "-", IF(H385/E385&lt;10, H385/E385, "&gt;999%"))</f>
        <v>-0.496</v>
      </c>
    </row>
    <row r="386" spans="1:10" x14ac:dyDescent="0.2">
      <c r="A386" s="142"/>
      <c r="B386" s="63"/>
      <c r="C386" s="64"/>
      <c r="D386" s="63"/>
      <c r="E386" s="64"/>
      <c r="F386" s="65"/>
      <c r="G386" s="63"/>
      <c r="H386" s="64"/>
      <c r="I386" s="79"/>
      <c r="J386" s="80"/>
    </row>
    <row r="387" spans="1:10" x14ac:dyDescent="0.2">
      <c r="A387" s="111" t="s">
        <v>82</v>
      </c>
      <c r="B387" s="55"/>
      <c r="C387" s="56"/>
      <c r="D387" s="55"/>
      <c r="E387" s="56"/>
      <c r="F387" s="57"/>
      <c r="G387" s="55"/>
      <c r="H387" s="56"/>
      <c r="I387" s="77"/>
      <c r="J387" s="78"/>
    </row>
    <row r="388" spans="1:10" x14ac:dyDescent="0.2">
      <c r="A388" s="117" t="s">
        <v>317</v>
      </c>
      <c r="B388" s="55">
        <v>1</v>
      </c>
      <c r="C388" s="56">
        <v>0</v>
      </c>
      <c r="D388" s="55">
        <v>1</v>
      </c>
      <c r="E388" s="56">
        <v>7</v>
      </c>
      <c r="F388" s="57"/>
      <c r="G388" s="55">
        <f t="shared" ref="G388:G396" si="64">B388-C388</f>
        <v>1</v>
      </c>
      <c r="H388" s="56">
        <f t="shared" ref="H388:H396" si="65">D388-E388</f>
        <v>-6</v>
      </c>
      <c r="I388" s="77" t="str">
        <f t="shared" ref="I388:I396" si="66">IF(C388=0, "-", IF(G388/C388&lt;10, G388/C388, "&gt;999%"))</f>
        <v>-</v>
      </c>
      <c r="J388" s="78">
        <f t="shared" ref="J388:J396" si="67">IF(E388=0, "-", IF(H388/E388&lt;10, H388/E388, "&gt;999%"))</f>
        <v>-0.8571428571428571</v>
      </c>
    </row>
    <row r="389" spans="1:10" x14ac:dyDescent="0.2">
      <c r="A389" s="117" t="s">
        <v>608</v>
      </c>
      <c r="B389" s="55">
        <v>128</v>
      </c>
      <c r="C389" s="56">
        <v>171</v>
      </c>
      <c r="D389" s="55">
        <v>429</v>
      </c>
      <c r="E389" s="56">
        <v>599</v>
      </c>
      <c r="F389" s="57"/>
      <c r="G389" s="55">
        <f t="shared" si="64"/>
        <v>-43</v>
      </c>
      <c r="H389" s="56">
        <f t="shared" si="65"/>
        <v>-170</v>
      </c>
      <c r="I389" s="77">
        <f t="shared" si="66"/>
        <v>-0.25146198830409355</v>
      </c>
      <c r="J389" s="78">
        <f t="shared" si="67"/>
        <v>-0.28380634390651083</v>
      </c>
    </row>
    <row r="390" spans="1:10" x14ac:dyDescent="0.2">
      <c r="A390" s="117" t="s">
        <v>541</v>
      </c>
      <c r="B390" s="55">
        <v>2</v>
      </c>
      <c r="C390" s="56">
        <v>1</v>
      </c>
      <c r="D390" s="55">
        <v>24</v>
      </c>
      <c r="E390" s="56">
        <v>44</v>
      </c>
      <c r="F390" s="57"/>
      <c r="G390" s="55">
        <f t="shared" si="64"/>
        <v>1</v>
      </c>
      <c r="H390" s="56">
        <f t="shared" si="65"/>
        <v>-20</v>
      </c>
      <c r="I390" s="77">
        <f t="shared" si="66"/>
        <v>1</v>
      </c>
      <c r="J390" s="78">
        <f t="shared" si="67"/>
        <v>-0.45454545454545453</v>
      </c>
    </row>
    <row r="391" spans="1:10" x14ac:dyDescent="0.2">
      <c r="A391" s="117" t="s">
        <v>318</v>
      </c>
      <c r="B391" s="55">
        <v>8</v>
      </c>
      <c r="C391" s="56">
        <v>0</v>
      </c>
      <c r="D391" s="55">
        <v>22</v>
      </c>
      <c r="E391" s="56">
        <v>35</v>
      </c>
      <c r="F391" s="57"/>
      <c r="G391" s="55">
        <f t="shared" si="64"/>
        <v>8</v>
      </c>
      <c r="H391" s="56">
        <f t="shared" si="65"/>
        <v>-13</v>
      </c>
      <c r="I391" s="77" t="str">
        <f t="shared" si="66"/>
        <v>-</v>
      </c>
      <c r="J391" s="78">
        <f t="shared" si="67"/>
        <v>-0.37142857142857144</v>
      </c>
    </row>
    <row r="392" spans="1:10" x14ac:dyDescent="0.2">
      <c r="A392" s="117" t="s">
        <v>319</v>
      </c>
      <c r="B392" s="55">
        <v>15</v>
      </c>
      <c r="C392" s="56">
        <v>1</v>
      </c>
      <c r="D392" s="55">
        <v>79</v>
      </c>
      <c r="E392" s="56">
        <v>50</v>
      </c>
      <c r="F392" s="57"/>
      <c r="G392" s="55">
        <f t="shared" si="64"/>
        <v>14</v>
      </c>
      <c r="H392" s="56">
        <f t="shared" si="65"/>
        <v>29</v>
      </c>
      <c r="I392" s="77" t="str">
        <f t="shared" si="66"/>
        <v>&gt;999%</v>
      </c>
      <c r="J392" s="78">
        <f t="shared" si="67"/>
        <v>0.57999999999999996</v>
      </c>
    </row>
    <row r="393" spans="1:10" x14ac:dyDescent="0.2">
      <c r="A393" s="117" t="s">
        <v>558</v>
      </c>
      <c r="B393" s="55">
        <v>77</v>
      </c>
      <c r="C393" s="56">
        <v>0</v>
      </c>
      <c r="D393" s="55">
        <v>255</v>
      </c>
      <c r="E393" s="56">
        <v>141</v>
      </c>
      <c r="F393" s="57"/>
      <c r="G393" s="55">
        <f t="shared" si="64"/>
        <v>77</v>
      </c>
      <c r="H393" s="56">
        <f t="shared" si="65"/>
        <v>114</v>
      </c>
      <c r="I393" s="77" t="str">
        <f t="shared" si="66"/>
        <v>-</v>
      </c>
      <c r="J393" s="78">
        <f t="shared" si="67"/>
        <v>0.80851063829787229</v>
      </c>
    </row>
    <row r="394" spans="1:10" x14ac:dyDescent="0.2">
      <c r="A394" s="117" t="s">
        <v>571</v>
      </c>
      <c r="B394" s="55">
        <v>0</v>
      </c>
      <c r="C394" s="56">
        <v>1</v>
      </c>
      <c r="D394" s="55">
        <v>3</v>
      </c>
      <c r="E394" s="56">
        <v>6</v>
      </c>
      <c r="F394" s="57"/>
      <c r="G394" s="55">
        <f t="shared" si="64"/>
        <v>-1</v>
      </c>
      <c r="H394" s="56">
        <f t="shared" si="65"/>
        <v>-3</v>
      </c>
      <c r="I394" s="77">
        <f t="shared" si="66"/>
        <v>-1</v>
      </c>
      <c r="J394" s="78">
        <f t="shared" si="67"/>
        <v>-0.5</v>
      </c>
    </row>
    <row r="395" spans="1:10" x14ac:dyDescent="0.2">
      <c r="A395" s="117" t="s">
        <v>585</v>
      </c>
      <c r="B395" s="55">
        <v>115</v>
      </c>
      <c r="C395" s="56">
        <v>73</v>
      </c>
      <c r="D395" s="55">
        <v>376</v>
      </c>
      <c r="E395" s="56">
        <v>316</v>
      </c>
      <c r="F395" s="57"/>
      <c r="G395" s="55">
        <f t="shared" si="64"/>
        <v>42</v>
      </c>
      <c r="H395" s="56">
        <f t="shared" si="65"/>
        <v>60</v>
      </c>
      <c r="I395" s="77">
        <f t="shared" si="66"/>
        <v>0.57534246575342463</v>
      </c>
      <c r="J395" s="78">
        <f t="shared" si="67"/>
        <v>0.189873417721519</v>
      </c>
    </row>
    <row r="396" spans="1:10" s="38" customFormat="1" x14ac:dyDescent="0.2">
      <c r="A396" s="143" t="s">
        <v>689</v>
      </c>
      <c r="B396" s="32">
        <v>346</v>
      </c>
      <c r="C396" s="33">
        <v>247</v>
      </c>
      <c r="D396" s="32">
        <v>1189</v>
      </c>
      <c r="E396" s="33">
        <v>1198</v>
      </c>
      <c r="F396" s="34"/>
      <c r="G396" s="32">
        <f t="shared" si="64"/>
        <v>99</v>
      </c>
      <c r="H396" s="33">
        <f t="shared" si="65"/>
        <v>-9</v>
      </c>
      <c r="I396" s="35">
        <f t="shared" si="66"/>
        <v>0.40080971659919029</v>
      </c>
      <c r="J396" s="36">
        <f t="shared" si="67"/>
        <v>-7.5125208681135229E-3</v>
      </c>
    </row>
    <row r="397" spans="1:10" x14ac:dyDescent="0.2">
      <c r="A397" s="142"/>
      <c r="B397" s="63"/>
      <c r="C397" s="64"/>
      <c r="D397" s="63"/>
      <c r="E397" s="64"/>
      <c r="F397" s="65"/>
      <c r="G397" s="63"/>
      <c r="H397" s="64"/>
      <c r="I397" s="79"/>
      <c r="J397" s="80"/>
    </row>
    <row r="398" spans="1:10" x14ac:dyDescent="0.2">
      <c r="A398" s="111" t="s">
        <v>83</v>
      </c>
      <c r="B398" s="55"/>
      <c r="C398" s="56"/>
      <c r="D398" s="55"/>
      <c r="E398" s="56"/>
      <c r="F398" s="57"/>
      <c r="G398" s="55"/>
      <c r="H398" s="56"/>
      <c r="I398" s="77"/>
      <c r="J398" s="78"/>
    </row>
    <row r="399" spans="1:10" x14ac:dyDescent="0.2">
      <c r="A399" s="117" t="s">
        <v>438</v>
      </c>
      <c r="B399" s="55">
        <v>0</v>
      </c>
      <c r="C399" s="56">
        <v>8</v>
      </c>
      <c r="D399" s="55">
        <v>0</v>
      </c>
      <c r="E399" s="56">
        <v>43</v>
      </c>
      <c r="F399" s="57"/>
      <c r="G399" s="55">
        <f t="shared" ref="G399:G404" si="68">B399-C399</f>
        <v>-8</v>
      </c>
      <c r="H399" s="56">
        <f t="shared" ref="H399:H404" si="69">D399-E399</f>
        <v>-43</v>
      </c>
      <c r="I399" s="77">
        <f t="shared" ref="I399:I404" si="70">IF(C399=0, "-", IF(G399/C399&lt;10, G399/C399, "&gt;999%"))</f>
        <v>-1</v>
      </c>
      <c r="J399" s="78">
        <f t="shared" ref="J399:J404" si="71">IF(E399=0, "-", IF(H399/E399&lt;10, H399/E399, "&gt;999%"))</f>
        <v>-1</v>
      </c>
    </row>
    <row r="400" spans="1:10" x14ac:dyDescent="0.2">
      <c r="A400" s="117" t="s">
        <v>439</v>
      </c>
      <c r="B400" s="55">
        <v>107</v>
      </c>
      <c r="C400" s="56">
        <v>0</v>
      </c>
      <c r="D400" s="55">
        <v>282</v>
      </c>
      <c r="E400" s="56">
        <v>0</v>
      </c>
      <c r="F400" s="57"/>
      <c r="G400" s="55">
        <f t="shared" si="68"/>
        <v>107</v>
      </c>
      <c r="H400" s="56">
        <f t="shared" si="69"/>
        <v>282</v>
      </c>
      <c r="I400" s="77" t="str">
        <f t="shared" si="70"/>
        <v>-</v>
      </c>
      <c r="J400" s="78" t="str">
        <f t="shared" si="71"/>
        <v>-</v>
      </c>
    </row>
    <row r="401" spans="1:10" x14ac:dyDescent="0.2">
      <c r="A401" s="117" t="s">
        <v>184</v>
      </c>
      <c r="B401" s="55">
        <v>173</v>
      </c>
      <c r="C401" s="56">
        <v>73</v>
      </c>
      <c r="D401" s="55">
        <v>602</v>
      </c>
      <c r="E401" s="56">
        <v>345</v>
      </c>
      <c r="F401" s="57"/>
      <c r="G401" s="55">
        <f t="shared" si="68"/>
        <v>100</v>
      </c>
      <c r="H401" s="56">
        <f t="shared" si="69"/>
        <v>257</v>
      </c>
      <c r="I401" s="77">
        <f t="shared" si="70"/>
        <v>1.3698630136986301</v>
      </c>
      <c r="J401" s="78">
        <f t="shared" si="71"/>
        <v>0.74492753623188401</v>
      </c>
    </row>
    <row r="402" spans="1:10" x14ac:dyDescent="0.2">
      <c r="A402" s="117" t="s">
        <v>212</v>
      </c>
      <c r="B402" s="55">
        <v>0</v>
      </c>
      <c r="C402" s="56">
        <v>0</v>
      </c>
      <c r="D402" s="55">
        <v>0</v>
      </c>
      <c r="E402" s="56">
        <v>7</v>
      </c>
      <c r="F402" s="57"/>
      <c r="G402" s="55">
        <f t="shared" si="68"/>
        <v>0</v>
      </c>
      <c r="H402" s="56">
        <f t="shared" si="69"/>
        <v>-7</v>
      </c>
      <c r="I402" s="77" t="str">
        <f t="shared" si="70"/>
        <v>-</v>
      </c>
      <c r="J402" s="78">
        <f t="shared" si="71"/>
        <v>-1</v>
      </c>
    </row>
    <row r="403" spans="1:10" x14ac:dyDescent="0.2">
      <c r="A403" s="117" t="s">
        <v>403</v>
      </c>
      <c r="B403" s="55">
        <v>95</v>
      </c>
      <c r="C403" s="56">
        <v>142</v>
      </c>
      <c r="D403" s="55">
        <v>386</v>
      </c>
      <c r="E403" s="56">
        <v>617</v>
      </c>
      <c r="F403" s="57"/>
      <c r="G403" s="55">
        <f t="shared" si="68"/>
        <v>-47</v>
      </c>
      <c r="H403" s="56">
        <f t="shared" si="69"/>
        <v>-231</v>
      </c>
      <c r="I403" s="77">
        <f t="shared" si="70"/>
        <v>-0.33098591549295775</v>
      </c>
      <c r="J403" s="78">
        <f t="shared" si="71"/>
        <v>-0.37439222042139386</v>
      </c>
    </row>
    <row r="404" spans="1:10" s="38" customFormat="1" x14ac:dyDescent="0.2">
      <c r="A404" s="143" t="s">
        <v>690</v>
      </c>
      <c r="B404" s="32">
        <v>375</v>
      </c>
      <c r="C404" s="33">
        <v>223</v>
      </c>
      <c r="D404" s="32">
        <v>1270</v>
      </c>
      <c r="E404" s="33">
        <v>1012</v>
      </c>
      <c r="F404" s="34"/>
      <c r="G404" s="32">
        <f t="shared" si="68"/>
        <v>152</v>
      </c>
      <c r="H404" s="33">
        <f t="shared" si="69"/>
        <v>258</v>
      </c>
      <c r="I404" s="35">
        <f t="shared" si="70"/>
        <v>0.68161434977578472</v>
      </c>
      <c r="J404" s="36">
        <f t="shared" si="71"/>
        <v>0.25494071146245062</v>
      </c>
    </row>
    <row r="405" spans="1:10" x14ac:dyDescent="0.2">
      <c r="A405" s="142"/>
      <c r="B405" s="63"/>
      <c r="C405" s="64"/>
      <c r="D405" s="63"/>
      <c r="E405" s="64"/>
      <c r="F405" s="65"/>
      <c r="G405" s="63"/>
      <c r="H405" s="64"/>
      <c r="I405" s="79"/>
      <c r="J405" s="80"/>
    </row>
    <row r="406" spans="1:10" x14ac:dyDescent="0.2">
      <c r="A406" s="111" t="s">
        <v>84</v>
      </c>
      <c r="B406" s="55"/>
      <c r="C406" s="56"/>
      <c r="D406" s="55"/>
      <c r="E406" s="56"/>
      <c r="F406" s="57"/>
      <c r="G406" s="55"/>
      <c r="H406" s="56"/>
      <c r="I406" s="77"/>
      <c r="J406" s="78"/>
    </row>
    <row r="407" spans="1:10" x14ac:dyDescent="0.2">
      <c r="A407" s="117" t="s">
        <v>330</v>
      </c>
      <c r="B407" s="55">
        <v>6</v>
      </c>
      <c r="C407" s="56">
        <v>3</v>
      </c>
      <c r="D407" s="55">
        <v>32</v>
      </c>
      <c r="E407" s="56">
        <v>38</v>
      </c>
      <c r="F407" s="57"/>
      <c r="G407" s="55">
        <f>B407-C407</f>
        <v>3</v>
      </c>
      <c r="H407" s="56">
        <f>D407-E407</f>
        <v>-6</v>
      </c>
      <c r="I407" s="77">
        <f>IF(C407=0, "-", IF(G407/C407&lt;10, G407/C407, "&gt;999%"))</f>
        <v>1</v>
      </c>
      <c r="J407" s="78">
        <f>IF(E407=0, "-", IF(H407/E407&lt;10, H407/E407, "&gt;999%"))</f>
        <v>-0.15789473684210525</v>
      </c>
    </row>
    <row r="408" spans="1:10" x14ac:dyDescent="0.2">
      <c r="A408" s="117" t="s">
        <v>233</v>
      </c>
      <c r="B408" s="55">
        <v>18</v>
      </c>
      <c r="C408" s="56">
        <v>12</v>
      </c>
      <c r="D408" s="55">
        <v>56</v>
      </c>
      <c r="E408" s="56">
        <v>68</v>
      </c>
      <c r="F408" s="57"/>
      <c r="G408" s="55">
        <f>B408-C408</f>
        <v>6</v>
      </c>
      <c r="H408" s="56">
        <f>D408-E408</f>
        <v>-12</v>
      </c>
      <c r="I408" s="77">
        <f>IF(C408=0, "-", IF(G408/C408&lt;10, G408/C408, "&gt;999%"))</f>
        <v>0.5</v>
      </c>
      <c r="J408" s="78">
        <f>IF(E408=0, "-", IF(H408/E408&lt;10, H408/E408, "&gt;999%"))</f>
        <v>-0.17647058823529413</v>
      </c>
    </row>
    <row r="409" spans="1:10" x14ac:dyDescent="0.2">
      <c r="A409" s="117" t="s">
        <v>424</v>
      </c>
      <c r="B409" s="55">
        <v>20</v>
      </c>
      <c r="C409" s="56">
        <v>24</v>
      </c>
      <c r="D409" s="55">
        <v>137</v>
      </c>
      <c r="E409" s="56">
        <v>165</v>
      </c>
      <c r="F409" s="57"/>
      <c r="G409" s="55">
        <f>B409-C409</f>
        <v>-4</v>
      </c>
      <c r="H409" s="56">
        <f>D409-E409</f>
        <v>-28</v>
      </c>
      <c r="I409" s="77">
        <f>IF(C409=0, "-", IF(G409/C409&lt;10, G409/C409, "&gt;999%"))</f>
        <v>-0.16666666666666666</v>
      </c>
      <c r="J409" s="78">
        <f>IF(E409=0, "-", IF(H409/E409&lt;10, H409/E409, "&gt;999%"))</f>
        <v>-0.16969696969696971</v>
      </c>
    </row>
    <row r="410" spans="1:10" x14ac:dyDescent="0.2">
      <c r="A410" s="117" t="s">
        <v>196</v>
      </c>
      <c r="B410" s="55">
        <v>43</v>
      </c>
      <c r="C410" s="56">
        <v>57</v>
      </c>
      <c r="D410" s="55">
        <v>186</v>
      </c>
      <c r="E410" s="56">
        <v>306</v>
      </c>
      <c r="F410" s="57"/>
      <c r="G410" s="55">
        <f>B410-C410</f>
        <v>-14</v>
      </c>
      <c r="H410" s="56">
        <f>D410-E410</f>
        <v>-120</v>
      </c>
      <c r="I410" s="77">
        <f>IF(C410=0, "-", IF(G410/C410&lt;10, G410/C410, "&gt;999%"))</f>
        <v>-0.24561403508771928</v>
      </c>
      <c r="J410" s="78">
        <f>IF(E410=0, "-", IF(H410/E410&lt;10, H410/E410, "&gt;999%"))</f>
        <v>-0.39215686274509803</v>
      </c>
    </row>
    <row r="411" spans="1:10" s="38" customFormat="1" x14ac:dyDescent="0.2">
      <c r="A411" s="143" t="s">
        <v>691</v>
      </c>
      <c r="B411" s="32">
        <v>87</v>
      </c>
      <c r="C411" s="33">
        <v>96</v>
      </c>
      <c r="D411" s="32">
        <v>411</v>
      </c>
      <c r="E411" s="33">
        <v>577</v>
      </c>
      <c r="F411" s="34"/>
      <c r="G411" s="32">
        <f>B411-C411</f>
        <v>-9</v>
      </c>
      <c r="H411" s="33">
        <f>D411-E411</f>
        <v>-166</v>
      </c>
      <c r="I411" s="35">
        <f>IF(C411=0, "-", IF(G411/C411&lt;10, G411/C411, "&gt;999%"))</f>
        <v>-9.375E-2</v>
      </c>
      <c r="J411" s="36">
        <f>IF(E411=0, "-", IF(H411/E411&lt;10, H411/E411, "&gt;999%"))</f>
        <v>-0.28769497400346622</v>
      </c>
    </row>
    <row r="412" spans="1:10" x14ac:dyDescent="0.2">
      <c r="A412" s="142"/>
      <c r="B412" s="63"/>
      <c r="C412" s="64"/>
      <c r="D412" s="63"/>
      <c r="E412" s="64"/>
      <c r="F412" s="65"/>
      <c r="G412" s="63"/>
      <c r="H412" s="64"/>
      <c r="I412" s="79"/>
      <c r="J412" s="80"/>
    </row>
    <row r="413" spans="1:10" x14ac:dyDescent="0.2">
      <c r="A413" s="111" t="s">
        <v>85</v>
      </c>
      <c r="B413" s="55"/>
      <c r="C413" s="56"/>
      <c r="D413" s="55"/>
      <c r="E413" s="56"/>
      <c r="F413" s="57"/>
      <c r="G413" s="55"/>
      <c r="H413" s="56"/>
      <c r="I413" s="77"/>
      <c r="J413" s="78"/>
    </row>
    <row r="414" spans="1:10" x14ac:dyDescent="0.2">
      <c r="A414" s="117" t="s">
        <v>404</v>
      </c>
      <c r="B414" s="55">
        <v>267</v>
      </c>
      <c r="C414" s="56">
        <v>475</v>
      </c>
      <c r="D414" s="55">
        <v>1241</v>
      </c>
      <c r="E414" s="56">
        <v>2208</v>
      </c>
      <c r="F414" s="57"/>
      <c r="G414" s="55">
        <f t="shared" ref="G414:G424" si="72">B414-C414</f>
        <v>-208</v>
      </c>
      <c r="H414" s="56">
        <f t="shared" ref="H414:H424" si="73">D414-E414</f>
        <v>-967</v>
      </c>
      <c r="I414" s="77">
        <f t="shared" ref="I414:I424" si="74">IF(C414=0, "-", IF(G414/C414&lt;10, G414/C414, "&gt;999%"))</f>
        <v>-0.43789473684210528</v>
      </c>
      <c r="J414" s="78">
        <f t="shared" ref="J414:J424" si="75">IF(E414=0, "-", IF(H414/E414&lt;10, H414/E414, "&gt;999%"))</f>
        <v>-0.43795289855072461</v>
      </c>
    </row>
    <row r="415" spans="1:10" x14ac:dyDescent="0.2">
      <c r="A415" s="117" t="s">
        <v>405</v>
      </c>
      <c r="B415" s="55">
        <v>79</v>
      </c>
      <c r="C415" s="56">
        <v>166</v>
      </c>
      <c r="D415" s="55">
        <v>392</v>
      </c>
      <c r="E415" s="56">
        <v>966</v>
      </c>
      <c r="F415" s="57"/>
      <c r="G415" s="55">
        <f t="shared" si="72"/>
        <v>-87</v>
      </c>
      <c r="H415" s="56">
        <f t="shared" si="73"/>
        <v>-574</v>
      </c>
      <c r="I415" s="77">
        <f t="shared" si="74"/>
        <v>-0.52409638554216864</v>
      </c>
      <c r="J415" s="78">
        <f t="shared" si="75"/>
        <v>-0.59420289855072461</v>
      </c>
    </row>
    <row r="416" spans="1:10" x14ac:dyDescent="0.2">
      <c r="A416" s="117" t="s">
        <v>559</v>
      </c>
      <c r="B416" s="55">
        <v>35</v>
      </c>
      <c r="C416" s="56">
        <v>0</v>
      </c>
      <c r="D416" s="55">
        <v>35</v>
      </c>
      <c r="E416" s="56">
        <v>0</v>
      </c>
      <c r="F416" s="57"/>
      <c r="G416" s="55">
        <f t="shared" si="72"/>
        <v>35</v>
      </c>
      <c r="H416" s="56">
        <f t="shared" si="73"/>
        <v>35</v>
      </c>
      <c r="I416" s="77" t="str">
        <f t="shared" si="74"/>
        <v>-</v>
      </c>
      <c r="J416" s="78" t="str">
        <f t="shared" si="75"/>
        <v>-</v>
      </c>
    </row>
    <row r="417" spans="1:10" x14ac:dyDescent="0.2">
      <c r="A417" s="117" t="s">
        <v>213</v>
      </c>
      <c r="B417" s="55">
        <v>0</v>
      </c>
      <c r="C417" s="56">
        <v>120</v>
      </c>
      <c r="D417" s="55">
        <v>0</v>
      </c>
      <c r="E417" s="56">
        <v>397</v>
      </c>
      <c r="F417" s="57"/>
      <c r="G417" s="55">
        <f t="shared" si="72"/>
        <v>-120</v>
      </c>
      <c r="H417" s="56">
        <f t="shared" si="73"/>
        <v>-397</v>
      </c>
      <c r="I417" s="77">
        <f t="shared" si="74"/>
        <v>-1</v>
      </c>
      <c r="J417" s="78">
        <f t="shared" si="75"/>
        <v>-1</v>
      </c>
    </row>
    <row r="418" spans="1:10" x14ac:dyDescent="0.2">
      <c r="A418" s="117" t="s">
        <v>174</v>
      </c>
      <c r="B418" s="55">
        <v>13</v>
      </c>
      <c r="C418" s="56">
        <v>32</v>
      </c>
      <c r="D418" s="55">
        <v>43</v>
      </c>
      <c r="E418" s="56">
        <v>63</v>
      </c>
      <c r="F418" s="57"/>
      <c r="G418" s="55">
        <f t="shared" si="72"/>
        <v>-19</v>
      </c>
      <c r="H418" s="56">
        <f t="shared" si="73"/>
        <v>-20</v>
      </c>
      <c r="I418" s="77">
        <f t="shared" si="74"/>
        <v>-0.59375</v>
      </c>
      <c r="J418" s="78">
        <f t="shared" si="75"/>
        <v>-0.31746031746031744</v>
      </c>
    </row>
    <row r="419" spans="1:10" x14ac:dyDescent="0.2">
      <c r="A419" s="117" t="s">
        <v>440</v>
      </c>
      <c r="B419" s="55">
        <v>269</v>
      </c>
      <c r="C419" s="56">
        <v>394</v>
      </c>
      <c r="D419" s="55">
        <v>1118</v>
      </c>
      <c r="E419" s="56">
        <v>1927</v>
      </c>
      <c r="F419" s="57"/>
      <c r="G419" s="55">
        <f t="shared" si="72"/>
        <v>-125</v>
      </c>
      <c r="H419" s="56">
        <f t="shared" si="73"/>
        <v>-809</v>
      </c>
      <c r="I419" s="77">
        <f t="shared" si="74"/>
        <v>-0.31725888324873097</v>
      </c>
      <c r="J419" s="78">
        <f t="shared" si="75"/>
        <v>-0.41982355993772702</v>
      </c>
    </row>
    <row r="420" spans="1:10" x14ac:dyDescent="0.2">
      <c r="A420" s="117" t="s">
        <v>485</v>
      </c>
      <c r="B420" s="55">
        <v>55</v>
      </c>
      <c r="C420" s="56">
        <v>22</v>
      </c>
      <c r="D420" s="55">
        <v>146</v>
      </c>
      <c r="E420" s="56">
        <v>109</v>
      </c>
      <c r="F420" s="57"/>
      <c r="G420" s="55">
        <f t="shared" si="72"/>
        <v>33</v>
      </c>
      <c r="H420" s="56">
        <f t="shared" si="73"/>
        <v>37</v>
      </c>
      <c r="I420" s="77">
        <f t="shared" si="74"/>
        <v>1.5</v>
      </c>
      <c r="J420" s="78">
        <f t="shared" si="75"/>
        <v>0.33944954128440369</v>
      </c>
    </row>
    <row r="421" spans="1:10" x14ac:dyDescent="0.2">
      <c r="A421" s="117" t="s">
        <v>486</v>
      </c>
      <c r="B421" s="55">
        <v>148</v>
      </c>
      <c r="C421" s="56">
        <v>166</v>
      </c>
      <c r="D421" s="55">
        <v>503</v>
      </c>
      <c r="E421" s="56">
        <v>662</v>
      </c>
      <c r="F421" s="57"/>
      <c r="G421" s="55">
        <f t="shared" si="72"/>
        <v>-18</v>
      </c>
      <c r="H421" s="56">
        <f t="shared" si="73"/>
        <v>-159</v>
      </c>
      <c r="I421" s="77">
        <f t="shared" si="74"/>
        <v>-0.10843373493975904</v>
      </c>
      <c r="J421" s="78">
        <f t="shared" si="75"/>
        <v>-0.24018126888217523</v>
      </c>
    </row>
    <row r="422" spans="1:10" x14ac:dyDescent="0.2">
      <c r="A422" s="117" t="s">
        <v>572</v>
      </c>
      <c r="B422" s="55">
        <v>111</v>
      </c>
      <c r="C422" s="56">
        <v>87</v>
      </c>
      <c r="D422" s="55">
        <v>350</v>
      </c>
      <c r="E422" s="56">
        <v>434</v>
      </c>
      <c r="F422" s="57"/>
      <c r="G422" s="55">
        <f t="shared" si="72"/>
        <v>24</v>
      </c>
      <c r="H422" s="56">
        <f t="shared" si="73"/>
        <v>-84</v>
      </c>
      <c r="I422" s="77">
        <f t="shared" si="74"/>
        <v>0.27586206896551724</v>
      </c>
      <c r="J422" s="78">
        <f t="shared" si="75"/>
        <v>-0.19354838709677419</v>
      </c>
    </row>
    <row r="423" spans="1:10" x14ac:dyDescent="0.2">
      <c r="A423" s="117" t="s">
        <v>586</v>
      </c>
      <c r="B423" s="55">
        <v>501</v>
      </c>
      <c r="C423" s="56">
        <v>429</v>
      </c>
      <c r="D423" s="55">
        <v>1540</v>
      </c>
      <c r="E423" s="56">
        <v>2203</v>
      </c>
      <c r="F423" s="57"/>
      <c r="G423" s="55">
        <f t="shared" si="72"/>
        <v>72</v>
      </c>
      <c r="H423" s="56">
        <f t="shared" si="73"/>
        <v>-663</v>
      </c>
      <c r="I423" s="77">
        <f t="shared" si="74"/>
        <v>0.16783216783216784</v>
      </c>
      <c r="J423" s="78">
        <f t="shared" si="75"/>
        <v>-0.30095324557421699</v>
      </c>
    </row>
    <row r="424" spans="1:10" s="38" customFormat="1" x14ac:dyDescent="0.2">
      <c r="A424" s="143" t="s">
        <v>692</v>
      </c>
      <c r="B424" s="32">
        <v>1478</v>
      </c>
      <c r="C424" s="33">
        <v>1891</v>
      </c>
      <c r="D424" s="32">
        <v>5368</v>
      </c>
      <c r="E424" s="33">
        <v>8969</v>
      </c>
      <c r="F424" s="34"/>
      <c r="G424" s="32">
        <f t="shared" si="72"/>
        <v>-413</v>
      </c>
      <c r="H424" s="33">
        <f t="shared" si="73"/>
        <v>-3601</v>
      </c>
      <c r="I424" s="35">
        <f t="shared" si="74"/>
        <v>-0.21840296139608673</v>
      </c>
      <c r="J424" s="36">
        <f t="shared" si="75"/>
        <v>-0.40149403500947711</v>
      </c>
    </row>
    <row r="425" spans="1:10" x14ac:dyDescent="0.2">
      <c r="A425" s="142"/>
      <c r="B425" s="63"/>
      <c r="C425" s="64"/>
      <c r="D425" s="63"/>
      <c r="E425" s="64"/>
      <c r="F425" s="65"/>
      <c r="G425" s="63"/>
      <c r="H425" s="64"/>
      <c r="I425" s="79"/>
      <c r="J425" s="80"/>
    </row>
    <row r="426" spans="1:10" x14ac:dyDescent="0.2">
      <c r="A426" s="111" t="s">
        <v>86</v>
      </c>
      <c r="B426" s="55"/>
      <c r="C426" s="56"/>
      <c r="D426" s="55"/>
      <c r="E426" s="56"/>
      <c r="F426" s="57"/>
      <c r="G426" s="55"/>
      <c r="H426" s="56"/>
      <c r="I426" s="77"/>
      <c r="J426" s="78"/>
    </row>
    <row r="427" spans="1:10" x14ac:dyDescent="0.2">
      <c r="A427" s="117" t="s">
        <v>352</v>
      </c>
      <c r="B427" s="55">
        <v>0</v>
      </c>
      <c r="C427" s="56">
        <v>0</v>
      </c>
      <c r="D427" s="55">
        <v>0</v>
      </c>
      <c r="E427" s="56">
        <v>3</v>
      </c>
      <c r="F427" s="57"/>
      <c r="G427" s="55">
        <f>B427-C427</f>
        <v>0</v>
      </c>
      <c r="H427" s="56">
        <f>D427-E427</f>
        <v>-3</v>
      </c>
      <c r="I427" s="77" t="str">
        <f>IF(C427=0, "-", IF(G427/C427&lt;10, G427/C427, "&gt;999%"))</f>
        <v>-</v>
      </c>
      <c r="J427" s="78">
        <f>IF(E427=0, "-", IF(H427/E427&lt;10, H427/E427, "&gt;999%"))</f>
        <v>-1</v>
      </c>
    </row>
    <row r="428" spans="1:10" s="38" customFormat="1" x14ac:dyDescent="0.2">
      <c r="A428" s="143" t="s">
        <v>693</v>
      </c>
      <c r="B428" s="32">
        <v>0</v>
      </c>
      <c r="C428" s="33">
        <v>0</v>
      </c>
      <c r="D428" s="32">
        <v>0</v>
      </c>
      <c r="E428" s="33">
        <v>3</v>
      </c>
      <c r="F428" s="34"/>
      <c r="G428" s="32">
        <f>B428-C428</f>
        <v>0</v>
      </c>
      <c r="H428" s="33">
        <f>D428-E428</f>
        <v>-3</v>
      </c>
      <c r="I428" s="35" t="str">
        <f>IF(C428=0, "-", IF(G428/C428&lt;10, G428/C428, "&gt;999%"))</f>
        <v>-</v>
      </c>
      <c r="J428" s="36">
        <f>IF(E428=0, "-", IF(H428/E428&lt;10, H428/E428, "&gt;999%"))</f>
        <v>-1</v>
      </c>
    </row>
    <row r="429" spans="1:10" x14ac:dyDescent="0.2">
      <c r="A429" s="142"/>
      <c r="B429" s="63"/>
      <c r="C429" s="64"/>
      <c r="D429" s="63"/>
      <c r="E429" s="64"/>
      <c r="F429" s="65"/>
      <c r="G429" s="63"/>
      <c r="H429" s="64"/>
      <c r="I429" s="79"/>
      <c r="J429" s="80"/>
    </row>
    <row r="430" spans="1:10" x14ac:dyDescent="0.2">
      <c r="A430" s="111" t="s">
        <v>87</v>
      </c>
      <c r="B430" s="55"/>
      <c r="C430" s="56"/>
      <c r="D430" s="55"/>
      <c r="E430" s="56"/>
      <c r="F430" s="57"/>
      <c r="G430" s="55"/>
      <c r="H430" s="56"/>
      <c r="I430" s="77"/>
      <c r="J430" s="78"/>
    </row>
    <row r="431" spans="1:10" x14ac:dyDescent="0.2">
      <c r="A431" s="117" t="s">
        <v>331</v>
      </c>
      <c r="B431" s="55">
        <v>8</v>
      </c>
      <c r="C431" s="56">
        <v>9</v>
      </c>
      <c r="D431" s="55">
        <v>21</v>
      </c>
      <c r="E431" s="56">
        <v>39</v>
      </c>
      <c r="F431" s="57"/>
      <c r="G431" s="55">
        <f t="shared" ref="G431:G441" si="76">B431-C431</f>
        <v>-1</v>
      </c>
      <c r="H431" s="56">
        <f t="shared" ref="H431:H441" si="77">D431-E431</f>
        <v>-18</v>
      </c>
      <c r="I431" s="77">
        <f t="shared" ref="I431:I441" si="78">IF(C431=0, "-", IF(G431/C431&lt;10, G431/C431, "&gt;999%"))</f>
        <v>-0.1111111111111111</v>
      </c>
      <c r="J431" s="78">
        <f t="shared" ref="J431:J441" si="79">IF(E431=0, "-", IF(H431/E431&lt;10, H431/E431, "&gt;999%"))</f>
        <v>-0.46153846153846156</v>
      </c>
    </row>
    <row r="432" spans="1:10" x14ac:dyDescent="0.2">
      <c r="A432" s="117" t="s">
        <v>372</v>
      </c>
      <c r="B432" s="55">
        <v>0</v>
      </c>
      <c r="C432" s="56">
        <v>0</v>
      </c>
      <c r="D432" s="55">
        <v>2</v>
      </c>
      <c r="E432" s="56">
        <v>1</v>
      </c>
      <c r="F432" s="57"/>
      <c r="G432" s="55">
        <f t="shared" si="76"/>
        <v>0</v>
      </c>
      <c r="H432" s="56">
        <f t="shared" si="77"/>
        <v>1</v>
      </c>
      <c r="I432" s="77" t="str">
        <f t="shared" si="78"/>
        <v>-</v>
      </c>
      <c r="J432" s="78">
        <f t="shared" si="79"/>
        <v>1</v>
      </c>
    </row>
    <row r="433" spans="1:10" x14ac:dyDescent="0.2">
      <c r="A433" s="117" t="s">
        <v>387</v>
      </c>
      <c r="B433" s="55">
        <v>33</v>
      </c>
      <c r="C433" s="56">
        <v>19</v>
      </c>
      <c r="D433" s="55">
        <v>104</v>
      </c>
      <c r="E433" s="56">
        <v>115</v>
      </c>
      <c r="F433" s="57"/>
      <c r="G433" s="55">
        <f t="shared" si="76"/>
        <v>14</v>
      </c>
      <c r="H433" s="56">
        <f t="shared" si="77"/>
        <v>-11</v>
      </c>
      <c r="I433" s="77">
        <f t="shared" si="78"/>
        <v>0.73684210526315785</v>
      </c>
      <c r="J433" s="78">
        <f t="shared" si="79"/>
        <v>-9.5652173913043481E-2</v>
      </c>
    </row>
    <row r="434" spans="1:10" x14ac:dyDescent="0.2">
      <c r="A434" s="117" t="s">
        <v>234</v>
      </c>
      <c r="B434" s="55">
        <v>9</v>
      </c>
      <c r="C434" s="56">
        <v>19</v>
      </c>
      <c r="D434" s="55">
        <v>43</v>
      </c>
      <c r="E434" s="56">
        <v>19</v>
      </c>
      <c r="F434" s="57"/>
      <c r="G434" s="55">
        <f t="shared" si="76"/>
        <v>-10</v>
      </c>
      <c r="H434" s="56">
        <f t="shared" si="77"/>
        <v>24</v>
      </c>
      <c r="I434" s="77">
        <f t="shared" si="78"/>
        <v>-0.52631578947368418</v>
      </c>
      <c r="J434" s="78">
        <f t="shared" si="79"/>
        <v>1.263157894736842</v>
      </c>
    </row>
    <row r="435" spans="1:10" x14ac:dyDescent="0.2">
      <c r="A435" s="117" t="s">
        <v>573</v>
      </c>
      <c r="B435" s="55">
        <v>78</v>
      </c>
      <c r="C435" s="56">
        <v>105</v>
      </c>
      <c r="D435" s="55">
        <v>361</v>
      </c>
      <c r="E435" s="56">
        <v>562</v>
      </c>
      <c r="F435" s="57"/>
      <c r="G435" s="55">
        <f t="shared" si="76"/>
        <v>-27</v>
      </c>
      <c r="H435" s="56">
        <f t="shared" si="77"/>
        <v>-201</v>
      </c>
      <c r="I435" s="77">
        <f t="shared" si="78"/>
        <v>-0.25714285714285712</v>
      </c>
      <c r="J435" s="78">
        <f t="shared" si="79"/>
        <v>-0.35765124555160144</v>
      </c>
    </row>
    <row r="436" spans="1:10" x14ac:dyDescent="0.2">
      <c r="A436" s="117" t="s">
        <v>587</v>
      </c>
      <c r="B436" s="55">
        <v>300</v>
      </c>
      <c r="C436" s="56">
        <v>308</v>
      </c>
      <c r="D436" s="55">
        <v>1107</v>
      </c>
      <c r="E436" s="56">
        <v>1504</v>
      </c>
      <c r="F436" s="57"/>
      <c r="G436" s="55">
        <f t="shared" si="76"/>
        <v>-8</v>
      </c>
      <c r="H436" s="56">
        <f t="shared" si="77"/>
        <v>-397</v>
      </c>
      <c r="I436" s="77">
        <f t="shared" si="78"/>
        <v>-2.5974025974025976E-2</v>
      </c>
      <c r="J436" s="78">
        <f t="shared" si="79"/>
        <v>-0.26396276595744683</v>
      </c>
    </row>
    <row r="437" spans="1:10" x14ac:dyDescent="0.2">
      <c r="A437" s="117" t="s">
        <v>487</v>
      </c>
      <c r="B437" s="55">
        <v>60</v>
      </c>
      <c r="C437" s="56">
        <v>135</v>
      </c>
      <c r="D437" s="55">
        <v>313</v>
      </c>
      <c r="E437" s="56">
        <v>677</v>
      </c>
      <c r="F437" s="57"/>
      <c r="G437" s="55">
        <f t="shared" si="76"/>
        <v>-75</v>
      </c>
      <c r="H437" s="56">
        <f t="shared" si="77"/>
        <v>-364</v>
      </c>
      <c r="I437" s="77">
        <f t="shared" si="78"/>
        <v>-0.55555555555555558</v>
      </c>
      <c r="J437" s="78">
        <f t="shared" si="79"/>
        <v>-0.53766617429837515</v>
      </c>
    </row>
    <row r="438" spans="1:10" x14ac:dyDescent="0.2">
      <c r="A438" s="117" t="s">
        <v>518</v>
      </c>
      <c r="B438" s="55">
        <v>54</v>
      </c>
      <c r="C438" s="56">
        <v>55</v>
      </c>
      <c r="D438" s="55">
        <v>326</v>
      </c>
      <c r="E438" s="56">
        <v>308</v>
      </c>
      <c r="F438" s="57"/>
      <c r="G438" s="55">
        <f t="shared" si="76"/>
        <v>-1</v>
      </c>
      <c r="H438" s="56">
        <f t="shared" si="77"/>
        <v>18</v>
      </c>
      <c r="I438" s="77">
        <f t="shared" si="78"/>
        <v>-1.8181818181818181E-2</v>
      </c>
      <c r="J438" s="78">
        <f t="shared" si="79"/>
        <v>5.844155844155844E-2</v>
      </c>
    </row>
    <row r="439" spans="1:10" x14ac:dyDescent="0.2">
      <c r="A439" s="117" t="s">
        <v>406</v>
      </c>
      <c r="B439" s="55">
        <v>254</v>
      </c>
      <c r="C439" s="56">
        <v>436</v>
      </c>
      <c r="D439" s="55">
        <v>1366</v>
      </c>
      <c r="E439" s="56">
        <v>1876</v>
      </c>
      <c r="F439" s="57"/>
      <c r="G439" s="55">
        <f t="shared" si="76"/>
        <v>-182</v>
      </c>
      <c r="H439" s="56">
        <f t="shared" si="77"/>
        <v>-510</v>
      </c>
      <c r="I439" s="77">
        <f t="shared" si="78"/>
        <v>-0.41743119266055045</v>
      </c>
      <c r="J439" s="78">
        <f t="shared" si="79"/>
        <v>-0.27185501066098083</v>
      </c>
    </row>
    <row r="440" spans="1:10" x14ac:dyDescent="0.2">
      <c r="A440" s="117" t="s">
        <v>441</v>
      </c>
      <c r="B440" s="55">
        <v>474</v>
      </c>
      <c r="C440" s="56">
        <v>817</v>
      </c>
      <c r="D440" s="55">
        <v>2170</v>
      </c>
      <c r="E440" s="56">
        <v>3408</v>
      </c>
      <c r="F440" s="57"/>
      <c r="G440" s="55">
        <f t="shared" si="76"/>
        <v>-343</v>
      </c>
      <c r="H440" s="56">
        <f t="shared" si="77"/>
        <v>-1238</v>
      </c>
      <c r="I440" s="77">
        <f t="shared" si="78"/>
        <v>-0.41982864137086906</v>
      </c>
      <c r="J440" s="78">
        <f t="shared" si="79"/>
        <v>-0.36326291079812206</v>
      </c>
    </row>
    <row r="441" spans="1:10" s="38" customFormat="1" x14ac:dyDescent="0.2">
      <c r="A441" s="143" t="s">
        <v>694</v>
      </c>
      <c r="B441" s="32">
        <v>1270</v>
      </c>
      <c r="C441" s="33">
        <v>1903</v>
      </c>
      <c r="D441" s="32">
        <v>5813</v>
      </c>
      <c r="E441" s="33">
        <v>8509</v>
      </c>
      <c r="F441" s="34"/>
      <c r="G441" s="32">
        <f t="shared" si="76"/>
        <v>-633</v>
      </c>
      <c r="H441" s="33">
        <f t="shared" si="77"/>
        <v>-2696</v>
      </c>
      <c r="I441" s="35">
        <f t="shared" si="78"/>
        <v>-0.33263268523384132</v>
      </c>
      <c r="J441" s="36">
        <f t="shared" si="79"/>
        <v>-0.31684099189093901</v>
      </c>
    </row>
    <row r="442" spans="1:10" x14ac:dyDescent="0.2">
      <c r="A442" s="142"/>
      <c r="B442" s="63"/>
      <c r="C442" s="64"/>
      <c r="D442" s="63"/>
      <c r="E442" s="64"/>
      <c r="F442" s="65"/>
      <c r="G442" s="63"/>
      <c r="H442" s="64"/>
      <c r="I442" s="79"/>
      <c r="J442" s="80"/>
    </row>
    <row r="443" spans="1:10" x14ac:dyDescent="0.2">
      <c r="A443" s="111" t="s">
        <v>88</v>
      </c>
      <c r="B443" s="55"/>
      <c r="C443" s="56"/>
      <c r="D443" s="55"/>
      <c r="E443" s="56"/>
      <c r="F443" s="57"/>
      <c r="G443" s="55"/>
      <c r="H443" s="56"/>
      <c r="I443" s="77"/>
      <c r="J443" s="78"/>
    </row>
    <row r="444" spans="1:10" x14ac:dyDescent="0.2">
      <c r="A444" s="117" t="s">
        <v>407</v>
      </c>
      <c r="B444" s="55">
        <v>0</v>
      </c>
      <c r="C444" s="56">
        <v>14</v>
      </c>
      <c r="D444" s="55">
        <v>5</v>
      </c>
      <c r="E444" s="56">
        <v>47</v>
      </c>
      <c r="F444" s="57"/>
      <c r="G444" s="55">
        <f t="shared" ref="G444:G453" si="80">B444-C444</f>
        <v>-14</v>
      </c>
      <c r="H444" s="56">
        <f t="shared" ref="H444:H453" si="81">D444-E444</f>
        <v>-42</v>
      </c>
      <c r="I444" s="77">
        <f t="shared" ref="I444:I453" si="82">IF(C444=0, "-", IF(G444/C444&lt;10, G444/C444, "&gt;999%"))</f>
        <v>-1</v>
      </c>
      <c r="J444" s="78">
        <f t="shared" ref="J444:J453" si="83">IF(E444=0, "-", IF(H444/E444&lt;10, H444/E444, "&gt;999%"))</f>
        <v>-0.8936170212765957</v>
      </c>
    </row>
    <row r="445" spans="1:10" x14ac:dyDescent="0.2">
      <c r="A445" s="117" t="s">
        <v>197</v>
      </c>
      <c r="B445" s="55">
        <v>0</v>
      </c>
      <c r="C445" s="56">
        <v>4</v>
      </c>
      <c r="D445" s="55">
        <v>0</v>
      </c>
      <c r="E445" s="56">
        <v>14</v>
      </c>
      <c r="F445" s="57"/>
      <c r="G445" s="55">
        <f t="shared" si="80"/>
        <v>-4</v>
      </c>
      <c r="H445" s="56">
        <f t="shared" si="81"/>
        <v>-14</v>
      </c>
      <c r="I445" s="77">
        <f t="shared" si="82"/>
        <v>-1</v>
      </c>
      <c r="J445" s="78">
        <f t="shared" si="83"/>
        <v>-1</v>
      </c>
    </row>
    <row r="446" spans="1:10" x14ac:dyDescent="0.2">
      <c r="A446" s="117" t="s">
        <v>442</v>
      </c>
      <c r="B446" s="55">
        <v>54</v>
      </c>
      <c r="C446" s="56">
        <v>67</v>
      </c>
      <c r="D446" s="55">
        <v>163</v>
      </c>
      <c r="E446" s="56">
        <v>150</v>
      </c>
      <c r="F446" s="57"/>
      <c r="G446" s="55">
        <f t="shared" si="80"/>
        <v>-13</v>
      </c>
      <c r="H446" s="56">
        <f t="shared" si="81"/>
        <v>13</v>
      </c>
      <c r="I446" s="77">
        <f t="shared" si="82"/>
        <v>-0.19402985074626866</v>
      </c>
      <c r="J446" s="78">
        <f t="shared" si="83"/>
        <v>8.666666666666667E-2</v>
      </c>
    </row>
    <row r="447" spans="1:10" x14ac:dyDescent="0.2">
      <c r="A447" s="117" t="s">
        <v>214</v>
      </c>
      <c r="B447" s="55">
        <v>7</v>
      </c>
      <c r="C447" s="56">
        <v>19</v>
      </c>
      <c r="D447" s="55">
        <v>24</v>
      </c>
      <c r="E447" s="56">
        <v>135</v>
      </c>
      <c r="F447" s="57"/>
      <c r="G447" s="55">
        <f t="shared" si="80"/>
        <v>-12</v>
      </c>
      <c r="H447" s="56">
        <f t="shared" si="81"/>
        <v>-111</v>
      </c>
      <c r="I447" s="77">
        <f t="shared" si="82"/>
        <v>-0.63157894736842102</v>
      </c>
      <c r="J447" s="78">
        <f t="shared" si="83"/>
        <v>-0.82222222222222219</v>
      </c>
    </row>
    <row r="448" spans="1:10" x14ac:dyDescent="0.2">
      <c r="A448" s="117" t="s">
        <v>443</v>
      </c>
      <c r="B448" s="55">
        <v>11</v>
      </c>
      <c r="C448" s="56">
        <v>42</v>
      </c>
      <c r="D448" s="55">
        <v>45</v>
      </c>
      <c r="E448" s="56">
        <v>83</v>
      </c>
      <c r="F448" s="57"/>
      <c r="G448" s="55">
        <f t="shared" si="80"/>
        <v>-31</v>
      </c>
      <c r="H448" s="56">
        <f t="shared" si="81"/>
        <v>-38</v>
      </c>
      <c r="I448" s="77">
        <f t="shared" si="82"/>
        <v>-0.73809523809523814</v>
      </c>
      <c r="J448" s="78">
        <f t="shared" si="83"/>
        <v>-0.45783132530120479</v>
      </c>
    </row>
    <row r="449" spans="1:10" x14ac:dyDescent="0.2">
      <c r="A449" s="117" t="s">
        <v>244</v>
      </c>
      <c r="B449" s="55">
        <v>5</v>
      </c>
      <c r="C449" s="56">
        <v>0</v>
      </c>
      <c r="D449" s="55">
        <v>35</v>
      </c>
      <c r="E449" s="56">
        <v>0</v>
      </c>
      <c r="F449" s="57"/>
      <c r="G449" s="55">
        <f t="shared" si="80"/>
        <v>5</v>
      </c>
      <c r="H449" s="56">
        <f t="shared" si="81"/>
        <v>35</v>
      </c>
      <c r="I449" s="77" t="str">
        <f t="shared" si="82"/>
        <v>-</v>
      </c>
      <c r="J449" s="78" t="str">
        <f t="shared" si="83"/>
        <v>-</v>
      </c>
    </row>
    <row r="450" spans="1:10" x14ac:dyDescent="0.2">
      <c r="A450" s="117" t="s">
        <v>609</v>
      </c>
      <c r="B450" s="55">
        <v>0</v>
      </c>
      <c r="C450" s="56">
        <v>0</v>
      </c>
      <c r="D450" s="55">
        <v>2</v>
      </c>
      <c r="E450" s="56">
        <v>0</v>
      </c>
      <c r="F450" s="57"/>
      <c r="G450" s="55">
        <f t="shared" si="80"/>
        <v>0</v>
      </c>
      <c r="H450" s="56">
        <f t="shared" si="81"/>
        <v>2</v>
      </c>
      <c r="I450" s="77" t="str">
        <f t="shared" si="82"/>
        <v>-</v>
      </c>
      <c r="J450" s="78" t="str">
        <f t="shared" si="83"/>
        <v>-</v>
      </c>
    </row>
    <row r="451" spans="1:10" x14ac:dyDescent="0.2">
      <c r="A451" s="117" t="s">
        <v>560</v>
      </c>
      <c r="B451" s="55">
        <v>3</v>
      </c>
      <c r="C451" s="56">
        <v>0</v>
      </c>
      <c r="D451" s="55">
        <v>14</v>
      </c>
      <c r="E451" s="56">
        <v>3</v>
      </c>
      <c r="F451" s="57"/>
      <c r="G451" s="55">
        <f t="shared" si="80"/>
        <v>3</v>
      </c>
      <c r="H451" s="56">
        <f t="shared" si="81"/>
        <v>11</v>
      </c>
      <c r="I451" s="77" t="str">
        <f t="shared" si="82"/>
        <v>-</v>
      </c>
      <c r="J451" s="78">
        <f t="shared" si="83"/>
        <v>3.6666666666666665</v>
      </c>
    </row>
    <row r="452" spans="1:10" x14ac:dyDescent="0.2">
      <c r="A452" s="117" t="s">
        <v>549</v>
      </c>
      <c r="B452" s="55">
        <v>6</v>
      </c>
      <c r="C452" s="56">
        <v>0</v>
      </c>
      <c r="D452" s="55">
        <v>15</v>
      </c>
      <c r="E452" s="56">
        <v>0</v>
      </c>
      <c r="F452" s="57"/>
      <c r="G452" s="55">
        <f t="shared" si="80"/>
        <v>6</v>
      </c>
      <c r="H452" s="56">
        <f t="shared" si="81"/>
        <v>15</v>
      </c>
      <c r="I452" s="77" t="str">
        <f t="shared" si="82"/>
        <v>-</v>
      </c>
      <c r="J452" s="78" t="str">
        <f t="shared" si="83"/>
        <v>-</v>
      </c>
    </row>
    <row r="453" spans="1:10" s="38" customFormat="1" x14ac:dyDescent="0.2">
      <c r="A453" s="143" t="s">
        <v>695</v>
      </c>
      <c r="B453" s="32">
        <v>86</v>
      </c>
      <c r="C453" s="33">
        <v>146</v>
      </c>
      <c r="D453" s="32">
        <v>303</v>
      </c>
      <c r="E453" s="33">
        <v>432</v>
      </c>
      <c r="F453" s="34"/>
      <c r="G453" s="32">
        <f t="shared" si="80"/>
        <v>-60</v>
      </c>
      <c r="H453" s="33">
        <f t="shared" si="81"/>
        <v>-129</v>
      </c>
      <c r="I453" s="35">
        <f t="shared" si="82"/>
        <v>-0.41095890410958902</v>
      </c>
      <c r="J453" s="36">
        <f t="shared" si="83"/>
        <v>-0.2986111111111111</v>
      </c>
    </row>
    <row r="454" spans="1:10" x14ac:dyDescent="0.2">
      <c r="A454" s="142"/>
      <c r="B454" s="63"/>
      <c r="C454" s="64"/>
      <c r="D454" s="63"/>
      <c r="E454" s="64"/>
      <c r="F454" s="65"/>
      <c r="G454" s="63"/>
      <c r="H454" s="64"/>
      <c r="I454" s="79"/>
      <c r="J454" s="80"/>
    </row>
    <row r="455" spans="1:10" x14ac:dyDescent="0.2">
      <c r="A455" s="111" t="s">
        <v>89</v>
      </c>
      <c r="B455" s="55"/>
      <c r="C455" s="56"/>
      <c r="D455" s="55"/>
      <c r="E455" s="56"/>
      <c r="F455" s="57"/>
      <c r="G455" s="55"/>
      <c r="H455" s="56"/>
      <c r="I455" s="77"/>
      <c r="J455" s="78"/>
    </row>
    <row r="456" spans="1:10" x14ac:dyDescent="0.2">
      <c r="A456" s="117" t="s">
        <v>373</v>
      </c>
      <c r="B456" s="55">
        <v>9</v>
      </c>
      <c r="C456" s="56">
        <v>20</v>
      </c>
      <c r="D456" s="55">
        <v>64</v>
      </c>
      <c r="E456" s="56">
        <v>132</v>
      </c>
      <c r="F456" s="57"/>
      <c r="G456" s="55">
        <f t="shared" ref="G456:G462" si="84">B456-C456</f>
        <v>-11</v>
      </c>
      <c r="H456" s="56">
        <f t="shared" ref="H456:H462" si="85">D456-E456</f>
        <v>-68</v>
      </c>
      <c r="I456" s="77">
        <f t="shared" ref="I456:I462" si="86">IF(C456=0, "-", IF(G456/C456&lt;10, G456/C456, "&gt;999%"))</f>
        <v>-0.55000000000000004</v>
      </c>
      <c r="J456" s="78">
        <f t="shared" ref="J456:J462" si="87">IF(E456=0, "-", IF(H456/E456&lt;10, H456/E456, "&gt;999%"))</f>
        <v>-0.51515151515151514</v>
      </c>
    </row>
    <row r="457" spans="1:10" x14ac:dyDescent="0.2">
      <c r="A457" s="117" t="s">
        <v>353</v>
      </c>
      <c r="B457" s="55">
        <v>2</v>
      </c>
      <c r="C457" s="56">
        <v>4</v>
      </c>
      <c r="D457" s="55">
        <v>14</v>
      </c>
      <c r="E457" s="56">
        <v>22</v>
      </c>
      <c r="F457" s="57"/>
      <c r="G457" s="55">
        <f t="shared" si="84"/>
        <v>-2</v>
      </c>
      <c r="H457" s="56">
        <f t="shared" si="85"/>
        <v>-8</v>
      </c>
      <c r="I457" s="77">
        <f t="shared" si="86"/>
        <v>-0.5</v>
      </c>
      <c r="J457" s="78">
        <f t="shared" si="87"/>
        <v>-0.36363636363636365</v>
      </c>
    </row>
    <row r="458" spans="1:10" x14ac:dyDescent="0.2">
      <c r="A458" s="117" t="s">
        <v>511</v>
      </c>
      <c r="B458" s="55">
        <v>48</v>
      </c>
      <c r="C458" s="56">
        <v>49</v>
      </c>
      <c r="D458" s="55">
        <v>224</v>
      </c>
      <c r="E458" s="56">
        <v>279</v>
      </c>
      <c r="F458" s="57"/>
      <c r="G458" s="55">
        <f t="shared" si="84"/>
        <v>-1</v>
      </c>
      <c r="H458" s="56">
        <f t="shared" si="85"/>
        <v>-55</v>
      </c>
      <c r="I458" s="77">
        <f t="shared" si="86"/>
        <v>-2.0408163265306121E-2</v>
      </c>
      <c r="J458" s="78">
        <f t="shared" si="87"/>
        <v>-0.1971326164874552</v>
      </c>
    </row>
    <row r="459" spans="1:10" x14ac:dyDescent="0.2">
      <c r="A459" s="117" t="s">
        <v>354</v>
      </c>
      <c r="B459" s="55">
        <v>7</v>
      </c>
      <c r="C459" s="56">
        <v>4</v>
      </c>
      <c r="D459" s="55">
        <v>27</v>
      </c>
      <c r="E459" s="56">
        <v>25</v>
      </c>
      <c r="F459" s="57"/>
      <c r="G459" s="55">
        <f t="shared" si="84"/>
        <v>3</v>
      </c>
      <c r="H459" s="56">
        <f t="shared" si="85"/>
        <v>2</v>
      </c>
      <c r="I459" s="77">
        <f t="shared" si="86"/>
        <v>0.75</v>
      </c>
      <c r="J459" s="78">
        <f t="shared" si="87"/>
        <v>0.08</v>
      </c>
    </row>
    <row r="460" spans="1:10" x14ac:dyDescent="0.2">
      <c r="A460" s="117" t="s">
        <v>465</v>
      </c>
      <c r="B460" s="55">
        <v>91</v>
      </c>
      <c r="C460" s="56">
        <v>84</v>
      </c>
      <c r="D460" s="55">
        <v>388</v>
      </c>
      <c r="E460" s="56">
        <v>360</v>
      </c>
      <c r="F460" s="57"/>
      <c r="G460" s="55">
        <f t="shared" si="84"/>
        <v>7</v>
      </c>
      <c r="H460" s="56">
        <f t="shared" si="85"/>
        <v>28</v>
      </c>
      <c r="I460" s="77">
        <f t="shared" si="86"/>
        <v>8.3333333333333329E-2</v>
      </c>
      <c r="J460" s="78">
        <f t="shared" si="87"/>
        <v>7.7777777777777779E-2</v>
      </c>
    </row>
    <row r="461" spans="1:10" x14ac:dyDescent="0.2">
      <c r="A461" s="117" t="s">
        <v>301</v>
      </c>
      <c r="B461" s="55">
        <v>1</v>
      </c>
      <c r="C461" s="56">
        <v>2</v>
      </c>
      <c r="D461" s="55">
        <v>6</v>
      </c>
      <c r="E461" s="56">
        <v>16</v>
      </c>
      <c r="F461" s="57"/>
      <c r="G461" s="55">
        <f t="shared" si="84"/>
        <v>-1</v>
      </c>
      <c r="H461" s="56">
        <f t="shared" si="85"/>
        <v>-10</v>
      </c>
      <c r="I461" s="77">
        <f t="shared" si="86"/>
        <v>-0.5</v>
      </c>
      <c r="J461" s="78">
        <f t="shared" si="87"/>
        <v>-0.625</v>
      </c>
    </row>
    <row r="462" spans="1:10" s="38" customFormat="1" x14ac:dyDescent="0.2">
      <c r="A462" s="143" t="s">
        <v>696</v>
      </c>
      <c r="B462" s="32">
        <v>158</v>
      </c>
      <c r="C462" s="33">
        <v>163</v>
      </c>
      <c r="D462" s="32">
        <v>723</v>
      </c>
      <c r="E462" s="33">
        <v>834</v>
      </c>
      <c r="F462" s="34"/>
      <c r="G462" s="32">
        <f t="shared" si="84"/>
        <v>-5</v>
      </c>
      <c r="H462" s="33">
        <f t="shared" si="85"/>
        <v>-111</v>
      </c>
      <c r="I462" s="35">
        <f t="shared" si="86"/>
        <v>-3.0674846625766871E-2</v>
      </c>
      <c r="J462" s="36">
        <f t="shared" si="87"/>
        <v>-0.13309352517985612</v>
      </c>
    </row>
    <row r="463" spans="1:10" x14ac:dyDescent="0.2">
      <c r="A463" s="142"/>
      <c r="B463" s="63"/>
      <c r="C463" s="64"/>
      <c r="D463" s="63"/>
      <c r="E463" s="64"/>
      <c r="F463" s="65"/>
      <c r="G463" s="63"/>
      <c r="H463" s="64"/>
      <c r="I463" s="79"/>
      <c r="J463" s="80"/>
    </row>
    <row r="464" spans="1:10" x14ac:dyDescent="0.2">
      <c r="A464" s="111" t="s">
        <v>90</v>
      </c>
      <c r="B464" s="55"/>
      <c r="C464" s="56"/>
      <c r="D464" s="55"/>
      <c r="E464" s="56"/>
      <c r="F464" s="57"/>
      <c r="G464" s="55"/>
      <c r="H464" s="56"/>
      <c r="I464" s="77"/>
      <c r="J464" s="78"/>
    </row>
    <row r="465" spans="1:10" x14ac:dyDescent="0.2">
      <c r="A465" s="117" t="s">
        <v>588</v>
      </c>
      <c r="B465" s="55">
        <v>84</v>
      </c>
      <c r="C465" s="56">
        <v>16</v>
      </c>
      <c r="D465" s="55">
        <v>210</v>
      </c>
      <c r="E465" s="56">
        <v>95</v>
      </c>
      <c r="F465" s="57"/>
      <c r="G465" s="55">
        <f>B465-C465</f>
        <v>68</v>
      </c>
      <c r="H465" s="56">
        <f>D465-E465</f>
        <v>115</v>
      </c>
      <c r="I465" s="77">
        <f>IF(C465=0, "-", IF(G465/C465&lt;10, G465/C465, "&gt;999%"))</f>
        <v>4.25</v>
      </c>
      <c r="J465" s="78">
        <f>IF(E465=0, "-", IF(H465/E465&lt;10, H465/E465, "&gt;999%"))</f>
        <v>1.2105263157894737</v>
      </c>
    </row>
    <row r="466" spans="1:10" x14ac:dyDescent="0.2">
      <c r="A466" s="117" t="s">
        <v>589</v>
      </c>
      <c r="B466" s="55">
        <v>68</v>
      </c>
      <c r="C466" s="56">
        <v>42</v>
      </c>
      <c r="D466" s="55">
        <v>200</v>
      </c>
      <c r="E466" s="56">
        <v>121</v>
      </c>
      <c r="F466" s="57"/>
      <c r="G466" s="55">
        <f>B466-C466</f>
        <v>26</v>
      </c>
      <c r="H466" s="56">
        <f>D466-E466</f>
        <v>79</v>
      </c>
      <c r="I466" s="77">
        <f>IF(C466=0, "-", IF(G466/C466&lt;10, G466/C466, "&gt;999%"))</f>
        <v>0.61904761904761907</v>
      </c>
      <c r="J466" s="78">
        <f>IF(E466=0, "-", IF(H466/E466&lt;10, H466/E466, "&gt;999%"))</f>
        <v>0.65289256198347112</v>
      </c>
    </row>
    <row r="467" spans="1:10" x14ac:dyDescent="0.2">
      <c r="A467" s="117" t="s">
        <v>590</v>
      </c>
      <c r="B467" s="55">
        <v>0</v>
      </c>
      <c r="C467" s="56">
        <v>3</v>
      </c>
      <c r="D467" s="55">
        <v>3</v>
      </c>
      <c r="E467" s="56">
        <v>18</v>
      </c>
      <c r="F467" s="57"/>
      <c r="G467" s="55">
        <f>B467-C467</f>
        <v>-3</v>
      </c>
      <c r="H467" s="56">
        <f>D467-E467</f>
        <v>-15</v>
      </c>
      <c r="I467" s="77">
        <f>IF(C467=0, "-", IF(G467/C467&lt;10, G467/C467, "&gt;999%"))</f>
        <v>-1</v>
      </c>
      <c r="J467" s="78">
        <f>IF(E467=0, "-", IF(H467/E467&lt;10, H467/E467, "&gt;999%"))</f>
        <v>-0.83333333333333337</v>
      </c>
    </row>
    <row r="468" spans="1:10" s="38" customFormat="1" x14ac:dyDescent="0.2">
      <c r="A468" s="143" t="s">
        <v>697</v>
      </c>
      <c r="B468" s="32">
        <v>152</v>
      </c>
      <c r="C468" s="33">
        <v>61</v>
      </c>
      <c r="D468" s="32">
        <v>413</v>
      </c>
      <c r="E468" s="33">
        <v>234</v>
      </c>
      <c r="F468" s="34"/>
      <c r="G468" s="32">
        <f>B468-C468</f>
        <v>91</v>
      </c>
      <c r="H468" s="33">
        <f>D468-E468</f>
        <v>179</v>
      </c>
      <c r="I468" s="35">
        <f>IF(C468=0, "-", IF(G468/C468&lt;10, G468/C468, "&gt;999%"))</f>
        <v>1.4918032786885247</v>
      </c>
      <c r="J468" s="36">
        <f>IF(E468=0, "-", IF(H468/E468&lt;10, H468/E468, "&gt;999%"))</f>
        <v>0.7649572649572649</v>
      </c>
    </row>
    <row r="469" spans="1:10" x14ac:dyDescent="0.2">
      <c r="A469" s="142"/>
      <c r="B469" s="63"/>
      <c r="C469" s="64"/>
      <c r="D469" s="63"/>
      <c r="E469" s="64"/>
      <c r="F469" s="65"/>
      <c r="G469" s="63"/>
      <c r="H469" s="64"/>
      <c r="I469" s="79"/>
      <c r="J469" s="80"/>
    </row>
    <row r="470" spans="1:10" x14ac:dyDescent="0.2">
      <c r="A470" s="111" t="s">
        <v>91</v>
      </c>
      <c r="B470" s="55"/>
      <c r="C470" s="56"/>
      <c r="D470" s="55"/>
      <c r="E470" s="56"/>
      <c r="F470" s="57"/>
      <c r="G470" s="55"/>
      <c r="H470" s="56"/>
      <c r="I470" s="77"/>
      <c r="J470" s="78"/>
    </row>
    <row r="471" spans="1:10" x14ac:dyDescent="0.2">
      <c r="A471" s="117" t="s">
        <v>388</v>
      </c>
      <c r="B471" s="55">
        <v>1</v>
      </c>
      <c r="C471" s="56">
        <v>6</v>
      </c>
      <c r="D471" s="55">
        <v>6</v>
      </c>
      <c r="E471" s="56">
        <v>69</v>
      </c>
      <c r="F471" s="57"/>
      <c r="G471" s="55">
        <f t="shared" ref="G471:G481" si="88">B471-C471</f>
        <v>-5</v>
      </c>
      <c r="H471" s="56">
        <f t="shared" ref="H471:H481" si="89">D471-E471</f>
        <v>-63</v>
      </c>
      <c r="I471" s="77">
        <f t="shared" ref="I471:I481" si="90">IF(C471=0, "-", IF(G471/C471&lt;10, G471/C471, "&gt;999%"))</f>
        <v>-0.83333333333333337</v>
      </c>
      <c r="J471" s="78">
        <f t="shared" ref="J471:J481" si="91">IF(E471=0, "-", IF(H471/E471&lt;10, H471/E471, "&gt;999%"))</f>
        <v>-0.91304347826086951</v>
      </c>
    </row>
    <row r="472" spans="1:10" x14ac:dyDescent="0.2">
      <c r="A472" s="117" t="s">
        <v>185</v>
      </c>
      <c r="B472" s="55">
        <v>0</v>
      </c>
      <c r="C472" s="56">
        <v>28</v>
      </c>
      <c r="D472" s="55">
        <v>6</v>
      </c>
      <c r="E472" s="56">
        <v>136</v>
      </c>
      <c r="F472" s="57"/>
      <c r="G472" s="55">
        <f t="shared" si="88"/>
        <v>-28</v>
      </c>
      <c r="H472" s="56">
        <f t="shared" si="89"/>
        <v>-130</v>
      </c>
      <c r="I472" s="77">
        <f t="shared" si="90"/>
        <v>-1</v>
      </c>
      <c r="J472" s="78">
        <f t="shared" si="91"/>
        <v>-0.95588235294117652</v>
      </c>
    </row>
    <row r="473" spans="1:10" x14ac:dyDescent="0.2">
      <c r="A473" s="117" t="s">
        <v>408</v>
      </c>
      <c r="B473" s="55">
        <v>14</v>
      </c>
      <c r="C473" s="56">
        <v>0</v>
      </c>
      <c r="D473" s="55">
        <v>70</v>
      </c>
      <c r="E473" s="56">
        <v>0</v>
      </c>
      <c r="F473" s="57"/>
      <c r="G473" s="55">
        <f t="shared" si="88"/>
        <v>14</v>
      </c>
      <c r="H473" s="56">
        <f t="shared" si="89"/>
        <v>70</v>
      </c>
      <c r="I473" s="77" t="str">
        <f t="shared" si="90"/>
        <v>-</v>
      </c>
      <c r="J473" s="78" t="str">
        <f t="shared" si="91"/>
        <v>-</v>
      </c>
    </row>
    <row r="474" spans="1:10" x14ac:dyDescent="0.2">
      <c r="A474" s="117" t="s">
        <v>550</v>
      </c>
      <c r="B474" s="55">
        <v>22</v>
      </c>
      <c r="C474" s="56">
        <v>44</v>
      </c>
      <c r="D474" s="55">
        <v>78</v>
      </c>
      <c r="E474" s="56">
        <v>147</v>
      </c>
      <c r="F474" s="57"/>
      <c r="G474" s="55">
        <f t="shared" si="88"/>
        <v>-22</v>
      </c>
      <c r="H474" s="56">
        <f t="shared" si="89"/>
        <v>-69</v>
      </c>
      <c r="I474" s="77">
        <f t="shared" si="90"/>
        <v>-0.5</v>
      </c>
      <c r="J474" s="78">
        <f t="shared" si="91"/>
        <v>-0.46938775510204084</v>
      </c>
    </row>
    <row r="475" spans="1:10" x14ac:dyDescent="0.2">
      <c r="A475" s="117" t="s">
        <v>444</v>
      </c>
      <c r="B475" s="55">
        <v>80</v>
      </c>
      <c r="C475" s="56">
        <v>77</v>
      </c>
      <c r="D475" s="55">
        <v>289</v>
      </c>
      <c r="E475" s="56">
        <v>457</v>
      </c>
      <c r="F475" s="57"/>
      <c r="G475" s="55">
        <f t="shared" si="88"/>
        <v>3</v>
      </c>
      <c r="H475" s="56">
        <f t="shared" si="89"/>
        <v>-168</v>
      </c>
      <c r="I475" s="77">
        <f t="shared" si="90"/>
        <v>3.896103896103896E-2</v>
      </c>
      <c r="J475" s="78">
        <f t="shared" si="91"/>
        <v>-0.36761487964989059</v>
      </c>
    </row>
    <row r="476" spans="1:10" x14ac:dyDescent="0.2">
      <c r="A476" s="117" t="s">
        <v>610</v>
      </c>
      <c r="B476" s="55">
        <v>65</v>
      </c>
      <c r="C476" s="56">
        <v>80</v>
      </c>
      <c r="D476" s="55">
        <v>313</v>
      </c>
      <c r="E476" s="56">
        <v>349</v>
      </c>
      <c r="F476" s="57"/>
      <c r="G476" s="55">
        <f t="shared" si="88"/>
        <v>-15</v>
      </c>
      <c r="H476" s="56">
        <f t="shared" si="89"/>
        <v>-36</v>
      </c>
      <c r="I476" s="77">
        <f t="shared" si="90"/>
        <v>-0.1875</v>
      </c>
      <c r="J476" s="78">
        <f t="shared" si="91"/>
        <v>-0.10315186246418338</v>
      </c>
    </row>
    <row r="477" spans="1:10" x14ac:dyDescent="0.2">
      <c r="A477" s="117" t="s">
        <v>542</v>
      </c>
      <c r="B477" s="55">
        <v>2</v>
      </c>
      <c r="C477" s="56">
        <v>6</v>
      </c>
      <c r="D477" s="55">
        <v>19</v>
      </c>
      <c r="E477" s="56">
        <v>20</v>
      </c>
      <c r="F477" s="57"/>
      <c r="G477" s="55">
        <f t="shared" si="88"/>
        <v>-4</v>
      </c>
      <c r="H477" s="56">
        <f t="shared" si="89"/>
        <v>-1</v>
      </c>
      <c r="I477" s="77">
        <f t="shared" si="90"/>
        <v>-0.66666666666666663</v>
      </c>
      <c r="J477" s="78">
        <f t="shared" si="91"/>
        <v>-0.05</v>
      </c>
    </row>
    <row r="478" spans="1:10" x14ac:dyDescent="0.2">
      <c r="A478" s="117" t="s">
        <v>215</v>
      </c>
      <c r="B478" s="55">
        <v>8</v>
      </c>
      <c r="C478" s="56">
        <v>7</v>
      </c>
      <c r="D478" s="55">
        <v>78</v>
      </c>
      <c r="E478" s="56">
        <v>54</v>
      </c>
      <c r="F478" s="57"/>
      <c r="G478" s="55">
        <f t="shared" si="88"/>
        <v>1</v>
      </c>
      <c r="H478" s="56">
        <f t="shared" si="89"/>
        <v>24</v>
      </c>
      <c r="I478" s="77">
        <f t="shared" si="90"/>
        <v>0.14285714285714285</v>
      </c>
      <c r="J478" s="78">
        <f t="shared" si="91"/>
        <v>0.44444444444444442</v>
      </c>
    </row>
    <row r="479" spans="1:10" x14ac:dyDescent="0.2">
      <c r="A479" s="117" t="s">
        <v>561</v>
      </c>
      <c r="B479" s="55">
        <v>105</v>
      </c>
      <c r="C479" s="56">
        <v>79</v>
      </c>
      <c r="D479" s="55">
        <v>298</v>
      </c>
      <c r="E479" s="56">
        <v>339</v>
      </c>
      <c r="F479" s="57"/>
      <c r="G479" s="55">
        <f t="shared" si="88"/>
        <v>26</v>
      </c>
      <c r="H479" s="56">
        <f t="shared" si="89"/>
        <v>-41</v>
      </c>
      <c r="I479" s="77">
        <f t="shared" si="90"/>
        <v>0.32911392405063289</v>
      </c>
      <c r="J479" s="78">
        <f t="shared" si="91"/>
        <v>-0.12094395280235988</v>
      </c>
    </row>
    <row r="480" spans="1:10" x14ac:dyDescent="0.2">
      <c r="A480" s="117" t="s">
        <v>198</v>
      </c>
      <c r="B480" s="55">
        <v>2</v>
      </c>
      <c r="C480" s="56">
        <v>0</v>
      </c>
      <c r="D480" s="55">
        <v>4</v>
      </c>
      <c r="E480" s="56">
        <v>0</v>
      </c>
      <c r="F480" s="57"/>
      <c r="G480" s="55">
        <f t="shared" si="88"/>
        <v>2</v>
      </c>
      <c r="H480" s="56">
        <f t="shared" si="89"/>
        <v>4</v>
      </c>
      <c r="I480" s="77" t="str">
        <f t="shared" si="90"/>
        <v>-</v>
      </c>
      <c r="J480" s="78" t="str">
        <f t="shared" si="91"/>
        <v>-</v>
      </c>
    </row>
    <row r="481" spans="1:10" s="38" customFormat="1" x14ac:dyDescent="0.2">
      <c r="A481" s="143" t="s">
        <v>698</v>
      </c>
      <c r="B481" s="32">
        <v>299</v>
      </c>
      <c r="C481" s="33">
        <v>327</v>
      </c>
      <c r="D481" s="32">
        <v>1161</v>
      </c>
      <c r="E481" s="33">
        <v>1571</v>
      </c>
      <c r="F481" s="34"/>
      <c r="G481" s="32">
        <f t="shared" si="88"/>
        <v>-28</v>
      </c>
      <c r="H481" s="33">
        <f t="shared" si="89"/>
        <v>-410</v>
      </c>
      <c r="I481" s="35">
        <f t="shared" si="90"/>
        <v>-8.5626911314984705E-2</v>
      </c>
      <c r="J481" s="36">
        <f t="shared" si="91"/>
        <v>-0.26098026734563973</v>
      </c>
    </row>
    <row r="482" spans="1:10" x14ac:dyDescent="0.2">
      <c r="A482" s="142"/>
      <c r="B482" s="63"/>
      <c r="C482" s="64"/>
      <c r="D482" s="63"/>
      <c r="E482" s="64"/>
      <c r="F482" s="65"/>
      <c r="G482" s="63"/>
      <c r="H482" s="64"/>
      <c r="I482" s="79"/>
      <c r="J482" s="80"/>
    </row>
    <row r="483" spans="1:10" x14ac:dyDescent="0.2">
      <c r="A483" s="111" t="s">
        <v>92</v>
      </c>
      <c r="B483" s="55"/>
      <c r="C483" s="56"/>
      <c r="D483" s="55"/>
      <c r="E483" s="56"/>
      <c r="F483" s="57"/>
      <c r="G483" s="55"/>
      <c r="H483" s="56"/>
      <c r="I483" s="77"/>
      <c r="J483" s="78"/>
    </row>
    <row r="484" spans="1:10" x14ac:dyDescent="0.2">
      <c r="A484" s="117" t="s">
        <v>374</v>
      </c>
      <c r="B484" s="55">
        <v>0</v>
      </c>
      <c r="C484" s="56">
        <v>2</v>
      </c>
      <c r="D484" s="55">
        <v>1</v>
      </c>
      <c r="E484" s="56">
        <v>5</v>
      </c>
      <c r="F484" s="57"/>
      <c r="G484" s="55">
        <f>B484-C484</f>
        <v>-2</v>
      </c>
      <c r="H484" s="56">
        <f>D484-E484</f>
        <v>-4</v>
      </c>
      <c r="I484" s="77">
        <f>IF(C484=0, "-", IF(G484/C484&lt;10, G484/C484, "&gt;999%"))</f>
        <v>-1</v>
      </c>
      <c r="J484" s="78">
        <f>IF(E484=0, "-", IF(H484/E484&lt;10, H484/E484, "&gt;999%"))</f>
        <v>-0.8</v>
      </c>
    </row>
    <row r="485" spans="1:10" x14ac:dyDescent="0.2">
      <c r="A485" s="117" t="s">
        <v>533</v>
      </c>
      <c r="B485" s="55">
        <v>0</v>
      </c>
      <c r="C485" s="56">
        <v>2</v>
      </c>
      <c r="D485" s="55">
        <v>3</v>
      </c>
      <c r="E485" s="56">
        <v>4</v>
      </c>
      <c r="F485" s="57"/>
      <c r="G485" s="55">
        <f>B485-C485</f>
        <v>-2</v>
      </c>
      <c r="H485" s="56">
        <f>D485-E485</f>
        <v>-1</v>
      </c>
      <c r="I485" s="77">
        <f>IF(C485=0, "-", IF(G485/C485&lt;10, G485/C485, "&gt;999%"))</f>
        <v>-1</v>
      </c>
      <c r="J485" s="78">
        <f>IF(E485=0, "-", IF(H485/E485&lt;10, H485/E485, "&gt;999%"))</f>
        <v>-0.25</v>
      </c>
    </row>
    <row r="486" spans="1:10" x14ac:dyDescent="0.2">
      <c r="A486" s="117" t="s">
        <v>302</v>
      </c>
      <c r="B486" s="55">
        <v>0</v>
      </c>
      <c r="C486" s="56">
        <v>3</v>
      </c>
      <c r="D486" s="55">
        <v>0</v>
      </c>
      <c r="E486" s="56">
        <v>3</v>
      </c>
      <c r="F486" s="57"/>
      <c r="G486" s="55">
        <f>B486-C486</f>
        <v>-3</v>
      </c>
      <c r="H486" s="56">
        <f>D486-E486</f>
        <v>-3</v>
      </c>
      <c r="I486" s="77">
        <f>IF(C486=0, "-", IF(G486/C486&lt;10, G486/C486, "&gt;999%"))</f>
        <v>-1</v>
      </c>
      <c r="J486" s="78">
        <f>IF(E486=0, "-", IF(H486/E486&lt;10, H486/E486, "&gt;999%"))</f>
        <v>-1</v>
      </c>
    </row>
    <row r="487" spans="1:10" s="38" customFormat="1" x14ac:dyDescent="0.2">
      <c r="A487" s="143" t="s">
        <v>699</v>
      </c>
      <c r="B487" s="32">
        <v>0</v>
      </c>
      <c r="C487" s="33">
        <v>7</v>
      </c>
      <c r="D487" s="32">
        <v>4</v>
      </c>
      <c r="E487" s="33">
        <v>12</v>
      </c>
      <c r="F487" s="34"/>
      <c r="G487" s="32">
        <f>B487-C487</f>
        <v>-7</v>
      </c>
      <c r="H487" s="33">
        <f>D487-E487</f>
        <v>-8</v>
      </c>
      <c r="I487" s="35">
        <f>IF(C487=0, "-", IF(G487/C487&lt;10, G487/C487, "&gt;999%"))</f>
        <v>-1</v>
      </c>
      <c r="J487" s="36">
        <f>IF(E487=0, "-", IF(H487/E487&lt;10, H487/E487, "&gt;999%"))</f>
        <v>-0.66666666666666663</v>
      </c>
    </row>
    <row r="488" spans="1:10" x14ac:dyDescent="0.2">
      <c r="A488" s="142"/>
      <c r="B488" s="63"/>
      <c r="C488" s="64"/>
      <c r="D488" s="63"/>
      <c r="E488" s="64"/>
      <c r="F488" s="65"/>
      <c r="G488" s="63"/>
      <c r="H488" s="64"/>
      <c r="I488" s="79"/>
      <c r="J488" s="80"/>
    </row>
    <row r="489" spans="1:10" x14ac:dyDescent="0.2">
      <c r="A489" s="111" t="s">
        <v>113</v>
      </c>
      <c r="B489" s="55"/>
      <c r="C489" s="56"/>
      <c r="D489" s="55"/>
      <c r="E489" s="56"/>
      <c r="F489" s="57"/>
      <c r="G489" s="55"/>
      <c r="H489" s="56"/>
      <c r="I489" s="77"/>
      <c r="J489" s="78"/>
    </row>
    <row r="490" spans="1:10" x14ac:dyDescent="0.2">
      <c r="A490" s="117" t="s">
        <v>635</v>
      </c>
      <c r="B490" s="55">
        <v>21</v>
      </c>
      <c r="C490" s="56">
        <v>20</v>
      </c>
      <c r="D490" s="55">
        <v>107</v>
      </c>
      <c r="E490" s="56">
        <v>146</v>
      </c>
      <c r="F490" s="57"/>
      <c r="G490" s="55">
        <f>B490-C490</f>
        <v>1</v>
      </c>
      <c r="H490" s="56">
        <f>D490-E490</f>
        <v>-39</v>
      </c>
      <c r="I490" s="77">
        <f>IF(C490=0, "-", IF(G490/C490&lt;10, G490/C490, "&gt;999%"))</f>
        <v>0.05</v>
      </c>
      <c r="J490" s="78">
        <f>IF(E490=0, "-", IF(H490/E490&lt;10, H490/E490, "&gt;999%"))</f>
        <v>-0.26712328767123289</v>
      </c>
    </row>
    <row r="491" spans="1:10" s="38" customFormat="1" x14ac:dyDescent="0.2">
      <c r="A491" s="143" t="s">
        <v>700</v>
      </c>
      <c r="B491" s="32">
        <v>21</v>
      </c>
      <c r="C491" s="33">
        <v>20</v>
      </c>
      <c r="D491" s="32">
        <v>107</v>
      </c>
      <c r="E491" s="33">
        <v>146</v>
      </c>
      <c r="F491" s="34"/>
      <c r="G491" s="32">
        <f>B491-C491</f>
        <v>1</v>
      </c>
      <c r="H491" s="33">
        <f>D491-E491</f>
        <v>-39</v>
      </c>
      <c r="I491" s="35">
        <f>IF(C491=0, "-", IF(G491/C491&lt;10, G491/C491, "&gt;999%"))</f>
        <v>0.05</v>
      </c>
      <c r="J491" s="36">
        <f>IF(E491=0, "-", IF(H491/E491&lt;10, H491/E491, "&gt;999%"))</f>
        <v>-0.26712328767123289</v>
      </c>
    </row>
    <row r="492" spans="1:10" x14ac:dyDescent="0.2">
      <c r="A492" s="142"/>
      <c r="B492" s="63"/>
      <c r="C492" s="64"/>
      <c r="D492" s="63"/>
      <c r="E492" s="64"/>
      <c r="F492" s="65"/>
      <c r="G492" s="63"/>
      <c r="H492" s="64"/>
      <c r="I492" s="79"/>
      <c r="J492" s="80"/>
    </row>
    <row r="493" spans="1:10" x14ac:dyDescent="0.2">
      <c r="A493" s="111" t="s">
        <v>93</v>
      </c>
      <c r="B493" s="55"/>
      <c r="C493" s="56"/>
      <c r="D493" s="55"/>
      <c r="E493" s="56"/>
      <c r="F493" s="57"/>
      <c r="G493" s="55"/>
      <c r="H493" s="56"/>
      <c r="I493" s="77"/>
      <c r="J493" s="78"/>
    </row>
    <row r="494" spans="1:10" x14ac:dyDescent="0.2">
      <c r="A494" s="117" t="s">
        <v>186</v>
      </c>
      <c r="B494" s="55">
        <v>21</v>
      </c>
      <c r="C494" s="56">
        <v>27</v>
      </c>
      <c r="D494" s="55">
        <v>81</v>
      </c>
      <c r="E494" s="56">
        <v>88</v>
      </c>
      <c r="F494" s="57"/>
      <c r="G494" s="55">
        <f t="shared" ref="G494:G500" si="92">B494-C494</f>
        <v>-6</v>
      </c>
      <c r="H494" s="56">
        <f t="shared" ref="H494:H500" si="93">D494-E494</f>
        <v>-7</v>
      </c>
      <c r="I494" s="77">
        <f t="shared" ref="I494:I500" si="94">IF(C494=0, "-", IF(G494/C494&lt;10, G494/C494, "&gt;999%"))</f>
        <v>-0.22222222222222221</v>
      </c>
      <c r="J494" s="78">
        <f t="shared" ref="J494:J500" si="95">IF(E494=0, "-", IF(H494/E494&lt;10, H494/E494, "&gt;999%"))</f>
        <v>-7.9545454545454544E-2</v>
      </c>
    </row>
    <row r="495" spans="1:10" x14ac:dyDescent="0.2">
      <c r="A495" s="117" t="s">
        <v>445</v>
      </c>
      <c r="B495" s="55">
        <v>47</v>
      </c>
      <c r="C495" s="56">
        <v>49</v>
      </c>
      <c r="D495" s="55">
        <v>149</v>
      </c>
      <c r="E495" s="56">
        <v>207</v>
      </c>
      <c r="F495" s="57"/>
      <c r="G495" s="55">
        <f t="shared" si="92"/>
        <v>-2</v>
      </c>
      <c r="H495" s="56">
        <f t="shared" si="93"/>
        <v>-58</v>
      </c>
      <c r="I495" s="77">
        <f t="shared" si="94"/>
        <v>-4.0816326530612242E-2</v>
      </c>
      <c r="J495" s="78">
        <f t="shared" si="95"/>
        <v>-0.28019323671497587</v>
      </c>
    </row>
    <row r="496" spans="1:10" x14ac:dyDescent="0.2">
      <c r="A496" s="117" t="s">
        <v>488</v>
      </c>
      <c r="B496" s="55">
        <v>77</v>
      </c>
      <c r="C496" s="56">
        <v>97</v>
      </c>
      <c r="D496" s="55">
        <v>250</v>
      </c>
      <c r="E496" s="56">
        <v>339</v>
      </c>
      <c r="F496" s="57"/>
      <c r="G496" s="55">
        <f t="shared" si="92"/>
        <v>-20</v>
      </c>
      <c r="H496" s="56">
        <f t="shared" si="93"/>
        <v>-89</v>
      </c>
      <c r="I496" s="77">
        <f t="shared" si="94"/>
        <v>-0.20618556701030927</v>
      </c>
      <c r="J496" s="78">
        <f t="shared" si="95"/>
        <v>-0.26253687315634217</v>
      </c>
    </row>
    <row r="497" spans="1:10" x14ac:dyDescent="0.2">
      <c r="A497" s="117" t="s">
        <v>245</v>
      </c>
      <c r="B497" s="55">
        <v>64</v>
      </c>
      <c r="C497" s="56">
        <v>127</v>
      </c>
      <c r="D497" s="55">
        <v>254</v>
      </c>
      <c r="E497" s="56">
        <v>366</v>
      </c>
      <c r="F497" s="57"/>
      <c r="G497" s="55">
        <f t="shared" si="92"/>
        <v>-63</v>
      </c>
      <c r="H497" s="56">
        <f t="shared" si="93"/>
        <v>-112</v>
      </c>
      <c r="I497" s="77">
        <f t="shared" si="94"/>
        <v>-0.49606299212598426</v>
      </c>
      <c r="J497" s="78">
        <f t="shared" si="95"/>
        <v>-0.30601092896174864</v>
      </c>
    </row>
    <row r="498" spans="1:10" x14ac:dyDescent="0.2">
      <c r="A498" s="117" t="s">
        <v>216</v>
      </c>
      <c r="B498" s="55">
        <v>0</v>
      </c>
      <c r="C498" s="56">
        <v>9</v>
      </c>
      <c r="D498" s="55">
        <v>27</v>
      </c>
      <c r="E498" s="56">
        <v>40</v>
      </c>
      <c r="F498" s="57"/>
      <c r="G498" s="55">
        <f t="shared" si="92"/>
        <v>-9</v>
      </c>
      <c r="H498" s="56">
        <f t="shared" si="93"/>
        <v>-13</v>
      </c>
      <c r="I498" s="77">
        <f t="shared" si="94"/>
        <v>-1</v>
      </c>
      <c r="J498" s="78">
        <f t="shared" si="95"/>
        <v>-0.32500000000000001</v>
      </c>
    </row>
    <row r="499" spans="1:10" x14ac:dyDescent="0.2">
      <c r="A499" s="117" t="s">
        <v>273</v>
      </c>
      <c r="B499" s="55">
        <v>12</v>
      </c>
      <c r="C499" s="56">
        <v>64</v>
      </c>
      <c r="D499" s="55">
        <v>25</v>
      </c>
      <c r="E499" s="56">
        <v>158</v>
      </c>
      <c r="F499" s="57"/>
      <c r="G499" s="55">
        <f t="shared" si="92"/>
        <v>-52</v>
      </c>
      <c r="H499" s="56">
        <f t="shared" si="93"/>
        <v>-133</v>
      </c>
      <c r="I499" s="77">
        <f t="shared" si="94"/>
        <v>-0.8125</v>
      </c>
      <c r="J499" s="78">
        <f t="shared" si="95"/>
        <v>-0.84177215189873422</v>
      </c>
    </row>
    <row r="500" spans="1:10" s="38" customFormat="1" x14ac:dyDescent="0.2">
      <c r="A500" s="143" t="s">
        <v>701</v>
      </c>
      <c r="B500" s="32">
        <v>221</v>
      </c>
      <c r="C500" s="33">
        <v>373</v>
      </c>
      <c r="D500" s="32">
        <v>786</v>
      </c>
      <c r="E500" s="33">
        <v>1198</v>
      </c>
      <c r="F500" s="34"/>
      <c r="G500" s="32">
        <f t="shared" si="92"/>
        <v>-152</v>
      </c>
      <c r="H500" s="33">
        <f t="shared" si="93"/>
        <v>-412</v>
      </c>
      <c r="I500" s="35">
        <f t="shared" si="94"/>
        <v>-0.40750670241286863</v>
      </c>
      <c r="J500" s="36">
        <f t="shared" si="95"/>
        <v>-0.34390651085141904</v>
      </c>
    </row>
    <row r="501" spans="1:10" x14ac:dyDescent="0.2">
      <c r="A501" s="142"/>
      <c r="B501" s="63"/>
      <c r="C501" s="64"/>
      <c r="D501" s="63"/>
      <c r="E501" s="64"/>
      <c r="F501" s="65"/>
      <c r="G501" s="63"/>
      <c r="H501" s="64"/>
      <c r="I501" s="79"/>
      <c r="J501" s="80"/>
    </row>
    <row r="502" spans="1:10" x14ac:dyDescent="0.2">
      <c r="A502" s="111" t="s">
        <v>94</v>
      </c>
      <c r="B502" s="55"/>
      <c r="C502" s="56"/>
      <c r="D502" s="55"/>
      <c r="E502" s="56"/>
      <c r="F502" s="57"/>
      <c r="G502" s="55"/>
      <c r="H502" s="56"/>
      <c r="I502" s="77"/>
      <c r="J502" s="78"/>
    </row>
    <row r="503" spans="1:10" x14ac:dyDescent="0.2">
      <c r="A503" s="117" t="s">
        <v>446</v>
      </c>
      <c r="B503" s="55">
        <v>9</v>
      </c>
      <c r="C503" s="56">
        <v>0</v>
      </c>
      <c r="D503" s="55">
        <v>27</v>
      </c>
      <c r="E503" s="56">
        <v>0</v>
      </c>
      <c r="F503" s="57"/>
      <c r="G503" s="55">
        <f t="shared" ref="G503:G508" si="96">B503-C503</f>
        <v>9</v>
      </c>
      <c r="H503" s="56">
        <f t="shared" ref="H503:H508" si="97">D503-E503</f>
        <v>27</v>
      </c>
      <c r="I503" s="77" t="str">
        <f t="shared" ref="I503:I508" si="98">IF(C503=0, "-", IF(G503/C503&lt;10, G503/C503, "&gt;999%"))</f>
        <v>-</v>
      </c>
      <c r="J503" s="78" t="str">
        <f t="shared" ref="J503:J508" si="99">IF(E503=0, "-", IF(H503/E503&lt;10, H503/E503, "&gt;999%"))</f>
        <v>-</v>
      </c>
    </row>
    <row r="504" spans="1:10" x14ac:dyDescent="0.2">
      <c r="A504" s="117" t="s">
        <v>591</v>
      </c>
      <c r="B504" s="55">
        <v>41</v>
      </c>
      <c r="C504" s="56">
        <v>0</v>
      </c>
      <c r="D504" s="55">
        <v>113</v>
      </c>
      <c r="E504" s="56">
        <v>0</v>
      </c>
      <c r="F504" s="57"/>
      <c r="G504" s="55">
        <f t="shared" si="96"/>
        <v>41</v>
      </c>
      <c r="H504" s="56">
        <f t="shared" si="97"/>
        <v>113</v>
      </c>
      <c r="I504" s="77" t="str">
        <f t="shared" si="98"/>
        <v>-</v>
      </c>
      <c r="J504" s="78" t="str">
        <f t="shared" si="99"/>
        <v>-</v>
      </c>
    </row>
    <row r="505" spans="1:10" x14ac:dyDescent="0.2">
      <c r="A505" s="117" t="s">
        <v>489</v>
      </c>
      <c r="B505" s="55">
        <v>16</v>
      </c>
      <c r="C505" s="56">
        <v>0</v>
      </c>
      <c r="D505" s="55">
        <v>44</v>
      </c>
      <c r="E505" s="56">
        <v>0</v>
      </c>
      <c r="F505" s="57"/>
      <c r="G505" s="55">
        <f t="shared" si="96"/>
        <v>16</v>
      </c>
      <c r="H505" s="56">
        <f t="shared" si="97"/>
        <v>44</v>
      </c>
      <c r="I505" s="77" t="str">
        <f t="shared" si="98"/>
        <v>-</v>
      </c>
      <c r="J505" s="78" t="str">
        <f t="shared" si="99"/>
        <v>-</v>
      </c>
    </row>
    <row r="506" spans="1:10" x14ac:dyDescent="0.2">
      <c r="A506" s="117" t="s">
        <v>389</v>
      </c>
      <c r="B506" s="55">
        <v>2</v>
      </c>
      <c r="C506" s="56">
        <v>0</v>
      </c>
      <c r="D506" s="55">
        <v>15</v>
      </c>
      <c r="E506" s="56">
        <v>0</v>
      </c>
      <c r="F506" s="57"/>
      <c r="G506" s="55">
        <f t="shared" si="96"/>
        <v>2</v>
      </c>
      <c r="H506" s="56">
        <f t="shared" si="97"/>
        <v>15</v>
      </c>
      <c r="I506" s="77" t="str">
        <f t="shared" si="98"/>
        <v>-</v>
      </c>
      <c r="J506" s="78" t="str">
        <f t="shared" si="99"/>
        <v>-</v>
      </c>
    </row>
    <row r="507" spans="1:10" x14ac:dyDescent="0.2">
      <c r="A507" s="117" t="s">
        <v>409</v>
      </c>
      <c r="B507" s="55">
        <v>0</v>
      </c>
      <c r="C507" s="56">
        <v>0</v>
      </c>
      <c r="D507" s="55">
        <v>8</v>
      </c>
      <c r="E507" s="56">
        <v>0</v>
      </c>
      <c r="F507" s="57"/>
      <c r="G507" s="55">
        <f t="shared" si="96"/>
        <v>0</v>
      </c>
      <c r="H507" s="56">
        <f t="shared" si="97"/>
        <v>8</v>
      </c>
      <c r="I507" s="77" t="str">
        <f t="shared" si="98"/>
        <v>-</v>
      </c>
      <c r="J507" s="78" t="str">
        <f t="shared" si="99"/>
        <v>-</v>
      </c>
    </row>
    <row r="508" spans="1:10" s="38" customFormat="1" x14ac:dyDescent="0.2">
      <c r="A508" s="143" t="s">
        <v>702</v>
      </c>
      <c r="B508" s="32">
        <v>68</v>
      </c>
      <c r="C508" s="33">
        <v>0</v>
      </c>
      <c r="D508" s="32">
        <v>207</v>
      </c>
      <c r="E508" s="33">
        <v>0</v>
      </c>
      <c r="F508" s="34"/>
      <c r="G508" s="32">
        <f t="shared" si="96"/>
        <v>68</v>
      </c>
      <c r="H508" s="33">
        <f t="shared" si="97"/>
        <v>207</v>
      </c>
      <c r="I508" s="35" t="str">
        <f t="shared" si="98"/>
        <v>-</v>
      </c>
      <c r="J508" s="36" t="str">
        <f t="shared" si="99"/>
        <v>-</v>
      </c>
    </row>
    <row r="509" spans="1:10" x14ac:dyDescent="0.2">
      <c r="A509" s="142"/>
      <c r="B509" s="63"/>
      <c r="C509" s="64"/>
      <c r="D509" s="63"/>
      <c r="E509" s="64"/>
      <c r="F509" s="65"/>
      <c r="G509" s="63"/>
      <c r="H509" s="64"/>
      <c r="I509" s="79"/>
      <c r="J509" s="80"/>
    </row>
    <row r="510" spans="1:10" x14ac:dyDescent="0.2">
      <c r="A510" s="111" t="s">
        <v>95</v>
      </c>
      <c r="B510" s="55"/>
      <c r="C510" s="56"/>
      <c r="D510" s="55"/>
      <c r="E510" s="56"/>
      <c r="F510" s="57"/>
      <c r="G510" s="55"/>
      <c r="H510" s="56"/>
      <c r="I510" s="77"/>
      <c r="J510" s="78"/>
    </row>
    <row r="511" spans="1:10" x14ac:dyDescent="0.2">
      <c r="A511" s="117" t="s">
        <v>332</v>
      </c>
      <c r="B511" s="55">
        <v>1</v>
      </c>
      <c r="C511" s="56">
        <v>11</v>
      </c>
      <c r="D511" s="55">
        <v>22</v>
      </c>
      <c r="E511" s="56">
        <v>29</v>
      </c>
      <c r="F511" s="57"/>
      <c r="G511" s="55">
        <f t="shared" ref="G511:G519" si="100">B511-C511</f>
        <v>-10</v>
      </c>
      <c r="H511" s="56">
        <f t="shared" ref="H511:H519" si="101">D511-E511</f>
        <v>-7</v>
      </c>
      <c r="I511" s="77">
        <f t="shared" ref="I511:I519" si="102">IF(C511=0, "-", IF(G511/C511&lt;10, G511/C511, "&gt;999%"))</f>
        <v>-0.90909090909090906</v>
      </c>
      <c r="J511" s="78">
        <f t="shared" ref="J511:J519" si="103">IF(E511=0, "-", IF(H511/E511&lt;10, H511/E511, "&gt;999%"))</f>
        <v>-0.2413793103448276</v>
      </c>
    </row>
    <row r="512" spans="1:10" x14ac:dyDescent="0.2">
      <c r="A512" s="117" t="s">
        <v>447</v>
      </c>
      <c r="B512" s="55">
        <v>366</v>
      </c>
      <c r="C512" s="56">
        <v>667</v>
      </c>
      <c r="D512" s="55">
        <v>1239</v>
      </c>
      <c r="E512" s="56">
        <v>1843</v>
      </c>
      <c r="F512" s="57"/>
      <c r="G512" s="55">
        <f t="shared" si="100"/>
        <v>-301</v>
      </c>
      <c r="H512" s="56">
        <f t="shared" si="101"/>
        <v>-604</v>
      </c>
      <c r="I512" s="77">
        <f t="shared" si="102"/>
        <v>-0.45127436281859068</v>
      </c>
      <c r="J512" s="78">
        <f t="shared" si="103"/>
        <v>-0.32772653282691266</v>
      </c>
    </row>
    <row r="513" spans="1:10" x14ac:dyDescent="0.2">
      <c r="A513" s="117" t="s">
        <v>217</v>
      </c>
      <c r="B513" s="55">
        <v>86</v>
      </c>
      <c r="C513" s="56">
        <v>156</v>
      </c>
      <c r="D513" s="55">
        <v>270</v>
      </c>
      <c r="E513" s="56">
        <v>485</v>
      </c>
      <c r="F513" s="57"/>
      <c r="G513" s="55">
        <f t="shared" si="100"/>
        <v>-70</v>
      </c>
      <c r="H513" s="56">
        <f t="shared" si="101"/>
        <v>-215</v>
      </c>
      <c r="I513" s="77">
        <f t="shared" si="102"/>
        <v>-0.44871794871794873</v>
      </c>
      <c r="J513" s="78">
        <f t="shared" si="103"/>
        <v>-0.44329896907216493</v>
      </c>
    </row>
    <row r="514" spans="1:10" x14ac:dyDescent="0.2">
      <c r="A514" s="117" t="s">
        <v>246</v>
      </c>
      <c r="B514" s="55">
        <v>4</v>
      </c>
      <c r="C514" s="56">
        <v>5</v>
      </c>
      <c r="D514" s="55">
        <v>36</v>
      </c>
      <c r="E514" s="56">
        <v>24</v>
      </c>
      <c r="F514" s="57"/>
      <c r="G514" s="55">
        <f t="shared" si="100"/>
        <v>-1</v>
      </c>
      <c r="H514" s="56">
        <f t="shared" si="101"/>
        <v>12</v>
      </c>
      <c r="I514" s="77">
        <f t="shared" si="102"/>
        <v>-0.2</v>
      </c>
      <c r="J514" s="78">
        <f t="shared" si="103"/>
        <v>0.5</v>
      </c>
    </row>
    <row r="515" spans="1:10" x14ac:dyDescent="0.2">
      <c r="A515" s="117" t="s">
        <v>247</v>
      </c>
      <c r="B515" s="55">
        <v>27</v>
      </c>
      <c r="C515" s="56">
        <v>27</v>
      </c>
      <c r="D515" s="55">
        <v>72</v>
      </c>
      <c r="E515" s="56">
        <v>140</v>
      </c>
      <c r="F515" s="57"/>
      <c r="G515" s="55">
        <f t="shared" si="100"/>
        <v>0</v>
      </c>
      <c r="H515" s="56">
        <f t="shared" si="101"/>
        <v>-68</v>
      </c>
      <c r="I515" s="77">
        <f t="shared" si="102"/>
        <v>0</v>
      </c>
      <c r="J515" s="78">
        <f t="shared" si="103"/>
        <v>-0.48571428571428571</v>
      </c>
    </row>
    <row r="516" spans="1:10" x14ac:dyDescent="0.2">
      <c r="A516" s="117" t="s">
        <v>490</v>
      </c>
      <c r="B516" s="55">
        <v>156</v>
      </c>
      <c r="C516" s="56">
        <v>198</v>
      </c>
      <c r="D516" s="55">
        <v>574</v>
      </c>
      <c r="E516" s="56">
        <v>1180</v>
      </c>
      <c r="F516" s="57"/>
      <c r="G516" s="55">
        <f t="shared" si="100"/>
        <v>-42</v>
      </c>
      <c r="H516" s="56">
        <f t="shared" si="101"/>
        <v>-606</v>
      </c>
      <c r="I516" s="77">
        <f t="shared" si="102"/>
        <v>-0.21212121212121213</v>
      </c>
      <c r="J516" s="78">
        <f t="shared" si="103"/>
        <v>-0.51355932203389831</v>
      </c>
    </row>
    <row r="517" spans="1:10" x14ac:dyDescent="0.2">
      <c r="A517" s="117" t="s">
        <v>218</v>
      </c>
      <c r="B517" s="55">
        <v>16</v>
      </c>
      <c r="C517" s="56">
        <v>18</v>
      </c>
      <c r="D517" s="55">
        <v>101</v>
      </c>
      <c r="E517" s="56">
        <v>92</v>
      </c>
      <c r="F517" s="57"/>
      <c r="G517" s="55">
        <f t="shared" si="100"/>
        <v>-2</v>
      </c>
      <c r="H517" s="56">
        <f t="shared" si="101"/>
        <v>9</v>
      </c>
      <c r="I517" s="77">
        <f t="shared" si="102"/>
        <v>-0.1111111111111111</v>
      </c>
      <c r="J517" s="78">
        <f t="shared" si="103"/>
        <v>9.7826086956521743E-2</v>
      </c>
    </row>
    <row r="518" spans="1:10" x14ac:dyDescent="0.2">
      <c r="A518" s="117" t="s">
        <v>410</v>
      </c>
      <c r="B518" s="55">
        <v>235</v>
      </c>
      <c r="C518" s="56">
        <v>351</v>
      </c>
      <c r="D518" s="55">
        <v>731</v>
      </c>
      <c r="E518" s="56">
        <v>1151</v>
      </c>
      <c r="F518" s="57"/>
      <c r="G518" s="55">
        <f t="shared" si="100"/>
        <v>-116</v>
      </c>
      <c r="H518" s="56">
        <f t="shared" si="101"/>
        <v>-420</v>
      </c>
      <c r="I518" s="77">
        <f t="shared" si="102"/>
        <v>-0.33048433048433046</v>
      </c>
      <c r="J518" s="78">
        <f t="shared" si="103"/>
        <v>-0.36490008688097308</v>
      </c>
    </row>
    <row r="519" spans="1:10" s="38" customFormat="1" x14ac:dyDescent="0.2">
      <c r="A519" s="143" t="s">
        <v>703</v>
      </c>
      <c r="B519" s="32">
        <v>891</v>
      </c>
      <c r="C519" s="33">
        <v>1433</v>
      </c>
      <c r="D519" s="32">
        <v>3045</v>
      </c>
      <c r="E519" s="33">
        <v>4944</v>
      </c>
      <c r="F519" s="34"/>
      <c r="G519" s="32">
        <f t="shared" si="100"/>
        <v>-542</v>
      </c>
      <c r="H519" s="33">
        <f t="shared" si="101"/>
        <v>-1899</v>
      </c>
      <c r="I519" s="35">
        <f t="shared" si="102"/>
        <v>-0.37822749476622469</v>
      </c>
      <c r="J519" s="36">
        <f t="shared" si="103"/>
        <v>-0.38410194174757284</v>
      </c>
    </row>
    <row r="520" spans="1:10" x14ac:dyDescent="0.2">
      <c r="A520" s="142"/>
      <c r="B520" s="63"/>
      <c r="C520" s="64"/>
      <c r="D520" s="63"/>
      <c r="E520" s="64"/>
      <c r="F520" s="65"/>
      <c r="G520" s="63"/>
      <c r="H520" s="64"/>
      <c r="I520" s="79"/>
      <c r="J520" s="80"/>
    </row>
    <row r="521" spans="1:10" x14ac:dyDescent="0.2">
      <c r="A521" s="111" t="s">
        <v>96</v>
      </c>
      <c r="B521" s="55"/>
      <c r="C521" s="56"/>
      <c r="D521" s="55"/>
      <c r="E521" s="56"/>
      <c r="F521" s="57"/>
      <c r="G521" s="55"/>
      <c r="H521" s="56"/>
      <c r="I521" s="77"/>
      <c r="J521" s="78"/>
    </row>
    <row r="522" spans="1:10" x14ac:dyDescent="0.2">
      <c r="A522" s="117" t="s">
        <v>187</v>
      </c>
      <c r="B522" s="55">
        <v>97</v>
      </c>
      <c r="C522" s="56">
        <v>48</v>
      </c>
      <c r="D522" s="55">
        <v>518</v>
      </c>
      <c r="E522" s="56">
        <v>233</v>
      </c>
      <c r="F522" s="57"/>
      <c r="G522" s="55">
        <f t="shared" ref="G522:G529" si="104">B522-C522</f>
        <v>49</v>
      </c>
      <c r="H522" s="56">
        <f t="shared" ref="H522:H529" si="105">D522-E522</f>
        <v>285</v>
      </c>
      <c r="I522" s="77">
        <f t="shared" ref="I522:I529" si="106">IF(C522=0, "-", IF(G522/C522&lt;10, G522/C522, "&gt;999%"))</f>
        <v>1.0208333333333333</v>
      </c>
      <c r="J522" s="78">
        <f t="shared" ref="J522:J529" si="107">IF(E522=0, "-", IF(H522/E522&lt;10, H522/E522, "&gt;999%"))</f>
        <v>1.2231759656652361</v>
      </c>
    </row>
    <row r="523" spans="1:10" x14ac:dyDescent="0.2">
      <c r="A523" s="117" t="s">
        <v>448</v>
      </c>
      <c r="B523" s="55">
        <v>0</v>
      </c>
      <c r="C523" s="56">
        <v>0</v>
      </c>
      <c r="D523" s="55">
        <v>0</v>
      </c>
      <c r="E523" s="56">
        <v>23</v>
      </c>
      <c r="F523" s="57"/>
      <c r="G523" s="55">
        <f t="shared" si="104"/>
        <v>0</v>
      </c>
      <c r="H523" s="56">
        <f t="shared" si="105"/>
        <v>-23</v>
      </c>
      <c r="I523" s="77" t="str">
        <f t="shared" si="106"/>
        <v>-</v>
      </c>
      <c r="J523" s="78">
        <f t="shared" si="107"/>
        <v>-1</v>
      </c>
    </row>
    <row r="524" spans="1:10" x14ac:dyDescent="0.2">
      <c r="A524" s="117" t="s">
        <v>390</v>
      </c>
      <c r="B524" s="55">
        <v>11</v>
      </c>
      <c r="C524" s="56">
        <v>25</v>
      </c>
      <c r="D524" s="55">
        <v>35</v>
      </c>
      <c r="E524" s="56">
        <v>156</v>
      </c>
      <c r="F524" s="57"/>
      <c r="G524" s="55">
        <f t="shared" si="104"/>
        <v>-14</v>
      </c>
      <c r="H524" s="56">
        <f t="shared" si="105"/>
        <v>-121</v>
      </c>
      <c r="I524" s="77">
        <f t="shared" si="106"/>
        <v>-0.56000000000000005</v>
      </c>
      <c r="J524" s="78">
        <f t="shared" si="107"/>
        <v>-0.77564102564102566</v>
      </c>
    </row>
    <row r="525" spans="1:10" x14ac:dyDescent="0.2">
      <c r="A525" s="117" t="s">
        <v>391</v>
      </c>
      <c r="B525" s="55">
        <v>10</v>
      </c>
      <c r="C525" s="56">
        <v>29</v>
      </c>
      <c r="D525" s="55">
        <v>128</v>
      </c>
      <c r="E525" s="56">
        <v>143</v>
      </c>
      <c r="F525" s="57"/>
      <c r="G525" s="55">
        <f t="shared" si="104"/>
        <v>-19</v>
      </c>
      <c r="H525" s="56">
        <f t="shared" si="105"/>
        <v>-15</v>
      </c>
      <c r="I525" s="77">
        <f t="shared" si="106"/>
        <v>-0.65517241379310343</v>
      </c>
      <c r="J525" s="78">
        <f t="shared" si="107"/>
        <v>-0.1048951048951049</v>
      </c>
    </row>
    <row r="526" spans="1:10" x14ac:dyDescent="0.2">
      <c r="A526" s="117" t="s">
        <v>411</v>
      </c>
      <c r="B526" s="55">
        <v>20</v>
      </c>
      <c r="C526" s="56">
        <v>36</v>
      </c>
      <c r="D526" s="55">
        <v>66</v>
      </c>
      <c r="E526" s="56">
        <v>86</v>
      </c>
      <c r="F526" s="57"/>
      <c r="G526" s="55">
        <f t="shared" si="104"/>
        <v>-16</v>
      </c>
      <c r="H526" s="56">
        <f t="shared" si="105"/>
        <v>-20</v>
      </c>
      <c r="I526" s="77">
        <f t="shared" si="106"/>
        <v>-0.44444444444444442</v>
      </c>
      <c r="J526" s="78">
        <f t="shared" si="107"/>
        <v>-0.23255813953488372</v>
      </c>
    </row>
    <row r="527" spans="1:10" x14ac:dyDescent="0.2">
      <c r="A527" s="117" t="s">
        <v>188</v>
      </c>
      <c r="B527" s="55">
        <v>95</v>
      </c>
      <c r="C527" s="56">
        <v>237</v>
      </c>
      <c r="D527" s="55">
        <v>487</v>
      </c>
      <c r="E527" s="56">
        <v>1274</v>
      </c>
      <c r="F527" s="57"/>
      <c r="G527" s="55">
        <f t="shared" si="104"/>
        <v>-142</v>
      </c>
      <c r="H527" s="56">
        <f t="shared" si="105"/>
        <v>-787</v>
      </c>
      <c r="I527" s="77">
        <f t="shared" si="106"/>
        <v>-0.59915611814345993</v>
      </c>
      <c r="J527" s="78">
        <f t="shared" si="107"/>
        <v>-0.61773940345368916</v>
      </c>
    </row>
    <row r="528" spans="1:10" x14ac:dyDescent="0.2">
      <c r="A528" s="117" t="s">
        <v>412</v>
      </c>
      <c r="B528" s="55">
        <v>82</v>
      </c>
      <c r="C528" s="56">
        <v>138</v>
      </c>
      <c r="D528" s="55">
        <v>380</v>
      </c>
      <c r="E528" s="56">
        <v>607</v>
      </c>
      <c r="F528" s="57"/>
      <c r="G528" s="55">
        <f t="shared" si="104"/>
        <v>-56</v>
      </c>
      <c r="H528" s="56">
        <f t="shared" si="105"/>
        <v>-227</v>
      </c>
      <c r="I528" s="77">
        <f t="shared" si="106"/>
        <v>-0.40579710144927539</v>
      </c>
      <c r="J528" s="78">
        <f t="shared" si="107"/>
        <v>-0.37397034596375617</v>
      </c>
    </row>
    <row r="529" spans="1:10" s="38" customFormat="1" x14ac:dyDescent="0.2">
      <c r="A529" s="143" t="s">
        <v>704</v>
      </c>
      <c r="B529" s="32">
        <v>315</v>
      </c>
      <c r="C529" s="33">
        <v>513</v>
      </c>
      <c r="D529" s="32">
        <v>1614</v>
      </c>
      <c r="E529" s="33">
        <v>2522</v>
      </c>
      <c r="F529" s="34"/>
      <c r="G529" s="32">
        <f t="shared" si="104"/>
        <v>-198</v>
      </c>
      <c r="H529" s="33">
        <f t="shared" si="105"/>
        <v>-908</v>
      </c>
      <c r="I529" s="35">
        <f t="shared" si="106"/>
        <v>-0.38596491228070173</v>
      </c>
      <c r="J529" s="36">
        <f t="shared" si="107"/>
        <v>-0.36003172085646312</v>
      </c>
    </row>
    <row r="530" spans="1:10" x14ac:dyDescent="0.2">
      <c r="A530" s="142"/>
      <c r="B530" s="63"/>
      <c r="C530" s="64"/>
      <c r="D530" s="63"/>
      <c r="E530" s="64"/>
      <c r="F530" s="65"/>
      <c r="G530" s="63"/>
      <c r="H530" s="64"/>
      <c r="I530" s="79"/>
      <c r="J530" s="80"/>
    </row>
    <row r="531" spans="1:10" x14ac:dyDescent="0.2">
      <c r="A531" s="111" t="s">
        <v>97</v>
      </c>
      <c r="B531" s="55"/>
      <c r="C531" s="56"/>
      <c r="D531" s="55"/>
      <c r="E531" s="56"/>
      <c r="F531" s="57"/>
      <c r="G531" s="55"/>
      <c r="H531" s="56"/>
      <c r="I531" s="77"/>
      <c r="J531" s="78"/>
    </row>
    <row r="532" spans="1:10" x14ac:dyDescent="0.2">
      <c r="A532" s="117" t="s">
        <v>333</v>
      </c>
      <c r="B532" s="55">
        <v>10</v>
      </c>
      <c r="C532" s="56">
        <v>10</v>
      </c>
      <c r="D532" s="55">
        <v>50</v>
      </c>
      <c r="E532" s="56">
        <v>63</v>
      </c>
      <c r="F532" s="57"/>
      <c r="G532" s="55">
        <f t="shared" ref="G532:G555" si="108">B532-C532</f>
        <v>0</v>
      </c>
      <c r="H532" s="56">
        <f t="shared" ref="H532:H555" si="109">D532-E532</f>
        <v>-13</v>
      </c>
      <c r="I532" s="77">
        <f t="shared" ref="I532:I555" si="110">IF(C532=0, "-", IF(G532/C532&lt;10, G532/C532, "&gt;999%"))</f>
        <v>0</v>
      </c>
      <c r="J532" s="78">
        <f t="shared" ref="J532:J555" si="111">IF(E532=0, "-", IF(H532/E532&lt;10, H532/E532, "&gt;999%"))</f>
        <v>-0.20634920634920634</v>
      </c>
    </row>
    <row r="533" spans="1:10" x14ac:dyDescent="0.2">
      <c r="A533" s="117" t="s">
        <v>248</v>
      </c>
      <c r="B533" s="55">
        <v>267</v>
      </c>
      <c r="C533" s="56">
        <v>340</v>
      </c>
      <c r="D533" s="55">
        <v>1682</v>
      </c>
      <c r="E533" s="56">
        <v>2124</v>
      </c>
      <c r="F533" s="57"/>
      <c r="G533" s="55">
        <f t="shared" si="108"/>
        <v>-73</v>
      </c>
      <c r="H533" s="56">
        <f t="shared" si="109"/>
        <v>-442</v>
      </c>
      <c r="I533" s="77">
        <f t="shared" si="110"/>
        <v>-0.21470588235294116</v>
      </c>
      <c r="J533" s="78">
        <f t="shared" si="111"/>
        <v>-0.20809792843691149</v>
      </c>
    </row>
    <row r="534" spans="1:10" x14ac:dyDescent="0.2">
      <c r="A534" s="117" t="s">
        <v>413</v>
      </c>
      <c r="B534" s="55">
        <v>267</v>
      </c>
      <c r="C534" s="56">
        <v>226</v>
      </c>
      <c r="D534" s="55">
        <v>1076</v>
      </c>
      <c r="E534" s="56">
        <v>1153</v>
      </c>
      <c r="F534" s="57"/>
      <c r="G534" s="55">
        <f t="shared" si="108"/>
        <v>41</v>
      </c>
      <c r="H534" s="56">
        <f t="shared" si="109"/>
        <v>-77</v>
      </c>
      <c r="I534" s="77">
        <f t="shared" si="110"/>
        <v>0.18141592920353983</v>
      </c>
      <c r="J534" s="78">
        <f t="shared" si="111"/>
        <v>-6.6782307025151783E-2</v>
      </c>
    </row>
    <row r="535" spans="1:10" x14ac:dyDescent="0.2">
      <c r="A535" s="117" t="s">
        <v>545</v>
      </c>
      <c r="B535" s="55">
        <v>3</v>
      </c>
      <c r="C535" s="56">
        <v>3</v>
      </c>
      <c r="D535" s="55">
        <v>20</v>
      </c>
      <c r="E535" s="56">
        <v>9</v>
      </c>
      <c r="F535" s="57"/>
      <c r="G535" s="55">
        <f t="shared" si="108"/>
        <v>0</v>
      </c>
      <c r="H535" s="56">
        <f t="shared" si="109"/>
        <v>11</v>
      </c>
      <c r="I535" s="77">
        <f t="shared" si="110"/>
        <v>0</v>
      </c>
      <c r="J535" s="78">
        <f t="shared" si="111"/>
        <v>1.2222222222222223</v>
      </c>
    </row>
    <row r="536" spans="1:10" x14ac:dyDescent="0.2">
      <c r="A536" s="117" t="s">
        <v>219</v>
      </c>
      <c r="B536" s="55">
        <v>604</v>
      </c>
      <c r="C536" s="56">
        <v>868</v>
      </c>
      <c r="D536" s="55">
        <v>2927</v>
      </c>
      <c r="E536" s="56">
        <v>3685</v>
      </c>
      <c r="F536" s="57"/>
      <c r="G536" s="55">
        <f t="shared" si="108"/>
        <v>-264</v>
      </c>
      <c r="H536" s="56">
        <f t="shared" si="109"/>
        <v>-758</v>
      </c>
      <c r="I536" s="77">
        <f t="shared" si="110"/>
        <v>-0.30414746543778803</v>
      </c>
      <c r="J536" s="78">
        <f t="shared" si="111"/>
        <v>-0.20569877883310719</v>
      </c>
    </row>
    <row r="537" spans="1:10" x14ac:dyDescent="0.2">
      <c r="A537" s="117" t="s">
        <v>491</v>
      </c>
      <c r="B537" s="55">
        <v>0</v>
      </c>
      <c r="C537" s="56">
        <v>1</v>
      </c>
      <c r="D537" s="55">
        <v>0</v>
      </c>
      <c r="E537" s="56">
        <v>1</v>
      </c>
      <c r="F537" s="57"/>
      <c r="G537" s="55">
        <f t="shared" si="108"/>
        <v>-1</v>
      </c>
      <c r="H537" s="56">
        <f t="shared" si="109"/>
        <v>-1</v>
      </c>
      <c r="I537" s="77">
        <f t="shared" si="110"/>
        <v>-1</v>
      </c>
      <c r="J537" s="78">
        <f t="shared" si="111"/>
        <v>-1</v>
      </c>
    </row>
    <row r="538" spans="1:10" x14ac:dyDescent="0.2">
      <c r="A538" s="117" t="s">
        <v>492</v>
      </c>
      <c r="B538" s="55">
        <v>51</v>
      </c>
      <c r="C538" s="56">
        <v>57</v>
      </c>
      <c r="D538" s="55">
        <v>209</v>
      </c>
      <c r="E538" s="56">
        <v>287</v>
      </c>
      <c r="F538" s="57"/>
      <c r="G538" s="55">
        <f t="shared" si="108"/>
        <v>-6</v>
      </c>
      <c r="H538" s="56">
        <f t="shared" si="109"/>
        <v>-78</v>
      </c>
      <c r="I538" s="77">
        <f t="shared" si="110"/>
        <v>-0.10526315789473684</v>
      </c>
      <c r="J538" s="78">
        <f t="shared" si="111"/>
        <v>-0.27177700348432055</v>
      </c>
    </row>
    <row r="539" spans="1:10" x14ac:dyDescent="0.2">
      <c r="A539" s="117" t="s">
        <v>320</v>
      </c>
      <c r="B539" s="55">
        <v>8</v>
      </c>
      <c r="C539" s="56">
        <v>0</v>
      </c>
      <c r="D539" s="55">
        <v>33</v>
      </c>
      <c r="E539" s="56">
        <v>0</v>
      </c>
      <c r="F539" s="57"/>
      <c r="G539" s="55">
        <f t="shared" si="108"/>
        <v>8</v>
      </c>
      <c r="H539" s="56">
        <f t="shared" si="109"/>
        <v>33</v>
      </c>
      <c r="I539" s="77" t="str">
        <f t="shared" si="110"/>
        <v>-</v>
      </c>
      <c r="J539" s="78" t="str">
        <f t="shared" si="111"/>
        <v>-</v>
      </c>
    </row>
    <row r="540" spans="1:10" x14ac:dyDescent="0.2">
      <c r="A540" s="117" t="s">
        <v>543</v>
      </c>
      <c r="B540" s="55">
        <v>20</v>
      </c>
      <c r="C540" s="56">
        <v>50</v>
      </c>
      <c r="D540" s="55">
        <v>175</v>
      </c>
      <c r="E540" s="56">
        <v>257</v>
      </c>
      <c r="F540" s="57"/>
      <c r="G540" s="55">
        <f t="shared" si="108"/>
        <v>-30</v>
      </c>
      <c r="H540" s="56">
        <f t="shared" si="109"/>
        <v>-82</v>
      </c>
      <c r="I540" s="77">
        <f t="shared" si="110"/>
        <v>-0.6</v>
      </c>
      <c r="J540" s="78">
        <f t="shared" si="111"/>
        <v>-0.31906614785992216</v>
      </c>
    </row>
    <row r="541" spans="1:10" x14ac:dyDescent="0.2">
      <c r="A541" s="117" t="s">
        <v>562</v>
      </c>
      <c r="B541" s="55">
        <v>264</v>
      </c>
      <c r="C541" s="56">
        <v>228</v>
      </c>
      <c r="D541" s="55">
        <v>847</v>
      </c>
      <c r="E541" s="56">
        <v>783</v>
      </c>
      <c r="F541" s="57"/>
      <c r="G541" s="55">
        <f t="shared" si="108"/>
        <v>36</v>
      </c>
      <c r="H541" s="56">
        <f t="shared" si="109"/>
        <v>64</v>
      </c>
      <c r="I541" s="77">
        <f t="shared" si="110"/>
        <v>0.15789473684210525</v>
      </c>
      <c r="J541" s="78">
        <f t="shared" si="111"/>
        <v>8.1736909323116225E-2</v>
      </c>
    </row>
    <row r="542" spans="1:10" x14ac:dyDescent="0.2">
      <c r="A542" s="117" t="s">
        <v>574</v>
      </c>
      <c r="B542" s="55">
        <v>326</v>
      </c>
      <c r="C542" s="56">
        <v>282</v>
      </c>
      <c r="D542" s="55">
        <v>926</v>
      </c>
      <c r="E542" s="56">
        <v>1304</v>
      </c>
      <c r="F542" s="57"/>
      <c r="G542" s="55">
        <f t="shared" si="108"/>
        <v>44</v>
      </c>
      <c r="H542" s="56">
        <f t="shared" si="109"/>
        <v>-378</v>
      </c>
      <c r="I542" s="77">
        <f t="shared" si="110"/>
        <v>0.15602836879432624</v>
      </c>
      <c r="J542" s="78">
        <f t="shared" si="111"/>
        <v>-0.28987730061349692</v>
      </c>
    </row>
    <row r="543" spans="1:10" x14ac:dyDescent="0.2">
      <c r="A543" s="117" t="s">
        <v>592</v>
      </c>
      <c r="B543" s="55">
        <v>945</v>
      </c>
      <c r="C543" s="56">
        <v>673</v>
      </c>
      <c r="D543" s="55">
        <v>3260</v>
      </c>
      <c r="E543" s="56">
        <v>3535</v>
      </c>
      <c r="F543" s="57"/>
      <c r="G543" s="55">
        <f t="shared" si="108"/>
        <v>272</v>
      </c>
      <c r="H543" s="56">
        <f t="shared" si="109"/>
        <v>-275</v>
      </c>
      <c r="I543" s="77">
        <f t="shared" si="110"/>
        <v>0.40416047548291234</v>
      </c>
      <c r="J543" s="78">
        <f t="shared" si="111"/>
        <v>-7.7793493635077787E-2</v>
      </c>
    </row>
    <row r="544" spans="1:10" x14ac:dyDescent="0.2">
      <c r="A544" s="117" t="s">
        <v>493</v>
      </c>
      <c r="B544" s="55">
        <v>357</v>
      </c>
      <c r="C544" s="56">
        <v>346</v>
      </c>
      <c r="D544" s="55">
        <v>1588</v>
      </c>
      <c r="E544" s="56">
        <v>1948</v>
      </c>
      <c r="F544" s="57"/>
      <c r="G544" s="55">
        <f t="shared" si="108"/>
        <v>11</v>
      </c>
      <c r="H544" s="56">
        <f t="shared" si="109"/>
        <v>-360</v>
      </c>
      <c r="I544" s="77">
        <f t="shared" si="110"/>
        <v>3.1791907514450865E-2</v>
      </c>
      <c r="J544" s="78">
        <f t="shared" si="111"/>
        <v>-0.18480492813141683</v>
      </c>
    </row>
    <row r="545" spans="1:10" x14ac:dyDescent="0.2">
      <c r="A545" s="117" t="s">
        <v>593</v>
      </c>
      <c r="B545" s="55">
        <v>231</v>
      </c>
      <c r="C545" s="56">
        <v>149</v>
      </c>
      <c r="D545" s="55">
        <v>792</v>
      </c>
      <c r="E545" s="56">
        <v>741</v>
      </c>
      <c r="F545" s="57"/>
      <c r="G545" s="55">
        <f t="shared" si="108"/>
        <v>82</v>
      </c>
      <c r="H545" s="56">
        <f t="shared" si="109"/>
        <v>51</v>
      </c>
      <c r="I545" s="77">
        <f t="shared" si="110"/>
        <v>0.55033557046979864</v>
      </c>
      <c r="J545" s="78">
        <f t="shared" si="111"/>
        <v>6.8825910931174086E-2</v>
      </c>
    </row>
    <row r="546" spans="1:10" x14ac:dyDescent="0.2">
      <c r="A546" s="117" t="s">
        <v>519</v>
      </c>
      <c r="B546" s="55">
        <v>309</v>
      </c>
      <c r="C546" s="56">
        <v>352</v>
      </c>
      <c r="D546" s="55">
        <v>1422</v>
      </c>
      <c r="E546" s="56">
        <v>1751</v>
      </c>
      <c r="F546" s="57"/>
      <c r="G546" s="55">
        <f t="shared" si="108"/>
        <v>-43</v>
      </c>
      <c r="H546" s="56">
        <f t="shared" si="109"/>
        <v>-329</v>
      </c>
      <c r="I546" s="77">
        <f t="shared" si="110"/>
        <v>-0.12215909090909091</v>
      </c>
      <c r="J546" s="78">
        <f t="shared" si="111"/>
        <v>-0.18789263278126786</v>
      </c>
    </row>
    <row r="547" spans="1:10" x14ac:dyDescent="0.2">
      <c r="A547" s="117" t="s">
        <v>494</v>
      </c>
      <c r="B547" s="55">
        <v>460</v>
      </c>
      <c r="C547" s="56">
        <v>424</v>
      </c>
      <c r="D547" s="55">
        <v>1700</v>
      </c>
      <c r="E547" s="56">
        <v>1971</v>
      </c>
      <c r="F547" s="57"/>
      <c r="G547" s="55">
        <f t="shared" si="108"/>
        <v>36</v>
      </c>
      <c r="H547" s="56">
        <f t="shared" si="109"/>
        <v>-271</v>
      </c>
      <c r="I547" s="77">
        <f t="shared" si="110"/>
        <v>8.4905660377358486E-2</v>
      </c>
      <c r="J547" s="78">
        <f t="shared" si="111"/>
        <v>-0.13749365804160324</v>
      </c>
    </row>
    <row r="548" spans="1:10" x14ac:dyDescent="0.2">
      <c r="A548" s="117" t="s">
        <v>220</v>
      </c>
      <c r="B548" s="55">
        <v>3</v>
      </c>
      <c r="C548" s="56">
        <v>0</v>
      </c>
      <c r="D548" s="55">
        <v>16</v>
      </c>
      <c r="E548" s="56">
        <v>29</v>
      </c>
      <c r="F548" s="57"/>
      <c r="G548" s="55">
        <f t="shared" si="108"/>
        <v>3</v>
      </c>
      <c r="H548" s="56">
        <f t="shared" si="109"/>
        <v>-13</v>
      </c>
      <c r="I548" s="77" t="str">
        <f t="shared" si="110"/>
        <v>-</v>
      </c>
      <c r="J548" s="78">
        <f t="shared" si="111"/>
        <v>-0.44827586206896552</v>
      </c>
    </row>
    <row r="549" spans="1:10" x14ac:dyDescent="0.2">
      <c r="A549" s="117" t="s">
        <v>189</v>
      </c>
      <c r="B549" s="55">
        <v>1</v>
      </c>
      <c r="C549" s="56">
        <v>4</v>
      </c>
      <c r="D549" s="55">
        <v>14</v>
      </c>
      <c r="E549" s="56">
        <v>41</v>
      </c>
      <c r="F549" s="57"/>
      <c r="G549" s="55">
        <f t="shared" si="108"/>
        <v>-3</v>
      </c>
      <c r="H549" s="56">
        <f t="shared" si="109"/>
        <v>-27</v>
      </c>
      <c r="I549" s="77">
        <f t="shared" si="110"/>
        <v>-0.75</v>
      </c>
      <c r="J549" s="78">
        <f t="shared" si="111"/>
        <v>-0.65853658536585369</v>
      </c>
    </row>
    <row r="550" spans="1:10" x14ac:dyDescent="0.2">
      <c r="A550" s="117" t="s">
        <v>221</v>
      </c>
      <c r="B550" s="55">
        <v>3</v>
      </c>
      <c r="C550" s="56">
        <v>7</v>
      </c>
      <c r="D550" s="55">
        <v>29</v>
      </c>
      <c r="E550" s="56">
        <v>75</v>
      </c>
      <c r="F550" s="57"/>
      <c r="G550" s="55">
        <f t="shared" si="108"/>
        <v>-4</v>
      </c>
      <c r="H550" s="56">
        <f t="shared" si="109"/>
        <v>-46</v>
      </c>
      <c r="I550" s="77">
        <f t="shared" si="110"/>
        <v>-0.5714285714285714</v>
      </c>
      <c r="J550" s="78">
        <f t="shared" si="111"/>
        <v>-0.61333333333333329</v>
      </c>
    </row>
    <row r="551" spans="1:10" x14ac:dyDescent="0.2">
      <c r="A551" s="117" t="s">
        <v>449</v>
      </c>
      <c r="B551" s="55">
        <v>674</v>
      </c>
      <c r="C551" s="56">
        <v>621</v>
      </c>
      <c r="D551" s="55">
        <v>4040</v>
      </c>
      <c r="E551" s="56">
        <v>2781</v>
      </c>
      <c r="F551" s="57"/>
      <c r="G551" s="55">
        <f t="shared" si="108"/>
        <v>53</v>
      </c>
      <c r="H551" s="56">
        <f t="shared" si="109"/>
        <v>1259</v>
      </c>
      <c r="I551" s="77">
        <f t="shared" si="110"/>
        <v>8.5346215780998394E-2</v>
      </c>
      <c r="J551" s="78">
        <f t="shared" si="111"/>
        <v>0.45271485077310319</v>
      </c>
    </row>
    <row r="552" spans="1:10" x14ac:dyDescent="0.2">
      <c r="A552" s="117" t="s">
        <v>355</v>
      </c>
      <c r="B552" s="55">
        <v>12</v>
      </c>
      <c r="C552" s="56">
        <v>0</v>
      </c>
      <c r="D552" s="55">
        <v>26</v>
      </c>
      <c r="E552" s="56">
        <v>0</v>
      </c>
      <c r="F552" s="57"/>
      <c r="G552" s="55">
        <f t="shared" si="108"/>
        <v>12</v>
      </c>
      <c r="H552" s="56">
        <f t="shared" si="109"/>
        <v>26</v>
      </c>
      <c r="I552" s="77" t="str">
        <f t="shared" si="110"/>
        <v>-</v>
      </c>
      <c r="J552" s="78" t="str">
        <f t="shared" si="111"/>
        <v>-</v>
      </c>
    </row>
    <row r="553" spans="1:10" x14ac:dyDescent="0.2">
      <c r="A553" s="117" t="s">
        <v>311</v>
      </c>
      <c r="B553" s="55">
        <v>2</v>
      </c>
      <c r="C553" s="56">
        <v>9</v>
      </c>
      <c r="D553" s="55">
        <v>14</v>
      </c>
      <c r="E553" s="56">
        <v>72</v>
      </c>
      <c r="F553" s="57"/>
      <c r="G553" s="55">
        <f t="shared" si="108"/>
        <v>-7</v>
      </c>
      <c r="H553" s="56">
        <f t="shared" si="109"/>
        <v>-58</v>
      </c>
      <c r="I553" s="77">
        <f t="shared" si="110"/>
        <v>-0.77777777777777779</v>
      </c>
      <c r="J553" s="78">
        <f t="shared" si="111"/>
        <v>-0.80555555555555558</v>
      </c>
    </row>
    <row r="554" spans="1:10" x14ac:dyDescent="0.2">
      <c r="A554" s="117" t="s">
        <v>190</v>
      </c>
      <c r="B554" s="55">
        <v>21</v>
      </c>
      <c r="C554" s="56">
        <v>202</v>
      </c>
      <c r="D554" s="55">
        <v>790</v>
      </c>
      <c r="E554" s="56">
        <v>1161</v>
      </c>
      <c r="F554" s="57"/>
      <c r="G554" s="55">
        <f t="shared" si="108"/>
        <v>-181</v>
      </c>
      <c r="H554" s="56">
        <f t="shared" si="109"/>
        <v>-371</v>
      </c>
      <c r="I554" s="77">
        <f t="shared" si="110"/>
        <v>-0.89603960396039606</v>
      </c>
      <c r="J554" s="78">
        <f t="shared" si="111"/>
        <v>-0.31955211024978469</v>
      </c>
    </row>
    <row r="555" spans="1:10" s="38" customFormat="1" x14ac:dyDescent="0.2">
      <c r="A555" s="143" t="s">
        <v>705</v>
      </c>
      <c r="B555" s="32">
        <v>4838</v>
      </c>
      <c r="C555" s="33">
        <v>4852</v>
      </c>
      <c r="D555" s="32">
        <v>21636</v>
      </c>
      <c r="E555" s="33">
        <v>23771</v>
      </c>
      <c r="F555" s="34"/>
      <c r="G555" s="32">
        <f t="shared" si="108"/>
        <v>-14</v>
      </c>
      <c r="H555" s="33">
        <f t="shared" si="109"/>
        <v>-2135</v>
      </c>
      <c r="I555" s="35">
        <f t="shared" si="110"/>
        <v>-2.8854080791426216E-3</v>
      </c>
      <c r="J555" s="36">
        <f t="shared" si="111"/>
        <v>-8.981532118968491E-2</v>
      </c>
    </row>
    <row r="556" spans="1:10" x14ac:dyDescent="0.2">
      <c r="A556" s="142"/>
      <c r="B556" s="63"/>
      <c r="C556" s="64"/>
      <c r="D556" s="63"/>
      <c r="E556" s="64"/>
      <c r="F556" s="65"/>
      <c r="G556" s="63"/>
      <c r="H556" s="64"/>
      <c r="I556" s="79"/>
      <c r="J556" s="80"/>
    </row>
    <row r="557" spans="1:10" x14ac:dyDescent="0.2">
      <c r="A557" s="111" t="s">
        <v>114</v>
      </c>
      <c r="B557" s="55"/>
      <c r="C557" s="56"/>
      <c r="D557" s="55"/>
      <c r="E557" s="56"/>
      <c r="F557" s="57"/>
      <c r="G557" s="55"/>
      <c r="H557" s="56"/>
      <c r="I557" s="77"/>
      <c r="J557" s="78"/>
    </row>
    <row r="558" spans="1:10" x14ac:dyDescent="0.2">
      <c r="A558" s="117" t="s">
        <v>636</v>
      </c>
      <c r="B558" s="55">
        <v>14</v>
      </c>
      <c r="C558" s="56">
        <v>11</v>
      </c>
      <c r="D558" s="55">
        <v>64</v>
      </c>
      <c r="E558" s="56">
        <v>62</v>
      </c>
      <c r="F558" s="57"/>
      <c r="G558" s="55">
        <f>B558-C558</f>
        <v>3</v>
      </c>
      <c r="H558" s="56">
        <f>D558-E558</f>
        <v>2</v>
      </c>
      <c r="I558" s="77">
        <f>IF(C558=0, "-", IF(G558/C558&lt;10, G558/C558, "&gt;999%"))</f>
        <v>0.27272727272727271</v>
      </c>
      <c r="J558" s="78">
        <f>IF(E558=0, "-", IF(H558/E558&lt;10, H558/E558, "&gt;999%"))</f>
        <v>3.2258064516129031E-2</v>
      </c>
    </row>
    <row r="559" spans="1:10" x14ac:dyDescent="0.2">
      <c r="A559" s="117" t="s">
        <v>621</v>
      </c>
      <c r="B559" s="55">
        <v>8</v>
      </c>
      <c r="C559" s="56">
        <v>10</v>
      </c>
      <c r="D559" s="55">
        <v>24</v>
      </c>
      <c r="E559" s="56">
        <v>46</v>
      </c>
      <c r="F559" s="57"/>
      <c r="G559" s="55">
        <f>B559-C559</f>
        <v>-2</v>
      </c>
      <c r="H559" s="56">
        <f>D559-E559</f>
        <v>-22</v>
      </c>
      <c r="I559" s="77">
        <f>IF(C559=0, "-", IF(G559/C559&lt;10, G559/C559, "&gt;999%"))</f>
        <v>-0.2</v>
      </c>
      <c r="J559" s="78">
        <f>IF(E559=0, "-", IF(H559/E559&lt;10, H559/E559, "&gt;999%"))</f>
        <v>-0.47826086956521741</v>
      </c>
    </row>
    <row r="560" spans="1:10" s="38" customFormat="1" x14ac:dyDescent="0.2">
      <c r="A560" s="143" t="s">
        <v>706</v>
      </c>
      <c r="B560" s="32">
        <v>22</v>
      </c>
      <c r="C560" s="33">
        <v>21</v>
      </c>
      <c r="D560" s="32">
        <v>88</v>
      </c>
      <c r="E560" s="33">
        <v>108</v>
      </c>
      <c r="F560" s="34"/>
      <c r="G560" s="32">
        <f>B560-C560</f>
        <v>1</v>
      </c>
      <c r="H560" s="33">
        <f>D560-E560</f>
        <v>-20</v>
      </c>
      <c r="I560" s="35">
        <f>IF(C560=0, "-", IF(G560/C560&lt;10, G560/C560, "&gt;999%"))</f>
        <v>4.7619047619047616E-2</v>
      </c>
      <c r="J560" s="36">
        <f>IF(E560=0, "-", IF(H560/E560&lt;10, H560/E560, "&gt;999%"))</f>
        <v>-0.18518518518518517</v>
      </c>
    </row>
    <row r="561" spans="1:10" x14ac:dyDescent="0.2">
      <c r="A561" s="142"/>
      <c r="B561" s="63"/>
      <c r="C561" s="64"/>
      <c r="D561" s="63"/>
      <c r="E561" s="64"/>
      <c r="F561" s="65"/>
      <c r="G561" s="63"/>
      <c r="H561" s="64"/>
      <c r="I561" s="79"/>
      <c r="J561" s="80"/>
    </row>
    <row r="562" spans="1:10" x14ac:dyDescent="0.2">
      <c r="A562" s="111" t="s">
        <v>98</v>
      </c>
      <c r="B562" s="55"/>
      <c r="C562" s="56"/>
      <c r="D562" s="55"/>
      <c r="E562" s="56"/>
      <c r="F562" s="57"/>
      <c r="G562" s="55"/>
      <c r="H562" s="56"/>
      <c r="I562" s="77"/>
      <c r="J562" s="78"/>
    </row>
    <row r="563" spans="1:10" x14ac:dyDescent="0.2">
      <c r="A563" s="117" t="s">
        <v>575</v>
      </c>
      <c r="B563" s="55">
        <v>0</v>
      </c>
      <c r="C563" s="56">
        <v>3</v>
      </c>
      <c r="D563" s="55">
        <v>1</v>
      </c>
      <c r="E563" s="56">
        <v>15</v>
      </c>
      <c r="F563" s="57"/>
      <c r="G563" s="55">
        <f t="shared" ref="G563:G581" si="112">B563-C563</f>
        <v>-3</v>
      </c>
      <c r="H563" s="56">
        <f t="shared" ref="H563:H581" si="113">D563-E563</f>
        <v>-14</v>
      </c>
      <c r="I563" s="77">
        <f t="shared" ref="I563:I581" si="114">IF(C563=0, "-", IF(G563/C563&lt;10, G563/C563, "&gt;999%"))</f>
        <v>-1</v>
      </c>
      <c r="J563" s="78">
        <f t="shared" ref="J563:J581" si="115">IF(E563=0, "-", IF(H563/E563&lt;10, H563/E563, "&gt;999%"))</f>
        <v>-0.93333333333333335</v>
      </c>
    </row>
    <row r="564" spans="1:10" x14ac:dyDescent="0.2">
      <c r="A564" s="117" t="s">
        <v>594</v>
      </c>
      <c r="B564" s="55">
        <v>254</v>
      </c>
      <c r="C564" s="56">
        <v>281</v>
      </c>
      <c r="D564" s="55">
        <v>740</v>
      </c>
      <c r="E564" s="56">
        <v>1022</v>
      </c>
      <c r="F564" s="57"/>
      <c r="G564" s="55">
        <f t="shared" si="112"/>
        <v>-27</v>
      </c>
      <c r="H564" s="56">
        <f t="shared" si="113"/>
        <v>-282</v>
      </c>
      <c r="I564" s="77">
        <f t="shared" si="114"/>
        <v>-9.6085409252669035E-2</v>
      </c>
      <c r="J564" s="78">
        <f t="shared" si="115"/>
        <v>-0.27592954990215263</v>
      </c>
    </row>
    <row r="565" spans="1:10" x14ac:dyDescent="0.2">
      <c r="A565" s="117" t="s">
        <v>265</v>
      </c>
      <c r="B565" s="55">
        <v>0</v>
      </c>
      <c r="C565" s="56">
        <v>14</v>
      </c>
      <c r="D565" s="55">
        <v>15</v>
      </c>
      <c r="E565" s="56">
        <v>55</v>
      </c>
      <c r="F565" s="57"/>
      <c r="G565" s="55">
        <f t="shared" si="112"/>
        <v>-14</v>
      </c>
      <c r="H565" s="56">
        <f t="shared" si="113"/>
        <v>-40</v>
      </c>
      <c r="I565" s="77">
        <f t="shared" si="114"/>
        <v>-1</v>
      </c>
      <c r="J565" s="78">
        <f t="shared" si="115"/>
        <v>-0.72727272727272729</v>
      </c>
    </row>
    <row r="566" spans="1:10" x14ac:dyDescent="0.2">
      <c r="A566" s="117" t="s">
        <v>312</v>
      </c>
      <c r="B566" s="55">
        <v>6</v>
      </c>
      <c r="C566" s="56">
        <v>8</v>
      </c>
      <c r="D566" s="55">
        <v>27</v>
      </c>
      <c r="E566" s="56">
        <v>43</v>
      </c>
      <c r="F566" s="57"/>
      <c r="G566" s="55">
        <f t="shared" si="112"/>
        <v>-2</v>
      </c>
      <c r="H566" s="56">
        <f t="shared" si="113"/>
        <v>-16</v>
      </c>
      <c r="I566" s="77">
        <f t="shared" si="114"/>
        <v>-0.25</v>
      </c>
      <c r="J566" s="78">
        <f t="shared" si="115"/>
        <v>-0.37209302325581395</v>
      </c>
    </row>
    <row r="567" spans="1:10" x14ac:dyDescent="0.2">
      <c r="A567" s="117" t="s">
        <v>551</v>
      </c>
      <c r="B567" s="55">
        <v>91</v>
      </c>
      <c r="C567" s="56">
        <v>93</v>
      </c>
      <c r="D567" s="55">
        <v>255</v>
      </c>
      <c r="E567" s="56">
        <v>260</v>
      </c>
      <c r="F567" s="57"/>
      <c r="G567" s="55">
        <f t="shared" si="112"/>
        <v>-2</v>
      </c>
      <c r="H567" s="56">
        <f t="shared" si="113"/>
        <v>-5</v>
      </c>
      <c r="I567" s="77">
        <f t="shared" si="114"/>
        <v>-2.1505376344086023E-2</v>
      </c>
      <c r="J567" s="78">
        <f t="shared" si="115"/>
        <v>-1.9230769230769232E-2</v>
      </c>
    </row>
    <row r="568" spans="1:10" x14ac:dyDescent="0.2">
      <c r="A568" s="117" t="s">
        <v>313</v>
      </c>
      <c r="B568" s="55">
        <v>0</v>
      </c>
      <c r="C568" s="56">
        <v>1</v>
      </c>
      <c r="D568" s="55">
        <v>1</v>
      </c>
      <c r="E568" s="56">
        <v>8</v>
      </c>
      <c r="F568" s="57"/>
      <c r="G568" s="55">
        <f t="shared" si="112"/>
        <v>-1</v>
      </c>
      <c r="H568" s="56">
        <f t="shared" si="113"/>
        <v>-7</v>
      </c>
      <c r="I568" s="77">
        <f t="shared" si="114"/>
        <v>-1</v>
      </c>
      <c r="J568" s="78">
        <f t="shared" si="115"/>
        <v>-0.875</v>
      </c>
    </row>
    <row r="569" spans="1:10" x14ac:dyDescent="0.2">
      <c r="A569" s="117" t="s">
        <v>611</v>
      </c>
      <c r="B569" s="55">
        <v>75</v>
      </c>
      <c r="C569" s="56">
        <v>18</v>
      </c>
      <c r="D569" s="55">
        <v>161</v>
      </c>
      <c r="E569" s="56">
        <v>129</v>
      </c>
      <c r="F569" s="57"/>
      <c r="G569" s="55">
        <f t="shared" si="112"/>
        <v>57</v>
      </c>
      <c r="H569" s="56">
        <f t="shared" si="113"/>
        <v>32</v>
      </c>
      <c r="I569" s="77">
        <f t="shared" si="114"/>
        <v>3.1666666666666665</v>
      </c>
      <c r="J569" s="78">
        <f t="shared" si="115"/>
        <v>0.24806201550387597</v>
      </c>
    </row>
    <row r="570" spans="1:10" x14ac:dyDescent="0.2">
      <c r="A570" s="117" t="s">
        <v>222</v>
      </c>
      <c r="B570" s="55">
        <v>400</v>
      </c>
      <c r="C570" s="56">
        <v>433</v>
      </c>
      <c r="D570" s="55">
        <v>1700</v>
      </c>
      <c r="E570" s="56">
        <v>2123</v>
      </c>
      <c r="F570" s="57"/>
      <c r="G570" s="55">
        <f t="shared" si="112"/>
        <v>-33</v>
      </c>
      <c r="H570" s="56">
        <f t="shared" si="113"/>
        <v>-423</v>
      </c>
      <c r="I570" s="77">
        <f t="shared" si="114"/>
        <v>-7.6212471131639717E-2</v>
      </c>
      <c r="J570" s="78">
        <f t="shared" si="115"/>
        <v>-0.19924634950541686</v>
      </c>
    </row>
    <row r="571" spans="1:10" x14ac:dyDescent="0.2">
      <c r="A571" s="117" t="s">
        <v>450</v>
      </c>
      <c r="B571" s="55">
        <v>22</v>
      </c>
      <c r="C571" s="56">
        <v>16</v>
      </c>
      <c r="D571" s="55">
        <v>73</v>
      </c>
      <c r="E571" s="56">
        <v>109</v>
      </c>
      <c r="F571" s="57"/>
      <c r="G571" s="55">
        <f t="shared" si="112"/>
        <v>6</v>
      </c>
      <c r="H571" s="56">
        <f t="shared" si="113"/>
        <v>-36</v>
      </c>
      <c r="I571" s="77">
        <f t="shared" si="114"/>
        <v>0.375</v>
      </c>
      <c r="J571" s="78">
        <f t="shared" si="115"/>
        <v>-0.33027522935779818</v>
      </c>
    </row>
    <row r="572" spans="1:10" x14ac:dyDescent="0.2">
      <c r="A572" s="117" t="s">
        <v>314</v>
      </c>
      <c r="B572" s="55">
        <v>7</v>
      </c>
      <c r="C572" s="56">
        <v>25</v>
      </c>
      <c r="D572" s="55">
        <v>70</v>
      </c>
      <c r="E572" s="56">
        <v>106</v>
      </c>
      <c r="F572" s="57"/>
      <c r="G572" s="55">
        <f t="shared" si="112"/>
        <v>-18</v>
      </c>
      <c r="H572" s="56">
        <f t="shared" si="113"/>
        <v>-36</v>
      </c>
      <c r="I572" s="77">
        <f t="shared" si="114"/>
        <v>-0.72</v>
      </c>
      <c r="J572" s="78">
        <f t="shared" si="115"/>
        <v>-0.33962264150943394</v>
      </c>
    </row>
    <row r="573" spans="1:10" x14ac:dyDescent="0.2">
      <c r="A573" s="117" t="s">
        <v>249</v>
      </c>
      <c r="B573" s="55">
        <v>37</v>
      </c>
      <c r="C573" s="56">
        <v>39</v>
      </c>
      <c r="D573" s="55">
        <v>194</v>
      </c>
      <c r="E573" s="56">
        <v>228</v>
      </c>
      <c r="F573" s="57"/>
      <c r="G573" s="55">
        <f t="shared" si="112"/>
        <v>-2</v>
      </c>
      <c r="H573" s="56">
        <f t="shared" si="113"/>
        <v>-34</v>
      </c>
      <c r="I573" s="77">
        <f t="shared" si="114"/>
        <v>-5.128205128205128E-2</v>
      </c>
      <c r="J573" s="78">
        <f t="shared" si="115"/>
        <v>-0.14912280701754385</v>
      </c>
    </row>
    <row r="574" spans="1:10" x14ac:dyDescent="0.2">
      <c r="A574" s="117" t="s">
        <v>495</v>
      </c>
      <c r="B574" s="55">
        <v>0</v>
      </c>
      <c r="C574" s="56">
        <v>11</v>
      </c>
      <c r="D574" s="55">
        <v>0</v>
      </c>
      <c r="E574" s="56">
        <v>63</v>
      </c>
      <c r="F574" s="57"/>
      <c r="G574" s="55">
        <f t="shared" si="112"/>
        <v>-11</v>
      </c>
      <c r="H574" s="56">
        <f t="shared" si="113"/>
        <v>-63</v>
      </c>
      <c r="I574" s="77">
        <f t="shared" si="114"/>
        <v>-1</v>
      </c>
      <c r="J574" s="78">
        <f t="shared" si="115"/>
        <v>-1</v>
      </c>
    </row>
    <row r="575" spans="1:10" x14ac:dyDescent="0.2">
      <c r="A575" s="117" t="s">
        <v>191</v>
      </c>
      <c r="B575" s="55">
        <v>76</v>
      </c>
      <c r="C575" s="56">
        <v>152</v>
      </c>
      <c r="D575" s="55">
        <v>362</v>
      </c>
      <c r="E575" s="56">
        <v>770</v>
      </c>
      <c r="F575" s="57"/>
      <c r="G575" s="55">
        <f t="shared" si="112"/>
        <v>-76</v>
      </c>
      <c r="H575" s="56">
        <f t="shared" si="113"/>
        <v>-408</v>
      </c>
      <c r="I575" s="77">
        <f t="shared" si="114"/>
        <v>-0.5</v>
      </c>
      <c r="J575" s="78">
        <f t="shared" si="115"/>
        <v>-0.52987012987012982</v>
      </c>
    </row>
    <row r="576" spans="1:10" x14ac:dyDescent="0.2">
      <c r="A576" s="117" t="s">
        <v>392</v>
      </c>
      <c r="B576" s="55">
        <v>88</v>
      </c>
      <c r="C576" s="56">
        <v>0</v>
      </c>
      <c r="D576" s="55">
        <v>213</v>
      </c>
      <c r="E576" s="56">
        <v>0</v>
      </c>
      <c r="F576" s="57"/>
      <c r="G576" s="55">
        <f t="shared" si="112"/>
        <v>88</v>
      </c>
      <c r="H576" s="56">
        <f t="shared" si="113"/>
        <v>213</v>
      </c>
      <c r="I576" s="77" t="str">
        <f t="shared" si="114"/>
        <v>-</v>
      </c>
      <c r="J576" s="78" t="str">
        <f t="shared" si="115"/>
        <v>-</v>
      </c>
    </row>
    <row r="577" spans="1:10" x14ac:dyDescent="0.2">
      <c r="A577" s="117" t="s">
        <v>451</v>
      </c>
      <c r="B577" s="55">
        <v>277</v>
      </c>
      <c r="C577" s="56">
        <v>272</v>
      </c>
      <c r="D577" s="55">
        <v>848</v>
      </c>
      <c r="E577" s="56">
        <v>1105</v>
      </c>
      <c r="F577" s="57"/>
      <c r="G577" s="55">
        <f t="shared" si="112"/>
        <v>5</v>
      </c>
      <c r="H577" s="56">
        <f t="shared" si="113"/>
        <v>-257</v>
      </c>
      <c r="I577" s="77">
        <f t="shared" si="114"/>
        <v>1.8382352941176471E-2</v>
      </c>
      <c r="J577" s="78">
        <f t="shared" si="115"/>
        <v>-0.232579185520362</v>
      </c>
    </row>
    <row r="578" spans="1:10" x14ac:dyDescent="0.2">
      <c r="A578" s="117" t="s">
        <v>496</v>
      </c>
      <c r="B578" s="55">
        <v>180</v>
      </c>
      <c r="C578" s="56">
        <v>112</v>
      </c>
      <c r="D578" s="55">
        <v>549</v>
      </c>
      <c r="E578" s="56">
        <v>743</v>
      </c>
      <c r="F578" s="57"/>
      <c r="G578" s="55">
        <f t="shared" si="112"/>
        <v>68</v>
      </c>
      <c r="H578" s="56">
        <f t="shared" si="113"/>
        <v>-194</v>
      </c>
      <c r="I578" s="77">
        <f t="shared" si="114"/>
        <v>0.6071428571428571</v>
      </c>
      <c r="J578" s="78">
        <f t="shared" si="115"/>
        <v>-0.2611036339165545</v>
      </c>
    </row>
    <row r="579" spans="1:10" x14ac:dyDescent="0.2">
      <c r="A579" s="117" t="s">
        <v>512</v>
      </c>
      <c r="B579" s="55">
        <v>55</v>
      </c>
      <c r="C579" s="56">
        <v>52</v>
      </c>
      <c r="D579" s="55">
        <v>185</v>
      </c>
      <c r="E579" s="56">
        <v>139</v>
      </c>
      <c r="F579" s="57"/>
      <c r="G579" s="55">
        <f t="shared" si="112"/>
        <v>3</v>
      </c>
      <c r="H579" s="56">
        <f t="shared" si="113"/>
        <v>46</v>
      </c>
      <c r="I579" s="77">
        <f t="shared" si="114"/>
        <v>5.7692307692307696E-2</v>
      </c>
      <c r="J579" s="78">
        <f t="shared" si="115"/>
        <v>0.33093525179856115</v>
      </c>
    </row>
    <row r="580" spans="1:10" x14ac:dyDescent="0.2">
      <c r="A580" s="117" t="s">
        <v>563</v>
      </c>
      <c r="B580" s="55">
        <v>34</v>
      </c>
      <c r="C580" s="56">
        <v>63</v>
      </c>
      <c r="D580" s="55">
        <v>143</v>
      </c>
      <c r="E580" s="56">
        <v>285</v>
      </c>
      <c r="F580" s="57"/>
      <c r="G580" s="55">
        <f t="shared" si="112"/>
        <v>-29</v>
      </c>
      <c r="H580" s="56">
        <f t="shared" si="113"/>
        <v>-142</v>
      </c>
      <c r="I580" s="77">
        <f t="shared" si="114"/>
        <v>-0.46031746031746029</v>
      </c>
      <c r="J580" s="78">
        <f t="shared" si="115"/>
        <v>-0.49824561403508771</v>
      </c>
    </row>
    <row r="581" spans="1:10" s="38" customFormat="1" x14ac:dyDescent="0.2">
      <c r="A581" s="143" t="s">
        <v>707</v>
      </c>
      <c r="B581" s="32">
        <v>1602</v>
      </c>
      <c r="C581" s="33">
        <v>1593</v>
      </c>
      <c r="D581" s="32">
        <v>5537</v>
      </c>
      <c r="E581" s="33">
        <v>7203</v>
      </c>
      <c r="F581" s="34"/>
      <c r="G581" s="32">
        <f t="shared" si="112"/>
        <v>9</v>
      </c>
      <c r="H581" s="33">
        <f t="shared" si="113"/>
        <v>-1666</v>
      </c>
      <c r="I581" s="35">
        <f t="shared" si="114"/>
        <v>5.6497175141242938E-3</v>
      </c>
      <c r="J581" s="36">
        <f t="shared" si="115"/>
        <v>-0.23129251700680273</v>
      </c>
    </row>
    <row r="582" spans="1:10" x14ac:dyDescent="0.2">
      <c r="A582" s="142"/>
      <c r="B582" s="63"/>
      <c r="C582" s="64"/>
      <c r="D582" s="63"/>
      <c r="E582" s="64"/>
      <c r="F582" s="65"/>
      <c r="G582" s="63"/>
      <c r="H582" s="64"/>
      <c r="I582" s="79"/>
      <c r="J582" s="80"/>
    </row>
    <row r="583" spans="1:10" x14ac:dyDescent="0.2">
      <c r="A583" s="111" t="s">
        <v>99</v>
      </c>
      <c r="B583" s="55"/>
      <c r="C583" s="56"/>
      <c r="D583" s="55"/>
      <c r="E583" s="56"/>
      <c r="F583" s="57"/>
      <c r="G583" s="55"/>
      <c r="H583" s="56"/>
      <c r="I583" s="77"/>
      <c r="J583" s="78"/>
    </row>
    <row r="584" spans="1:10" x14ac:dyDescent="0.2">
      <c r="A584" s="117" t="s">
        <v>266</v>
      </c>
      <c r="B584" s="55">
        <v>9</v>
      </c>
      <c r="C584" s="56">
        <v>0</v>
      </c>
      <c r="D584" s="55">
        <v>24</v>
      </c>
      <c r="E584" s="56">
        <v>0</v>
      </c>
      <c r="F584" s="57"/>
      <c r="G584" s="55">
        <f t="shared" ref="G584:G590" si="116">B584-C584</f>
        <v>9</v>
      </c>
      <c r="H584" s="56">
        <f t="shared" ref="H584:H590" si="117">D584-E584</f>
        <v>24</v>
      </c>
      <c r="I584" s="77" t="str">
        <f t="shared" ref="I584:I590" si="118">IF(C584=0, "-", IF(G584/C584&lt;10, G584/C584, "&gt;999%"))</f>
        <v>-</v>
      </c>
      <c r="J584" s="78" t="str">
        <f t="shared" ref="J584:J590" si="119">IF(E584=0, "-", IF(H584/E584&lt;10, H584/E584, "&gt;999%"))</f>
        <v>-</v>
      </c>
    </row>
    <row r="585" spans="1:10" x14ac:dyDescent="0.2">
      <c r="A585" s="117" t="s">
        <v>267</v>
      </c>
      <c r="B585" s="55">
        <v>15</v>
      </c>
      <c r="C585" s="56">
        <v>0</v>
      </c>
      <c r="D585" s="55">
        <v>22</v>
      </c>
      <c r="E585" s="56">
        <v>0</v>
      </c>
      <c r="F585" s="57"/>
      <c r="G585" s="55">
        <f t="shared" si="116"/>
        <v>15</v>
      </c>
      <c r="H585" s="56">
        <f t="shared" si="117"/>
        <v>22</v>
      </c>
      <c r="I585" s="77" t="str">
        <f t="shared" si="118"/>
        <v>-</v>
      </c>
      <c r="J585" s="78" t="str">
        <f t="shared" si="119"/>
        <v>-</v>
      </c>
    </row>
    <row r="586" spans="1:10" x14ac:dyDescent="0.2">
      <c r="A586" s="117" t="s">
        <v>513</v>
      </c>
      <c r="B586" s="55">
        <v>1</v>
      </c>
      <c r="C586" s="56">
        <v>0</v>
      </c>
      <c r="D586" s="55">
        <v>9</v>
      </c>
      <c r="E586" s="56">
        <v>0</v>
      </c>
      <c r="F586" s="57"/>
      <c r="G586" s="55">
        <f t="shared" si="116"/>
        <v>1</v>
      </c>
      <c r="H586" s="56">
        <f t="shared" si="117"/>
        <v>9</v>
      </c>
      <c r="I586" s="77" t="str">
        <f t="shared" si="118"/>
        <v>-</v>
      </c>
      <c r="J586" s="78" t="str">
        <f t="shared" si="119"/>
        <v>-</v>
      </c>
    </row>
    <row r="587" spans="1:10" x14ac:dyDescent="0.2">
      <c r="A587" s="117" t="s">
        <v>425</v>
      </c>
      <c r="B587" s="55">
        <v>132</v>
      </c>
      <c r="C587" s="56">
        <v>57</v>
      </c>
      <c r="D587" s="55">
        <v>432</v>
      </c>
      <c r="E587" s="56">
        <v>438</v>
      </c>
      <c r="F587" s="57"/>
      <c r="G587" s="55">
        <f t="shared" si="116"/>
        <v>75</v>
      </c>
      <c r="H587" s="56">
        <f t="shared" si="117"/>
        <v>-6</v>
      </c>
      <c r="I587" s="77">
        <f t="shared" si="118"/>
        <v>1.3157894736842106</v>
      </c>
      <c r="J587" s="78">
        <f t="shared" si="119"/>
        <v>-1.3698630136986301E-2</v>
      </c>
    </row>
    <row r="588" spans="1:10" x14ac:dyDescent="0.2">
      <c r="A588" s="117" t="s">
        <v>466</v>
      </c>
      <c r="B588" s="55">
        <v>124</v>
      </c>
      <c r="C588" s="56">
        <v>81</v>
      </c>
      <c r="D588" s="55">
        <v>374</v>
      </c>
      <c r="E588" s="56">
        <v>474</v>
      </c>
      <c r="F588" s="57"/>
      <c r="G588" s="55">
        <f t="shared" si="116"/>
        <v>43</v>
      </c>
      <c r="H588" s="56">
        <f t="shared" si="117"/>
        <v>-100</v>
      </c>
      <c r="I588" s="77">
        <f t="shared" si="118"/>
        <v>0.53086419753086422</v>
      </c>
      <c r="J588" s="78">
        <f t="shared" si="119"/>
        <v>-0.2109704641350211</v>
      </c>
    </row>
    <row r="589" spans="1:10" x14ac:dyDescent="0.2">
      <c r="A589" s="117" t="s">
        <v>514</v>
      </c>
      <c r="B589" s="55">
        <v>48</v>
      </c>
      <c r="C589" s="56">
        <v>66</v>
      </c>
      <c r="D589" s="55">
        <v>132</v>
      </c>
      <c r="E589" s="56">
        <v>215</v>
      </c>
      <c r="F589" s="57"/>
      <c r="G589" s="55">
        <f t="shared" si="116"/>
        <v>-18</v>
      </c>
      <c r="H589" s="56">
        <f t="shared" si="117"/>
        <v>-83</v>
      </c>
      <c r="I589" s="77">
        <f t="shared" si="118"/>
        <v>-0.27272727272727271</v>
      </c>
      <c r="J589" s="78">
        <f t="shared" si="119"/>
        <v>-0.38604651162790699</v>
      </c>
    </row>
    <row r="590" spans="1:10" s="38" customFormat="1" x14ac:dyDescent="0.2">
      <c r="A590" s="143" t="s">
        <v>708</v>
      </c>
      <c r="B590" s="32">
        <v>329</v>
      </c>
      <c r="C590" s="33">
        <v>204</v>
      </c>
      <c r="D590" s="32">
        <v>993</v>
      </c>
      <c r="E590" s="33">
        <v>1127</v>
      </c>
      <c r="F590" s="34"/>
      <c r="G590" s="32">
        <f t="shared" si="116"/>
        <v>125</v>
      </c>
      <c r="H590" s="33">
        <f t="shared" si="117"/>
        <v>-134</v>
      </c>
      <c r="I590" s="35">
        <f t="shared" si="118"/>
        <v>0.61274509803921573</v>
      </c>
      <c r="J590" s="36">
        <f t="shared" si="119"/>
        <v>-0.1188997338065661</v>
      </c>
    </row>
    <row r="591" spans="1:10" x14ac:dyDescent="0.2">
      <c r="A591" s="142"/>
      <c r="B591" s="63"/>
      <c r="C591" s="64"/>
      <c r="D591" s="63"/>
      <c r="E591" s="64"/>
      <c r="F591" s="65"/>
      <c r="G591" s="63"/>
      <c r="H591" s="64"/>
      <c r="I591" s="79"/>
      <c r="J591" s="80"/>
    </row>
    <row r="592" spans="1:10" x14ac:dyDescent="0.2">
      <c r="A592" s="111" t="s">
        <v>115</v>
      </c>
      <c r="B592" s="55"/>
      <c r="C592" s="56"/>
      <c r="D592" s="55"/>
      <c r="E592" s="56"/>
      <c r="F592" s="57"/>
      <c r="G592" s="55"/>
      <c r="H592" s="56"/>
      <c r="I592" s="77"/>
      <c r="J592" s="78"/>
    </row>
    <row r="593" spans="1:10" x14ac:dyDescent="0.2">
      <c r="A593" s="117" t="s">
        <v>637</v>
      </c>
      <c r="B593" s="55">
        <v>73</v>
      </c>
      <c r="C593" s="56">
        <v>57</v>
      </c>
      <c r="D593" s="55">
        <v>290</v>
      </c>
      <c r="E593" s="56">
        <v>365</v>
      </c>
      <c r="F593" s="57"/>
      <c r="G593" s="55">
        <f>B593-C593</f>
        <v>16</v>
      </c>
      <c r="H593" s="56">
        <f>D593-E593</f>
        <v>-75</v>
      </c>
      <c r="I593" s="77">
        <f>IF(C593=0, "-", IF(G593/C593&lt;10, G593/C593, "&gt;999%"))</f>
        <v>0.2807017543859649</v>
      </c>
      <c r="J593" s="78">
        <f>IF(E593=0, "-", IF(H593/E593&lt;10, H593/E593, "&gt;999%"))</f>
        <v>-0.20547945205479451</v>
      </c>
    </row>
    <row r="594" spans="1:10" x14ac:dyDescent="0.2">
      <c r="A594" s="117" t="s">
        <v>622</v>
      </c>
      <c r="B594" s="55">
        <v>1</v>
      </c>
      <c r="C594" s="56">
        <v>0</v>
      </c>
      <c r="D594" s="55">
        <v>5</v>
      </c>
      <c r="E594" s="56">
        <v>1</v>
      </c>
      <c r="F594" s="57"/>
      <c r="G594" s="55">
        <f>B594-C594</f>
        <v>1</v>
      </c>
      <c r="H594" s="56">
        <f>D594-E594</f>
        <v>4</v>
      </c>
      <c r="I594" s="77" t="str">
        <f>IF(C594=0, "-", IF(G594/C594&lt;10, G594/C594, "&gt;999%"))</f>
        <v>-</v>
      </c>
      <c r="J594" s="78">
        <f>IF(E594=0, "-", IF(H594/E594&lt;10, H594/E594, "&gt;999%"))</f>
        <v>4</v>
      </c>
    </row>
    <row r="595" spans="1:10" s="38" customFormat="1" x14ac:dyDescent="0.2">
      <c r="A595" s="143" t="s">
        <v>709</v>
      </c>
      <c r="B595" s="32">
        <v>74</v>
      </c>
      <c r="C595" s="33">
        <v>57</v>
      </c>
      <c r="D595" s="32">
        <v>295</v>
      </c>
      <c r="E595" s="33">
        <v>366</v>
      </c>
      <c r="F595" s="34"/>
      <c r="G595" s="32">
        <f>B595-C595</f>
        <v>17</v>
      </c>
      <c r="H595" s="33">
        <f>D595-E595</f>
        <v>-71</v>
      </c>
      <c r="I595" s="35">
        <f>IF(C595=0, "-", IF(G595/C595&lt;10, G595/C595, "&gt;999%"))</f>
        <v>0.2982456140350877</v>
      </c>
      <c r="J595" s="36">
        <f>IF(E595=0, "-", IF(H595/E595&lt;10, H595/E595, "&gt;999%"))</f>
        <v>-0.19398907103825136</v>
      </c>
    </row>
    <row r="596" spans="1:10" x14ac:dyDescent="0.2">
      <c r="A596" s="142"/>
      <c r="B596" s="63"/>
      <c r="C596" s="64"/>
      <c r="D596" s="63"/>
      <c r="E596" s="64"/>
      <c r="F596" s="65"/>
      <c r="G596" s="63"/>
      <c r="H596" s="64"/>
      <c r="I596" s="79"/>
      <c r="J596" s="80"/>
    </row>
    <row r="597" spans="1:10" x14ac:dyDescent="0.2">
      <c r="A597" s="111" t="s">
        <v>116</v>
      </c>
      <c r="B597" s="55"/>
      <c r="C597" s="56"/>
      <c r="D597" s="55"/>
      <c r="E597" s="56"/>
      <c r="F597" s="57"/>
      <c r="G597" s="55"/>
      <c r="H597" s="56"/>
      <c r="I597" s="77"/>
      <c r="J597" s="78"/>
    </row>
    <row r="598" spans="1:10" x14ac:dyDescent="0.2">
      <c r="A598" s="117" t="s">
        <v>638</v>
      </c>
      <c r="B598" s="55">
        <v>4</v>
      </c>
      <c r="C598" s="56">
        <v>3</v>
      </c>
      <c r="D598" s="55">
        <v>20</v>
      </c>
      <c r="E598" s="56">
        <v>17</v>
      </c>
      <c r="F598" s="57"/>
      <c r="G598" s="55">
        <f>B598-C598</f>
        <v>1</v>
      </c>
      <c r="H598" s="56">
        <f>D598-E598</f>
        <v>3</v>
      </c>
      <c r="I598" s="77">
        <f>IF(C598=0, "-", IF(G598/C598&lt;10, G598/C598, "&gt;999%"))</f>
        <v>0.33333333333333331</v>
      </c>
      <c r="J598" s="78">
        <f>IF(E598=0, "-", IF(H598/E598&lt;10, H598/E598, "&gt;999%"))</f>
        <v>0.17647058823529413</v>
      </c>
    </row>
    <row r="599" spans="1:10" s="38" customFormat="1" x14ac:dyDescent="0.2">
      <c r="A599" s="144" t="s">
        <v>710</v>
      </c>
      <c r="B599" s="145">
        <v>4</v>
      </c>
      <c r="C599" s="146">
        <v>3</v>
      </c>
      <c r="D599" s="145">
        <v>20</v>
      </c>
      <c r="E599" s="146">
        <v>17</v>
      </c>
      <c r="F599" s="147"/>
      <c r="G599" s="145">
        <f>B599-C599</f>
        <v>1</v>
      </c>
      <c r="H599" s="146">
        <f>D599-E599</f>
        <v>3</v>
      </c>
      <c r="I599" s="148">
        <f>IF(C599=0, "-", IF(G599/C599&lt;10, G599/C599, "&gt;999%"))</f>
        <v>0.33333333333333331</v>
      </c>
      <c r="J599" s="149">
        <f>IF(E599=0, "-", IF(H599/E599&lt;10, H599/E599, "&gt;999%"))</f>
        <v>0.17647058823529413</v>
      </c>
    </row>
    <row r="600" spans="1:10" x14ac:dyDescent="0.2">
      <c r="A600" s="150"/>
      <c r="B600" s="151"/>
      <c r="C600" s="152"/>
      <c r="D600" s="151"/>
      <c r="E600" s="152"/>
      <c r="F600" s="153"/>
      <c r="G600" s="151"/>
      <c r="H600" s="152"/>
      <c r="I600" s="154"/>
      <c r="J600" s="155"/>
    </row>
    <row r="601" spans="1:10" x14ac:dyDescent="0.2">
      <c r="A601" s="12" t="s">
        <v>711</v>
      </c>
      <c r="B601" s="32">
        <f>SUM(B7:B600)/2</f>
        <v>29302</v>
      </c>
      <c r="C601" s="121">
        <f>SUM(C7:C600)/2</f>
        <v>33924</v>
      </c>
      <c r="D601" s="32">
        <f>SUM(D7:D600)/2</f>
        <v>119606</v>
      </c>
      <c r="E601" s="121">
        <f>SUM(E7:E600)/2</f>
        <v>157800</v>
      </c>
      <c r="F601" s="34"/>
      <c r="G601" s="32">
        <f>B601-C601</f>
        <v>-4622</v>
      </c>
      <c r="H601" s="33">
        <f>D601-E601</f>
        <v>-38194</v>
      </c>
      <c r="I601" s="35">
        <f>IF(C601=0, 0, G601/C601)</f>
        <v>-0.13624572573988916</v>
      </c>
      <c r="J601" s="36">
        <f>IF(E601=0, 0, H601/E601)</f>
        <v>-0.24204055766793409</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3" manualBreakCount="13">
    <brk id="45" max="16383" man="1"/>
    <brk id="94" max="16383" man="1"/>
    <brk id="144" max="16383" man="1"/>
    <brk id="183" max="16383" man="1"/>
    <brk id="232" max="16383" man="1"/>
    <brk id="281" max="16383" man="1"/>
    <brk id="327" max="16383" man="1"/>
    <brk id="352" max="16383" man="1"/>
    <brk id="396" max="16383" man="1"/>
    <brk id="441" max="16383" man="1"/>
    <brk id="491" max="16383" man="1"/>
    <brk id="529" max="16383" man="1"/>
    <brk id="56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4D242-126E-474E-8739-77AA41494B36}">
  <sheetPr>
    <pageSetUpPr fitToPage="1"/>
  </sheetPr>
  <dimension ref="A1:J66"/>
  <sheetViews>
    <sheetView tabSelected="1" workbookViewId="0">
      <selection activeCell="M1" sqref="M1"/>
    </sheetView>
  </sheetViews>
  <sheetFormatPr defaultRowHeight="12.75" x14ac:dyDescent="0.2"/>
  <cols>
    <col min="1" max="1" width="20.7109375" style="1" bestFit="1" customWidth="1"/>
    <col min="2" max="5" width="8.7109375" style="1"/>
    <col min="6" max="6" width="1.7109375" style="1" customWidth="1"/>
    <col min="7" max="256" width="8.7109375" style="1"/>
    <col min="257" max="257" width="19.7109375" style="1" customWidth="1"/>
    <col min="258" max="261" width="8.7109375" style="1"/>
    <col min="262" max="262" width="1.7109375" style="1" customWidth="1"/>
    <col min="263" max="512" width="8.7109375" style="1"/>
    <col min="513" max="513" width="19.7109375" style="1" customWidth="1"/>
    <col min="514" max="517" width="8.7109375" style="1"/>
    <col min="518" max="518" width="1.7109375" style="1" customWidth="1"/>
    <col min="519" max="768" width="8.7109375" style="1"/>
    <col min="769" max="769" width="19.7109375" style="1" customWidth="1"/>
    <col min="770" max="773" width="8.7109375" style="1"/>
    <col min="774" max="774" width="1.7109375" style="1" customWidth="1"/>
    <col min="775" max="1024" width="8.7109375" style="1"/>
    <col min="1025" max="1025" width="19.7109375" style="1" customWidth="1"/>
    <col min="1026" max="1029" width="8.7109375" style="1"/>
    <col min="1030" max="1030" width="1.7109375" style="1" customWidth="1"/>
    <col min="1031" max="1280" width="8.7109375" style="1"/>
    <col min="1281" max="1281" width="19.7109375" style="1" customWidth="1"/>
    <col min="1282" max="1285" width="8.7109375" style="1"/>
    <col min="1286" max="1286" width="1.7109375" style="1" customWidth="1"/>
    <col min="1287" max="1536" width="8.7109375" style="1"/>
    <col min="1537" max="1537" width="19.7109375" style="1" customWidth="1"/>
    <col min="1538" max="1541" width="8.7109375" style="1"/>
    <col min="1542" max="1542" width="1.7109375" style="1" customWidth="1"/>
    <col min="1543" max="1792" width="8.7109375" style="1"/>
    <col min="1793" max="1793" width="19.7109375" style="1" customWidth="1"/>
    <col min="1794" max="1797" width="8.7109375" style="1"/>
    <col min="1798" max="1798" width="1.7109375" style="1" customWidth="1"/>
    <col min="1799" max="2048" width="8.7109375" style="1"/>
    <col min="2049" max="2049" width="19.7109375" style="1" customWidth="1"/>
    <col min="2050" max="2053" width="8.7109375" style="1"/>
    <col min="2054" max="2054" width="1.7109375" style="1" customWidth="1"/>
    <col min="2055" max="2304" width="8.7109375" style="1"/>
    <col min="2305" max="2305" width="19.7109375" style="1" customWidth="1"/>
    <col min="2306" max="2309" width="8.7109375" style="1"/>
    <col min="2310" max="2310" width="1.7109375" style="1" customWidth="1"/>
    <col min="2311" max="2560" width="8.7109375" style="1"/>
    <col min="2561" max="2561" width="19.7109375" style="1" customWidth="1"/>
    <col min="2562" max="2565" width="8.7109375" style="1"/>
    <col min="2566" max="2566" width="1.7109375" style="1" customWidth="1"/>
    <col min="2567" max="2816" width="8.7109375" style="1"/>
    <col min="2817" max="2817" width="19.7109375" style="1" customWidth="1"/>
    <col min="2818" max="2821" width="8.7109375" style="1"/>
    <col min="2822" max="2822" width="1.7109375" style="1" customWidth="1"/>
    <col min="2823" max="3072" width="8.7109375" style="1"/>
    <col min="3073" max="3073" width="19.7109375" style="1" customWidth="1"/>
    <col min="3074" max="3077" width="8.7109375" style="1"/>
    <col min="3078" max="3078" width="1.7109375" style="1" customWidth="1"/>
    <col min="3079" max="3328" width="8.7109375" style="1"/>
    <col min="3329" max="3329" width="19.7109375" style="1" customWidth="1"/>
    <col min="3330" max="3333" width="8.7109375" style="1"/>
    <col min="3334" max="3334" width="1.7109375" style="1" customWidth="1"/>
    <col min="3335" max="3584" width="8.7109375" style="1"/>
    <col min="3585" max="3585" width="19.7109375" style="1" customWidth="1"/>
    <col min="3586" max="3589" width="8.7109375" style="1"/>
    <col min="3590" max="3590" width="1.7109375" style="1" customWidth="1"/>
    <col min="3591" max="3840" width="8.7109375" style="1"/>
    <col min="3841" max="3841" width="19.7109375" style="1" customWidth="1"/>
    <col min="3842" max="3845" width="8.7109375" style="1"/>
    <col min="3846" max="3846" width="1.7109375" style="1" customWidth="1"/>
    <col min="3847" max="4096" width="8.7109375" style="1"/>
    <col min="4097" max="4097" width="19.7109375" style="1" customWidth="1"/>
    <col min="4098" max="4101" width="8.7109375" style="1"/>
    <col min="4102" max="4102" width="1.7109375" style="1" customWidth="1"/>
    <col min="4103" max="4352" width="8.7109375" style="1"/>
    <col min="4353" max="4353" width="19.7109375" style="1" customWidth="1"/>
    <col min="4354" max="4357" width="8.7109375" style="1"/>
    <col min="4358" max="4358" width="1.7109375" style="1" customWidth="1"/>
    <col min="4359" max="4608" width="8.7109375" style="1"/>
    <col min="4609" max="4609" width="19.7109375" style="1" customWidth="1"/>
    <col min="4610" max="4613" width="8.7109375" style="1"/>
    <col min="4614" max="4614" width="1.7109375" style="1" customWidth="1"/>
    <col min="4615" max="4864" width="8.7109375" style="1"/>
    <col min="4865" max="4865" width="19.7109375" style="1" customWidth="1"/>
    <col min="4866" max="4869" width="8.7109375" style="1"/>
    <col min="4870" max="4870" width="1.7109375" style="1" customWidth="1"/>
    <col min="4871" max="5120" width="8.7109375" style="1"/>
    <col min="5121" max="5121" width="19.7109375" style="1" customWidth="1"/>
    <col min="5122" max="5125" width="8.7109375" style="1"/>
    <col min="5126" max="5126" width="1.7109375" style="1" customWidth="1"/>
    <col min="5127" max="5376" width="8.7109375" style="1"/>
    <col min="5377" max="5377" width="19.7109375" style="1" customWidth="1"/>
    <col min="5378" max="5381" width="8.7109375" style="1"/>
    <col min="5382" max="5382" width="1.7109375" style="1" customWidth="1"/>
    <col min="5383" max="5632" width="8.7109375" style="1"/>
    <col min="5633" max="5633" width="19.7109375" style="1" customWidth="1"/>
    <col min="5634" max="5637" width="8.7109375" style="1"/>
    <col min="5638" max="5638" width="1.7109375" style="1" customWidth="1"/>
    <col min="5639" max="5888" width="8.7109375" style="1"/>
    <col min="5889" max="5889" width="19.7109375" style="1" customWidth="1"/>
    <col min="5890" max="5893" width="8.7109375" style="1"/>
    <col min="5894" max="5894" width="1.7109375" style="1" customWidth="1"/>
    <col min="5895" max="6144" width="8.7109375" style="1"/>
    <col min="6145" max="6145" width="19.7109375" style="1" customWidth="1"/>
    <col min="6146" max="6149" width="8.7109375" style="1"/>
    <col min="6150" max="6150" width="1.7109375" style="1" customWidth="1"/>
    <col min="6151" max="6400" width="8.7109375" style="1"/>
    <col min="6401" max="6401" width="19.7109375" style="1" customWidth="1"/>
    <col min="6402" max="6405" width="8.7109375" style="1"/>
    <col min="6406" max="6406" width="1.7109375" style="1" customWidth="1"/>
    <col min="6407" max="6656" width="8.7109375" style="1"/>
    <col min="6657" max="6657" width="19.7109375" style="1" customWidth="1"/>
    <col min="6658" max="6661" width="8.7109375" style="1"/>
    <col min="6662" max="6662" width="1.7109375" style="1" customWidth="1"/>
    <col min="6663" max="6912" width="8.7109375" style="1"/>
    <col min="6913" max="6913" width="19.7109375" style="1" customWidth="1"/>
    <col min="6914" max="6917" width="8.7109375" style="1"/>
    <col min="6918" max="6918" width="1.7109375" style="1" customWidth="1"/>
    <col min="6919" max="7168" width="8.7109375" style="1"/>
    <col min="7169" max="7169" width="19.7109375" style="1" customWidth="1"/>
    <col min="7170" max="7173" width="8.7109375" style="1"/>
    <col min="7174" max="7174" width="1.7109375" style="1" customWidth="1"/>
    <col min="7175" max="7424" width="8.7109375" style="1"/>
    <col min="7425" max="7425" width="19.7109375" style="1" customWidth="1"/>
    <col min="7426" max="7429" width="8.7109375" style="1"/>
    <col min="7430" max="7430" width="1.7109375" style="1" customWidth="1"/>
    <col min="7431" max="7680" width="8.7109375" style="1"/>
    <col min="7681" max="7681" width="19.7109375" style="1" customWidth="1"/>
    <col min="7682" max="7685" width="8.7109375" style="1"/>
    <col min="7686" max="7686" width="1.7109375" style="1" customWidth="1"/>
    <col min="7687" max="7936" width="8.7109375" style="1"/>
    <col min="7937" max="7937" width="19.7109375" style="1" customWidth="1"/>
    <col min="7938" max="7941" width="8.7109375" style="1"/>
    <col min="7942" max="7942" width="1.7109375" style="1" customWidth="1"/>
    <col min="7943" max="8192" width="8.7109375" style="1"/>
    <col min="8193" max="8193" width="19.7109375" style="1" customWidth="1"/>
    <col min="8194" max="8197" width="8.7109375" style="1"/>
    <col min="8198" max="8198" width="1.7109375" style="1" customWidth="1"/>
    <col min="8199" max="8448" width="8.7109375" style="1"/>
    <col min="8449" max="8449" width="19.7109375" style="1" customWidth="1"/>
    <col min="8450" max="8453" width="8.7109375" style="1"/>
    <col min="8454" max="8454" width="1.7109375" style="1" customWidth="1"/>
    <col min="8455" max="8704" width="8.7109375" style="1"/>
    <col min="8705" max="8705" width="19.7109375" style="1" customWidth="1"/>
    <col min="8706" max="8709" width="8.7109375" style="1"/>
    <col min="8710" max="8710" width="1.7109375" style="1" customWidth="1"/>
    <col min="8711" max="8960" width="8.7109375" style="1"/>
    <col min="8961" max="8961" width="19.7109375" style="1" customWidth="1"/>
    <col min="8962" max="8965" width="8.7109375" style="1"/>
    <col min="8966" max="8966" width="1.7109375" style="1" customWidth="1"/>
    <col min="8967" max="9216" width="8.7109375" style="1"/>
    <col min="9217" max="9217" width="19.7109375" style="1" customWidth="1"/>
    <col min="9218" max="9221" width="8.7109375" style="1"/>
    <col min="9222" max="9222" width="1.7109375" style="1" customWidth="1"/>
    <col min="9223" max="9472" width="8.7109375" style="1"/>
    <col min="9473" max="9473" width="19.7109375" style="1" customWidth="1"/>
    <col min="9474" max="9477" width="8.7109375" style="1"/>
    <col min="9478" max="9478" width="1.7109375" style="1" customWidth="1"/>
    <col min="9479" max="9728" width="8.7109375" style="1"/>
    <col min="9729" max="9729" width="19.7109375" style="1" customWidth="1"/>
    <col min="9730" max="9733" width="8.7109375" style="1"/>
    <col min="9734" max="9734" width="1.7109375" style="1" customWidth="1"/>
    <col min="9735" max="9984" width="8.7109375" style="1"/>
    <col min="9985" max="9985" width="19.7109375" style="1" customWidth="1"/>
    <col min="9986" max="9989" width="8.7109375" style="1"/>
    <col min="9990" max="9990" width="1.7109375" style="1" customWidth="1"/>
    <col min="9991" max="10240" width="8.7109375" style="1"/>
    <col min="10241" max="10241" width="19.7109375" style="1" customWidth="1"/>
    <col min="10242" max="10245" width="8.7109375" style="1"/>
    <col min="10246" max="10246" width="1.7109375" style="1" customWidth="1"/>
    <col min="10247" max="10496" width="8.7109375" style="1"/>
    <col min="10497" max="10497" width="19.7109375" style="1" customWidth="1"/>
    <col min="10498" max="10501" width="8.7109375" style="1"/>
    <col min="10502" max="10502" width="1.7109375" style="1" customWidth="1"/>
    <col min="10503" max="10752" width="8.7109375" style="1"/>
    <col min="10753" max="10753" width="19.7109375" style="1" customWidth="1"/>
    <col min="10754" max="10757" width="8.7109375" style="1"/>
    <col min="10758" max="10758" width="1.7109375" style="1" customWidth="1"/>
    <col min="10759" max="11008" width="8.7109375" style="1"/>
    <col min="11009" max="11009" width="19.7109375" style="1" customWidth="1"/>
    <col min="11010" max="11013" width="8.7109375" style="1"/>
    <col min="11014" max="11014" width="1.7109375" style="1" customWidth="1"/>
    <col min="11015" max="11264" width="8.7109375" style="1"/>
    <col min="11265" max="11265" width="19.7109375" style="1" customWidth="1"/>
    <col min="11266" max="11269" width="8.7109375" style="1"/>
    <col min="11270" max="11270" width="1.7109375" style="1" customWidth="1"/>
    <col min="11271" max="11520" width="8.7109375" style="1"/>
    <col min="11521" max="11521" width="19.7109375" style="1" customWidth="1"/>
    <col min="11522" max="11525" width="8.7109375" style="1"/>
    <col min="11526" max="11526" width="1.7109375" style="1" customWidth="1"/>
    <col min="11527" max="11776" width="8.7109375" style="1"/>
    <col min="11777" max="11777" width="19.7109375" style="1" customWidth="1"/>
    <col min="11778" max="11781" width="8.7109375" style="1"/>
    <col min="11782" max="11782" width="1.7109375" style="1" customWidth="1"/>
    <col min="11783" max="12032" width="8.7109375" style="1"/>
    <col min="12033" max="12033" width="19.7109375" style="1" customWidth="1"/>
    <col min="12034" max="12037" width="8.7109375" style="1"/>
    <col min="12038" max="12038" width="1.7109375" style="1" customWidth="1"/>
    <col min="12039" max="12288" width="8.7109375" style="1"/>
    <col min="12289" max="12289" width="19.7109375" style="1" customWidth="1"/>
    <col min="12290" max="12293" width="8.7109375" style="1"/>
    <col min="12294" max="12294" width="1.7109375" style="1" customWidth="1"/>
    <col min="12295" max="12544" width="8.7109375" style="1"/>
    <col min="12545" max="12545" width="19.7109375" style="1" customWidth="1"/>
    <col min="12546" max="12549" width="8.7109375" style="1"/>
    <col min="12550" max="12550" width="1.7109375" style="1" customWidth="1"/>
    <col min="12551" max="12800" width="8.7109375" style="1"/>
    <col min="12801" max="12801" width="19.7109375" style="1" customWidth="1"/>
    <col min="12802" max="12805" width="8.7109375" style="1"/>
    <col min="12806" max="12806" width="1.7109375" style="1" customWidth="1"/>
    <col min="12807" max="13056" width="8.7109375" style="1"/>
    <col min="13057" max="13057" width="19.7109375" style="1" customWidth="1"/>
    <col min="13058" max="13061" width="8.7109375" style="1"/>
    <col min="13062" max="13062" width="1.7109375" style="1" customWidth="1"/>
    <col min="13063" max="13312" width="8.7109375" style="1"/>
    <col min="13313" max="13313" width="19.7109375" style="1" customWidth="1"/>
    <col min="13314" max="13317" width="8.7109375" style="1"/>
    <col min="13318" max="13318" width="1.7109375" style="1" customWidth="1"/>
    <col min="13319" max="13568" width="8.7109375" style="1"/>
    <col min="13569" max="13569" width="19.7109375" style="1" customWidth="1"/>
    <col min="13570" max="13573" width="8.7109375" style="1"/>
    <col min="13574" max="13574" width="1.7109375" style="1" customWidth="1"/>
    <col min="13575" max="13824" width="8.7109375" style="1"/>
    <col min="13825" max="13825" width="19.7109375" style="1" customWidth="1"/>
    <col min="13826" max="13829" width="8.7109375" style="1"/>
    <col min="13830" max="13830" width="1.7109375" style="1" customWidth="1"/>
    <col min="13831" max="14080" width="8.7109375" style="1"/>
    <col min="14081" max="14081" width="19.7109375" style="1" customWidth="1"/>
    <col min="14082" max="14085" width="8.7109375" style="1"/>
    <col min="14086" max="14086" width="1.7109375" style="1" customWidth="1"/>
    <col min="14087" max="14336" width="8.7109375" style="1"/>
    <col min="14337" max="14337" width="19.7109375" style="1" customWidth="1"/>
    <col min="14338" max="14341" width="8.7109375" style="1"/>
    <col min="14342" max="14342" width="1.7109375" style="1" customWidth="1"/>
    <col min="14343" max="14592" width="8.7109375" style="1"/>
    <col min="14593" max="14593" width="19.7109375" style="1" customWidth="1"/>
    <col min="14594" max="14597" width="8.7109375" style="1"/>
    <col min="14598" max="14598" width="1.7109375" style="1" customWidth="1"/>
    <col min="14599" max="14848" width="8.7109375" style="1"/>
    <col min="14849" max="14849" width="19.7109375" style="1" customWidth="1"/>
    <col min="14850" max="14853" width="8.7109375" style="1"/>
    <col min="14854" max="14854" width="1.7109375" style="1" customWidth="1"/>
    <col min="14855" max="15104" width="8.7109375" style="1"/>
    <col min="15105" max="15105" width="19.7109375" style="1" customWidth="1"/>
    <col min="15106" max="15109" width="8.7109375" style="1"/>
    <col min="15110" max="15110" width="1.7109375" style="1" customWidth="1"/>
    <col min="15111" max="15360" width="8.7109375" style="1"/>
    <col min="15361" max="15361" width="19.7109375" style="1" customWidth="1"/>
    <col min="15362" max="15365" width="8.7109375" style="1"/>
    <col min="15366" max="15366" width="1.7109375" style="1" customWidth="1"/>
    <col min="15367" max="15616" width="8.7109375" style="1"/>
    <col min="15617" max="15617" width="19.7109375" style="1" customWidth="1"/>
    <col min="15618" max="15621" width="8.7109375" style="1"/>
    <col min="15622" max="15622" width="1.7109375" style="1" customWidth="1"/>
    <col min="15623" max="15872" width="8.7109375" style="1"/>
    <col min="15873" max="15873" width="19.7109375" style="1" customWidth="1"/>
    <col min="15874" max="15877" width="8.7109375" style="1"/>
    <col min="15878" max="15878" width="1.7109375" style="1" customWidth="1"/>
    <col min="15879" max="16128" width="8.7109375" style="1"/>
    <col min="16129" max="16129" width="19.7109375" style="1" customWidth="1"/>
    <col min="16130" max="16133" width="8.7109375" style="1"/>
    <col min="16134" max="16134" width="1.7109375" style="1" customWidth="1"/>
    <col min="16135" max="16384" width="8.7109375" style="1"/>
  </cols>
  <sheetData>
    <row r="1" spans="1:10" s="44" customFormat="1" ht="20.25" x14ac:dyDescent="0.3">
      <c r="A1" s="52" t="s">
        <v>19</v>
      </c>
      <c r="B1" s="174" t="s">
        <v>20</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3" spans="1:10" ht="12.75" customHeight="1" x14ac:dyDescent="0.3">
      <c r="A3" s="52"/>
      <c r="B3" s="53"/>
      <c r="C3" s="54"/>
      <c r="D3" s="54"/>
      <c r="E3" s="54"/>
      <c r="F3" s="54"/>
      <c r="G3" s="54"/>
      <c r="H3" s="54"/>
      <c r="I3" s="54"/>
      <c r="J3" s="54"/>
    </row>
    <row r="4" spans="1:10" x14ac:dyDescent="0.2">
      <c r="E4" s="173" t="s">
        <v>22</v>
      </c>
      <c r="F4" s="173"/>
      <c r="G4" s="173"/>
    </row>
    <row r="5" spans="1:10" x14ac:dyDescent="0.2">
      <c r="A5" s="10"/>
      <c r="B5" s="170" t="s">
        <v>4</v>
      </c>
      <c r="C5" s="171"/>
      <c r="D5" s="170" t="s">
        <v>5</v>
      </c>
      <c r="E5" s="171"/>
      <c r="F5" s="11"/>
      <c r="G5" s="170" t="s">
        <v>6</v>
      </c>
      <c r="H5" s="172"/>
      <c r="I5" s="172"/>
      <c r="J5" s="171"/>
    </row>
    <row r="6" spans="1:10" x14ac:dyDescent="0.2">
      <c r="A6" s="12"/>
      <c r="B6" s="13">
        <f>VALUE(RIGHT(B2, 4))</f>
        <v>2020</v>
      </c>
      <c r="C6" s="14">
        <f>B6-1</f>
        <v>2019</v>
      </c>
      <c r="D6" s="13">
        <f>B6</f>
        <v>2020</v>
      </c>
      <c r="E6" s="14">
        <f>C6</f>
        <v>2019</v>
      </c>
      <c r="F6" s="15"/>
      <c r="G6" s="13" t="s">
        <v>8</v>
      </c>
      <c r="H6" s="14" t="s">
        <v>5</v>
      </c>
      <c r="I6" s="13" t="s">
        <v>8</v>
      </c>
      <c r="J6" s="14" t="s">
        <v>5</v>
      </c>
    </row>
    <row r="7" spans="1:10" x14ac:dyDescent="0.2">
      <c r="A7" s="20" t="s">
        <v>23</v>
      </c>
      <c r="B7" s="55">
        <v>6915</v>
      </c>
      <c r="C7" s="56">
        <v>10227</v>
      </c>
      <c r="D7" s="55">
        <v>31758</v>
      </c>
      <c r="E7" s="56">
        <v>50845</v>
      </c>
      <c r="F7" s="57"/>
      <c r="G7" s="55">
        <f>B7-C7</f>
        <v>-3312</v>
      </c>
      <c r="H7" s="56">
        <f>D7-E7</f>
        <v>-19087</v>
      </c>
      <c r="I7" s="58">
        <f>IF(C7=0, "-", IF(G7/C7&lt;10, G7/C7*100, "&gt;999"))</f>
        <v>-32.384863596362564</v>
      </c>
      <c r="J7" s="59">
        <f>IF(E7=0, "-", IF(H7/E7&lt;10, H7/E7*100, "&gt;999"))</f>
        <v>-37.539581079752189</v>
      </c>
    </row>
    <row r="8" spans="1:10" x14ac:dyDescent="0.2">
      <c r="A8" s="20" t="s">
        <v>24</v>
      </c>
      <c r="B8" s="55">
        <v>14190</v>
      </c>
      <c r="C8" s="56">
        <v>16217</v>
      </c>
      <c r="D8" s="55">
        <v>58983</v>
      </c>
      <c r="E8" s="56">
        <v>72402</v>
      </c>
      <c r="F8" s="57"/>
      <c r="G8" s="55">
        <f>B8-C8</f>
        <v>-2027</v>
      </c>
      <c r="H8" s="56">
        <f>D8-E8</f>
        <v>-13419</v>
      </c>
      <c r="I8" s="58">
        <f>IF(C8=0, "-", IF(G8/C8&lt;10, G8/C8*100, "&gt;999"))</f>
        <v>-12.499229203921811</v>
      </c>
      <c r="J8" s="59">
        <f>IF(E8=0, "-", IF(H8/E8&lt;10, H8/E8*100, "&gt;999"))</f>
        <v>-18.534018397281844</v>
      </c>
    </row>
    <row r="9" spans="1:10" x14ac:dyDescent="0.2">
      <c r="A9" s="20" t="s">
        <v>25</v>
      </c>
      <c r="B9" s="55">
        <v>6994</v>
      </c>
      <c r="C9" s="56">
        <v>6396</v>
      </c>
      <c r="D9" s="55">
        <v>24496</v>
      </c>
      <c r="E9" s="56">
        <v>29057</v>
      </c>
      <c r="F9" s="57"/>
      <c r="G9" s="55">
        <f>B9-C9</f>
        <v>598</v>
      </c>
      <c r="H9" s="56">
        <f>D9-E9</f>
        <v>-4561</v>
      </c>
      <c r="I9" s="58">
        <f>IF(C9=0, "-", IF(G9/C9&lt;10, G9/C9*100, "&gt;999"))</f>
        <v>9.3495934959349594</v>
      </c>
      <c r="J9" s="59">
        <f>IF(E9=0, "-", IF(H9/E9&lt;10, H9/E9*100, "&gt;999"))</f>
        <v>-15.69673400557525</v>
      </c>
    </row>
    <row r="10" spans="1:10" x14ac:dyDescent="0.2">
      <c r="A10" s="20" t="s">
        <v>26</v>
      </c>
      <c r="B10" s="55">
        <v>1203</v>
      </c>
      <c r="C10" s="56">
        <v>1084</v>
      </c>
      <c r="D10" s="55">
        <v>4369</v>
      </c>
      <c r="E10" s="56">
        <v>5496</v>
      </c>
      <c r="F10" s="57"/>
      <c r="G10" s="55">
        <f>B10-C10</f>
        <v>119</v>
      </c>
      <c r="H10" s="56">
        <f>D10-E10</f>
        <v>-1127</v>
      </c>
      <c r="I10" s="58">
        <f>IF(C10=0, "-", IF(G10/C10&lt;10, G10/C10*100, "&gt;999"))</f>
        <v>10.977859778597786</v>
      </c>
      <c r="J10" s="59">
        <f>IF(E10=0, "-", IF(H10/E10&lt;10, H10/E10*100, "&gt;999"))</f>
        <v>-20.505822416302767</v>
      </c>
    </row>
    <row r="11" spans="1:10" s="38" customFormat="1" x14ac:dyDescent="0.2">
      <c r="A11" s="12" t="s">
        <v>7</v>
      </c>
      <c r="B11" s="32">
        <f>SUM(B7:B10)</f>
        <v>29302</v>
      </c>
      <c r="C11" s="33">
        <f>SUM(C7:C10)</f>
        <v>33924</v>
      </c>
      <c r="D11" s="32">
        <f>SUM(D7:D10)</f>
        <v>119606</v>
      </c>
      <c r="E11" s="33">
        <f>SUM(E7:E10)</f>
        <v>157800</v>
      </c>
      <c r="F11" s="34"/>
      <c r="G11" s="32">
        <f>B11-C11</f>
        <v>-4622</v>
      </c>
      <c r="H11" s="33">
        <f>D11-E11</f>
        <v>-38194</v>
      </c>
      <c r="I11" s="60">
        <f>IF(C11=0, 0, G11/C11*100)</f>
        <v>-13.624572573988916</v>
      </c>
      <c r="J11" s="61">
        <f>IF(E11=0, 0, H11/E11*100)</f>
        <v>-24.20405576679341</v>
      </c>
    </row>
    <row r="13" spans="1:10" x14ac:dyDescent="0.2">
      <c r="A13" s="10"/>
      <c r="B13" s="170" t="s">
        <v>4</v>
      </c>
      <c r="C13" s="171"/>
      <c r="D13" s="170" t="s">
        <v>5</v>
      </c>
      <c r="E13" s="171"/>
      <c r="F13" s="11"/>
      <c r="G13" s="170" t="s">
        <v>6</v>
      </c>
      <c r="H13" s="172"/>
      <c r="I13" s="172"/>
      <c r="J13" s="171"/>
    </row>
    <row r="14" spans="1:10" x14ac:dyDescent="0.2">
      <c r="A14" s="20" t="s">
        <v>27</v>
      </c>
      <c r="B14" s="55">
        <v>131</v>
      </c>
      <c r="C14" s="56">
        <v>231</v>
      </c>
      <c r="D14" s="55">
        <v>575</v>
      </c>
      <c r="E14" s="56">
        <v>927</v>
      </c>
      <c r="F14" s="57"/>
      <c r="G14" s="55">
        <f t="shared" ref="G14:G34" si="0">B14-C14</f>
        <v>-100</v>
      </c>
      <c r="H14" s="56">
        <f t="shared" ref="H14:H34" si="1">D14-E14</f>
        <v>-352</v>
      </c>
      <c r="I14" s="58">
        <f t="shared" ref="I14:I33" si="2">IF(C14=0, "-", IF(G14/C14&lt;10, G14/C14*100, "&gt;999"))</f>
        <v>-43.290043290043286</v>
      </c>
      <c r="J14" s="59">
        <f t="shared" ref="J14:J33" si="3">IF(E14=0, "-", IF(H14/E14&lt;10, H14/E14*100, "&gt;999"))</f>
        <v>-37.97195253505933</v>
      </c>
    </row>
    <row r="15" spans="1:10" x14ac:dyDescent="0.2">
      <c r="A15" s="20" t="s">
        <v>28</v>
      </c>
      <c r="B15" s="55">
        <v>779</v>
      </c>
      <c r="C15" s="56">
        <v>1810</v>
      </c>
      <c r="D15" s="55">
        <v>4660</v>
      </c>
      <c r="E15" s="56">
        <v>9647</v>
      </c>
      <c r="F15" s="57"/>
      <c r="G15" s="55">
        <f t="shared" si="0"/>
        <v>-1031</v>
      </c>
      <c r="H15" s="56">
        <f t="shared" si="1"/>
        <v>-4987</v>
      </c>
      <c r="I15" s="58">
        <f t="shared" si="2"/>
        <v>-56.961325966850829</v>
      </c>
      <c r="J15" s="59">
        <f t="shared" si="3"/>
        <v>-51.69482740748419</v>
      </c>
    </row>
    <row r="16" spans="1:10" x14ac:dyDescent="0.2">
      <c r="A16" s="20" t="s">
        <v>29</v>
      </c>
      <c r="B16" s="55">
        <v>3882</v>
      </c>
      <c r="C16" s="56">
        <v>5394</v>
      </c>
      <c r="D16" s="55">
        <v>17328</v>
      </c>
      <c r="E16" s="56">
        <v>25440</v>
      </c>
      <c r="F16" s="57"/>
      <c r="G16" s="55">
        <f t="shared" si="0"/>
        <v>-1512</v>
      </c>
      <c r="H16" s="56">
        <f t="shared" si="1"/>
        <v>-8112</v>
      </c>
      <c r="I16" s="58">
        <f t="shared" si="2"/>
        <v>-28.031145717463851</v>
      </c>
      <c r="J16" s="59">
        <f t="shared" si="3"/>
        <v>-31.886792452830186</v>
      </c>
    </row>
    <row r="17" spans="1:10" x14ac:dyDescent="0.2">
      <c r="A17" s="20" t="s">
        <v>30</v>
      </c>
      <c r="B17" s="55">
        <v>1140</v>
      </c>
      <c r="C17" s="56">
        <v>1355</v>
      </c>
      <c r="D17" s="55">
        <v>4847</v>
      </c>
      <c r="E17" s="56">
        <v>7075</v>
      </c>
      <c r="F17" s="57"/>
      <c r="G17" s="55">
        <f t="shared" si="0"/>
        <v>-215</v>
      </c>
      <c r="H17" s="56">
        <f t="shared" si="1"/>
        <v>-2228</v>
      </c>
      <c r="I17" s="58">
        <f t="shared" si="2"/>
        <v>-15.867158671586715</v>
      </c>
      <c r="J17" s="59">
        <f t="shared" si="3"/>
        <v>-31.491166077738512</v>
      </c>
    </row>
    <row r="18" spans="1:10" x14ac:dyDescent="0.2">
      <c r="A18" s="20" t="s">
        <v>31</v>
      </c>
      <c r="B18" s="55">
        <v>222</v>
      </c>
      <c r="C18" s="56">
        <v>517</v>
      </c>
      <c r="D18" s="55">
        <v>988</v>
      </c>
      <c r="E18" s="56">
        <v>2665</v>
      </c>
      <c r="F18" s="57"/>
      <c r="G18" s="55">
        <f t="shared" si="0"/>
        <v>-295</v>
      </c>
      <c r="H18" s="56">
        <f t="shared" si="1"/>
        <v>-1677</v>
      </c>
      <c r="I18" s="58">
        <f t="shared" si="2"/>
        <v>-57.059961315280461</v>
      </c>
      <c r="J18" s="59">
        <f t="shared" si="3"/>
        <v>-62.926829268292686</v>
      </c>
    </row>
    <row r="19" spans="1:10" x14ac:dyDescent="0.2">
      <c r="A19" s="20" t="s">
        <v>32</v>
      </c>
      <c r="B19" s="55">
        <v>33</v>
      </c>
      <c r="C19" s="56">
        <v>46</v>
      </c>
      <c r="D19" s="55">
        <v>224</v>
      </c>
      <c r="E19" s="56">
        <v>173</v>
      </c>
      <c r="F19" s="57"/>
      <c r="G19" s="55">
        <f t="shared" si="0"/>
        <v>-13</v>
      </c>
      <c r="H19" s="56">
        <f t="shared" si="1"/>
        <v>51</v>
      </c>
      <c r="I19" s="58">
        <f t="shared" si="2"/>
        <v>-28.260869565217391</v>
      </c>
      <c r="J19" s="59">
        <f t="shared" si="3"/>
        <v>29.47976878612717</v>
      </c>
    </row>
    <row r="20" spans="1:10" x14ac:dyDescent="0.2">
      <c r="A20" s="20" t="s">
        <v>33</v>
      </c>
      <c r="B20" s="55">
        <v>246</v>
      </c>
      <c r="C20" s="56">
        <v>357</v>
      </c>
      <c r="D20" s="55">
        <v>1253</v>
      </c>
      <c r="E20" s="56">
        <v>1897</v>
      </c>
      <c r="F20" s="57"/>
      <c r="G20" s="55">
        <f t="shared" si="0"/>
        <v>-111</v>
      </c>
      <c r="H20" s="56">
        <f t="shared" si="1"/>
        <v>-644</v>
      </c>
      <c r="I20" s="58">
        <f t="shared" si="2"/>
        <v>-31.092436974789916</v>
      </c>
      <c r="J20" s="59">
        <f t="shared" si="3"/>
        <v>-33.948339483394832</v>
      </c>
    </row>
    <row r="21" spans="1:10" x14ac:dyDescent="0.2">
      <c r="A21" s="20" t="s">
        <v>34</v>
      </c>
      <c r="B21" s="55">
        <v>482</v>
      </c>
      <c r="C21" s="56">
        <v>517</v>
      </c>
      <c r="D21" s="55">
        <v>1883</v>
      </c>
      <c r="E21" s="56">
        <v>3021</v>
      </c>
      <c r="F21" s="57"/>
      <c r="G21" s="55">
        <f t="shared" si="0"/>
        <v>-35</v>
      </c>
      <c r="H21" s="56">
        <f t="shared" si="1"/>
        <v>-1138</v>
      </c>
      <c r="I21" s="58">
        <f t="shared" si="2"/>
        <v>-6.7698259187620886</v>
      </c>
      <c r="J21" s="59">
        <f t="shared" si="3"/>
        <v>-37.669645812644816</v>
      </c>
    </row>
    <row r="22" spans="1:10" x14ac:dyDescent="0.2">
      <c r="A22" s="62" t="s">
        <v>35</v>
      </c>
      <c r="B22" s="63">
        <v>569</v>
      </c>
      <c r="C22" s="64">
        <v>821</v>
      </c>
      <c r="D22" s="63">
        <v>3288</v>
      </c>
      <c r="E22" s="64">
        <v>3779</v>
      </c>
      <c r="F22" s="65"/>
      <c r="G22" s="63">
        <f t="shared" si="0"/>
        <v>-252</v>
      </c>
      <c r="H22" s="64">
        <f t="shared" si="1"/>
        <v>-491</v>
      </c>
      <c r="I22" s="66">
        <f t="shared" si="2"/>
        <v>-30.694275274056025</v>
      </c>
      <c r="J22" s="67">
        <f t="shared" si="3"/>
        <v>-12.992855252712356</v>
      </c>
    </row>
    <row r="23" spans="1:10" x14ac:dyDescent="0.2">
      <c r="A23" s="20" t="s">
        <v>36</v>
      </c>
      <c r="B23" s="55">
        <v>3083</v>
      </c>
      <c r="C23" s="56">
        <v>3508</v>
      </c>
      <c r="D23" s="55">
        <v>13698</v>
      </c>
      <c r="E23" s="56">
        <v>15746</v>
      </c>
      <c r="F23" s="57"/>
      <c r="G23" s="55">
        <f t="shared" si="0"/>
        <v>-425</v>
      </c>
      <c r="H23" s="56">
        <f t="shared" si="1"/>
        <v>-2048</v>
      </c>
      <c r="I23" s="58">
        <f t="shared" si="2"/>
        <v>-12.115165336374002</v>
      </c>
      <c r="J23" s="59">
        <f t="shared" si="3"/>
        <v>-13.006477835640798</v>
      </c>
    </row>
    <row r="24" spans="1:10" x14ac:dyDescent="0.2">
      <c r="A24" s="20" t="s">
        <v>37</v>
      </c>
      <c r="B24" s="55">
        <v>6122</v>
      </c>
      <c r="C24" s="56">
        <v>7535</v>
      </c>
      <c r="D24" s="55">
        <v>24835</v>
      </c>
      <c r="E24" s="56">
        <v>31968</v>
      </c>
      <c r="F24" s="57"/>
      <c r="G24" s="55">
        <f t="shared" si="0"/>
        <v>-1413</v>
      </c>
      <c r="H24" s="56">
        <f t="shared" si="1"/>
        <v>-7133</v>
      </c>
      <c r="I24" s="58">
        <f t="shared" si="2"/>
        <v>-18.752488387524885</v>
      </c>
      <c r="J24" s="59">
        <f t="shared" si="3"/>
        <v>-22.312937937937939</v>
      </c>
    </row>
    <row r="25" spans="1:10" x14ac:dyDescent="0.2">
      <c r="A25" s="20" t="s">
        <v>38</v>
      </c>
      <c r="B25" s="55">
        <v>3864</v>
      </c>
      <c r="C25" s="56">
        <v>3772</v>
      </c>
      <c r="D25" s="55">
        <v>14783</v>
      </c>
      <c r="E25" s="56">
        <v>18087</v>
      </c>
      <c r="F25" s="57"/>
      <c r="G25" s="55">
        <f t="shared" si="0"/>
        <v>92</v>
      </c>
      <c r="H25" s="56">
        <f t="shared" si="1"/>
        <v>-3304</v>
      </c>
      <c r="I25" s="58">
        <f t="shared" si="2"/>
        <v>2.4390243902439024</v>
      </c>
      <c r="J25" s="59">
        <f t="shared" si="3"/>
        <v>-18.267263780615909</v>
      </c>
    </row>
    <row r="26" spans="1:10" x14ac:dyDescent="0.2">
      <c r="A26" s="20" t="s">
        <v>39</v>
      </c>
      <c r="B26" s="55">
        <v>552</v>
      </c>
      <c r="C26" s="56">
        <v>581</v>
      </c>
      <c r="D26" s="55">
        <v>2379</v>
      </c>
      <c r="E26" s="56">
        <v>2822</v>
      </c>
      <c r="F26" s="57"/>
      <c r="G26" s="55">
        <f t="shared" si="0"/>
        <v>-29</v>
      </c>
      <c r="H26" s="56">
        <f t="shared" si="1"/>
        <v>-443</v>
      </c>
      <c r="I26" s="58">
        <f t="shared" si="2"/>
        <v>-4.9913941480206541</v>
      </c>
      <c r="J26" s="59">
        <f t="shared" si="3"/>
        <v>-15.698086463501063</v>
      </c>
    </row>
    <row r="27" spans="1:10" x14ac:dyDescent="0.2">
      <c r="A27" s="62" t="s">
        <v>40</v>
      </c>
      <c r="B27" s="63">
        <v>30</v>
      </c>
      <c r="C27" s="64">
        <v>57</v>
      </c>
      <c r="D27" s="63">
        <v>226</v>
      </c>
      <c r="E27" s="64">
        <v>321</v>
      </c>
      <c r="F27" s="65"/>
      <c r="G27" s="63">
        <f t="shared" si="0"/>
        <v>-27</v>
      </c>
      <c r="H27" s="64">
        <f t="shared" si="1"/>
        <v>-95</v>
      </c>
      <c r="I27" s="66">
        <f t="shared" si="2"/>
        <v>-47.368421052631575</v>
      </c>
      <c r="J27" s="67">
        <f t="shared" si="3"/>
        <v>-29.595015576323984</v>
      </c>
    </row>
    <row r="28" spans="1:10" x14ac:dyDescent="0.2">
      <c r="A28" s="20" t="s">
        <v>41</v>
      </c>
      <c r="B28" s="55">
        <v>3</v>
      </c>
      <c r="C28" s="56">
        <v>3</v>
      </c>
      <c r="D28" s="55">
        <v>20</v>
      </c>
      <c r="E28" s="56">
        <v>9</v>
      </c>
      <c r="F28" s="57"/>
      <c r="G28" s="55">
        <f t="shared" si="0"/>
        <v>0</v>
      </c>
      <c r="H28" s="56">
        <f t="shared" si="1"/>
        <v>11</v>
      </c>
      <c r="I28" s="58">
        <f t="shared" si="2"/>
        <v>0</v>
      </c>
      <c r="J28" s="59">
        <f t="shared" si="3"/>
        <v>122.22222222222223</v>
      </c>
    </row>
    <row r="29" spans="1:10" x14ac:dyDescent="0.2">
      <c r="A29" s="20" t="s">
        <v>42</v>
      </c>
      <c r="B29" s="55">
        <v>119</v>
      </c>
      <c r="C29" s="56">
        <v>141</v>
      </c>
      <c r="D29" s="55">
        <v>349</v>
      </c>
      <c r="E29" s="56">
        <v>435</v>
      </c>
      <c r="F29" s="57"/>
      <c r="G29" s="55">
        <f t="shared" si="0"/>
        <v>-22</v>
      </c>
      <c r="H29" s="56">
        <f t="shared" si="1"/>
        <v>-86</v>
      </c>
      <c r="I29" s="58">
        <f t="shared" si="2"/>
        <v>-15.602836879432624</v>
      </c>
      <c r="J29" s="59">
        <f t="shared" si="3"/>
        <v>-19.770114942528735</v>
      </c>
    </row>
    <row r="30" spans="1:10" x14ac:dyDescent="0.2">
      <c r="A30" s="20" t="s">
        <v>43</v>
      </c>
      <c r="B30" s="55">
        <v>944</v>
      </c>
      <c r="C30" s="56">
        <v>684</v>
      </c>
      <c r="D30" s="55">
        <v>2798</v>
      </c>
      <c r="E30" s="56">
        <v>2808</v>
      </c>
      <c r="F30" s="57"/>
      <c r="G30" s="55">
        <f t="shared" si="0"/>
        <v>260</v>
      </c>
      <c r="H30" s="56">
        <f t="shared" si="1"/>
        <v>-10</v>
      </c>
      <c r="I30" s="58">
        <f t="shared" si="2"/>
        <v>38.011695906432749</v>
      </c>
      <c r="J30" s="59">
        <f t="shared" si="3"/>
        <v>-0.35612535612535612</v>
      </c>
    </row>
    <row r="31" spans="1:10" x14ac:dyDescent="0.2">
      <c r="A31" s="20" t="s">
        <v>44</v>
      </c>
      <c r="B31" s="55">
        <v>879</v>
      </c>
      <c r="C31" s="56">
        <v>1033</v>
      </c>
      <c r="D31" s="55">
        <v>3238</v>
      </c>
      <c r="E31" s="56">
        <v>5138</v>
      </c>
      <c r="F31" s="57"/>
      <c r="G31" s="55">
        <f t="shared" si="0"/>
        <v>-154</v>
      </c>
      <c r="H31" s="56">
        <f t="shared" si="1"/>
        <v>-1900</v>
      </c>
      <c r="I31" s="58">
        <f t="shared" si="2"/>
        <v>-14.908034849951598</v>
      </c>
      <c r="J31" s="59">
        <f t="shared" si="3"/>
        <v>-36.97936940443752</v>
      </c>
    </row>
    <row r="32" spans="1:10" x14ac:dyDescent="0.2">
      <c r="A32" s="20" t="s">
        <v>45</v>
      </c>
      <c r="B32" s="55">
        <v>5019</v>
      </c>
      <c r="C32" s="56">
        <v>4478</v>
      </c>
      <c r="D32" s="55">
        <v>17865</v>
      </c>
      <c r="E32" s="56">
        <v>20346</v>
      </c>
      <c r="F32" s="57"/>
      <c r="G32" s="55">
        <f t="shared" si="0"/>
        <v>541</v>
      </c>
      <c r="H32" s="56">
        <f t="shared" si="1"/>
        <v>-2481</v>
      </c>
      <c r="I32" s="58">
        <f t="shared" si="2"/>
        <v>12.081286288521662</v>
      </c>
      <c r="J32" s="59">
        <f t="shared" si="3"/>
        <v>-12.194043055145974</v>
      </c>
    </row>
    <row r="33" spans="1:10" x14ac:dyDescent="0.2">
      <c r="A33" s="62" t="s">
        <v>26</v>
      </c>
      <c r="B33" s="63">
        <v>1203</v>
      </c>
      <c r="C33" s="64">
        <v>1084</v>
      </c>
      <c r="D33" s="63">
        <v>4369</v>
      </c>
      <c r="E33" s="64">
        <v>5496</v>
      </c>
      <c r="F33" s="65"/>
      <c r="G33" s="63">
        <f t="shared" si="0"/>
        <v>119</v>
      </c>
      <c r="H33" s="64">
        <f t="shared" si="1"/>
        <v>-1127</v>
      </c>
      <c r="I33" s="66">
        <f t="shared" si="2"/>
        <v>10.977859778597786</v>
      </c>
      <c r="J33" s="67">
        <f t="shared" si="3"/>
        <v>-20.505822416302767</v>
      </c>
    </row>
    <row r="34" spans="1:10" s="38" customFormat="1" x14ac:dyDescent="0.2">
      <c r="A34" s="12" t="s">
        <v>7</v>
      </c>
      <c r="B34" s="32">
        <f>SUM(B14:B33)</f>
        <v>29302</v>
      </c>
      <c r="C34" s="33">
        <f>SUM(C14:C33)</f>
        <v>33924</v>
      </c>
      <c r="D34" s="32">
        <f>SUM(D14:D33)</f>
        <v>119606</v>
      </c>
      <c r="E34" s="33">
        <f>SUM(E14:E33)</f>
        <v>157800</v>
      </c>
      <c r="F34" s="34"/>
      <c r="G34" s="32">
        <f t="shared" si="0"/>
        <v>-4622</v>
      </c>
      <c r="H34" s="33">
        <f t="shared" si="1"/>
        <v>-38194</v>
      </c>
      <c r="I34" s="60">
        <f>IF(C34=0, 0, G34/C34*100)</f>
        <v>-13.624572573988916</v>
      </c>
      <c r="J34" s="61">
        <f>IF(E34=0, 0, H34/E34*100)</f>
        <v>-24.20405576679341</v>
      </c>
    </row>
    <row r="36" spans="1:10" x14ac:dyDescent="0.2">
      <c r="E36" s="173" t="s">
        <v>46</v>
      </c>
      <c r="F36" s="173"/>
      <c r="G36" s="173"/>
    </row>
    <row r="37" spans="1:10" x14ac:dyDescent="0.2">
      <c r="A37" s="10"/>
      <c r="B37" s="170" t="s">
        <v>4</v>
      </c>
      <c r="C37" s="171"/>
      <c r="D37" s="170" t="s">
        <v>5</v>
      </c>
      <c r="E37" s="171"/>
      <c r="F37" s="11"/>
      <c r="G37" s="170" t="s">
        <v>47</v>
      </c>
      <c r="H37" s="171"/>
    </row>
    <row r="38" spans="1:10" x14ac:dyDescent="0.2">
      <c r="A38" s="12"/>
      <c r="B38" s="13">
        <f>B6</f>
        <v>2020</v>
      </c>
      <c r="C38" s="14">
        <f>C6</f>
        <v>2019</v>
      </c>
      <c r="D38" s="13">
        <f>D6</f>
        <v>2020</v>
      </c>
      <c r="E38" s="14">
        <f>E6</f>
        <v>2019</v>
      </c>
      <c r="F38" s="15"/>
      <c r="G38" s="13" t="s">
        <v>8</v>
      </c>
      <c r="H38" s="14" t="s">
        <v>5</v>
      </c>
    </row>
    <row r="39" spans="1:10" x14ac:dyDescent="0.2">
      <c r="A39" s="20" t="s">
        <v>23</v>
      </c>
      <c r="B39" s="68">
        <f>$B$7/$B$11*100</f>
        <v>23.599071735717697</v>
      </c>
      <c r="C39" s="69">
        <f>$C$7/$C$11*100</f>
        <v>30.146798726565265</v>
      </c>
      <c r="D39" s="68">
        <f>$D$7/$D$11*100</f>
        <v>26.552179656538971</v>
      </c>
      <c r="E39" s="69">
        <f>$E$7/$E$11*100</f>
        <v>32.2211660329531</v>
      </c>
      <c r="F39" s="70"/>
      <c r="G39" s="68">
        <f>B39-C39</f>
        <v>-6.5477269908475684</v>
      </c>
      <c r="H39" s="69">
        <f>D39-E39</f>
        <v>-5.6689863764141286</v>
      </c>
    </row>
    <row r="40" spans="1:10" x14ac:dyDescent="0.2">
      <c r="A40" s="20" t="s">
        <v>24</v>
      </c>
      <c r="B40" s="68">
        <f>$B$8/$B$11*100</f>
        <v>48.426728550952156</v>
      </c>
      <c r="C40" s="69">
        <f>$C$8/$C$11*100</f>
        <v>47.803914632708405</v>
      </c>
      <c r="D40" s="68">
        <f>$D$8/$D$11*100</f>
        <v>49.314415664765981</v>
      </c>
      <c r="E40" s="69">
        <f>$E$8/$E$11*100</f>
        <v>45.882129277566541</v>
      </c>
      <c r="F40" s="70"/>
      <c r="G40" s="68">
        <f>B40-C40</f>
        <v>0.62281391824375021</v>
      </c>
      <c r="H40" s="69">
        <f>D40-E40</f>
        <v>3.43228638719944</v>
      </c>
    </row>
    <row r="41" spans="1:10" x14ac:dyDescent="0.2">
      <c r="A41" s="20" t="s">
        <v>25</v>
      </c>
      <c r="B41" s="68">
        <f>$B$9/$B$11*100</f>
        <v>23.868677905944988</v>
      </c>
      <c r="C41" s="69">
        <f>$C$9/$C$11*100</f>
        <v>18.853908737177218</v>
      </c>
      <c r="D41" s="68">
        <f>$D$9/$D$11*100</f>
        <v>20.480577897429892</v>
      </c>
      <c r="E41" s="69">
        <f>$E$9/$E$11*100</f>
        <v>18.413814955640049</v>
      </c>
      <c r="F41" s="70"/>
      <c r="G41" s="68">
        <f>B41-C41</f>
        <v>5.0147691687677707</v>
      </c>
      <c r="H41" s="69">
        <f>D41-E41</f>
        <v>2.0667629417898432</v>
      </c>
    </row>
    <row r="42" spans="1:10" x14ac:dyDescent="0.2">
      <c r="A42" s="20" t="s">
        <v>26</v>
      </c>
      <c r="B42" s="68">
        <f>$B$10/$B$11*100</f>
        <v>4.1055218073851618</v>
      </c>
      <c r="C42" s="69">
        <f>$C$10/$C$11*100</f>
        <v>3.1953779035491099</v>
      </c>
      <c r="D42" s="68">
        <f>$D$10/$D$11*100</f>
        <v>3.652826781265154</v>
      </c>
      <c r="E42" s="69">
        <f>$E$10/$E$11*100</f>
        <v>3.4828897338403038</v>
      </c>
      <c r="F42" s="70"/>
      <c r="G42" s="68">
        <f>B42-C42</f>
        <v>0.91014390383605193</v>
      </c>
      <c r="H42" s="69">
        <f>D42-E42</f>
        <v>0.16993704742485027</v>
      </c>
    </row>
    <row r="43" spans="1:10" s="38" customFormat="1" x14ac:dyDescent="0.2">
      <c r="A43" s="12" t="s">
        <v>7</v>
      </c>
      <c r="B43" s="71">
        <f>SUM(B39:B42)</f>
        <v>100</v>
      </c>
      <c r="C43" s="72">
        <f>SUM(C39:C42)</f>
        <v>100</v>
      </c>
      <c r="D43" s="71">
        <f>SUM(D39:D42)</f>
        <v>100</v>
      </c>
      <c r="E43" s="72">
        <f>SUM(E39:E42)</f>
        <v>100</v>
      </c>
      <c r="F43" s="73"/>
      <c r="G43" s="71">
        <f>B43-C43</f>
        <v>0</v>
      </c>
      <c r="H43" s="72">
        <f>D43-E43</f>
        <v>0</v>
      </c>
    </row>
    <row r="45" spans="1:10" x14ac:dyDescent="0.2">
      <c r="A45" s="10"/>
      <c r="B45" s="170" t="s">
        <v>4</v>
      </c>
      <c r="C45" s="171"/>
      <c r="D45" s="170" t="s">
        <v>5</v>
      </c>
      <c r="E45" s="171"/>
      <c r="F45" s="11"/>
      <c r="G45" s="170" t="s">
        <v>47</v>
      </c>
      <c r="H45" s="171"/>
    </row>
    <row r="46" spans="1:10" x14ac:dyDescent="0.2">
      <c r="A46" s="20" t="s">
        <v>27</v>
      </c>
      <c r="B46" s="68">
        <f>$B$14/$B$34*100</f>
        <v>0.44706845949081975</v>
      </c>
      <c r="C46" s="69">
        <f>$C$14/$C$34*100</f>
        <v>0.68093385214007784</v>
      </c>
      <c r="D46" s="68">
        <f>$D$14/$D$34*100</f>
        <v>0.48074511312141532</v>
      </c>
      <c r="E46" s="69">
        <f>$E$14/$E$34*100</f>
        <v>0.5874524714828897</v>
      </c>
      <c r="F46" s="70"/>
      <c r="G46" s="68">
        <f t="shared" ref="G46:G66" si="4">B46-C46</f>
        <v>-0.2338653926492581</v>
      </c>
      <c r="H46" s="69">
        <f t="shared" ref="H46:H66" si="5">D46-E46</f>
        <v>-0.10670735836147438</v>
      </c>
    </row>
    <row r="47" spans="1:10" x14ac:dyDescent="0.2">
      <c r="A47" s="20" t="s">
        <v>28</v>
      </c>
      <c r="B47" s="68">
        <f>$B$15/$B$34*100</f>
        <v>2.6585216026209815</v>
      </c>
      <c r="C47" s="69">
        <f>$C$15/$C$34*100</f>
        <v>5.3354557245607825</v>
      </c>
      <c r="D47" s="68">
        <f>$D$15/$D$34*100</f>
        <v>3.8961256124274701</v>
      </c>
      <c r="E47" s="69">
        <f>$E$15/$E$34*100</f>
        <v>6.1134347275031686</v>
      </c>
      <c r="F47" s="70"/>
      <c r="G47" s="68">
        <f t="shared" si="4"/>
        <v>-2.6769341219398011</v>
      </c>
      <c r="H47" s="69">
        <f t="shared" si="5"/>
        <v>-2.2173091150756985</v>
      </c>
    </row>
    <row r="48" spans="1:10" x14ac:dyDescent="0.2">
      <c r="A48" s="20" t="s">
        <v>29</v>
      </c>
      <c r="B48" s="68">
        <f>$B$16/$B$34*100</f>
        <v>13.248242440789024</v>
      </c>
      <c r="C48" s="69">
        <f>$C$16/$C$34*100</f>
        <v>15.900247612309871</v>
      </c>
      <c r="D48" s="68">
        <f>$D$16/$D$34*100</f>
        <v>14.487567513335451</v>
      </c>
      <c r="E48" s="69">
        <f>$E$16/$E$34*100</f>
        <v>16.121673003802282</v>
      </c>
      <c r="F48" s="70"/>
      <c r="G48" s="68">
        <f t="shared" si="4"/>
        <v>-2.6520051715208464</v>
      </c>
      <c r="H48" s="69">
        <f t="shared" si="5"/>
        <v>-1.6341054904668315</v>
      </c>
    </row>
    <row r="49" spans="1:8" x14ac:dyDescent="0.2">
      <c r="A49" s="20" t="s">
        <v>30</v>
      </c>
      <c r="B49" s="68">
        <f>$B$17/$B$34*100</f>
        <v>3.8905194184697289</v>
      </c>
      <c r="C49" s="69">
        <f>$C$17/$C$34*100</f>
        <v>3.9942223794363874</v>
      </c>
      <c r="D49" s="68">
        <f>$D$17/$D$34*100</f>
        <v>4.0524722839991307</v>
      </c>
      <c r="E49" s="69">
        <f>$E$17/$E$34*100</f>
        <v>4.4835234474017742</v>
      </c>
      <c r="F49" s="70"/>
      <c r="G49" s="68">
        <f t="shared" si="4"/>
        <v>-0.10370296096665843</v>
      </c>
      <c r="H49" s="69">
        <f t="shared" si="5"/>
        <v>-0.43105116340264349</v>
      </c>
    </row>
    <row r="50" spans="1:8" x14ac:dyDescent="0.2">
      <c r="A50" s="20" t="s">
        <v>31</v>
      </c>
      <c r="B50" s="68">
        <f>$B$18/$B$34*100</f>
        <v>0.75762746570199979</v>
      </c>
      <c r="C50" s="69">
        <f>$C$18/$C$34*100</f>
        <v>1.523994811932555</v>
      </c>
      <c r="D50" s="68">
        <f>$D$18/$D$34*100</f>
        <v>0.826045516111232</v>
      </c>
      <c r="E50" s="69">
        <f>$E$18/$E$34*100</f>
        <v>1.688846641318124</v>
      </c>
      <c r="F50" s="70"/>
      <c r="G50" s="68">
        <f t="shared" si="4"/>
        <v>-0.76636734623055525</v>
      </c>
      <c r="H50" s="69">
        <f t="shared" si="5"/>
        <v>-0.86280112520689201</v>
      </c>
    </row>
    <row r="51" spans="1:8" x14ac:dyDescent="0.2">
      <c r="A51" s="20" t="s">
        <v>32</v>
      </c>
      <c r="B51" s="68">
        <f>$B$19/$B$34*100</f>
        <v>0.11262029895570268</v>
      </c>
      <c r="C51" s="69">
        <f>$C$19/$C$34*100</f>
        <v>0.13559721730927957</v>
      </c>
      <c r="D51" s="68">
        <f>$D$19/$D$34*100</f>
        <v>0.18728157450295135</v>
      </c>
      <c r="E51" s="69">
        <f>$E$19/$E$34*100</f>
        <v>0.10963244613434728</v>
      </c>
      <c r="F51" s="70"/>
      <c r="G51" s="68">
        <f t="shared" si="4"/>
        <v>-2.2976918353576889E-2</v>
      </c>
      <c r="H51" s="69">
        <f t="shared" si="5"/>
        <v>7.7649128368604076E-2</v>
      </c>
    </row>
    <row r="52" spans="1:8" x14ac:dyDescent="0.2">
      <c r="A52" s="20" t="s">
        <v>33</v>
      </c>
      <c r="B52" s="68">
        <f>$B$20/$B$34*100</f>
        <v>0.83953313766978366</v>
      </c>
      <c r="C52" s="69">
        <f>$C$20/$C$34*100</f>
        <v>1.0523523169437565</v>
      </c>
      <c r="D52" s="68">
        <f>$D$20/$D$34*100</f>
        <v>1.0476063073758841</v>
      </c>
      <c r="E52" s="69">
        <f>$E$20/$E$34*100</f>
        <v>1.2021546261089988</v>
      </c>
      <c r="F52" s="70"/>
      <c r="G52" s="68">
        <f t="shared" si="4"/>
        <v>-0.21281917927397287</v>
      </c>
      <c r="H52" s="69">
        <f t="shared" si="5"/>
        <v>-0.1545483187331147</v>
      </c>
    </row>
    <row r="53" spans="1:8" x14ac:dyDescent="0.2">
      <c r="A53" s="20" t="s">
        <v>34</v>
      </c>
      <c r="B53" s="68">
        <f>$B$21/$B$34*100</f>
        <v>1.6449389120196574</v>
      </c>
      <c r="C53" s="69">
        <f>$C$21/$C$34*100</f>
        <v>1.523994811932555</v>
      </c>
      <c r="D53" s="68">
        <f>$D$21/$D$34*100</f>
        <v>1.5743357356654348</v>
      </c>
      <c r="E53" s="69">
        <f>$E$21/$E$34*100</f>
        <v>1.9144486692015208</v>
      </c>
      <c r="F53" s="70"/>
      <c r="G53" s="68">
        <f t="shared" si="4"/>
        <v>0.12094410008710232</v>
      </c>
      <c r="H53" s="69">
        <f t="shared" si="5"/>
        <v>-0.34011293353608596</v>
      </c>
    </row>
    <row r="54" spans="1:8" x14ac:dyDescent="0.2">
      <c r="A54" s="62" t="s">
        <v>35</v>
      </c>
      <c r="B54" s="74">
        <f>$B$22/$B$34*100</f>
        <v>1.9418469729028733</v>
      </c>
      <c r="C54" s="75">
        <f>$C$22/$C$34*100</f>
        <v>2.4201155524112723</v>
      </c>
      <c r="D54" s="74">
        <f>$D$22/$D$34*100</f>
        <v>2.749025968596893</v>
      </c>
      <c r="E54" s="75">
        <f>$E$22/$E$34*100</f>
        <v>2.3948035487959443</v>
      </c>
      <c r="F54" s="76"/>
      <c r="G54" s="74">
        <f t="shared" si="4"/>
        <v>-0.47826857950839896</v>
      </c>
      <c r="H54" s="75">
        <f t="shared" si="5"/>
        <v>0.35422241980094871</v>
      </c>
    </row>
    <row r="55" spans="1:8" x14ac:dyDescent="0.2">
      <c r="A55" s="20" t="s">
        <v>36</v>
      </c>
      <c r="B55" s="68">
        <f>$B$23/$B$34*100</f>
        <v>10.521466111528223</v>
      </c>
      <c r="C55" s="69">
        <f>$C$23/$C$34*100</f>
        <v>10.340761702629408</v>
      </c>
      <c r="D55" s="68">
        <f>$D$23/$D$34*100</f>
        <v>11.452602712238516</v>
      </c>
      <c r="E55" s="69">
        <f>$E$23/$E$34*100</f>
        <v>9.9784537389100141</v>
      </c>
      <c r="F55" s="70"/>
      <c r="G55" s="68">
        <f t="shared" si="4"/>
        <v>0.18070440889881567</v>
      </c>
      <c r="H55" s="69">
        <f t="shared" si="5"/>
        <v>1.4741489733285018</v>
      </c>
    </row>
    <row r="56" spans="1:8" x14ac:dyDescent="0.2">
      <c r="A56" s="20" t="s">
        <v>37</v>
      </c>
      <c r="B56" s="68">
        <f>$B$24/$B$34*100</f>
        <v>20.892771824448843</v>
      </c>
      <c r="C56" s="69">
        <f>$C$24/$C$34*100</f>
        <v>22.211413748378728</v>
      </c>
      <c r="D56" s="68">
        <f>$D$24/$D$34*100</f>
        <v>20.764008494557128</v>
      </c>
      <c r="E56" s="69">
        <f>$E$24/$E$34*100</f>
        <v>20.258555133079849</v>
      </c>
      <c r="F56" s="70"/>
      <c r="G56" s="68">
        <f t="shared" si="4"/>
        <v>-1.318641923929885</v>
      </c>
      <c r="H56" s="69">
        <f t="shared" si="5"/>
        <v>0.50545336147727937</v>
      </c>
    </row>
    <row r="57" spans="1:8" x14ac:dyDescent="0.2">
      <c r="A57" s="20" t="s">
        <v>38</v>
      </c>
      <c r="B57" s="68">
        <f>$B$25/$B$34*100</f>
        <v>13.186813186813188</v>
      </c>
      <c r="C57" s="69">
        <f>$C$25/$C$34*100</f>
        <v>11.118971819360924</v>
      </c>
      <c r="D57" s="68">
        <f>$D$25/$D$34*100</f>
        <v>12.359747838737187</v>
      </c>
      <c r="E57" s="69">
        <f>$E$25/$E$34*100</f>
        <v>11.461977186311787</v>
      </c>
      <c r="F57" s="70"/>
      <c r="G57" s="68">
        <f t="shared" si="4"/>
        <v>2.0678413674522638</v>
      </c>
      <c r="H57" s="69">
        <f t="shared" si="5"/>
        <v>0.89777065242540033</v>
      </c>
    </row>
    <row r="58" spans="1:8" x14ac:dyDescent="0.2">
      <c r="A58" s="20" t="s">
        <v>39</v>
      </c>
      <c r="B58" s="68">
        <f>$B$26/$B$34*100</f>
        <v>1.8838304552590266</v>
      </c>
      <c r="C58" s="69">
        <f>$C$26/$C$34*100</f>
        <v>1.7126518099280743</v>
      </c>
      <c r="D58" s="68">
        <f>$D$26/$D$34*100</f>
        <v>1.9890306506362556</v>
      </c>
      <c r="E58" s="69">
        <f>$E$26/$E$34*100</f>
        <v>1.788339670468948</v>
      </c>
      <c r="F58" s="70"/>
      <c r="G58" s="68">
        <f t="shared" si="4"/>
        <v>0.17117864533095228</v>
      </c>
      <c r="H58" s="69">
        <f t="shared" si="5"/>
        <v>0.20069098016730758</v>
      </c>
    </row>
    <row r="59" spans="1:8" x14ac:dyDescent="0.2">
      <c r="A59" s="62" t="s">
        <v>40</v>
      </c>
      <c r="B59" s="74">
        <f>$B$27/$B$34*100</f>
        <v>0.10238208995972972</v>
      </c>
      <c r="C59" s="75">
        <f>$C$27/$C$34*100</f>
        <v>0.16802263883975946</v>
      </c>
      <c r="D59" s="74">
        <f>$D$27/$D$34*100</f>
        <v>0.1889537314181563</v>
      </c>
      <c r="E59" s="75">
        <f>$E$27/$E$34*100</f>
        <v>0.20342205323193915</v>
      </c>
      <c r="F59" s="76"/>
      <c r="G59" s="74">
        <f t="shared" si="4"/>
        <v>-6.5640548880029737E-2</v>
      </c>
      <c r="H59" s="75">
        <f t="shared" si="5"/>
        <v>-1.4468321813782853E-2</v>
      </c>
    </row>
    <row r="60" spans="1:8" x14ac:dyDescent="0.2">
      <c r="A60" s="20" t="s">
        <v>41</v>
      </c>
      <c r="B60" s="68">
        <f>$B$28/$B$34*100</f>
        <v>1.0238208995972971E-2</v>
      </c>
      <c r="C60" s="69">
        <f>$C$28/$C$34*100</f>
        <v>8.843296781039971E-3</v>
      </c>
      <c r="D60" s="68">
        <f>$D$28/$D$34*100</f>
        <v>1.6721569152049229E-2</v>
      </c>
      <c r="E60" s="69">
        <f>$E$28/$E$34*100</f>
        <v>5.7034220532319393E-3</v>
      </c>
      <c r="F60" s="70"/>
      <c r="G60" s="68">
        <f t="shared" si="4"/>
        <v>1.3949122149330001E-3</v>
      </c>
      <c r="H60" s="69">
        <f t="shared" si="5"/>
        <v>1.101814709881729E-2</v>
      </c>
    </row>
    <row r="61" spans="1:8" x14ac:dyDescent="0.2">
      <c r="A61" s="20" t="s">
        <v>42</v>
      </c>
      <c r="B61" s="68">
        <f>$B$29/$B$34*100</f>
        <v>0.40611562350692787</v>
      </c>
      <c r="C61" s="69">
        <f>$C$29/$C$34*100</f>
        <v>0.41563494870887868</v>
      </c>
      <c r="D61" s="68">
        <f>$D$29/$D$34*100</f>
        <v>0.29179138170325902</v>
      </c>
      <c r="E61" s="69">
        <f>$E$29/$E$34*100</f>
        <v>0.2756653992395437</v>
      </c>
      <c r="F61" s="70"/>
      <c r="G61" s="68">
        <f t="shared" si="4"/>
        <v>-9.5193252019508123E-3</v>
      </c>
      <c r="H61" s="69">
        <f t="shared" si="5"/>
        <v>1.6125982463715327E-2</v>
      </c>
    </row>
    <row r="62" spans="1:8" x14ac:dyDescent="0.2">
      <c r="A62" s="20" t="s">
        <v>43</v>
      </c>
      <c r="B62" s="68">
        <f>$B$30/$B$34*100</f>
        <v>3.2216230973994953</v>
      </c>
      <c r="C62" s="69">
        <f>$C$30/$C$34*100</f>
        <v>2.0162716660771136</v>
      </c>
      <c r="D62" s="68">
        <f>$D$30/$D$34*100</f>
        <v>2.339347524371687</v>
      </c>
      <c r="E62" s="69">
        <f>$E$30/$E$34*100</f>
        <v>1.7794676806083649</v>
      </c>
      <c r="F62" s="70"/>
      <c r="G62" s="68">
        <f t="shared" si="4"/>
        <v>1.2053514313223817</v>
      </c>
      <c r="H62" s="69">
        <f t="shared" si="5"/>
        <v>0.55987984376332212</v>
      </c>
    </row>
    <row r="63" spans="1:8" x14ac:dyDescent="0.2">
      <c r="A63" s="20" t="s">
        <v>44</v>
      </c>
      <c r="B63" s="68">
        <f>$B$31/$B$34*100</f>
        <v>2.9997952358200806</v>
      </c>
      <c r="C63" s="69">
        <f>$C$31/$C$34*100</f>
        <v>3.0450418582714303</v>
      </c>
      <c r="D63" s="68">
        <f>$D$31/$D$34*100</f>
        <v>2.7072220457167702</v>
      </c>
      <c r="E63" s="69">
        <f>$E$31/$E$34*100</f>
        <v>3.2560202788339669</v>
      </c>
      <c r="F63" s="70"/>
      <c r="G63" s="68">
        <f t="shared" si="4"/>
        <v>-4.5246622451349694E-2</v>
      </c>
      <c r="H63" s="69">
        <f t="shared" si="5"/>
        <v>-0.54879823311719678</v>
      </c>
    </row>
    <row r="64" spans="1:8" x14ac:dyDescent="0.2">
      <c r="A64" s="20" t="s">
        <v>45</v>
      </c>
      <c r="B64" s="68">
        <f>$B$32/$B$34*100</f>
        <v>17.128523650262782</v>
      </c>
      <c r="C64" s="69">
        <f>$C$32/$C$34*100</f>
        <v>13.200094328498999</v>
      </c>
      <c r="D64" s="68">
        <f>$D$32/$D$34*100</f>
        <v>14.936541645067974</v>
      </c>
      <c r="E64" s="69">
        <f>$E$32/$E$34*100</f>
        <v>12.893536121673005</v>
      </c>
      <c r="F64" s="70"/>
      <c r="G64" s="68">
        <f t="shared" si="4"/>
        <v>3.9284293217637831</v>
      </c>
      <c r="H64" s="69">
        <f t="shared" si="5"/>
        <v>2.0430055233949691</v>
      </c>
    </row>
    <row r="65" spans="1:8" x14ac:dyDescent="0.2">
      <c r="A65" s="62" t="s">
        <v>26</v>
      </c>
      <c r="B65" s="74">
        <f>$B$33/$B$34*100</f>
        <v>4.1055218073851618</v>
      </c>
      <c r="C65" s="75">
        <f>$C$33/$C$34*100</f>
        <v>3.1953779035491099</v>
      </c>
      <c r="D65" s="74">
        <f>$D$33/$D$34*100</f>
        <v>3.652826781265154</v>
      </c>
      <c r="E65" s="75">
        <f>$E$33/$E$34*100</f>
        <v>3.4828897338403038</v>
      </c>
      <c r="F65" s="76"/>
      <c r="G65" s="74">
        <f t="shared" si="4"/>
        <v>0.91014390383605193</v>
      </c>
      <c r="H65" s="75">
        <f t="shared" si="5"/>
        <v>0.16993704742485027</v>
      </c>
    </row>
    <row r="66" spans="1:8" s="38" customFormat="1" x14ac:dyDescent="0.2">
      <c r="A66" s="12" t="s">
        <v>7</v>
      </c>
      <c r="B66" s="71">
        <f>SUM(B46:B65)</f>
        <v>100</v>
      </c>
      <c r="C66" s="72">
        <f>SUM(C46:C65)</f>
        <v>100.00000000000003</v>
      </c>
      <c r="D66" s="71">
        <f>SUM(D46:D65)</f>
        <v>100.00000000000001</v>
      </c>
      <c r="E66" s="72">
        <f>SUM(E46:E65)</f>
        <v>100</v>
      </c>
      <c r="F66" s="73"/>
      <c r="G66" s="71">
        <f t="shared" si="4"/>
        <v>0</v>
      </c>
      <c r="H66" s="72">
        <f t="shared" si="5"/>
        <v>0</v>
      </c>
    </row>
  </sheetData>
  <mergeCells count="16">
    <mergeCell ref="B1:J1"/>
    <mergeCell ref="B2:J2"/>
    <mergeCell ref="E4:G4"/>
    <mergeCell ref="B5:C5"/>
    <mergeCell ref="D5:E5"/>
    <mergeCell ref="G5:J5"/>
    <mergeCell ref="B45:C45"/>
    <mergeCell ref="D45:E45"/>
    <mergeCell ref="G45:H45"/>
    <mergeCell ref="B13:C13"/>
    <mergeCell ref="D13:E13"/>
    <mergeCell ref="G13:J13"/>
    <mergeCell ref="E36:G36"/>
    <mergeCell ref="B37:C37"/>
    <mergeCell ref="D37:E37"/>
    <mergeCell ref="G37:H37"/>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8F176-D011-4022-BF02-950940EFC97F}">
  <sheetPr>
    <pageSetUpPr fitToPage="1"/>
  </sheetPr>
  <dimension ref="A1:J75"/>
  <sheetViews>
    <sheetView tabSelected="1" workbookViewId="0">
      <selection activeCell="M1" sqref="M1"/>
    </sheetView>
  </sheetViews>
  <sheetFormatPr defaultRowHeight="12.75" x14ac:dyDescent="0.2"/>
  <cols>
    <col min="1" max="1" width="24.5703125" style="1" bestFit="1" customWidth="1"/>
    <col min="2" max="5" width="8.7109375" style="1"/>
    <col min="6" max="6" width="1.7109375" style="1" customWidth="1"/>
    <col min="7" max="256" width="8.7109375" style="1"/>
    <col min="257" max="257" width="25.7109375" style="1" customWidth="1"/>
    <col min="258" max="261" width="8.7109375" style="1"/>
    <col min="262" max="262" width="1.7109375" style="1" customWidth="1"/>
    <col min="263" max="512" width="8.7109375" style="1"/>
    <col min="513" max="513" width="25.7109375" style="1" customWidth="1"/>
    <col min="514" max="517" width="8.7109375" style="1"/>
    <col min="518" max="518" width="1.7109375" style="1" customWidth="1"/>
    <col min="519" max="768" width="8.7109375" style="1"/>
    <col min="769" max="769" width="25.7109375" style="1" customWidth="1"/>
    <col min="770" max="773" width="8.7109375" style="1"/>
    <col min="774" max="774" width="1.7109375" style="1" customWidth="1"/>
    <col min="775" max="1024" width="8.7109375" style="1"/>
    <col min="1025" max="1025" width="25.7109375" style="1" customWidth="1"/>
    <col min="1026" max="1029" width="8.7109375" style="1"/>
    <col min="1030" max="1030" width="1.7109375" style="1" customWidth="1"/>
    <col min="1031" max="1280" width="8.7109375" style="1"/>
    <col min="1281" max="1281" width="25.7109375" style="1" customWidth="1"/>
    <col min="1282" max="1285" width="8.7109375" style="1"/>
    <col min="1286" max="1286" width="1.7109375" style="1" customWidth="1"/>
    <col min="1287" max="1536" width="8.7109375" style="1"/>
    <col min="1537" max="1537" width="25.7109375" style="1" customWidth="1"/>
    <col min="1538" max="1541" width="8.7109375" style="1"/>
    <col min="1542" max="1542" width="1.7109375" style="1" customWidth="1"/>
    <col min="1543" max="1792" width="8.7109375" style="1"/>
    <col min="1793" max="1793" width="25.7109375" style="1" customWidth="1"/>
    <col min="1794" max="1797" width="8.7109375" style="1"/>
    <col min="1798" max="1798" width="1.7109375" style="1" customWidth="1"/>
    <col min="1799" max="2048" width="8.7109375" style="1"/>
    <col min="2049" max="2049" width="25.7109375" style="1" customWidth="1"/>
    <col min="2050" max="2053" width="8.7109375" style="1"/>
    <col min="2054" max="2054" width="1.7109375" style="1" customWidth="1"/>
    <col min="2055" max="2304" width="8.7109375" style="1"/>
    <col min="2305" max="2305" width="25.7109375" style="1" customWidth="1"/>
    <col min="2306" max="2309" width="8.7109375" style="1"/>
    <col min="2310" max="2310" width="1.7109375" style="1" customWidth="1"/>
    <col min="2311" max="2560" width="8.7109375" style="1"/>
    <col min="2561" max="2561" width="25.7109375" style="1" customWidth="1"/>
    <col min="2562" max="2565" width="8.7109375" style="1"/>
    <col min="2566" max="2566" width="1.7109375" style="1" customWidth="1"/>
    <col min="2567" max="2816" width="8.7109375" style="1"/>
    <col min="2817" max="2817" width="25.7109375" style="1" customWidth="1"/>
    <col min="2818" max="2821" width="8.7109375" style="1"/>
    <col min="2822" max="2822" width="1.7109375" style="1" customWidth="1"/>
    <col min="2823" max="3072" width="8.7109375" style="1"/>
    <col min="3073" max="3073" width="25.7109375" style="1" customWidth="1"/>
    <col min="3074" max="3077" width="8.7109375" style="1"/>
    <col min="3078" max="3078" width="1.7109375" style="1" customWidth="1"/>
    <col min="3079" max="3328" width="8.7109375" style="1"/>
    <col min="3329" max="3329" width="25.7109375" style="1" customWidth="1"/>
    <col min="3330" max="3333" width="8.7109375" style="1"/>
    <col min="3334" max="3334" width="1.7109375" style="1" customWidth="1"/>
    <col min="3335" max="3584" width="8.7109375" style="1"/>
    <col min="3585" max="3585" width="25.7109375" style="1" customWidth="1"/>
    <col min="3586" max="3589" width="8.7109375" style="1"/>
    <col min="3590" max="3590" width="1.7109375" style="1" customWidth="1"/>
    <col min="3591" max="3840" width="8.7109375" style="1"/>
    <col min="3841" max="3841" width="25.7109375" style="1" customWidth="1"/>
    <col min="3842" max="3845" width="8.7109375" style="1"/>
    <col min="3846" max="3846" width="1.7109375" style="1" customWidth="1"/>
    <col min="3847" max="4096" width="8.7109375" style="1"/>
    <col min="4097" max="4097" width="25.7109375" style="1" customWidth="1"/>
    <col min="4098" max="4101" width="8.7109375" style="1"/>
    <col min="4102" max="4102" width="1.7109375" style="1" customWidth="1"/>
    <col min="4103" max="4352" width="8.7109375" style="1"/>
    <col min="4353" max="4353" width="25.7109375" style="1" customWidth="1"/>
    <col min="4354" max="4357" width="8.7109375" style="1"/>
    <col min="4358" max="4358" width="1.7109375" style="1" customWidth="1"/>
    <col min="4359" max="4608" width="8.7109375" style="1"/>
    <col min="4609" max="4609" width="25.7109375" style="1" customWidth="1"/>
    <col min="4610" max="4613" width="8.7109375" style="1"/>
    <col min="4614" max="4614" width="1.7109375" style="1" customWidth="1"/>
    <col min="4615" max="4864" width="8.7109375" style="1"/>
    <col min="4865" max="4865" width="25.7109375" style="1" customWidth="1"/>
    <col min="4866" max="4869" width="8.7109375" style="1"/>
    <col min="4870" max="4870" width="1.7109375" style="1" customWidth="1"/>
    <col min="4871" max="5120" width="8.7109375" style="1"/>
    <col min="5121" max="5121" width="25.7109375" style="1" customWidth="1"/>
    <col min="5122" max="5125" width="8.7109375" style="1"/>
    <col min="5126" max="5126" width="1.7109375" style="1" customWidth="1"/>
    <col min="5127" max="5376" width="8.7109375" style="1"/>
    <col min="5377" max="5377" width="25.7109375" style="1" customWidth="1"/>
    <col min="5378" max="5381" width="8.7109375" style="1"/>
    <col min="5382" max="5382" width="1.7109375" style="1" customWidth="1"/>
    <col min="5383" max="5632" width="8.7109375" style="1"/>
    <col min="5633" max="5633" width="25.7109375" style="1" customWidth="1"/>
    <col min="5634" max="5637" width="8.7109375" style="1"/>
    <col min="5638" max="5638" width="1.7109375" style="1" customWidth="1"/>
    <col min="5639" max="5888" width="8.7109375" style="1"/>
    <col min="5889" max="5889" width="25.7109375" style="1" customWidth="1"/>
    <col min="5890" max="5893" width="8.7109375" style="1"/>
    <col min="5894" max="5894" width="1.7109375" style="1" customWidth="1"/>
    <col min="5895" max="6144" width="8.7109375" style="1"/>
    <col min="6145" max="6145" width="25.7109375" style="1" customWidth="1"/>
    <col min="6146" max="6149" width="8.7109375" style="1"/>
    <col min="6150" max="6150" width="1.7109375" style="1" customWidth="1"/>
    <col min="6151" max="6400" width="8.7109375" style="1"/>
    <col min="6401" max="6401" width="25.7109375" style="1" customWidth="1"/>
    <col min="6402" max="6405" width="8.7109375" style="1"/>
    <col min="6406" max="6406" width="1.7109375" style="1" customWidth="1"/>
    <col min="6407" max="6656" width="8.7109375" style="1"/>
    <col min="6657" max="6657" width="25.7109375" style="1" customWidth="1"/>
    <col min="6658" max="6661" width="8.7109375" style="1"/>
    <col min="6662" max="6662" width="1.7109375" style="1" customWidth="1"/>
    <col min="6663" max="6912" width="8.7109375" style="1"/>
    <col min="6913" max="6913" width="25.7109375" style="1" customWidth="1"/>
    <col min="6914" max="6917" width="8.7109375" style="1"/>
    <col min="6918" max="6918" width="1.7109375" style="1" customWidth="1"/>
    <col min="6919" max="7168" width="8.7109375" style="1"/>
    <col min="7169" max="7169" width="25.7109375" style="1" customWidth="1"/>
    <col min="7170" max="7173" width="8.7109375" style="1"/>
    <col min="7174" max="7174" width="1.7109375" style="1" customWidth="1"/>
    <col min="7175" max="7424" width="8.7109375" style="1"/>
    <col min="7425" max="7425" width="25.7109375" style="1" customWidth="1"/>
    <col min="7426" max="7429" width="8.7109375" style="1"/>
    <col min="7430" max="7430" width="1.7109375" style="1" customWidth="1"/>
    <col min="7431" max="7680" width="8.7109375" style="1"/>
    <col min="7681" max="7681" width="25.7109375" style="1" customWidth="1"/>
    <col min="7682" max="7685" width="8.7109375" style="1"/>
    <col min="7686" max="7686" width="1.7109375" style="1" customWidth="1"/>
    <col min="7687" max="7936" width="8.7109375" style="1"/>
    <col min="7937" max="7937" width="25.7109375" style="1" customWidth="1"/>
    <col min="7938" max="7941" width="8.7109375" style="1"/>
    <col min="7942" max="7942" width="1.7109375" style="1" customWidth="1"/>
    <col min="7943" max="8192" width="8.7109375" style="1"/>
    <col min="8193" max="8193" width="25.7109375" style="1" customWidth="1"/>
    <col min="8194" max="8197" width="8.7109375" style="1"/>
    <col min="8198" max="8198" width="1.7109375" style="1" customWidth="1"/>
    <col min="8199" max="8448" width="8.7109375" style="1"/>
    <col min="8449" max="8449" width="25.7109375" style="1" customWidth="1"/>
    <col min="8450" max="8453" width="8.7109375" style="1"/>
    <col min="8454" max="8454" width="1.7109375" style="1" customWidth="1"/>
    <col min="8455" max="8704" width="8.7109375" style="1"/>
    <col min="8705" max="8705" width="25.7109375" style="1" customWidth="1"/>
    <col min="8706" max="8709" width="8.7109375" style="1"/>
    <col min="8710" max="8710" width="1.7109375" style="1" customWidth="1"/>
    <col min="8711" max="8960" width="8.7109375" style="1"/>
    <col min="8961" max="8961" width="25.7109375" style="1" customWidth="1"/>
    <col min="8962" max="8965" width="8.7109375" style="1"/>
    <col min="8966" max="8966" width="1.7109375" style="1" customWidth="1"/>
    <col min="8967" max="9216" width="8.7109375" style="1"/>
    <col min="9217" max="9217" width="25.7109375" style="1" customWidth="1"/>
    <col min="9218" max="9221" width="8.7109375" style="1"/>
    <col min="9222" max="9222" width="1.7109375" style="1" customWidth="1"/>
    <col min="9223" max="9472" width="8.7109375" style="1"/>
    <col min="9473" max="9473" width="25.7109375" style="1" customWidth="1"/>
    <col min="9474" max="9477" width="8.7109375" style="1"/>
    <col min="9478" max="9478" width="1.7109375" style="1" customWidth="1"/>
    <col min="9479" max="9728" width="8.7109375" style="1"/>
    <col min="9729" max="9729" width="25.7109375" style="1" customWidth="1"/>
    <col min="9730" max="9733" width="8.7109375" style="1"/>
    <col min="9734" max="9734" width="1.7109375" style="1" customWidth="1"/>
    <col min="9735" max="9984" width="8.7109375" style="1"/>
    <col min="9985" max="9985" width="25.7109375" style="1" customWidth="1"/>
    <col min="9986" max="9989" width="8.7109375" style="1"/>
    <col min="9990" max="9990" width="1.7109375" style="1" customWidth="1"/>
    <col min="9991" max="10240" width="8.7109375" style="1"/>
    <col min="10241" max="10241" width="25.7109375" style="1" customWidth="1"/>
    <col min="10242" max="10245" width="8.7109375" style="1"/>
    <col min="10246" max="10246" width="1.7109375" style="1" customWidth="1"/>
    <col min="10247" max="10496" width="8.7109375" style="1"/>
    <col min="10497" max="10497" width="25.7109375" style="1" customWidth="1"/>
    <col min="10498" max="10501" width="8.7109375" style="1"/>
    <col min="10502" max="10502" width="1.7109375" style="1" customWidth="1"/>
    <col min="10503" max="10752" width="8.7109375" style="1"/>
    <col min="10753" max="10753" width="25.7109375" style="1" customWidth="1"/>
    <col min="10754" max="10757" width="8.7109375" style="1"/>
    <col min="10758" max="10758" width="1.7109375" style="1" customWidth="1"/>
    <col min="10759" max="11008" width="8.7109375" style="1"/>
    <col min="11009" max="11009" width="25.7109375" style="1" customWidth="1"/>
    <col min="11010" max="11013" width="8.7109375" style="1"/>
    <col min="11014" max="11014" width="1.7109375" style="1" customWidth="1"/>
    <col min="11015" max="11264" width="8.7109375" style="1"/>
    <col min="11265" max="11265" width="25.7109375" style="1" customWidth="1"/>
    <col min="11266" max="11269" width="8.7109375" style="1"/>
    <col min="11270" max="11270" width="1.7109375" style="1" customWidth="1"/>
    <col min="11271" max="11520" width="8.7109375" style="1"/>
    <col min="11521" max="11521" width="25.7109375" style="1" customWidth="1"/>
    <col min="11522" max="11525" width="8.7109375" style="1"/>
    <col min="11526" max="11526" width="1.7109375" style="1" customWidth="1"/>
    <col min="11527" max="11776" width="8.7109375" style="1"/>
    <col min="11777" max="11777" width="25.7109375" style="1" customWidth="1"/>
    <col min="11778" max="11781" width="8.7109375" style="1"/>
    <col min="11782" max="11782" width="1.7109375" style="1" customWidth="1"/>
    <col min="11783" max="12032" width="8.7109375" style="1"/>
    <col min="12033" max="12033" width="25.7109375" style="1" customWidth="1"/>
    <col min="12034" max="12037" width="8.7109375" style="1"/>
    <col min="12038" max="12038" width="1.7109375" style="1" customWidth="1"/>
    <col min="12039" max="12288" width="8.7109375" style="1"/>
    <col min="12289" max="12289" width="25.7109375" style="1" customWidth="1"/>
    <col min="12290" max="12293" width="8.7109375" style="1"/>
    <col min="12294" max="12294" width="1.7109375" style="1" customWidth="1"/>
    <col min="12295" max="12544" width="8.7109375" style="1"/>
    <col min="12545" max="12545" width="25.7109375" style="1" customWidth="1"/>
    <col min="12546" max="12549" width="8.7109375" style="1"/>
    <col min="12550" max="12550" width="1.7109375" style="1" customWidth="1"/>
    <col min="12551" max="12800" width="8.7109375" style="1"/>
    <col min="12801" max="12801" width="25.7109375" style="1" customWidth="1"/>
    <col min="12802" max="12805" width="8.7109375" style="1"/>
    <col min="12806" max="12806" width="1.7109375" style="1" customWidth="1"/>
    <col min="12807" max="13056" width="8.7109375" style="1"/>
    <col min="13057" max="13057" width="25.7109375" style="1" customWidth="1"/>
    <col min="13058" max="13061" width="8.7109375" style="1"/>
    <col min="13062" max="13062" width="1.7109375" style="1" customWidth="1"/>
    <col min="13063" max="13312" width="8.7109375" style="1"/>
    <col min="13313" max="13313" width="25.7109375" style="1" customWidth="1"/>
    <col min="13314" max="13317" width="8.7109375" style="1"/>
    <col min="13318" max="13318" width="1.7109375" style="1" customWidth="1"/>
    <col min="13319" max="13568" width="8.7109375" style="1"/>
    <col min="13569" max="13569" width="25.7109375" style="1" customWidth="1"/>
    <col min="13570" max="13573" width="8.7109375" style="1"/>
    <col min="13574" max="13574" width="1.7109375" style="1" customWidth="1"/>
    <col min="13575" max="13824" width="8.7109375" style="1"/>
    <col min="13825" max="13825" width="25.7109375" style="1" customWidth="1"/>
    <col min="13826" max="13829" width="8.7109375" style="1"/>
    <col min="13830" max="13830" width="1.7109375" style="1" customWidth="1"/>
    <col min="13831" max="14080" width="8.7109375" style="1"/>
    <col min="14081" max="14081" width="25.7109375" style="1" customWidth="1"/>
    <col min="14082" max="14085" width="8.7109375" style="1"/>
    <col min="14086" max="14086" width="1.7109375" style="1" customWidth="1"/>
    <col min="14087" max="14336" width="8.7109375" style="1"/>
    <col min="14337" max="14337" width="25.7109375" style="1" customWidth="1"/>
    <col min="14338" max="14341" width="8.7109375" style="1"/>
    <col min="14342" max="14342" width="1.7109375" style="1" customWidth="1"/>
    <col min="14343" max="14592" width="8.7109375" style="1"/>
    <col min="14593" max="14593" width="25.7109375" style="1" customWidth="1"/>
    <col min="14594" max="14597" width="8.7109375" style="1"/>
    <col min="14598" max="14598" width="1.7109375" style="1" customWidth="1"/>
    <col min="14599" max="14848" width="8.7109375" style="1"/>
    <col min="14849" max="14849" width="25.7109375" style="1" customWidth="1"/>
    <col min="14850" max="14853" width="8.7109375" style="1"/>
    <col min="14854" max="14854" width="1.7109375" style="1" customWidth="1"/>
    <col min="14855" max="15104" width="8.7109375" style="1"/>
    <col min="15105" max="15105" width="25.7109375" style="1" customWidth="1"/>
    <col min="15106" max="15109" width="8.7109375" style="1"/>
    <col min="15110" max="15110" width="1.7109375" style="1" customWidth="1"/>
    <col min="15111" max="15360" width="8.7109375" style="1"/>
    <col min="15361" max="15361" width="25.7109375" style="1" customWidth="1"/>
    <col min="15362" max="15365" width="8.7109375" style="1"/>
    <col min="15366" max="15366" width="1.7109375" style="1" customWidth="1"/>
    <col min="15367" max="15616" width="8.7109375" style="1"/>
    <col min="15617" max="15617" width="25.7109375" style="1" customWidth="1"/>
    <col min="15618" max="15621" width="8.7109375" style="1"/>
    <col min="15622" max="15622" width="1.7109375" style="1" customWidth="1"/>
    <col min="15623" max="15872" width="8.7109375" style="1"/>
    <col min="15873" max="15873" width="25.7109375" style="1" customWidth="1"/>
    <col min="15874" max="15877" width="8.7109375" style="1"/>
    <col min="15878" max="15878" width="1.7109375" style="1" customWidth="1"/>
    <col min="15879" max="16128" width="8.7109375" style="1"/>
    <col min="16129" max="16129" width="25.7109375" style="1" customWidth="1"/>
    <col min="16130" max="16133" width="8.7109375" style="1"/>
    <col min="16134" max="16134" width="1.7109375" style="1" customWidth="1"/>
    <col min="16135" max="16384" width="8.7109375" style="1"/>
  </cols>
  <sheetData>
    <row r="1" spans="1:10" s="44" customFormat="1" ht="20.25" x14ac:dyDescent="0.3">
      <c r="A1" s="52" t="s">
        <v>19</v>
      </c>
      <c r="B1" s="174" t="s">
        <v>48</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20" t="s">
        <v>49</v>
      </c>
      <c r="B6" s="55">
        <v>23</v>
      </c>
      <c r="C6" s="56">
        <v>34</v>
      </c>
      <c r="D6" s="55">
        <v>143</v>
      </c>
      <c r="E6" s="56">
        <v>256</v>
      </c>
      <c r="F6" s="57"/>
      <c r="G6" s="55">
        <f t="shared" ref="G6:G69" si="0">B6-C6</f>
        <v>-11</v>
      </c>
      <c r="H6" s="56">
        <f t="shared" ref="H6:H69" si="1">D6-E6</f>
        <v>-113</v>
      </c>
      <c r="I6" s="77">
        <f t="shared" ref="I6:I69" si="2">IF(C6=0, "-", IF(G6/C6&lt;10, G6/C6, "&gt;999%"))</f>
        <v>-0.3235294117647059</v>
      </c>
      <c r="J6" s="78">
        <f t="shared" ref="J6:J69" si="3">IF(E6=0, "-", IF(H6/E6&lt;10, H6/E6, "&gt;999%"))</f>
        <v>-0.44140625</v>
      </c>
    </row>
    <row r="7" spans="1:10" x14ac:dyDescent="0.2">
      <c r="A7" s="20" t="s">
        <v>50</v>
      </c>
      <c r="B7" s="55">
        <v>2</v>
      </c>
      <c r="C7" s="56">
        <v>1</v>
      </c>
      <c r="D7" s="55">
        <v>2</v>
      </c>
      <c r="E7" s="56">
        <v>8</v>
      </c>
      <c r="F7" s="57"/>
      <c r="G7" s="55">
        <f t="shared" si="0"/>
        <v>1</v>
      </c>
      <c r="H7" s="56">
        <f t="shared" si="1"/>
        <v>-6</v>
      </c>
      <c r="I7" s="77">
        <f t="shared" si="2"/>
        <v>1</v>
      </c>
      <c r="J7" s="78">
        <f t="shared" si="3"/>
        <v>-0.75</v>
      </c>
    </row>
    <row r="8" spans="1:10" x14ac:dyDescent="0.2">
      <c r="A8" s="20" t="s">
        <v>51</v>
      </c>
      <c r="B8" s="55">
        <v>1</v>
      </c>
      <c r="C8" s="56">
        <v>6</v>
      </c>
      <c r="D8" s="55">
        <v>9</v>
      </c>
      <c r="E8" s="56">
        <v>16</v>
      </c>
      <c r="F8" s="57"/>
      <c r="G8" s="55">
        <f t="shared" si="0"/>
        <v>-5</v>
      </c>
      <c r="H8" s="56">
        <f t="shared" si="1"/>
        <v>-7</v>
      </c>
      <c r="I8" s="77">
        <f t="shared" si="2"/>
        <v>-0.83333333333333337</v>
      </c>
      <c r="J8" s="78">
        <f t="shared" si="3"/>
        <v>-0.4375</v>
      </c>
    </row>
    <row r="9" spans="1:10" x14ac:dyDescent="0.2">
      <c r="A9" s="20" t="s">
        <v>52</v>
      </c>
      <c r="B9" s="55">
        <v>559</v>
      </c>
      <c r="C9" s="56">
        <v>305</v>
      </c>
      <c r="D9" s="55">
        <v>1938</v>
      </c>
      <c r="E9" s="56">
        <v>1969</v>
      </c>
      <c r="F9" s="57"/>
      <c r="G9" s="55">
        <f t="shared" si="0"/>
        <v>254</v>
      </c>
      <c r="H9" s="56">
        <f t="shared" si="1"/>
        <v>-31</v>
      </c>
      <c r="I9" s="77">
        <f t="shared" si="2"/>
        <v>0.83278688524590161</v>
      </c>
      <c r="J9" s="78">
        <f t="shared" si="3"/>
        <v>-1.5744032503809041E-2</v>
      </c>
    </row>
    <row r="10" spans="1:10" x14ac:dyDescent="0.2">
      <c r="A10" s="20" t="s">
        <v>53</v>
      </c>
      <c r="B10" s="55">
        <v>3</v>
      </c>
      <c r="C10" s="56">
        <v>6</v>
      </c>
      <c r="D10" s="55">
        <v>22</v>
      </c>
      <c r="E10" s="56">
        <v>28</v>
      </c>
      <c r="F10" s="57"/>
      <c r="G10" s="55">
        <f t="shared" si="0"/>
        <v>-3</v>
      </c>
      <c r="H10" s="56">
        <f t="shared" si="1"/>
        <v>-6</v>
      </c>
      <c r="I10" s="77">
        <f t="shared" si="2"/>
        <v>-0.5</v>
      </c>
      <c r="J10" s="78">
        <f t="shared" si="3"/>
        <v>-0.21428571428571427</v>
      </c>
    </row>
    <row r="11" spans="1:10" x14ac:dyDescent="0.2">
      <c r="A11" s="20" t="s">
        <v>54</v>
      </c>
      <c r="B11" s="55">
        <v>1279</v>
      </c>
      <c r="C11" s="56">
        <v>985</v>
      </c>
      <c r="D11" s="55">
        <v>5074</v>
      </c>
      <c r="E11" s="56">
        <v>5720</v>
      </c>
      <c r="F11" s="57"/>
      <c r="G11" s="55">
        <f t="shared" si="0"/>
        <v>294</v>
      </c>
      <c r="H11" s="56">
        <f t="shared" si="1"/>
        <v>-646</v>
      </c>
      <c r="I11" s="77">
        <f t="shared" si="2"/>
        <v>0.29847715736040609</v>
      </c>
      <c r="J11" s="78">
        <f t="shared" si="3"/>
        <v>-0.11293706293706293</v>
      </c>
    </row>
    <row r="12" spans="1:10" x14ac:dyDescent="0.2">
      <c r="A12" s="20" t="s">
        <v>55</v>
      </c>
      <c r="B12" s="55">
        <v>3</v>
      </c>
      <c r="C12" s="56">
        <v>8</v>
      </c>
      <c r="D12" s="55">
        <v>25</v>
      </c>
      <c r="E12" s="56">
        <v>41</v>
      </c>
      <c r="F12" s="57"/>
      <c r="G12" s="55">
        <f t="shared" si="0"/>
        <v>-5</v>
      </c>
      <c r="H12" s="56">
        <f t="shared" si="1"/>
        <v>-16</v>
      </c>
      <c r="I12" s="77">
        <f t="shared" si="2"/>
        <v>-0.625</v>
      </c>
      <c r="J12" s="78">
        <f t="shared" si="3"/>
        <v>-0.3902439024390244</v>
      </c>
    </row>
    <row r="13" spans="1:10" x14ac:dyDescent="0.2">
      <c r="A13" s="20" t="s">
        <v>56</v>
      </c>
      <c r="B13" s="55">
        <v>4</v>
      </c>
      <c r="C13" s="56">
        <v>11</v>
      </c>
      <c r="D13" s="55">
        <v>18</v>
      </c>
      <c r="E13" s="56">
        <v>69</v>
      </c>
      <c r="F13" s="57"/>
      <c r="G13" s="55">
        <f t="shared" si="0"/>
        <v>-7</v>
      </c>
      <c r="H13" s="56">
        <f t="shared" si="1"/>
        <v>-51</v>
      </c>
      <c r="I13" s="77">
        <f t="shared" si="2"/>
        <v>-0.63636363636363635</v>
      </c>
      <c r="J13" s="78">
        <f t="shared" si="3"/>
        <v>-0.73913043478260865</v>
      </c>
    </row>
    <row r="14" spans="1:10" x14ac:dyDescent="0.2">
      <c r="A14" s="20" t="s">
        <v>57</v>
      </c>
      <c r="B14" s="55">
        <v>3</v>
      </c>
      <c r="C14" s="56">
        <v>6</v>
      </c>
      <c r="D14" s="55">
        <v>31</v>
      </c>
      <c r="E14" s="56">
        <v>33</v>
      </c>
      <c r="F14" s="57"/>
      <c r="G14" s="55">
        <f t="shared" si="0"/>
        <v>-3</v>
      </c>
      <c r="H14" s="56">
        <f t="shared" si="1"/>
        <v>-2</v>
      </c>
      <c r="I14" s="77">
        <f t="shared" si="2"/>
        <v>-0.5</v>
      </c>
      <c r="J14" s="78">
        <f t="shared" si="3"/>
        <v>-6.0606060606060608E-2</v>
      </c>
    </row>
    <row r="15" spans="1:10" x14ac:dyDescent="0.2">
      <c r="A15" s="20" t="s">
        <v>58</v>
      </c>
      <c r="B15" s="55">
        <v>20</v>
      </c>
      <c r="C15" s="56">
        <v>26</v>
      </c>
      <c r="D15" s="55">
        <v>114</v>
      </c>
      <c r="E15" s="56">
        <v>205</v>
      </c>
      <c r="F15" s="57"/>
      <c r="G15" s="55">
        <f t="shared" si="0"/>
        <v>-6</v>
      </c>
      <c r="H15" s="56">
        <f t="shared" si="1"/>
        <v>-91</v>
      </c>
      <c r="I15" s="77">
        <f t="shared" si="2"/>
        <v>-0.23076923076923078</v>
      </c>
      <c r="J15" s="78">
        <f t="shared" si="3"/>
        <v>-0.44390243902439025</v>
      </c>
    </row>
    <row r="16" spans="1:10" x14ac:dyDescent="0.2">
      <c r="A16" s="20" t="s">
        <v>59</v>
      </c>
      <c r="B16" s="55">
        <v>26</v>
      </c>
      <c r="C16" s="56">
        <v>24</v>
      </c>
      <c r="D16" s="55">
        <v>90</v>
      </c>
      <c r="E16" s="56">
        <v>139</v>
      </c>
      <c r="F16" s="57"/>
      <c r="G16" s="55">
        <f t="shared" si="0"/>
        <v>2</v>
      </c>
      <c r="H16" s="56">
        <f t="shared" si="1"/>
        <v>-49</v>
      </c>
      <c r="I16" s="77">
        <f t="shared" si="2"/>
        <v>8.3333333333333329E-2</v>
      </c>
      <c r="J16" s="78">
        <f t="shared" si="3"/>
        <v>-0.35251798561151076</v>
      </c>
    </row>
    <row r="17" spans="1:10" x14ac:dyDescent="0.2">
      <c r="A17" s="20" t="s">
        <v>60</v>
      </c>
      <c r="B17" s="55">
        <v>2595</v>
      </c>
      <c r="C17" s="56">
        <v>2504</v>
      </c>
      <c r="D17" s="55">
        <v>9766</v>
      </c>
      <c r="E17" s="56">
        <v>12145</v>
      </c>
      <c r="F17" s="57"/>
      <c r="G17" s="55">
        <f t="shared" si="0"/>
        <v>91</v>
      </c>
      <c r="H17" s="56">
        <f t="shared" si="1"/>
        <v>-2379</v>
      </c>
      <c r="I17" s="77">
        <f t="shared" si="2"/>
        <v>3.634185303514377E-2</v>
      </c>
      <c r="J17" s="78">
        <f t="shared" si="3"/>
        <v>-0.19588307945656649</v>
      </c>
    </row>
    <row r="18" spans="1:10" x14ac:dyDescent="0.2">
      <c r="A18" s="20" t="s">
        <v>61</v>
      </c>
      <c r="B18" s="55">
        <v>0</v>
      </c>
      <c r="C18" s="56">
        <v>0</v>
      </c>
      <c r="D18" s="55">
        <v>7</v>
      </c>
      <c r="E18" s="56">
        <v>0</v>
      </c>
      <c r="F18" s="57"/>
      <c r="G18" s="55">
        <f t="shared" si="0"/>
        <v>0</v>
      </c>
      <c r="H18" s="56">
        <f t="shared" si="1"/>
        <v>7</v>
      </c>
      <c r="I18" s="77" t="str">
        <f t="shared" si="2"/>
        <v>-</v>
      </c>
      <c r="J18" s="78" t="str">
        <f t="shared" si="3"/>
        <v>-</v>
      </c>
    </row>
    <row r="19" spans="1:10" x14ac:dyDescent="0.2">
      <c r="A19" s="20" t="s">
        <v>62</v>
      </c>
      <c r="B19" s="55">
        <v>40</v>
      </c>
      <c r="C19" s="56">
        <v>32</v>
      </c>
      <c r="D19" s="55">
        <v>139</v>
      </c>
      <c r="E19" s="56">
        <v>122</v>
      </c>
      <c r="F19" s="57"/>
      <c r="G19" s="55">
        <f t="shared" si="0"/>
        <v>8</v>
      </c>
      <c r="H19" s="56">
        <f t="shared" si="1"/>
        <v>17</v>
      </c>
      <c r="I19" s="77">
        <f t="shared" si="2"/>
        <v>0.25</v>
      </c>
      <c r="J19" s="78">
        <f t="shared" si="3"/>
        <v>0.13934426229508196</v>
      </c>
    </row>
    <row r="20" spans="1:10" x14ac:dyDescent="0.2">
      <c r="A20" s="20" t="s">
        <v>63</v>
      </c>
      <c r="B20" s="55">
        <v>71</v>
      </c>
      <c r="C20" s="56">
        <v>50</v>
      </c>
      <c r="D20" s="55">
        <v>276</v>
      </c>
      <c r="E20" s="56">
        <v>207</v>
      </c>
      <c r="F20" s="57"/>
      <c r="G20" s="55">
        <f t="shared" si="0"/>
        <v>21</v>
      </c>
      <c r="H20" s="56">
        <f t="shared" si="1"/>
        <v>69</v>
      </c>
      <c r="I20" s="77">
        <f t="shared" si="2"/>
        <v>0.42</v>
      </c>
      <c r="J20" s="78">
        <f t="shared" si="3"/>
        <v>0.33333333333333331</v>
      </c>
    </row>
    <row r="21" spans="1:10" x14ac:dyDescent="0.2">
      <c r="A21" s="20" t="s">
        <v>64</v>
      </c>
      <c r="B21" s="55">
        <v>610</v>
      </c>
      <c r="C21" s="56">
        <v>1874</v>
      </c>
      <c r="D21" s="55">
        <v>4666</v>
      </c>
      <c r="E21" s="56">
        <v>9389</v>
      </c>
      <c r="F21" s="57"/>
      <c r="G21" s="55">
        <f t="shared" si="0"/>
        <v>-1264</v>
      </c>
      <c r="H21" s="56">
        <f t="shared" si="1"/>
        <v>-4723</v>
      </c>
      <c r="I21" s="77">
        <f t="shared" si="2"/>
        <v>-0.67449306296691569</v>
      </c>
      <c r="J21" s="78">
        <f t="shared" si="3"/>
        <v>-0.50303546703589308</v>
      </c>
    </row>
    <row r="22" spans="1:10" x14ac:dyDescent="0.2">
      <c r="A22" s="20" t="s">
        <v>65</v>
      </c>
      <c r="B22" s="55">
        <v>995</v>
      </c>
      <c r="C22" s="56">
        <v>1908</v>
      </c>
      <c r="D22" s="55">
        <v>4814</v>
      </c>
      <c r="E22" s="56">
        <v>7742</v>
      </c>
      <c r="F22" s="57"/>
      <c r="G22" s="55">
        <f t="shared" si="0"/>
        <v>-913</v>
      </c>
      <c r="H22" s="56">
        <f t="shared" si="1"/>
        <v>-2928</v>
      </c>
      <c r="I22" s="77">
        <f t="shared" si="2"/>
        <v>-0.47851153039832284</v>
      </c>
      <c r="J22" s="78">
        <f t="shared" si="3"/>
        <v>-0.37819684835959699</v>
      </c>
    </row>
    <row r="23" spans="1:10" x14ac:dyDescent="0.2">
      <c r="A23" s="20" t="s">
        <v>66</v>
      </c>
      <c r="B23" s="55">
        <v>2003</v>
      </c>
      <c r="C23" s="56">
        <v>2758</v>
      </c>
      <c r="D23" s="55">
        <v>8016</v>
      </c>
      <c r="E23" s="56">
        <v>11451</v>
      </c>
      <c r="F23" s="57"/>
      <c r="G23" s="55">
        <f t="shared" si="0"/>
        <v>-755</v>
      </c>
      <c r="H23" s="56">
        <f t="shared" si="1"/>
        <v>-3435</v>
      </c>
      <c r="I23" s="77">
        <f t="shared" si="2"/>
        <v>-0.27374909354604787</v>
      </c>
      <c r="J23" s="78">
        <f t="shared" si="3"/>
        <v>-0.29997380141472363</v>
      </c>
    </row>
    <row r="24" spans="1:10" x14ac:dyDescent="0.2">
      <c r="A24" s="20" t="s">
        <v>67</v>
      </c>
      <c r="B24" s="55">
        <v>0</v>
      </c>
      <c r="C24" s="56">
        <v>34</v>
      </c>
      <c r="D24" s="55">
        <v>156</v>
      </c>
      <c r="E24" s="56">
        <v>152</v>
      </c>
      <c r="F24" s="57"/>
      <c r="G24" s="55">
        <f t="shared" si="0"/>
        <v>-34</v>
      </c>
      <c r="H24" s="56">
        <f t="shared" si="1"/>
        <v>4</v>
      </c>
      <c r="I24" s="77">
        <f t="shared" si="2"/>
        <v>-1</v>
      </c>
      <c r="J24" s="78">
        <f t="shared" si="3"/>
        <v>2.6315789473684209E-2</v>
      </c>
    </row>
    <row r="25" spans="1:10" x14ac:dyDescent="0.2">
      <c r="A25" s="20" t="s">
        <v>68</v>
      </c>
      <c r="B25" s="55">
        <v>488</v>
      </c>
      <c r="C25" s="56">
        <v>579</v>
      </c>
      <c r="D25" s="55">
        <v>1858</v>
      </c>
      <c r="E25" s="56">
        <v>2506</v>
      </c>
      <c r="F25" s="57"/>
      <c r="G25" s="55">
        <f t="shared" si="0"/>
        <v>-91</v>
      </c>
      <c r="H25" s="56">
        <f t="shared" si="1"/>
        <v>-648</v>
      </c>
      <c r="I25" s="77">
        <f t="shared" si="2"/>
        <v>-0.15716753022452504</v>
      </c>
      <c r="J25" s="78">
        <f t="shared" si="3"/>
        <v>-0.25857940941739826</v>
      </c>
    </row>
    <row r="26" spans="1:10" x14ac:dyDescent="0.2">
      <c r="A26" s="20" t="s">
        <v>69</v>
      </c>
      <c r="B26" s="55">
        <v>6</v>
      </c>
      <c r="C26" s="56">
        <v>0</v>
      </c>
      <c r="D26" s="55">
        <v>8</v>
      </c>
      <c r="E26" s="56">
        <v>0</v>
      </c>
      <c r="F26" s="57"/>
      <c r="G26" s="55">
        <f t="shared" si="0"/>
        <v>6</v>
      </c>
      <c r="H26" s="56">
        <f t="shared" si="1"/>
        <v>8</v>
      </c>
      <c r="I26" s="77" t="str">
        <f t="shared" si="2"/>
        <v>-</v>
      </c>
      <c r="J26" s="78" t="str">
        <f t="shared" si="3"/>
        <v>-</v>
      </c>
    </row>
    <row r="27" spans="1:10" x14ac:dyDescent="0.2">
      <c r="A27" s="20" t="s">
        <v>70</v>
      </c>
      <c r="B27" s="55">
        <v>65</v>
      </c>
      <c r="C27" s="56">
        <v>65</v>
      </c>
      <c r="D27" s="55">
        <v>210</v>
      </c>
      <c r="E27" s="56">
        <v>316</v>
      </c>
      <c r="F27" s="57"/>
      <c r="G27" s="55">
        <f t="shared" si="0"/>
        <v>0</v>
      </c>
      <c r="H27" s="56">
        <f t="shared" si="1"/>
        <v>-106</v>
      </c>
      <c r="I27" s="77">
        <f t="shared" si="2"/>
        <v>0</v>
      </c>
      <c r="J27" s="78">
        <f t="shared" si="3"/>
        <v>-0.33544303797468356</v>
      </c>
    </row>
    <row r="28" spans="1:10" x14ac:dyDescent="0.2">
      <c r="A28" s="20" t="s">
        <v>71</v>
      </c>
      <c r="B28" s="55">
        <v>234</v>
      </c>
      <c r="C28" s="56">
        <v>216</v>
      </c>
      <c r="D28" s="55">
        <v>817</v>
      </c>
      <c r="E28" s="56">
        <v>1132</v>
      </c>
      <c r="F28" s="57"/>
      <c r="G28" s="55">
        <f t="shared" si="0"/>
        <v>18</v>
      </c>
      <c r="H28" s="56">
        <f t="shared" si="1"/>
        <v>-315</v>
      </c>
      <c r="I28" s="77">
        <f t="shared" si="2"/>
        <v>8.3333333333333329E-2</v>
      </c>
      <c r="J28" s="78">
        <f t="shared" si="3"/>
        <v>-0.2782685512367491</v>
      </c>
    </row>
    <row r="29" spans="1:10" x14ac:dyDescent="0.2">
      <c r="A29" s="20" t="s">
        <v>72</v>
      </c>
      <c r="B29" s="55">
        <v>1714</v>
      </c>
      <c r="C29" s="56">
        <v>2298</v>
      </c>
      <c r="D29" s="55">
        <v>8239</v>
      </c>
      <c r="E29" s="56">
        <v>10320</v>
      </c>
      <c r="F29" s="57"/>
      <c r="G29" s="55">
        <f t="shared" si="0"/>
        <v>-584</v>
      </c>
      <c r="H29" s="56">
        <f t="shared" si="1"/>
        <v>-2081</v>
      </c>
      <c r="I29" s="77">
        <f t="shared" si="2"/>
        <v>-0.25413402959094866</v>
      </c>
      <c r="J29" s="78">
        <f t="shared" si="3"/>
        <v>-0.20164728682170543</v>
      </c>
    </row>
    <row r="30" spans="1:10" x14ac:dyDescent="0.2">
      <c r="A30" s="20" t="s">
        <v>73</v>
      </c>
      <c r="B30" s="55">
        <v>2</v>
      </c>
      <c r="C30" s="56">
        <v>11</v>
      </c>
      <c r="D30" s="55">
        <v>20</v>
      </c>
      <c r="E30" s="56">
        <v>41</v>
      </c>
      <c r="F30" s="57"/>
      <c r="G30" s="55">
        <f t="shared" si="0"/>
        <v>-9</v>
      </c>
      <c r="H30" s="56">
        <f t="shared" si="1"/>
        <v>-21</v>
      </c>
      <c r="I30" s="77">
        <f t="shared" si="2"/>
        <v>-0.81818181818181823</v>
      </c>
      <c r="J30" s="78">
        <f t="shared" si="3"/>
        <v>-0.51219512195121952</v>
      </c>
    </row>
    <row r="31" spans="1:10" x14ac:dyDescent="0.2">
      <c r="A31" s="20" t="s">
        <v>74</v>
      </c>
      <c r="B31" s="55">
        <v>324</v>
      </c>
      <c r="C31" s="56">
        <v>365</v>
      </c>
      <c r="D31" s="55">
        <v>1078</v>
      </c>
      <c r="E31" s="56">
        <v>1503</v>
      </c>
      <c r="F31" s="57"/>
      <c r="G31" s="55">
        <f t="shared" si="0"/>
        <v>-41</v>
      </c>
      <c r="H31" s="56">
        <f t="shared" si="1"/>
        <v>-425</v>
      </c>
      <c r="I31" s="77">
        <f t="shared" si="2"/>
        <v>-0.11232876712328767</v>
      </c>
      <c r="J31" s="78">
        <f t="shared" si="3"/>
        <v>-0.2827677977378576</v>
      </c>
    </row>
    <row r="32" spans="1:10" x14ac:dyDescent="0.2">
      <c r="A32" s="20" t="s">
        <v>75</v>
      </c>
      <c r="B32" s="55">
        <v>246</v>
      </c>
      <c r="C32" s="56">
        <v>208</v>
      </c>
      <c r="D32" s="55">
        <v>720</v>
      </c>
      <c r="E32" s="56">
        <v>705</v>
      </c>
      <c r="F32" s="57"/>
      <c r="G32" s="55">
        <f t="shared" si="0"/>
        <v>38</v>
      </c>
      <c r="H32" s="56">
        <f t="shared" si="1"/>
        <v>15</v>
      </c>
      <c r="I32" s="77">
        <f t="shared" si="2"/>
        <v>0.18269230769230768</v>
      </c>
      <c r="J32" s="78">
        <f t="shared" si="3"/>
        <v>2.1276595744680851E-2</v>
      </c>
    </row>
    <row r="33" spans="1:10" x14ac:dyDescent="0.2">
      <c r="A33" s="20" t="s">
        <v>76</v>
      </c>
      <c r="B33" s="55">
        <v>414</v>
      </c>
      <c r="C33" s="56">
        <v>311</v>
      </c>
      <c r="D33" s="55">
        <v>1340</v>
      </c>
      <c r="E33" s="56">
        <v>1437</v>
      </c>
      <c r="F33" s="57"/>
      <c r="G33" s="55">
        <f t="shared" si="0"/>
        <v>103</v>
      </c>
      <c r="H33" s="56">
        <f t="shared" si="1"/>
        <v>-97</v>
      </c>
      <c r="I33" s="77">
        <f t="shared" si="2"/>
        <v>0.3311897106109325</v>
      </c>
      <c r="J33" s="78">
        <f t="shared" si="3"/>
        <v>-6.7501739735560201E-2</v>
      </c>
    </row>
    <row r="34" spans="1:10" x14ac:dyDescent="0.2">
      <c r="A34" s="20" t="s">
        <v>77</v>
      </c>
      <c r="B34" s="55">
        <v>2</v>
      </c>
      <c r="C34" s="56">
        <v>1</v>
      </c>
      <c r="D34" s="55">
        <v>4</v>
      </c>
      <c r="E34" s="56">
        <v>4</v>
      </c>
      <c r="F34" s="57"/>
      <c r="G34" s="55">
        <f t="shared" si="0"/>
        <v>1</v>
      </c>
      <c r="H34" s="56">
        <f t="shared" si="1"/>
        <v>0</v>
      </c>
      <c r="I34" s="77">
        <f t="shared" si="2"/>
        <v>1</v>
      </c>
      <c r="J34" s="78">
        <f t="shared" si="3"/>
        <v>0</v>
      </c>
    </row>
    <row r="35" spans="1:10" x14ac:dyDescent="0.2">
      <c r="A35" s="20" t="s">
        <v>78</v>
      </c>
      <c r="B35" s="55">
        <v>17</v>
      </c>
      <c r="C35" s="56">
        <v>21</v>
      </c>
      <c r="D35" s="55">
        <v>73</v>
      </c>
      <c r="E35" s="56">
        <v>83</v>
      </c>
      <c r="F35" s="57"/>
      <c r="G35" s="55">
        <f t="shared" si="0"/>
        <v>-4</v>
      </c>
      <c r="H35" s="56">
        <f t="shared" si="1"/>
        <v>-10</v>
      </c>
      <c r="I35" s="77">
        <f t="shared" si="2"/>
        <v>-0.19047619047619047</v>
      </c>
      <c r="J35" s="78">
        <f t="shared" si="3"/>
        <v>-0.12048192771084337</v>
      </c>
    </row>
    <row r="36" spans="1:10" x14ac:dyDescent="0.2">
      <c r="A36" s="20" t="s">
        <v>79</v>
      </c>
      <c r="B36" s="55">
        <v>2417</v>
      </c>
      <c r="C36" s="56">
        <v>3034</v>
      </c>
      <c r="D36" s="55">
        <v>10375</v>
      </c>
      <c r="E36" s="56">
        <v>15294</v>
      </c>
      <c r="F36" s="57"/>
      <c r="G36" s="55">
        <f t="shared" si="0"/>
        <v>-617</v>
      </c>
      <c r="H36" s="56">
        <f t="shared" si="1"/>
        <v>-4919</v>
      </c>
      <c r="I36" s="77">
        <f t="shared" si="2"/>
        <v>-0.2033618984838497</v>
      </c>
      <c r="J36" s="78">
        <f t="shared" si="3"/>
        <v>-0.32162939714920885</v>
      </c>
    </row>
    <row r="37" spans="1:10" x14ac:dyDescent="0.2">
      <c r="A37" s="20" t="s">
        <v>80</v>
      </c>
      <c r="B37" s="55">
        <v>1</v>
      </c>
      <c r="C37" s="56">
        <v>3</v>
      </c>
      <c r="D37" s="55">
        <v>6</v>
      </c>
      <c r="E37" s="56">
        <v>15</v>
      </c>
      <c r="F37" s="57"/>
      <c r="G37" s="55">
        <f t="shared" si="0"/>
        <v>-2</v>
      </c>
      <c r="H37" s="56">
        <f t="shared" si="1"/>
        <v>-9</v>
      </c>
      <c r="I37" s="77">
        <f t="shared" si="2"/>
        <v>-0.66666666666666663</v>
      </c>
      <c r="J37" s="78">
        <f t="shared" si="3"/>
        <v>-0.6</v>
      </c>
    </row>
    <row r="38" spans="1:10" x14ac:dyDescent="0.2">
      <c r="A38" s="20" t="s">
        <v>81</v>
      </c>
      <c r="B38" s="55">
        <v>1784</v>
      </c>
      <c r="C38" s="56">
        <v>1449</v>
      </c>
      <c r="D38" s="55">
        <v>5922</v>
      </c>
      <c r="E38" s="56">
        <v>6568</v>
      </c>
      <c r="F38" s="57"/>
      <c r="G38" s="55">
        <f t="shared" si="0"/>
        <v>335</v>
      </c>
      <c r="H38" s="56">
        <f t="shared" si="1"/>
        <v>-646</v>
      </c>
      <c r="I38" s="77">
        <f t="shared" si="2"/>
        <v>0.23119392684610077</v>
      </c>
      <c r="J38" s="78">
        <f t="shared" si="3"/>
        <v>-9.8355663824604145E-2</v>
      </c>
    </row>
    <row r="39" spans="1:10" x14ac:dyDescent="0.2">
      <c r="A39" s="20" t="s">
        <v>82</v>
      </c>
      <c r="B39" s="55">
        <v>346</v>
      </c>
      <c r="C39" s="56">
        <v>247</v>
      </c>
      <c r="D39" s="55">
        <v>1189</v>
      </c>
      <c r="E39" s="56">
        <v>1198</v>
      </c>
      <c r="F39" s="57"/>
      <c r="G39" s="55">
        <f t="shared" si="0"/>
        <v>99</v>
      </c>
      <c r="H39" s="56">
        <f t="shared" si="1"/>
        <v>-9</v>
      </c>
      <c r="I39" s="77">
        <f t="shared" si="2"/>
        <v>0.40080971659919029</v>
      </c>
      <c r="J39" s="78">
        <f t="shared" si="3"/>
        <v>-7.5125208681135229E-3</v>
      </c>
    </row>
    <row r="40" spans="1:10" x14ac:dyDescent="0.2">
      <c r="A40" s="20" t="s">
        <v>83</v>
      </c>
      <c r="B40" s="55">
        <v>375</v>
      </c>
      <c r="C40" s="56">
        <v>223</v>
      </c>
      <c r="D40" s="55">
        <v>1270</v>
      </c>
      <c r="E40" s="56">
        <v>1012</v>
      </c>
      <c r="F40" s="57"/>
      <c r="G40" s="55">
        <f t="shared" si="0"/>
        <v>152</v>
      </c>
      <c r="H40" s="56">
        <f t="shared" si="1"/>
        <v>258</v>
      </c>
      <c r="I40" s="77">
        <f t="shared" si="2"/>
        <v>0.68161434977578472</v>
      </c>
      <c r="J40" s="78">
        <f t="shared" si="3"/>
        <v>0.25494071146245062</v>
      </c>
    </row>
    <row r="41" spans="1:10" x14ac:dyDescent="0.2">
      <c r="A41" s="20" t="s">
        <v>84</v>
      </c>
      <c r="B41" s="55">
        <v>87</v>
      </c>
      <c r="C41" s="56">
        <v>96</v>
      </c>
      <c r="D41" s="55">
        <v>411</v>
      </c>
      <c r="E41" s="56">
        <v>577</v>
      </c>
      <c r="F41" s="57"/>
      <c r="G41" s="55">
        <f t="shared" si="0"/>
        <v>-9</v>
      </c>
      <c r="H41" s="56">
        <f t="shared" si="1"/>
        <v>-166</v>
      </c>
      <c r="I41" s="77">
        <f t="shared" si="2"/>
        <v>-9.375E-2</v>
      </c>
      <c r="J41" s="78">
        <f t="shared" si="3"/>
        <v>-0.28769497400346622</v>
      </c>
    </row>
    <row r="42" spans="1:10" x14ac:dyDescent="0.2">
      <c r="A42" s="20" t="s">
        <v>85</v>
      </c>
      <c r="B42" s="55">
        <v>1478</v>
      </c>
      <c r="C42" s="56">
        <v>1891</v>
      </c>
      <c r="D42" s="55">
        <v>5368</v>
      </c>
      <c r="E42" s="56">
        <v>8969</v>
      </c>
      <c r="F42" s="57"/>
      <c r="G42" s="55">
        <f t="shared" si="0"/>
        <v>-413</v>
      </c>
      <c r="H42" s="56">
        <f t="shared" si="1"/>
        <v>-3601</v>
      </c>
      <c r="I42" s="77">
        <f t="shared" si="2"/>
        <v>-0.21840296139608673</v>
      </c>
      <c r="J42" s="78">
        <f t="shared" si="3"/>
        <v>-0.40149403500947711</v>
      </c>
    </row>
    <row r="43" spans="1:10" x14ac:dyDescent="0.2">
      <c r="A43" s="20" t="s">
        <v>86</v>
      </c>
      <c r="B43" s="55">
        <v>0</v>
      </c>
      <c r="C43" s="56">
        <v>0</v>
      </c>
      <c r="D43" s="55">
        <v>0</v>
      </c>
      <c r="E43" s="56">
        <v>3</v>
      </c>
      <c r="F43" s="57"/>
      <c r="G43" s="55">
        <f t="shared" si="0"/>
        <v>0</v>
      </c>
      <c r="H43" s="56">
        <f t="shared" si="1"/>
        <v>-3</v>
      </c>
      <c r="I43" s="77" t="str">
        <f t="shared" si="2"/>
        <v>-</v>
      </c>
      <c r="J43" s="78">
        <f t="shared" si="3"/>
        <v>-1</v>
      </c>
    </row>
    <row r="44" spans="1:10" x14ac:dyDescent="0.2">
      <c r="A44" s="20" t="s">
        <v>87</v>
      </c>
      <c r="B44" s="55">
        <v>1270</v>
      </c>
      <c r="C44" s="56">
        <v>1903</v>
      </c>
      <c r="D44" s="55">
        <v>5813</v>
      </c>
      <c r="E44" s="56">
        <v>8509</v>
      </c>
      <c r="F44" s="57"/>
      <c r="G44" s="55">
        <f t="shared" si="0"/>
        <v>-633</v>
      </c>
      <c r="H44" s="56">
        <f t="shared" si="1"/>
        <v>-2696</v>
      </c>
      <c r="I44" s="77">
        <f t="shared" si="2"/>
        <v>-0.33263268523384132</v>
      </c>
      <c r="J44" s="78">
        <f t="shared" si="3"/>
        <v>-0.31684099189093901</v>
      </c>
    </row>
    <row r="45" spans="1:10" x14ac:dyDescent="0.2">
      <c r="A45" s="20" t="s">
        <v>88</v>
      </c>
      <c r="B45" s="55">
        <v>86</v>
      </c>
      <c r="C45" s="56">
        <v>146</v>
      </c>
      <c r="D45" s="55">
        <v>303</v>
      </c>
      <c r="E45" s="56">
        <v>432</v>
      </c>
      <c r="F45" s="57"/>
      <c r="G45" s="55">
        <f t="shared" si="0"/>
        <v>-60</v>
      </c>
      <c r="H45" s="56">
        <f t="shared" si="1"/>
        <v>-129</v>
      </c>
      <c r="I45" s="77">
        <f t="shared" si="2"/>
        <v>-0.41095890410958902</v>
      </c>
      <c r="J45" s="78">
        <f t="shared" si="3"/>
        <v>-0.2986111111111111</v>
      </c>
    </row>
    <row r="46" spans="1:10" x14ac:dyDescent="0.2">
      <c r="A46" s="20" t="s">
        <v>89</v>
      </c>
      <c r="B46" s="55">
        <v>158</v>
      </c>
      <c r="C46" s="56">
        <v>163</v>
      </c>
      <c r="D46" s="55">
        <v>723</v>
      </c>
      <c r="E46" s="56">
        <v>834</v>
      </c>
      <c r="F46" s="57"/>
      <c r="G46" s="55">
        <f t="shared" si="0"/>
        <v>-5</v>
      </c>
      <c r="H46" s="56">
        <f t="shared" si="1"/>
        <v>-111</v>
      </c>
      <c r="I46" s="77">
        <f t="shared" si="2"/>
        <v>-3.0674846625766871E-2</v>
      </c>
      <c r="J46" s="78">
        <f t="shared" si="3"/>
        <v>-0.13309352517985612</v>
      </c>
    </row>
    <row r="47" spans="1:10" x14ac:dyDescent="0.2">
      <c r="A47" s="20" t="s">
        <v>90</v>
      </c>
      <c r="B47" s="55">
        <v>152</v>
      </c>
      <c r="C47" s="56">
        <v>61</v>
      </c>
      <c r="D47" s="55">
        <v>413</v>
      </c>
      <c r="E47" s="56">
        <v>234</v>
      </c>
      <c r="F47" s="57"/>
      <c r="G47" s="55">
        <f t="shared" si="0"/>
        <v>91</v>
      </c>
      <c r="H47" s="56">
        <f t="shared" si="1"/>
        <v>179</v>
      </c>
      <c r="I47" s="77">
        <f t="shared" si="2"/>
        <v>1.4918032786885247</v>
      </c>
      <c r="J47" s="78">
        <f t="shared" si="3"/>
        <v>0.7649572649572649</v>
      </c>
    </row>
    <row r="48" spans="1:10" x14ac:dyDescent="0.2">
      <c r="A48" s="20" t="s">
        <v>91</v>
      </c>
      <c r="B48" s="55">
        <v>299</v>
      </c>
      <c r="C48" s="56">
        <v>327</v>
      </c>
      <c r="D48" s="55">
        <v>1161</v>
      </c>
      <c r="E48" s="56">
        <v>1571</v>
      </c>
      <c r="F48" s="57"/>
      <c r="G48" s="55">
        <f t="shared" si="0"/>
        <v>-28</v>
      </c>
      <c r="H48" s="56">
        <f t="shared" si="1"/>
        <v>-410</v>
      </c>
      <c r="I48" s="77">
        <f t="shared" si="2"/>
        <v>-8.5626911314984705E-2</v>
      </c>
      <c r="J48" s="78">
        <f t="shared" si="3"/>
        <v>-0.26098026734563973</v>
      </c>
    </row>
    <row r="49" spans="1:10" x14ac:dyDescent="0.2">
      <c r="A49" s="20" t="s">
        <v>92</v>
      </c>
      <c r="B49" s="55">
        <v>0</v>
      </c>
      <c r="C49" s="56">
        <v>7</v>
      </c>
      <c r="D49" s="55">
        <v>4</v>
      </c>
      <c r="E49" s="56">
        <v>12</v>
      </c>
      <c r="F49" s="57"/>
      <c r="G49" s="55">
        <f t="shared" si="0"/>
        <v>-7</v>
      </c>
      <c r="H49" s="56">
        <f t="shared" si="1"/>
        <v>-8</v>
      </c>
      <c r="I49" s="77">
        <f t="shared" si="2"/>
        <v>-1</v>
      </c>
      <c r="J49" s="78">
        <f t="shared" si="3"/>
        <v>-0.66666666666666663</v>
      </c>
    </row>
    <row r="50" spans="1:10" x14ac:dyDescent="0.2">
      <c r="A50" s="20" t="s">
        <v>93</v>
      </c>
      <c r="B50" s="55">
        <v>221</v>
      </c>
      <c r="C50" s="56">
        <v>373</v>
      </c>
      <c r="D50" s="55">
        <v>786</v>
      </c>
      <c r="E50" s="56">
        <v>1198</v>
      </c>
      <c r="F50" s="57"/>
      <c r="G50" s="55">
        <f t="shared" si="0"/>
        <v>-152</v>
      </c>
      <c r="H50" s="56">
        <f t="shared" si="1"/>
        <v>-412</v>
      </c>
      <c r="I50" s="77">
        <f t="shared" si="2"/>
        <v>-0.40750670241286863</v>
      </c>
      <c r="J50" s="78">
        <f t="shared" si="3"/>
        <v>-0.34390651085141904</v>
      </c>
    </row>
    <row r="51" spans="1:10" x14ac:dyDescent="0.2">
      <c r="A51" s="20" t="s">
        <v>94</v>
      </c>
      <c r="B51" s="55">
        <v>68</v>
      </c>
      <c r="C51" s="56">
        <v>0</v>
      </c>
      <c r="D51" s="55">
        <v>207</v>
      </c>
      <c r="E51" s="56">
        <v>0</v>
      </c>
      <c r="F51" s="57"/>
      <c r="G51" s="55">
        <f t="shared" si="0"/>
        <v>68</v>
      </c>
      <c r="H51" s="56">
        <f t="shared" si="1"/>
        <v>207</v>
      </c>
      <c r="I51" s="77" t="str">
        <f t="shared" si="2"/>
        <v>-</v>
      </c>
      <c r="J51" s="78" t="str">
        <f t="shared" si="3"/>
        <v>-</v>
      </c>
    </row>
    <row r="52" spans="1:10" x14ac:dyDescent="0.2">
      <c r="A52" s="20" t="s">
        <v>95</v>
      </c>
      <c r="B52" s="55">
        <v>891</v>
      </c>
      <c r="C52" s="56">
        <v>1433</v>
      </c>
      <c r="D52" s="55">
        <v>3045</v>
      </c>
      <c r="E52" s="56">
        <v>4944</v>
      </c>
      <c r="F52" s="57"/>
      <c r="G52" s="55">
        <f t="shared" si="0"/>
        <v>-542</v>
      </c>
      <c r="H52" s="56">
        <f t="shared" si="1"/>
        <v>-1899</v>
      </c>
      <c r="I52" s="77">
        <f t="shared" si="2"/>
        <v>-0.37822749476622469</v>
      </c>
      <c r="J52" s="78">
        <f t="shared" si="3"/>
        <v>-0.38410194174757284</v>
      </c>
    </row>
    <row r="53" spans="1:10" x14ac:dyDescent="0.2">
      <c r="A53" s="20" t="s">
        <v>96</v>
      </c>
      <c r="B53" s="55">
        <v>315</v>
      </c>
      <c r="C53" s="56">
        <v>513</v>
      </c>
      <c r="D53" s="55">
        <v>1614</v>
      </c>
      <c r="E53" s="56">
        <v>2522</v>
      </c>
      <c r="F53" s="57"/>
      <c r="G53" s="55">
        <f t="shared" si="0"/>
        <v>-198</v>
      </c>
      <c r="H53" s="56">
        <f t="shared" si="1"/>
        <v>-908</v>
      </c>
      <c r="I53" s="77">
        <f t="shared" si="2"/>
        <v>-0.38596491228070173</v>
      </c>
      <c r="J53" s="78">
        <f t="shared" si="3"/>
        <v>-0.36003172085646312</v>
      </c>
    </row>
    <row r="54" spans="1:10" x14ac:dyDescent="0.2">
      <c r="A54" s="20" t="s">
        <v>97</v>
      </c>
      <c r="B54" s="55">
        <v>4838</v>
      </c>
      <c r="C54" s="56">
        <v>4852</v>
      </c>
      <c r="D54" s="55">
        <v>21636</v>
      </c>
      <c r="E54" s="56">
        <v>23771</v>
      </c>
      <c r="F54" s="57"/>
      <c r="G54" s="55">
        <f t="shared" si="0"/>
        <v>-14</v>
      </c>
      <c r="H54" s="56">
        <f t="shared" si="1"/>
        <v>-2135</v>
      </c>
      <c r="I54" s="77">
        <f t="shared" si="2"/>
        <v>-2.8854080791426216E-3</v>
      </c>
      <c r="J54" s="78">
        <f t="shared" si="3"/>
        <v>-8.981532118968491E-2</v>
      </c>
    </row>
    <row r="55" spans="1:10" x14ac:dyDescent="0.2">
      <c r="A55" s="20" t="s">
        <v>98</v>
      </c>
      <c r="B55" s="55">
        <v>1602</v>
      </c>
      <c r="C55" s="56">
        <v>1593</v>
      </c>
      <c r="D55" s="55">
        <v>5537</v>
      </c>
      <c r="E55" s="56">
        <v>7203</v>
      </c>
      <c r="F55" s="57"/>
      <c r="G55" s="55">
        <f t="shared" si="0"/>
        <v>9</v>
      </c>
      <c r="H55" s="56">
        <f t="shared" si="1"/>
        <v>-1666</v>
      </c>
      <c r="I55" s="77">
        <f t="shared" si="2"/>
        <v>5.6497175141242938E-3</v>
      </c>
      <c r="J55" s="78">
        <f t="shared" si="3"/>
        <v>-0.23129251700680273</v>
      </c>
    </row>
    <row r="56" spans="1:10" x14ac:dyDescent="0.2">
      <c r="A56" s="20" t="s">
        <v>99</v>
      </c>
      <c r="B56" s="55">
        <v>329</v>
      </c>
      <c r="C56" s="56">
        <v>204</v>
      </c>
      <c r="D56" s="55">
        <v>993</v>
      </c>
      <c r="E56" s="56">
        <v>1127</v>
      </c>
      <c r="F56" s="57"/>
      <c r="G56" s="55">
        <f t="shared" si="0"/>
        <v>125</v>
      </c>
      <c r="H56" s="56">
        <f t="shared" si="1"/>
        <v>-134</v>
      </c>
      <c r="I56" s="77">
        <f t="shared" si="2"/>
        <v>0.61274509803921573</v>
      </c>
      <c r="J56" s="78">
        <f t="shared" si="3"/>
        <v>-0.1188997338065661</v>
      </c>
    </row>
    <row r="57" spans="1:10" x14ac:dyDescent="0.2">
      <c r="A57" s="62" t="s">
        <v>100</v>
      </c>
      <c r="B57" s="63">
        <v>26</v>
      </c>
      <c r="C57" s="64">
        <v>7</v>
      </c>
      <c r="D57" s="63">
        <v>93</v>
      </c>
      <c r="E57" s="64">
        <v>68</v>
      </c>
      <c r="F57" s="65"/>
      <c r="G57" s="63">
        <f t="shared" si="0"/>
        <v>19</v>
      </c>
      <c r="H57" s="64">
        <f t="shared" si="1"/>
        <v>25</v>
      </c>
      <c r="I57" s="79">
        <f t="shared" si="2"/>
        <v>2.7142857142857144</v>
      </c>
      <c r="J57" s="80">
        <f t="shared" si="3"/>
        <v>0.36764705882352944</v>
      </c>
    </row>
    <row r="58" spans="1:10" x14ac:dyDescent="0.2">
      <c r="A58" s="20" t="s">
        <v>101</v>
      </c>
      <c r="B58" s="55">
        <v>0</v>
      </c>
      <c r="C58" s="56">
        <v>2</v>
      </c>
      <c r="D58" s="55">
        <v>9</v>
      </c>
      <c r="E58" s="56">
        <v>9</v>
      </c>
      <c r="F58" s="57"/>
      <c r="G58" s="55">
        <f t="shared" si="0"/>
        <v>-2</v>
      </c>
      <c r="H58" s="56">
        <f t="shared" si="1"/>
        <v>0</v>
      </c>
      <c r="I58" s="77">
        <f t="shared" si="2"/>
        <v>-1</v>
      </c>
      <c r="J58" s="78">
        <f t="shared" si="3"/>
        <v>0</v>
      </c>
    </row>
    <row r="59" spans="1:10" x14ac:dyDescent="0.2">
      <c r="A59" s="20" t="s">
        <v>102</v>
      </c>
      <c r="B59" s="55">
        <v>9</v>
      </c>
      <c r="C59" s="56">
        <v>9</v>
      </c>
      <c r="D59" s="55">
        <v>33</v>
      </c>
      <c r="E59" s="56">
        <v>49</v>
      </c>
      <c r="F59" s="57"/>
      <c r="G59" s="55">
        <f t="shared" si="0"/>
        <v>0</v>
      </c>
      <c r="H59" s="56">
        <f t="shared" si="1"/>
        <v>-16</v>
      </c>
      <c r="I59" s="77">
        <f t="shared" si="2"/>
        <v>0</v>
      </c>
      <c r="J59" s="78">
        <f t="shared" si="3"/>
        <v>-0.32653061224489793</v>
      </c>
    </row>
    <row r="60" spans="1:10" x14ac:dyDescent="0.2">
      <c r="A60" s="20" t="s">
        <v>103</v>
      </c>
      <c r="B60" s="55">
        <v>105</v>
      </c>
      <c r="C60" s="56">
        <v>67</v>
      </c>
      <c r="D60" s="55">
        <v>374</v>
      </c>
      <c r="E60" s="56">
        <v>534</v>
      </c>
      <c r="F60" s="57"/>
      <c r="G60" s="55">
        <f t="shared" si="0"/>
        <v>38</v>
      </c>
      <c r="H60" s="56">
        <f t="shared" si="1"/>
        <v>-160</v>
      </c>
      <c r="I60" s="77">
        <f t="shared" si="2"/>
        <v>0.56716417910447758</v>
      </c>
      <c r="J60" s="78">
        <f t="shared" si="3"/>
        <v>-0.29962546816479402</v>
      </c>
    </row>
    <row r="61" spans="1:10" x14ac:dyDescent="0.2">
      <c r="A61" s="20" t="s">
        <v>104</v>
      </c>
      <c r="B61" s="55">
        <v>151</v>
      </c>
      <c r="C61" s="56">
        <v>142</v>
      </c>
      <c r="D61" s="55">
        <v>572</v>
      </c>
      <c r="E61" s="56">
        <v>660</v>
      </c>
      <c r="F61" s="57"/>
      <c r="G61" s="55">
        <f t="shared" si="0"/>
        <v>9</v>
      </c>
      <c r="H61" s="56">
        <f t="shared" si="1"/>
        <v>-88</v>
      </c>
      <c r="I61" s="77">
        <f t="shared" si="2"/>
        <v>6.3380281690140844E-2</v>
      </c>
      <c r="J61" s="78">
        <f t="shared" si="3"/>
        <v>-0.13333333333333333</v>
      </c>
    </row>
    <row r="62" spans="1:10" x14ac:dyDescent="0.2">
      <c r="A62" s="20" t="s">
        <v>105</v>
      </c>
      <c r="B62" s="55">
        <v>2</v>
      </c>
      <c r="C62" s="56">
        <v>0</v>
      </c>
      <c r="D62" s="55">
        <v>4</v>
      </c>
      <c r="E62" s="56">
        <v>2</v>
      </c>
      <c r="F62" s="57"/>
      <c r="G62" s="55">
        <f t="shared" si="0"/>
        <v>2</v>
      </c>
      <c r="H62" s="56">
        <f t="shared" si="1"/>
        <v>2</v>
      </c>
      <c r="I62" s="77" t="str">
        <f t="shared" si="2"/>
        <v>-</v>
      </c>
      <c r="J62" s="78">
        <f t="shared" si="3"/>
        <v>1</v>
      </c>
    </row>
    <row r="63" spans="1:10" x14ac:dyDescent="0.2">
      <c r="A63" s="20" t="s">
        <v>106</v>
      </c>
      <c r="B63" s="55">
        <v>0</v>
      </c>
      <c r="C63" s="56">
        <v>1</v>
      </c>
      <c r="D63" s="55">
        <v>14</v>
      </c>
      <c r="E63" s="56">
        <v>13</v>
      </c>
      <c r="F63" s="57"/>
      <c r="G63" s="55">
        <f t="shared" si="0"/>
        <v>-1</v>
      </c>
      <c r="H63" s="56">
        <f t="shared" si="1"/>
        <v>1</v>
      </c>
      <c r="I63" s="77">
        <f t="shared" si="2"/>
        <v>-1</v>
      </c>
      <c r="J63" s="78">
        <f t="shared" si="3"/>
        <v>7.6923076923076927E-2</v>
      </c>
    </row>
    <row r="64" spans="1:10" x14ac:dyDescent="0.2">
      <c r="A64" s="20" t="s">
        <v>107</v>
      </c>
      <c r="B64" s="55">
        <v>247</v>
      </c>
      <c r="C64" s="56">
        <v>219</v>
      </c>
      <c r="D64" s="55">
        <v>797</v>
      </c>
      <c r="E64" s="56">
        <v>935</v>
      </c>
      <c r="F64" s="57"/>
      <c r="G64" s="55">
        <f t="shared" si="0"/>
        <v>28</v>
      </c>
      <c r="H64" s="56">
        <f t="shared" si="1"/>
        <v>-138</v>
      </c>
      <c r="I64" s="77">
        <f t="shared" si="2"/>
        <v>0.12785388127853881</v>
      </c>
      <c r="J64" s="78">
        <f t="shared" si="3"/>
        <v>-0.14759358288770053</v>
      </c>
    </row>
    <row r="65" spans="1:10" x14ac:dyDescent="0.2">
      <c r="A65" s="20" t="s">
        <v>108</v>
      </c>
      <c r="B65" s="55">
        <v>60</v>
      </c>
      <c r="C65" s="56">
        <v>69</v>
      </c>
      <c r="D65" s="55">
        <v>241</v>
      </c>
      <c r="E65" s="56">
        <v>365</v>
      </c>
      <c r="F65" s="57"/>
      <c r="G65" s="55">
        <f t="shared" si="0"/>
        <v>-9</v>
      </c>
      <c r="H65" s="56">
        <f t="shared" si="1"/>
        <v>-124</v>
      </c>
      <c r="I65" s="77">
        <f t="shared" si="2"/>
        <v>-0.13043478260869565</v>
      </c>
      <c r="J65" s="78">
        <f t="shared" si="3"/>
        <v>-0.33972602739726027</v>
      </c>
    </row>
    <row r="66" spans="1:10" x14ac:dyDescent="0.2">
      <c r="A66" s="20" t="s">
        <v>109</v>
      </c>
      <c r="B66" s="55">
        <v>65</v>
      </c>
      <c r="C66" s="56">
        <v>51</v>
      </c>
      <c r="D66" s="55">
        <v>259</v>
      </c>
      <c r="E66" s="56">
        <v>314</v>
      </c>
      <c r="F66" s="57"/>
      <c r="G66" s="55">
        <f t="shared" si="0"/>
        <v>14</v>
      </c>
      <c r="H66" s="56">
        <f t="shared" si="1"/>
        <v>-55</v>
      </c>
      <c r="I66" s="77">
        <f t="shared" si="2"/>
        <v>0.27450980392156865</v>
      </c>
      <c r="J66" s="78">
        <f t="shared" si="3"/>
        <v>-0.1751592356687898</v>
      </c>
    </row>
    <row r="67" spans="1:10" x14ac:dyDescent="0.2">
      <c r="A67" s="20" t="s">
        <v>110</v>
      </c>
      <c r="B67" s="55">
        <v>20</v>
      </c>
      <c r="C67" s="56">
        <v>26</v>
      </c>
      <c r="D67" s="55">
        <v>102</v>
      </c>
      <c r="E67" s="56">
        <v>191</v>
      </c>
      <c r="F67" s="57"/>
      <c r="G67" s="55">
        <f t="shared" si="0"/>
        <v>-6</v>
      </c>
      <c r="H67" s="56">
        <f t="shared" si="1"/>
        <v>-89</v>
      </c>
      <c r="I67" s="77">
        <f t="shared" si="2"/>
        <v>-0.23076923076923078</v>
      </c>
      <c r="J67" s="78">
        <f t="shared" si="3"/>
        <v>-0.46596858638743455</v>
      </c>
    </row>
    <row r="68" spans="1:10" x14ac:dyDescent="0.2">
      <c r="A68" s="20" t="s">
        <v>111</v>
      </c>
      <c r="B68" s="55">
        <v>7</v>
      </c>
      <c r="C68" s="56">
        <v>3</v>
      </c>
      <c r="D68" s="55">
        <v>23</v>
      </c>
      <c r="E68" s="56">
        <v>41</v>
      </c>
      <c r="F68" s="57"/>
      <c r="G68" s="55">
        <f t="shared" si="0"/>
        <v>4</v>
      </c>
      <c r="H68" s="56">
        <f t="shared" si="1"/>
        <v>-18</v>
      </c>
      <c r="I68" s="77">
        <f t="shared" si="2"/>
        <v>1.3333333333333333</v>
      </c>
      <c r="J68" s="78">
        <f t="shared" si="3"/>
        <v>-0.43902439024390244</v>
      </c>
    </row>
    <row r="69" spans="1:10" x14ac:dyDescent="0.2">
      <c r="A69" s="20" t="s">
        <v>112</v>
      </c>
      <c r="B69" s="55">
        <v>23</v>
      </c>
      <c r="C69" s="56">
        <v>62</v>
      </c>
      <c r="D69" s="55">
        <v>126</v>
      </c>
      <c r="E69" s="56">
        <v>250</v>
      </c>
      <c r="F69" s="57"/>
      <c r="G69" s="55">
        <f t="shared" si="0"/>
        <v>-39</v>
      </c>
      <c r="H69" s="56">
        <f t="shared" si="1"/>
        <v>-124</v>
      </c>
      <c r="I69" s="77">
        <f t="shared" si="2"/>
        <v>-0.62903225806451613</v>
      </c>
      <c r="J69" s="78">
        <f t="shared" si="3"/>
        <v>-0.496</v>
      </c>
    </row>
    <row r="70" spans="1:10" x14ac:dyDescent="0.2">
      <c r="A70" s="20" t="s">
        <v>113</v>
      </c>
      <c r="B70" s="55">
        <v>21</v>
      </c>
      <c r="C70" s="56">
        <v>20</v>
      </c>
      <c r="D70" s="55">
        <v>107</v>
      </c>
      <c r="E70" s="56">
        <v>146</v>
      </c>
      <c r="F70" s="57"/>
      <c r="G70" s="55">
        <f t="shared" ref="G70:G73" si="4">B70-C70</f>
        <v>1</v>
      </c>
      <c r="H70" s="56">
        <f t="shared" ref="H70:H73" si="5">D70-E70</f>
        <v>-39</v>
      </c>
      <c r="I70" s="77">
        <f t="shared" ref="I70:I73" si="6">IF(C70=0, "-", IF(G70/C70&lt;10, G70/C70, "&gt;999%"))</f>
        <v>0.05</v>
      </c>
      <c r="J70" s="78">
        <f t="shared" ref="J70:J73" si="7">IF(E70=0, "-", IF(H70/E70&lt;10, H70/E70, "&gt;999%"))</f>
        <v>-0.26712328767123289</v>
      </c>
    </row>
    <row r="71" spans="1:10" x14ac:dyDescent="0.2">
      <c r="A71" s="20" t="s">
        <v>114</v>
      </c>
      <c r="B71" s="55">
        <v>22</v>
      </c>
      <c r="C71" s="56">
        <v>21</v>
      </c>
      <c r="D71" s="55">
        <v>88</v>
      </c>
      <c r="E71" s="56">
        <v>108</v>
      </c>
      <c r="F71" s="57"/>
      <c r="G71" s="55">
        <f t="shared" si="4"/>
        <v>1</v>
      </c>
      <c r="H71" s="56">
        <f t="shared" si="5"/>
        <v>-20</v>
      </c>
      <c r="I71" s="77">
        <f t="shared" si="6"/>
        <v>4.7619047619047616E-2</v>
      </c>
      <c r="J71" s="78">
        <f t="shared" si="7"/>
        <v>-0.18518518518518517</v>
      </c>
    </row>
    <row r="72" spans="1:10" x14ac:dyDescent="0.2">
      <c r="A72" s="20" t="s">
        <v>115</v>
      </c>
      <c r="B72" s="55">
        <v>74</v>
      </c>
      <c r="C72" s="56">
        <v>57</v>
      </c>
      <c r="D72" s="55">
        <v>295</v>
      </c>
      <c r="E72" s="56">
        <v>366</v>
      </c>
      <c r="F72" s="57"/>
      <c r="G72" s="55">
        <f t="shared" si="4"/>
        <v>17</v>
      </c>
      <c r="H72" s="56">
        <f t="shared" si="5"/>
        <v>-71</v>
      </c>
      <c r="I72" s="77">
        <f t="shared" si="6"/>
        <v>0.2982456140350877</v>
      </c>
      <c r="J72" s="78">
        <f t="shared" si="7"/>
        <v>-0.19398907103825136</v>
      </c>
    </row>
    <row r="73" spans="1:10" x14ac:dyDescent="0.2">
      <c r="A73" s="20" t="s">
        <v>116</v>
      </c>
      <c r="B73" s="55">
        <v>4</v>
      </c>
      <c r="C73" s="56">
        <v>3</v>
      </c>
      <c r="D73" s="55">
        <v>20</v>
      </c>
      <c r="E73" s="56">
        <v>17</v>
      </c>
      <c r="F73" s="57"/>
      <c r="G73" s="55">
        <f t="shared" si="4"/>
        <v>1</v>
      </c>
      <c r="H73" s="56">
        <f t="shared" si="5"/>
        <v>3</v>
      </c>
      <c r="I73" s="77">
        <f t="shared" si="6"/>
        <v>0.33333333333333331</v>
      </c>
      <c r="J73" s="78">
        <f t="shared" si="7"/>
        <v>0.17647058823529413</v>
      </c>
    </row>
    <row r="74" spans="1:10" x14ac:dyDescent="0.2">
      <c r="A74" s="81"/>
      <c r="B74" s="82"/>
      <c r="C74" s="83"/>
      <c r="D74" s="82"/>
      <c r="E74" s="83"/>
      <c r="F74" s="84"/>
      <c r="G74" s="82"/>
      <c r="H74" s="83"/>
      <c r="I74" s="85"/>
      <c r="J74" s="86"/>
    </row>
    <row r="75" spans="1:10" s="38" customFormat="1" x14ac:dyDescent="0.2">
      <c r="A75" s="12" t="s">
        <v>17</v>
      </c>
      <c r="B75" s="32">
        <f>SUM(B6:B74)</f>
        <v>29302</v>
      </c>
      <c r="C75" s="33">
        <f>SUM(C6:C74)</f>
        <v>33924</v>
      </c>
      <c r="D75" s="32">
        <f>SUM(D6:D74)</f>
        <v>119606</v>
      </c>
      <c r="E75" s="33">
        <f>SUM(E6:E74)</f>
        <v>157800</v>
      </c>
      <c r="F75" s="34"/>
      <c r="G75" s="32">
        <f>SUM(G6:G74)</f>
        <v>-4622</v>
      </c>
      <c r="H75" s="33">
        <f>SUM(H6:H74)</f>
        <v>-38194</v>
      </c>
      <c r="I75" s="35">
        <f>IF(C75=0, 0, G75/C75)</f>
        <v>-0.13624572573988916</v>
      </c>
      <c r="J75" s="36">
        <f>IF(E75=0, 0, H75/E75)</f>
        <v>-0.24204055766793409</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C0682-E713-47BD-A33E-514544E2E0B0}">
  <sheetPr>
    <pageSetUpPr fitToPage="1"/>
  </sheetPr>
  <dimension ref="A1:H75"/>
  <sheetViews>
    <sheetView tabSelected="1" workbookViewId="0">
      <selection activeCell="M1" sqref="M1"/>
    </sheetView>
  </sheetViews>
  <sheetFormatPr defaultRowHeight="12.75" x14ac:dyDescent="0.2"/>
  <cols>
    <col min="1" max="1" width="24.5703125" style="1" bestFit="1" customWidth="1"/>
    <col min="2" max="5" width="10.140625" style="1" customWidth="1"/>
    <col min="6" max="6" width="1.7109375" style="1" customWidth="1"/>
    <col min="7" max="8" width="10.140625" style="1" customWidth="1"/>
    <col min="9" max="256" width="8.7109375" style="1"/>
    <col min="257" max="257" width="19.7109375" style="1" customWidth="1"/>
    <col min="258" max="261" width="10.140625" style="1" customWidth="1"/>
    <col min="262" max="262" width="1.7109375" style="1" customWidth="1"/>
    <col min="263" max="264" width="10.140625" style="1" customWidth="1"/>
    <col min="265" max="512" width="8.7109375" style="1"/>
    <col min="513" max="513" width="19.7109375" style="1" customWidth="1"/>
    <col min="514" max="517" width="10.140625" style="1" customWidth="1"/>
    <col min="518" max="518" width="1.7109375" style="1" customWidth="1"/>
    <col min="519" max="520" width="10.140625" style="1" customWidth="1"/>
    <col min="521" max="768" width="8.7109375" style="1"/>
    <col min="769" max="769" width="19.7109375" style="1" customWidth="1"/>
    <col min="770" max="773" width="10.140625" style="1" customWidth="1"/>
    <col min="774" max="774" width="1.7109375" style="1" customWidth="1"/>
    <col min="775" max="776" width="10.140625" style="1" customWidth="1"/>
    <col min="777" max="1024" width="8.7109375" style="1"/>
    <col min="1025" max="1025" width="19.7109375" style="1" customWidth="1"/>
    <col min="1026" max="1029" width="10.140625" style="1" customWidth="1"/>
    <col min="1030" max="1030" width="1.7109375" style="1" customWidth="1"/>
    <col min="1031" max="1032" width="10.140625" style="1" customWidth="1"/>
    <col min="1033" max="1280" width="8.7109375" style="1"/>
    <col min="1281" max="1281" width="19.7109375" style="1" customWidth="1"/>
    <col min="1282" max="1285" width="10.140625" style="1" customWidth="1"/>
    <col min="1286" max="1286" width="1.7109375" style="1" customWidth="1"/>
    <col min="1287" max="1288" width="10.140625" style="1" customWidth="1"/>
    <col min="1289" max="1536" width="8.7109375" style="1"/>
    <col min="1537" max="1537" width="19.7109375" style="1" customWidth="1"/>
    <col min="1538" max="1541" width="10.140625" style="1" customWidth="1"/>
    <col min="1542" max="1542" width="1.7109375" style="1" customWidth="1"/>
    <col min="1543" max="1544" width="10.140625" style="1" customWidth="1"/>
    <col min="1545" max="1792" width="8.7109375" style="1"/>
    <col min="1793" max="1793" width="19.7109375" style="1" customWidth="1"/>
    <col min="1794" max="1797" width="10.140625" style="1" customWidth="1"/>
    <col min="1798" max="1798" width="1.7109375" style="1" customWidth="1"/>
    <col min="1799" max="1800" width="10.140625" style="1" customWidth="1"/>
    <col min="1801" max="2048" width="8.7109375" style="1"/>
    <col min="2049" max="2049" width="19.7109375" style="1" customWidth="1"/>
    <col min="2050" max="2053" width="10.140625" style="1" customWidth="1"/>
    <col min="2054" max="2054" width="1.7109375" style="1" customWidth="1"/>
    <col min="2055" max="2056" width="10.140625" style="1" customWidth="1"/>
    <col min="2057" max="2304" width="8.7109375" style="1"/>
    <col min="2305" max="2305" width="19.7109375" style="1" customWidth="1"/>
    <col min="2306" max="2309" width="10.140625" style="1" customWidth="1"/>
    <col min="2310" max="2310" width="1.7109375" style="1" customWidth="1"/>
    <col min="2311" max="2312" width="10.140625" style="1" customWidth="1"/>
    <col min="2313" max="2560" width="8.7109375" style="1"/>
    <col min="2561" max="2561" width="19.7109375" style="1" customWidth="1"/>
    <col min="2562" max="2565" width="10.140625" style="1" customWidth="1"/>
    <col min="2566" max="2566" width="1.7109375" style="1" customWidth="1"/>
    <col min="2567" max="2568" width="10.140625" style="1" customWidth="1"/>
    <col min="2569" max="2816" width="8.7109375" style="1"/>
    <col min="2817" max="2817" width="19.7109375" style="1" customWidth="1"/>
    <col min="2818" max="2821" width="10.140625" style="1" customWidth="1"/>
    <col min="2822" max="2822" width="1.7109375" style="1" customWidth="1"/>
    <col min="2823" max="2824" width="10.140625" style="1" customWidth="1"/>
    <col min="2825" max="3072" width="8.7109375" style="1"/>
    <col min="3073" max="3073" width="19.7109375" style="1" customWidth="1"/>
    <col min="3074" max="3077" width="10.140625" style="1" customWidth="1"/>
    <col min="3078" max="3078" width="1.7109375" style="1" customWidth="1"/>
    <col min="3079" max="3080" width="10.140625" style="1" customWidth="1"/>
    <col min="3081" max="3328" width="8.7109375" style="1"/>
    <col min="3329" max="3329" width="19.7109375" style="1" customWidth="1"/>
    <col min="3330" max="3333" width="10.140625" style="1" customWidth="1"/>
    <col min="3334" max="3334" width="1.7109375" style="1" customWidth="1"/>
    <col min="3335" max="3336" width="10.140625" style="1" customWidth="1"/>
    <col min="3337" max="3584" width="8.7109375" style="1"/>
    <col min="3585" max="3585" width="19.7109375" style="1" customWidth="1"/>
    <col min="3586" max="3589" width="10.140625" style="1" customWidth="1"/>
    <col min="3590" max="3590" width="1.7109375" style="1" customWidth="1"/>
    <col min="3591" max="3592" width="10.140625" style="1" customWidth="1"/>
    <col min="3593" max="3840" width="8.7109375" style="1"/>
    <col min="3841" max="3841" width="19.7109375" style="1" customWidth="1"/>
    <col min="3842" max="3845" width="10.140625" style="1" customWidth="1"/>
    <col min="3846" max="3846" width="1.7109375" style="1" customWidth="1"/>
    <col min="3847" max="3848" width="10.140625" style="1" customWidth="1"/>
    <col min="3849" max="4096" width="8.7109375" style="1"/>
    <col min="4097" max="4097" width="19.7109375" style="1" customWidth="1"/>
    <col min="4098" max="4101" width="10.140625" style="1" customWidth="1"/>
    <col min="4102" max="4102" width="1.7109375" style="1" customWidth="1"/>
    <col min="4103" max="4104" width="10.140625" style="1" customWidth="1"/>
    <col min="4105" max="4352" width="8.7109375" style="1"/>
    <col min="4353" max="4353" width="19.7109375" style="1" customWidth="1"/>
    <col min="4354" max="4357" width="10.140625" style="1" customWidth="1"/>
    <col min="4358" max="4358" width="1.7109375" style="1" customWidth="1"/>
    <col min="4359" max="4360" width="10.140625" style="1" customWidth="1"/>
    <col min="4361" max="4608" width="8.7109375" style="1"/>
    <col min="4609" max="4609" width="19.7109375" style="1" customWidth="1"/>
    <col min="4610" max="4613" width="10.140625" style="1" customWidth="1"/>
    <col min="4614" max="4614" width="1.7109375" style="1" customWidth="1"/>
    <col min="4615" max="4616" width="10.140625" style="1" customWidth="1"/>
    <col min="4617" max="4864" width="8.7109375" style="1"/>
    <col min="4865" max="4865" width="19.7109375" style="1" customWidth="1"/>
    <col min="4866" max="4869" width="10.140625" style="1" customWidth="1"/>
    <col min="4870" max="4870" width="1.7109375" style="1" customWidth="1"/>
    <col min="4871" max="4872" width="10.140625" style="1" customWidth="1"/>
    <col min="4873" max="5120" width="8.7109375" style="1"/>
    <col min="5121" max="5121" width="19.7109375" style="1" customWidth="1"/>
    <col min="5122" max="5125" width="10.140625" style="1" customWidth="1"/>
    <col min="5126" max="5126" width="1.7109375" style="1" customWidth="1"/>
    <col min="5127" max="5128" width="10.140625" style="1" customWidth="1"/>
    <col min="5129" max="5376" width="8.7109375" style="1"/>
    <col min="5377" max="5377" width="19.7109375" style="1" customWidth="1"/>
    <col min="5378" max="5381" width="10.140625" style="1" customWidth="1"/>
    <col min="5382" max="5382" width="1.7109375" style="1" customWidth="1"/>
    <col min="5383" max="5384" width="10.140625" style="1" customWidth="1"/>
    <col min="5385" max="5632" width="8.7109375" style="1"/>
    <col min="5633" max="5633" width="19.7109375" style="1" customWidth="1"/>
    <col min="5634" max="5637" width="10.140625" style="1" customWidth="1"/>
    <col min="5638" max="5638" width="1.7109375" style="1" customWidth="1"/>
    <col min="5639" max="5640" width="10.140625" style="1" customWidth="1"/>
    <col min="5641" max="5888" width="8.7109375" style="1"/>
    <col min="5889" max="5889" width="19.7109375" style="1" customWidth="1"/>
    <col min="5890" max="5893" width="10.140625" style="1" customWidth="1"/>
    <col min="5894" max="5894" width="1.7109375" style="1" customWidth="1"/>
    <col min="5895" max="5896" width="10.140625" style="1" customWidth="1"/>
    <col min="5897" max="6144" width="8.7109375" style="1"/>
    <col min="6145" max="6145" width="19.7109375" style="1" customWidth="1"/>
    <col min="6146" max="6149" width="10.140625" style="1" customWidth="1"/>
    <col min="6150" max="6150" width="1.7109375" style="1" customWidth="1"/>
    <col min="6151" max="6152" width="10.140625" style="1" customWidth="1"/>
    <col min="6153" max="6400" width="8.7109375" style="1"/>
    <col min="6401" max="6401" width="19.7109375" style="1" customWidth="1"/>
    <col min="6402" max="6405" width="10.140625" style="1" customWidth="1"/>
    <col min="6406" max="6406" width="1.7109375" style="1" customWidth="1"/>
    <col min="6407" max="6408" width="10.140625" style="1" customWidth="1"/>
    <col min="6409" max="6656" width="8.7109375" style="1"/>
    <col min="6657" max="6657" width="19.7109375" style="1" customWidth="1"/>
    <col min="6658" max="6661" width="10.140625" style="1" customWidth="1"/>
    <col min="6662" max="6662" width="1.7109375" style="1" customWidth="1"/>
    <col min="6663" max="6664" width="10.140625" style="1" customWidth="1"/>
    <col min="6665" max="6912" width="8.7109375" style="1"/>
    <col min="6913" max="6913" width="19.7109375" style="1" customWidth="1"/>
    <col min="6914" max="6917" width="10.140625" style="1" customWidth="1"/>
    <col min="6918" max="6918" width="1.7109375" style="1" customWidth="1"/>
    <col min="6919" max="6920" width="10.140625" style="1" customWidth="1"/>
    <col min="6921" max="7168" width="8.7109375" style="1"/>
    <col min="7169" max="7169" width="19.7109375" style="1" customWidth="1"/>
    <col min="7170" max="7173" width="10.140625" style="1" customWidth="1"/>
    <col min="7174" max="7174" width="1.7109375" style="1" customWidth="1"/>
    <col min="7175" max="7176" width="10.140625" style="1" customWidth="1"/>
    <col min="7177" max="7424" width="8.7109375" style="1"/>
    <col min="7425" max="7425" width="19.7109375" style="1" customWidth="1"/>
    <col min="7426" max="7429" width="10.140625" style="1" customWidth="1"/>
    <col min="7430" max="7430" width="1.7109375" style="1" customWidth="1"/>
    <col min="7431" max="7432" width="10.140625" style="1" customWidth="1"/>
    <col min="7433" max="7680" width="8.7109375" style="1"/>
    <col min="7681" max="7681" width="19.7109375" style="1" customWidth="1"/>
    <col min="7682" max="7685" width="10.140625" style="1" customWidth="1"/>
    <col min="7686" max="7686" width="1.7109375" style="1" customWidth="1"/>
    <col min="7687" max="7688" width="10.140625" style="1" customWidth="1"/>
    <col min="7689" max="7936" width="8.7109375" style="1"/>
    <col min="7937" max="7937" width="19.7109375" style="1" customWidth="1"/>
    <col min="7938" max="7941" width="10.140625" style="1" customWidth="1"/>
    <col min="7942" max="7942" width="1.7109375" style="1" customWidth="1"/>
    <col min="7943" max="7944" width="10.140625" style="1" customWidth="1"/>
    <col min="7945" max="8192" width="8.7109375" style="1"/>
    <col min="8193" max="8193" width="19.7109375" style="1" customWidth="1"/>
    <col min="8194" max="8197" width="10.140625" style="1" customWidth="1"/>
    <col min="8198" max="8198" width="1.7109375" style="1" customWidth="1"/>
    <col min="8199" max="8200" width="10.140625" style="1" customWidth="1"/>
    <col min="8201" max="8448" width="8.7109375" style="1"/>
    <col min="8449" max="8449" width="19.7109375" style="1" customWidth="1"/>
    <col min="8450" max="8453" width="10.140625" style="1" customWidth="1"/>
    <col min="8454" max="8454" width="1.7109375" style="1" customWidth="1"/>
    <col min="8455" max="8456" width="10.140625" style="1" customWidth="1"/>
    <col min="8457" max="8704" width="8.7109375" style="1"/>
    <col min="8705" max="8705" width="19.7109375" style="1" customWidth="1"/>
    <col min="8706" max="8709" width="10.140625" style="1" customWidth="1"/>
    <col min="8710" max="8710" width="1.7109375" style="1" customWidth="1"/>
    <col min="8711" max="8712" width="10.140625" style="1" customWidth="1"/>
    <col min="8713" max="8960" width="8.7109375" style="1"/>
    <col min="8961" max="8961" width="19.7109375" style="1" customWidth="1"/>
    <col min="8962" max="8965" width="10.140625" style="1" customWidth="1"/>
    <col min="8966" max="8966" width="1.7109375" style="1" customWidth="1"/>
    <col min="8967" max="8968" width="10.140625" style="1" customWidth="1"/>
    <col min="8969" max="9216" width="8.7109375" style="1"/>
    <col min="9217" max="9217" width="19.7109375" style="1" customWidth="1"/>
    <col min="9218" max="9221" width="10.140625" style="1" customWidth="1"/>
    <col min="9222" max="9222" width="1.7109375" style="1" customWidth="1"/>
    <col min="9223" max="9224" width="10.140625" style="1" customWidth="1"/>
    <col min="9225" max="9472" width="8.7109375" style="1"/>
    <col min="9473" max="9473" width="19.7109375" style="1" customWidth="1"/>
    <col min="9474" max="9477" width="10.140625" style="1" customWidth="1"/>
    <col min="9478" max="9478" width="1.7109375" style="1" customWidth="1"/>
    <col min="9479" max="9480" width="10.140625" style="1" customWidth="1"/>
    <col min="9481" max="9728" width="8.7109375" style="1"/>
    <col min="9729" max="9729" width="19.7109375" style="1" customWidth="1"/>
    <col min="9730" max="9733" width="10.140625" style="1" customWidth="1"/>
    <col min="9734" max="9734" width="1.7109375" style="1" customWidth="1"/>
    <col min="9735" max="9736" width="10.140625" style="1" customWidth="1"/>
    <col min="9737" max="9984" width="8.7109375" style="1"/>
    <col min="9985" max="9985" width="19.7109375" style="1" customWidth="1"/>
    <col min="9986" max="9989" width="10.140625" style="1" customWidth="1"/>
    <col min="9990" max="9990" width="1.7109375" style="1" customWidth="1"/>
    <col min="9991" max="9992" width="10.140625" style="1" customWidth="1"/>
    <col min="9993" max="10240" width="8.7109375" style="1"/>
    <col min="10241" max="10241" width="19.7109375" style="1" customWidth="1"/>
    <col min="10242" max="10245" width="10.140625" style="1" customWidth="1"/>
    <col min="10246" max="10246" width="1.7109375" style="1" customWidth="1"/>
    <col min="10247" max="10248" width="10.140625" style="1" customWidth="1"/>
    <col min="10249" max="10496" width="8.7109375" style="1"/>
    <col min="10497" max="10497" width="19.7109375" style="1" customWidth="1"/>
    <col min="10498" max="10501" width="10.140625" style="1" customWidth="1"/>
    <col min="10502" max="10502" width="1.7109375" style="1" customWidth="1"/>
    <col min="10503" max="10504" width="10.140625" style="1" customWidth="1"/>
    <col min="10505" max="10752" width="8.7109375" style="1"/>
    <col min="10753" max="10753" width="19.7109375" style="1" customWidth="1"/>
    <col min="10754" max="10757" width="10.140625" style="1" customWidth="1"/>
    <col min="10758" max="10758" width="1.7109375" style="1" customWidth="1"/>
    <col min="10759" max="10760" width="10.140625" style="1" customWidth="1"/>
    <col min="10761" max="11008" width="8.7109375" style="1"/>
    <col min="11009" max="11009" width="19.7109375" style="1" customWidth="1"/>
    <col min="11010" max="11013" width="10.140625" style="1" customWidth="1"/>
    <col min="11014" max="11014" width="1.7109375" style="1" customWidth="1"/>
    <col min="11015" max="11016" width="10.140625" style="1" customWidth="1"/>
    <col min="11017" max="11264" width="8.7109375" style="1"/>
    <col min="11265" max="11265" width="19.7109375" style="1" customWidth="1"/>
    <col min="11266" max="11269" width="10.140625" style="1" customWidth="1"/>
    <col min="11270" max="11270" width="1.7109375" style="1" customWidth="1"/>
    <col min="11271" max="11272" width="10.140625" style="1" customWidth="1"/>
    <col min="11273" max="11520" width="8.7109375" style="1"/>
    <col min="11521" max="11521" width="19.7109375" style="1" customWidth="1"/>
    <col min="11522" max="11525" width="10.140625" style="1" customWidth="1"/>
    <col min="11526" max="11526" width="1.7109375" style="1" customWidth="1"/>
    <col min="11527" max="11528" width="10.140625" style="1" customWidth="1"/>
    <col min="11529" max="11776" width="8.7109375" style="1"/>
    <col min="11777" max="11777" width="19.7109375" style="1" customWidth="1"/>
    <col min="11778" max="11781" width="10.140625" style="1" customWidth="1"/>
    <col min="11782" max="11782" width="1.7109375" style="1" customWidth="1"/>
    <col min="11783" max="11784" width="10.140625" style="1" customWidth="1"/>
    <col min="11785" max="12032" width="8.7109375" style="1"/>
    <col min="12033" max="12033" width="19.7109375" style="1" customWidth="1"/>
    <col min="12034" max="12037" width="10.140625" style="1" customWidth="1"/>
    <col min="12038" max="12038" width="1.7109375" style="1" customWidth="1"/>
    <col min="12039" max="12040" width="10.140625" style="1" customWidth="1"/>
    <col min="12041" max="12288" width="8.7109375" style="1"/>
    <col min="12289" max="12289" width="19.7109375" style="1" customWidth="1"/>
    <col min="12290" max="12293" width="10.140625" style="1" customWidth="1"/>
    <col min="12294" max="12294" width="1.7109375" style="1" customWidth="1"/>
    <col min="12295" max="12296" width="10.140625" style="1" customWidth="1"/>
    <col min="12297" max="12544" width="8.7109375" style="1"/>
    <col min="12545" max="12545" width="19.7109375" style="1" customWidth="1"/>
    <col min="12546" max="12549" width="10.140625" style="1" customWidth="1"/>
    <col min="12550" max="12550" width="1.7109375" style="1" customWidth="1"/>
    <col min="12551" max="12552" width="10.140625" style="1" customWidth="1"/>
    <col min="12553" max="12800" width="8.7109375" style="1"/>
    <col min="12801" max="12801" width="19.7109375" style="1" customWidth="1"/>
    <col min="12802" max="12805" width="10.140625" style="1" customWidth="1"/>
    <col min="12806" max="12806" width="1.7109375" style="1" customWidth="1"/>
    <col min="12807" max="12808" width="10.140625" style="1" customWidth="1"/>
    <col min="12809" max="13056" width="8.7109375" style="1"/>
    <col min="13057" max="13057" width="19.7109375" style="1" customWidth="1"/>
    <col min="13058" max="13061" width="10.140625" style="1" customWidth="1"/>
    <col min="13062" max="13062" width="1.7109375" style="1" customWidth="1"/>
    <col min="13063" max="13064" width="10.140625" style="1" customWidth="1"/>
    <col min="13065" max="13312" width="8.7109375" style="1"/>
    <col min="13313" max="13313" width="19.7109375" style="1" customWidth="1"/>
    <col min="13314" max="13317" width="10.140625" style="1" customWidth="1"/>
    <col min="13318" max="13318" width="1.7109375" style="1" customWidth="1"/>
    <col min="13319" max="13320" width="10.140625" style="1" customWidth="1"/>
    <col min="13321" max="13568" width="8.7109375" style="1"/>
    <col min="13569" max="13569" width="19.7109375" style="1" customWidth="1"/>
    <col min="13570" max="13573" width="10.140625" style="1" customWidth="1"/>
    <col min="13574" max="13574" width="1.7109375" style="1" customWidth="1"/>
    <col min="13575" max="13576" width="10.140625" style="1" customWidth="1"/>
    <col min="13577" max="13824" width="8.7109375" style="1"/>
    <col min="13825" max="13825" width="19.7109375" style="1" customWidth="1"/>
    <col min="13826" max="13829" width="10.140625" style="1" customWidth="1"/>
    <col min="13830" max="13830" width="1.7109375" style="1" customWidth="1"/>
    <col min="13831" max="13832" width="10.140625" style="1" customWidth="1"/>
    <col min="13833" max="14080" width="8.7109375" style="1"/>
    <col min="14081" max="14081" width="19.7109375" style="1" customWidth="1"/>
    <col min="14082" max="14085" width="10.140625" style="1" customWidth="1"/>
    <col min="14086" max="14086" width="1.7109375" style="1" customWidth="1"/>
    <col min="14087" max="14088" width="10.140625" style="1" customWidth="1"/>
    <col min="14089" max="14336" width="8.7109375" style="1"/>
    <col min="14337" max="14337" width="19.7109375" style="1" customWidth="1"/>
    <col min="14338" max="14341" width="10.140625" style="1" customWidth="1"/>
    <col min="14342" max="14342" width="1.7109375" style="1" customWidth="1"/>
    <col min="14343" max="14344" width="10.140625" style="1" customWidth="1"/>
    <col min="14345" max="14592" width="8.7109375" style="1"/>
    <col min="14593" max="14593" width="19.7109375" style="1" customWidth="1"/>
    <col min="14594" max="14597" width="10.140625" style="1" customWidth="1"/>
    <col min="14598" max="14598" width="1.7109375" style="1" customWidth="1"/>
    <col min="14599" max="14600" width="10.140625" style="1" customWidth="1"/>
    <col min="14601" max="14848" width="8.7109375" style="1"/>
    <col min="14849" max="14849" width="19.7109375" style="1" customWidth="1"/>
    <col min="14850" max="14853" width="10.140625" style="1" customWidth="1"/>
    <col min="14854" max="14854" width="1.7109375" style="1" customWidth="1"/>
    <col min="14855" max="14856" width="10.140625" style="1" customWidth="1"/>
    <col min="14857" max="15104" width="8.7109375" style="1"/>
    <col min="15105" max="15105" width="19.7109375" style="1" customWidth="1"/>
    <col min="15106" max="15109" width="10.140625" style="1" customWidth="1"/>
    <col min="15110" max="15110" width="1.7109375" style="1" customWidth="1"/>
    <col min="15111" max="15112" width="10.140625" style="1" customWidth="1"/>
    <col min="15113" max="15360" width="8.7109375" style="1"/>
    <col min="15361" max="15361" width="19.7109375" style="1" customWidth="1"/>
    <col min="15362" max="15365" width="10.140625" style="1" customWidth="1"/>
    <col min="15366" max="15366" width="1.7109375" style="1" customWidth="1"/>
    <col min="15367" max="15368" width="10.140625" style="1" customWidth="1"/>
    <col min="15369" max="15616" width="8.7109375" style="1"/>
    <col min="15617" max="15617" width="19.7109375" style="1" customWidth="1"/>
    <col min="15618" max="15621" width="10.140625" style="1" customWidth="1"/>
    <col min="15622" max="15622" width="1.7109375" style="1" customWidth="1"/>
    <col min="15623" max="15624" width="10.140625" style="1" customWidth="1"/>
    <col min="15625" max="15872" width="8.7109375" style="1"/>
    <col min="15873" max="15873" width="19.7109375" style="1" customWidth="1"/>
    <col min="15874" max="15877" width="10.140625" style="1" customWidth="1"/>
    <col min="15878" max="15878" width="1.7109375" style="1" customWidth="1"/>
    <col min="15879" max="15880" width="10.140625" style="1" customWidth="1"/>
    <col min="15881" max="16128" width="8.7109375" style="1"/>
    <col min="16129" max="16129" width="19.7109375" style="1" customWidth="1"/>
    <col min="16130" max="16133" width="10.140625" style="1" customWidth="1"/>
    <col min="16134" max="16134" width="1.7109375" style="1" customWidth="1"/>
    <col min="16135" max="16136" width="10.140625" style="1" customWidth="1"/>
    <col min="16137" max="16384" width="8.7109375" style="1"/>
  </cols>
  <sheetData>
    <row r="1" spans="1:8" s="44" customFormat="1" ht="20.25" x14ac:dyDescent="0.3">
      <c r="A1" s="52" t="s">
        <v>19</v>
      </c>
      <c r="B1" s="174" t="s">
        <v>117</v>
      </c>
      <c r="C1" s="175"/>
      <c r="D1" s="175"/>
      <c r="E1" s="175"/>
      <c r="F1" s="175"/>
      <c r="G1" s="175"/>
      <c r="H1" s="175"/>
    </row>
    <row r="2" spans="1:8" s="44" customFormat="1" ht="20.25" x14ac:dyDescent="0.3">
      <c r="A2" s="52" t="s">
        <v>21</v>
      </c>
      <c r="B2" s="176" t="s">
        <v>3</v>
      </c>
      <c r="C2" s="177"/>
      <c r="D2" s="177"/>
      <c r="E2" s="177"/>
      <c r="F2" s="177"/>
      <c r="G2" s="177"/>
      <c r="H2" s="177"/>
    </row>
    <row r="4" spans="1:8" x14ac:dyDescent="0.2">
      <c r="A4" s="87"/>
      <c r="B4" s="170" t="s">
        <v>4</v>
      </c>
      <c r="C4" s="171"/>
      <c r="D4" s="170" t="s">
        <v>5</v>
      </c>
      <c r="E4" s="171"/>
      <c r="F4" s="11"/>
      <c r="G4" s="170" t="s">
        <v>118</v>
      </c>
      <c r="H4" s="171"/>
    </row>
    <row r="5" spans="1:8" x14ac:dyDescent="0.2">
      <c r="A5" s="12" t="s">
        <v>7</v>
      </c>
      <c r="B5" s="13">
        <f>VALUE(RIGHT(B2, 4))</f>
        <v>2020</v>
      </c>
      <c r="C5" s="14">
        <f>B5-1</f>
        <v>2019</v>
      </c>
      <c r="D5" s="13">
        <f>B5</f>
        <v>2020</v>
      </c>
      <c r="E5" s="14">
        <f>C5</f>
        <v>2019</v>
      </c>
      <c r="F5" s="15"/>
      <c r="G5" s="13" t="s">
        <v>8</v>
      </c>
      <c r="H5" s="14" t="s">
        <v>5</v>
      </c>
    </row>
    <row r="6" spans="1:8" ht="15" x14ac:dyDescent="0.25">
      <c r="A6" s="20" t="s">
        <v>49</v>
      </c>
      <c r="B6" s="88">
        <v>7.8492935635792807E-2</v>
      </c>
      <c r="C6" s="89">
        <v>0.10022403018511999</v>
      </c>
      <c r="D6" s="88">
        <v>0.119559219437152</v>
      </c>
      <c r="E6" s="89">
        <v>0.16223067173637501</v>
      </c>
      <c r="F6" s="90"/>
      <c r="G6" s="91">
        <f t="shared" ref="G6:G69" si="0">B6-C6</f>
        <v>-2.1731094549327187E-2</v>
      </c>
      <c r="H6" s="92">
        <f t="shared" ref="H6:H69" si="1">D6-E6</f>
        <v>-4.2671452299223006E-2</v>
      </c>
    </row>
    <row r="7" spans="1:8" ht="15" x14ac:dyDescent="0.25">
      <c r="A7" s="20" t="s">
        <v>50</v>
      </c>
      <c r="B7" s="88">
        <v>6.8254726639819796E-3</v>
      </c>
      <c r="C7" s="89">
        <v>2.9477655936799899E-3</v>
      </c>
      <c r="D7" s="88">
        <v>1.6721569152049203E-3</v>
      </c>
      <c r="E7" s="89">
        <v>5.0697084917617199E-3</v>
      </c>
      <c r="F7" s="90"/>
      <c r="G7" s="91">
        <f t="shared" si="0"/>
        <v>3.8777070703019897E-3</v>
      </c>
      <c r="H7" s="92">
        <f t="shared" si="1"/>
        <v>-3.3975515765567997E-3</v>
      </c>
    </row>
    <row r="8" spans="1:8" ht="15" x14ac:dyDescent="0.25">
      <c r="A8" s="20" t="s">
        <v>51</v>
      </c>
      <c r="B8" s="88">
        <v>3.4127363319909898E-3</v>
      </c>
      <c r="C8" s="89">
        <v>1.76865935620799E-2</v>
      </c>
      <c r="D8" s="88">
        <v>7.5247061184221496E-3</v>
      </c>
      <c r="E8" s="89">
        <v>1.01394169835234E-2</v>
      </c>
      <c r="F8" s="90"/>
      <c r="G8" s="91">
        <f t="shared" si="0"/>
        <v>-1.4273857230088911E-2</v>
      </c>
      <c r="H8" s="92">
        <f t="shared" si="1"/>
        <v>-2.6147108651012503E-3</v>
      </c>
    </row>
    <row r="9" spans="1:8" ht="15" x14ac:dyDescent="0.25">
      <c r="A9" s="20" t="s">
        <v>52</v>
      </c>
      <c r="B9" s="88">
        <v>1.9077196095829598</v>
      </c>
      <c r="C9" s="89">
        <v>0.89906850607239697</v>
      </c>
      <c r="D9" s="88">
        <v>1.62032005083357</v>
      </c>
      <c r="E9" s="89">
        <v>1.2477820025348501</v>
      </c>
      <c r="F9" s="90"/>
      <c r="G9" s="91">
        <f t="shared" si="0"/>
        <v>1.0086511035105628</v>
      </c>
      <c r="H9" s="92">
        <f t="shared" si="1"/>
        <v>0.37253804829871995</v>
      </c>
    </row>
    <row r="10" spans="1:8" ht="15" x14ac:dyDescent="0.25">
      <c r="A10" s="20" t="s">
        <v>53</v>
      </c>
      <c r="B10" s="88">
        <v>1.0238208995972999E-2</v>
      </c>
      <c r="C10" s="89">
        <v>1.76865935620799E-2</v>
      </c>
      <c r="D10" s="88">
        <v>1.8393726067254198E-2</v>
      </c>
      <c r="E10" s="89">
        <v>1.7743979721165998E-2</v>
      </c>
      <c r="F10" s="90"/>
      <c r="G10" s="91">
        <f t="shared" si="0"/>
        <v>-7.4483845661069015E-3</v>
      </c>
      <c r="H10" s="92">
        <f t="shared" si="1"/>
        <v>6.4974634608819942E-4</v>
      </c>
    </row>
    <row r="11" spans="1:8" ht="15" x14ac:dyDescent="0.25">
      <c r="A11" s="20" t="s">
        <v>54</v>
      </c>
      <c r="B11" s="88">
        <v>4.3648897686164796</v>
      </c>
      <c r="C11" s="89">
        <v>2.9035491097747901</v>
      </c>
      <c r="D11" s="88">
        <v>4.2422620938748903</v>
      </c>
      <c r="E11" s="89">
        <v>3.6248415716096298</v>
      </c>
      <c r="F11" s="90"/>
      <c r="G11" s="91">
        <f t="shared" si="0"/>
        <v>1.4613406588416895</v>
      </c>
      <c r="H11" s="92">
        <f t="shared" si="1"/>
        <v>0.61742052226526045</v>
      </c>
    </row>
    <row r="12" spans="1:8" ht="15" x14ac:dyDescent="0.25">
      <c r="A12" s="20" t="s">
        <v>55</v>
      </c>
      <c r="B12" s="88">
        <v>1.0238208995972999E-2</v>
      </c>
      <c r="C12" s="89">
        <v>2.3582124749439898E-2</v>
      </c>
      <c r="D12" s="88">
        <v>2.0901961440061501E-2</v>
      </c>
      <c r="E12" s="89">
        <v>2.5982256020278802E-2</v>
      </c>
      <c r="F12" s="90"/>
      <c r="G12" s="91">
        <f t="shared" si="0"/>
        <v>-1.33439157534669E-2</v>
      </c>
      <c r="H12" s="92">
        <f t="shared" si="1"/>
        <v>-5.0802945802173004E-3</v>
      </c>
    </row>
    <row r="13" spans="1:8" ht="15" x14ac:dyDescent="0.25">
      <c r="A13" s="20" t="s">
        <v>56</v>
      </c>
      <c r="B13" s="88">
        <v>1.3650945327963999E-2</v>
      </c>
      <c r="C13" s="89">
        <v>3.2425421530479899E-2</v>
      </c>
      <c r="D13" s="88">
        <v>1.5049412236844299E-2</v>
      </c>
      <c r="E13" s="89">
        <v>4.3726235741444901E-2</v>
      </c>
      <c r="F13" s="90"/>
      <c r="G13" s="91">
        <f t="shared" si="0"/>
        <v>-1.8774476202515898E-2</v>
      </c>
      <c r="H13" s="92">
        <f t="shared" si="1"/>
        <v>-2.8676823504600601E-2</v>
      </c>
    </row>
    <row r="14" spans="1:8" ht="15" x14ac:dyDescent="0.25">
      <c r="A14" s="20" t="s">
        <v>57</v>
      </c>
      <c r="B14" s="88">
        <v>1.0238208995972999E-2</v>
      </c>
      <c r="C14" s="89">
        <v>1.76865935620799E-2</v>
      </c>
      <c r="D14" s="88">
        <v>2.5918432185676299E-2</v>
      </c>
      <c r="E14" s="89">
        <v>2.0912547528517102E-2</v>
      </c>
      <c r="F14" s="90"/>
      <c r="G14" s="91">
        <f t="shared" si="0"/>
        <v>-7.4483845661069015E-3</v>
      </c>
      <c r="H14" s="92">
        <f t="shared" si="1"/>
        <v>5.0058846571591972E-3</v>
      </c>
    </row>
    <row r="15" spans="1:8" ht="15" x14ac:dyDescent="0.25">
      <c r="A15" s="20" t="s">
        <v>58</v>
      </c>
      <c r="B15" s="88">
        <v>6.8254726639819796E-2</v>
      </c>
      <c r="C15" s="89">
        <v>7.6641905435679794E-2</v>
      </c>
      <c r="D15" s="88">
        <v>9.5312944166680597E-2</v>
      </c>
      <c r="E15" s="89">
        <v>0.12991128010139399</v>
      </c>
      <c r="F15" s="90"/>
      <c r="G15" s="91">
        <f t="shared" si="0"/>
        <v>-8.387178795859998E-3</v>
      </c>
      <c r="H15" s="92">
        <f t="shared" si="1"/>
        <v>-3.4598335934713398E-2</v>
      </c>
    </row>
    <row r="16" spans="1:8" ht="15" x14ac:dyDescent="0.25">
      <c r="A16" s="20" t="s">
        <v>59</v>
      </c>
      <c r="B16" s="88">
        <v>8.873114463176579E-2</v>
      </c>
      <c r="C16" s="89">
        <v>7.074637424831981E-2</v>
      </c>
      <c r="D16" s="88">
        <v>7.5247061184221503E-2</v>
      </c>
      <c r="E16" s="89">
        <v>8.8086185044359902E-2</v>
      </c>
      <c r="F16" s="90"/>
      <c r="G16" s="91">
        <f t="shared" si="0"/>
        <v>1.798477038344598E-2</v>
      </c>
      <c r="H16" s="92">
        <f t="shared" si="1"/>
        <v>-1.2839123860138399E-2</v>
      </c>
    </row>
    <row r="17" spans="1:8" ht="15" x14ac:dyDescent="0.25">
      <c r="A17" s="20" t="s">
        <v>60</v>
      </c>
      <c r="B17" s="88">
        <v>8.8560507815166201</v>
      </c>
      <c r="C17" s="89">
        <v>7.3812050465747001</v>
      </c>
      <c r="D17" s="88">
        <v>8.1651422169456396</v>
      </c>
      <c r="E17" s="89">
        <v>7.6964512040557693</v>
      </c>
      <c r="F17" s="90"/>
      <c r="G17" s="91">
        <f t="shared" si="0"/>
        <v>1.47484573494192</v>
      </c>
      <c r="H17" s="92">
        <f t="shared" si="1"/>
        <v>0.46869101288987025</v>
      </c>
    </row>
    <row r="18" spans="1:8" ht="15" x14ac:dyDescent="0.25">
      <c r="A18" s="20" t="s">
        <v>61</v>
      </c>
      <c r="B18" s="88">
        <v>0</v>
      </c>
      <c r="C18" s="89">
        <v>0</v>
      </c>
      <c r="D18" s="88">
        <v>5.8525492032172298E-3</v>
      </c>
      <c r="E18" s="89">
        <v>0</v>
      </c>
      <c r="F18" s="90"/>
      <c r="G18" s="91">
        <f t="shared" si="0"/>
        <v>0</v>
      </c>
      <c r="H18" s="92">
        <f t="shared" si="1"/>
        <v>5.8525492032172298E-3</v>
      </c>
    </row>
    <row r="19" spans="1:8" ht="15" x14ac:dyDescent="0.25">
      <c r="A19" s="20" t="s">
        <v>62</v>
      </c>
      <c r="B19" s="88">
        <v>0.13650945327964001</v>
      </c>
      <c r="C19" s="89">
        <v>9.4328498997759705E-2</v>
      </c>
      <c r="D19" s="88">
        <v>0.116214905606742</v>
      </c>
      <c r="E19" s="89">
        <v>7.731305449936629E-2</v>
      </c>
      <c r="F19" s="90"/>
      <c r="G19" s="91">
        <f t="shared" si="0"/>
        <v>4.2180954281880303E-2</v>
      </c>
      <c r="H19" s="92">
        <f t="shared" si="1"/>
        <v>3.8901851107375707E-2</v>
      </c>
    </row>
    <row r="20" spans="1:8" ht="15" x14ac:dyDescent="0.25">
      <c r="A20" s="20" t="s">
        <v>63</v>
      </c>
      <c r="B20" s="88">
        <v>0.24230427957136</v>
      </c>
      <c r="C20" s="89">
        <v>0.14738827968400001</v>
      </c>
      <c r="D20" s="88">
        <v>0.23075765429827899</v>
      </c>
      <c r="E20" s="89">
        <v>0.131178707224335</v>
      </c>
      <c r="F20" s="90"/>
      <c r="G20" s="91">
        <f t="shared" si="0"/>
        <v>9.4915999887359992E-2</v>
      </c>
      <c r="H20" s="92">
        <f t="shared" si="1"/>
        <v>9.9578947073943991E-2</v>
      </c>
    </row>
    <row r="21" spans="1:8" ht="15" x14ac:dyDescent="0.25">
      <c r="A21" s="20" t="s">
        <v>64</v>
      </c>
      <c r="B21" s="88">
        <v>2.0817691625145001</v>
      </c>
      <c r="C21" s="89">
        <v>5.5241127225562998</v>
      </c>
      <c r="D21" s="88">
        <v>3.9011420831730801</v>
      </c>
      <c r="E21" s="89">
        <v>5.94993662864385</v>
      </c>
      <c r="F21" s="90"/>
      <c r="G21" s="91">
        <f t="shared" si="0"/>
        <v>-3.4423435600417998</v>
      </c>
      <c r="H21" s="92">
        <f t="shared" si="1"/>
        <v>-2.0487945454707699</v>
      </c>
    </row>
    <row r="22" spans="1:8" ht="15" x14ac:dyDescent="0.25">
      <c r="A22" s="20" t="s">
        <v>65</v>
      </c>
      <c r="B22" s="88">
        <v>3.3956726503310399</v>
      </c>
      <c r="C22" s="89">
        <v>5.6243367527414199</v>
      </c>
      <c r="D22" s="88">
        <v>4.0248816948982507</v>
      </c>
      <c r="E22" s="89">
        <v>4.9062103929024108</v>
      </c>
      <c r="F22" s="90"/>
      <c r="G22" s="91">
        <f t="shared" si="0"/>
        <v>-2.2286641024103799</v>
      </c>
      <c r="H22" s="92">
        <f t="shared" si="1"/>
        <v>-0.88132869800416014</v>
      </c>
    </row>
    <row r="23" spans="1:8" ht="15" x14ac:dyDescent="0.25">
      <c r="A23" s="20" t="s">
        <v>66</v>
      </c>
      <c r="B23" s="88">
        <v>6.8357108729779501</v>
      </c>
      <c r="C23" s="89">
        <v>8.1299375073694105</v>
      </c>
      <c r="D23" s="88">
        <v>6.7020049161413295</v>
      </c>
      <c r="E23" s="89">
        <v>7.2566539923954396</v>
      </c>
      <c r="F23" s="90"/>
      <c r="G23" s="91">
        <f t="shared" si="0"/>
        <v>-1.2942266343914604</v>
      </c>
      <c r="H23" s="92">
        <f t="shared" si="1"/>
        <v>-0.55464907625411008</v>
      </c>
    </row>
    <row r="24" spans="1:8" ht="15" x14ac:dyDescent="0.25">
      <c r="A24" s="20" t="s">
        <v>67</v>
      </c>
      <c r="B24" s="88">
        <v>0</v>
      </c>
      <c r="C24" s="89">
        <v>0.10022403018511999</v>
      </c>
      <c r="D24" s="88">
        <v>0.130428239385984</v>
      </c>
      <c r="E24" s="89">
        <v>9.6324461343472792E-2</v>
      </c>
      <c r="F24" s="90"/>
      <c r="G24" s="91">
        <f t="shared" si="0"/>
        <v>-0.10022403018511999</v>
      </c>
      <c r="H24" s="92">
        <f t="shared" si="1"/>
        <v>3.4103778042511204E-2</v>
      </c>
    </row>
    <row r="25" spans="1:8" ht="15" x14ac:dyDescent="0.25">
      <c r="A25" s="20" t="s">
        <v>68</v>
      </c>
      <c r="B25" s="88">
        <v>1.6654153300115999</v>
      </c>
      <c r="C25" s="89">
        <v>1.70675627874071</v>
      </c>
      <c r="D25" s="88">
        <v>1.5534337742253701</v>
      </c>
      <c r="E25" s="89">
        <v>1.5880861850443599</v>
      </c>
      <c r="F25" s="90"/>
      <c r="G25" s="91">
        <f t="shared" si="0"/>
        <v>-4.1340948729110094E-2</v>
      </c>
      <c r="H25" s="92">
        <f t="shared" si="1"/>
        <v>-3.4652410818989843E-2</v>
      </c>
    </row>
    <row r="26" spans="1:8" ht="15" x14ac:dyDescent="0.25">
      <c r="A26" s="20" t="s">
        <v>69</v>
      </c>
      <c r="B26" s="88">
        <v>2.0476417991945901E-2</v>
      </c>
      <c r="C26" s="89">
        <v>0</v>
      </c>
      <c r="D26" s="88">
        <v>6.6886276608196897E-3</v>
      </c>
      <c r="E26" s="89">
        <v>0</v>
      </c>
      <c r="F26" s="90"/>
      <c r="G26" s="91">
        <f t="shared" si="0"/>
        <v>2.0476417991945901E-2</v>
      </c>
      <c r="H26" s="92">
        <f t="shared" si="1"/>
        <v>6.6886276608196897E-3</v>
      </c>
    </row>
    <row r="27" spans="1:8" ht="15" x14ac:dyDescent="0.25">
      <c r="A27" s="20" t="s">
        <v>70</v>
      </c>
      <c r="B27" s="88">
        <v>0.22182786157941398</v>
      </c>
      <c r="C27" s="89">
        <v>0.19160476358919901</v>
      </c>
      <c r="D27" s="88">
        <v>0.175576476096517</v>
      </c>
      <c r="E27" s="89">
        <v>0.20025348542458801</v>
      </c>
      <c r="F27" s="90"/>
      <c r="G27" s="91">
        <f t="shared" si="0"/>
        <v>3.022309799021497E-2</v>
      </c>
      <c r="H27" s="92">
        <f t="shared" si="1"/>
        <v>-2.4677009328071015E-2</v>
      </c>
    </row>
    <row r="28" spans="1:8" ht="15" x14ac:dyDescent="0.25">
      <c r="A28" s="20" t="s">
        <v>71</v>
      </c>
      <c r="B28" s="88">
        <v>0.798580301685892</v>
      </c>
      <c r="C28" s="89">
        <v>0.63671736823487801</v>
      </c>
      <c r="D28" s="88">
        <v>0.68307609986121098</v>
      </c>
      <c r="E28" s="89">
        <v>0.717363751584284</v>
      </c>
      <c r="F28" s="90"/>
      <c r="G28" s="91">
        <f t="shared" si="0"/>
        <v>0.16186293345101399</v>
      </c>
      <c r="H28" s="92">
        <f t="shared" si="1"/>
        <v>-3.428765172307302E-2</v>
      </c>
    </row>
    <row r="29" spans="1:8" ht="15" x14ac:dyDescent="0.25">
      <c r="A29" s="20" t="s">
        <v>72</v>
      </c>
      <c r="B29" s="88">
        <v>5.8494300730325595</v>
      </c>
      <c r="C29" s="89">
        <v>6.7739653342766202</v>
      </c>
      <c r="D29" s="88">
        <v>6.8884504121866792</v>
      </c>
      <c r="E29" s="89">
        <v>6.53992395437262</v>
      </c>
      <c r="F29" s="90"/>
      <c r="G29" s="91">
        <f t="shared" si="0"/>
        <v>-0.92453526124406071</v>
      </c>
      <c r="H29" s="92">
        <f t="shared" si="1"/>
        <v>0.34852645781405922</v>
      </c>
    </row>
    <row r="30" spans="1:8" ht="15" x14ac:dyDescent="0.25">
      <c r="A30" s="20" t="s">
        <v>73</v>
      </c>
      <c r="B30" s="88">
        <v>6.8254726639819796E-3</v>
      </c>
      <c r="C30" s="89">
        <v>3.2425421530479899E-2</v>
      </c>
      <c r="D30" s="88">
        <v>1.6721569152049202E-2</v>
      </c>
      <c r="E30" s="89">
        <v>2.5982256020278802E-2</v>
      </c>
      <c r="F30" s="90"/>
      <c r="G30" s="91">
        <f t="shared" si="0"/>
        <v>-2.5599948866497919E-2</v>
      </c>
      <c r="H30" s="92">
        <f t="shared" si="1"/>
        <v>-9.2606868682295999E-3</v>
      </c>
    </row>
    <row r="31" spans="1:8" ht="15" x14ac:dyDescent="0.25">
      <c r="A31" s="20" t="s">
        <v>74</v>
      </c>
      <c r="B31" s="88">
        <v>1.1057265715650799</v>
      </c>
      <c r="C31" s="89">
        <v>1.0759344416932</v>
      </c>
      <c r="D31" s="88">
        <v>0.90129257729545298</v>
      </c>
      <c r="E31" s="89">
        <v>0.95247148288973393</v>
      </c>
      <c r="F31" s="90"/>
      <c r="G31" s="91">
        <f t="shared" si="0"/>
        <v>2.9792129871879958E-2</v>
      </c>
      <c r="H31" s="92">
        <f t="shared" si="1"/>
        <v>-5.1178905594280955E-2</v>
      </c>
    </row>
    <row r="32" spans="1:8" ht="15" x14ac:dyDescent="0.25">
      <c r="A32" s="20" t="s">
        <v>75</v>
      </c>
      <c r="B32" s="88">
        <v>0.83953313766978399</v>
      </c>
      <c r="C32" s="89">
        <v>0.61313524348543791</v>
      </c>
      <c r="D32" s="88">
        <v>0.60197648947377203</v>
      </c>
      <c r="E32" s="89">
        <v>0.446768060836502</v>
      </c>
      <c r="F32" s="90"/>
      <c r="G32" s="91">
        <f t="shared" si="0"/>
        <v>0.22639789418434608</v>
      </c>
      <c r="H32" s="92">
        <f t="shared" si="1"/>
        <v>0.15520842863727002</v>
      </c>
    </row>
    <row r="33" spans="1:8" ht="15" x14ac:dyDescent="0.25">
      <c r="A33" s="20" t="s">
        <v>76</v>
      </c>
      <c r="B33" s="88">
        <v>1.4128728414442702</v>
      </c>
      <c r="C33" s="89">
        <v>0.9167550996344771</v>
      </c>
      <c r="D33" s="88">
        <v>1.1203451331873</v>
      </c>
      <c r="E33" s="89">
        <v>0.91064638783270002</v>
      </c>
      <c r="F33" s="90"/>
      <c r="G33" s="91">
        <f t="shared" si="0"/>
        <v>0.49611774180979307</v>
      </c>
      <c r="H33" s="92">
        <f t="shared" si="1"/>
        <v>0.20969874535459998</v>
      </c>
    </row>
    <row r="34" spans="1:8" ht="15" x14ac:dyDescent="0.25">
      <c r="A34" s="20" t="s">
        <v>77</v>
      </c>
      <c r="B34" s="88">
        <v>6.8254726639819796E-3</v>
      </c>
      <c r="C34" s="89">
        <v>2.9477655936799899E-3</v>
      </c>
      <c r="D34" s="88">
        <v>3.3443138304098496E-3</v>
      </c>
      <c r="E34" s="89">
        <v>2.53485424588086E-3</v>
      </c>
      <c r="F34" s="90"/>
      <c r="G34" s="91">
        <f t="shared" si="0"/>
        <v>3.8777070703019897E-3</v>
      </c>
      <c r="H34" s="92">
        <f t="shared" si="1"/>
        <v>8.0945958452898967E-4</v>
      </c>
    </row>
    <row r="35" spans="1:8" ht="15" x14ac:dyDescent="0.25">
      <c r="A35" s="20" t="s">
        <v>78</v>
      </c>
      <c r="B35" s="88">
        <v>5.8016517643846799E-2</v>
      </c>
      <c r="C35" s="89">
        <v>6.1903077467279806E-2</v>
      </c>
      <c r="D35" s="88">
        <v>6.1033727404979705E-2</v>
      </c>
      <c r="E35" s="89">
        <v>5.2598225602027898E-2</v>
      </c>
      <c r="F35" s="90"/>
      <c r="G35" s="91">
        <f t="shared" si="0"/>
        <v>-3.886559823433007E-3</v>
      </c>
      <c r="H35" s="92">
        <f t="shared" si="1"/>
        <v>8.4355018029518072E-3</v>
      </c>
    </row>
    <row r="36" spans="1:8" ht="15" x14ac:dyDescent="0.25">
      <c r="A36" s="20" t="s">
        <v>79</v>
      </c>
      <c r="B36" s="88">
        <v>8.2485837144222192</v>
      </c>
      <c r="C36" s="89">
        <v>8.9435208112250901</v>
      </c>
      <c r="D36" s="88">
        <v>8.674313997625541</v>
      </c>
      <c r="E36" s="89">
        <v>9.6920152091254685</v>
      </c>
      <c r="F36" s="90"/>
      <c r="G36" s="91">
        <f t="shared" si="0"/>
        <v>-0.69493709680287097</v>
      </c>
      <c r="H36" s="92">
        <f t="shared" si="1"/>
        <v>-1.0177012114999275</v>
      </c>
    </row>
    <row r="37" spans="1:8" ht="15" x14ac:dyDescent="0.25">
      <c r="A37" s="20" t="s">
        <v>80</v>
      </c>
      <c r="B37" s="88">
        <v>3.4127363319909898E-3</v>
      </c>
      <c r="C37" s="89">
        <v>8.843296781039971E-3</v>
      </c>
      <c r="D37" s="88">
        <v>5.0164707456147699E-3</v>
      </c>
      <c r="E37" s="89">
        <v>9.5057034220532299E-3</v>
      </c>
      <c r="F37" s="90"/>
      <c r="G37" s="91">
        <f t="shared" si="0"/>
        <v>-5.4305604490489812E-3</v>
      </c>
      <c r="H37" s="92">
        <f t="shared" si="1"/>
        <v>-4.4892326764384601E-3</v>
      </c>
    </row>
    <row r="38" spans="1:8" ht="15" x14ac:dyDescent="0.25">
      <c r="A38" s="20" t="s">
        <v>81</v>
      </c>
      <c r="B38" s="88">
        <v>6.08832161627193</v>
      </c>
      <c r="C38" s="89">
        <v>4.2713123452423094</v>
      </c>
      <c r="D38" s="88">
        <v>4.9512566259217801</v>
      </c>
      <c r="E38" s="89">
        <v>4.1622306717363697</v>
      </c>
      <c r="F38" s="90"/>
      <c r="G38" s="91">
        <f t="shared" si="0"/>
        <v>1.8170092710296206</v>
      </c>
      <c r="H38" s="92">
        <f t="shared" si="1"/>
        <v>0.78902595418541033</v>
      </c>
    </row>
    <row r="39" spans="1:8" ht="15" x14ac:dyDescent="0.25">
      <c r="A39" s="20" t="s">
        <v>82</v>
      </c>
      <c r="B39" s="88">
        <v>1.1808067708688801</v>
      </c>
      <c r="C39" s="89">
        <v>0.72809810163895805</v>
      </c>
      <c r="D39" s="88">
        <v>0.9940972860893269</v>
      </c>
      <c r="E39" s="89">
        <v>0.75918884664131803</v>
      </c>
      <c r="F39" s="90"/>
      <c r="G39" s="91">
        <f t="shared" si="0"/>
        <v>0.45270866922992203</v>
      </c>
      <c r="H39" s="92">
        <f t="shared" si="1"/>
        <v>0.23490843944800888</v>
      </c>
    </row>
    <row r="40" spans="1:8" ht="15" x14ac:dyDescent="0.25">
      <c r="A40" s="20" t="s">
        <v>83</v>
      </c>
      <c r="B40" s="88">
        <v>1.2797761244966199</v>
      </c>
      <c r="C40" s="89">
        <v>0.65735172739063807</v>
      </c>
      <c r="D40" s="88">
        <v>1.0618196411551299</v>
      </c>
      <c r="E40" s="89">
        <v>0.64131812420785794</v>
      </c>
      <c r="F40" s="90"/>
      <c r="G40" s="91">
        <f t="shared" si="0"/>
        <v>0.62242439710598185</v>
      </c>
      <c r="H40" s="92">
        <f t="shared" si="1"/>
        <v>0.420501516947272</v>
      </c>
    </row>
    <row r="41" spans="1:8" ht="15" x14ac:dyDescent="0.25">
      <c r="A41" s="20" t="s">
        <v>84</v>
      </c>
      <c r="B41" s="88">
        <v>0.29690806088321597</v>
      </c>
      <c r="C41" s="89">
        <v>0.28298549699327902</v>
      </c>
      <c r="D41" s="88">
        <v>0.34362824607461201</v>
      </c>
      <c r="E41" s="89">
        <v>0.36565272496831402</v>
      </c>
      <c r="F41" s="90"/>
      <c r="G41" s="91">
        <f t="shared" si="0"/>
        <v>1.3922563889936956E-2</v>
      </c>
      <c r="H41" s="92">
        <f t="shared" si="1"/>
        <v>-2.2024478893702015E-2</v>
      </c>
    </row>
    <row r="42" spans="1:8" ht="15" x14ac:dyDescent="0.25">
      <c r="A42" s="20" t="s">
        <v>85</v>
      </c>
      <c r="B42" s="88">
        <v>5.0440242986826798</v>
      </c>
      <c r="C42" s="89">
        <v>5.5742247376488603</v>
      </c>
      <c r="D42" s="88">
        <v>4.48806916041001</v>
      </c>
      <c r="E42" s="89">
        <v>5.6837769328263601</v>
      </c>
      <c r="F42" s="90"/>
      <c r="G42" s="91">
        <f t="shared" si="0"/>
        <v>-0.53020043896618052</v>
      </c>
      <c r="H42" s="92">
        <f t="shared" si="1"/>
        <v>-1.1957077724163501</v>
      </c>
    </row>
    <row r="43" spans="1:8" ht="15" x14ac:dyDescent="0.25">
      <c r="A43" s="20" t="s">
        <v>86</v>
      </c>
      <c r="B43" s="88">
        <v>0</v>
      </c>
      <c r="C43" s="89">
        <v>0</v>
      </c>
      <c r="D43" s="88">
        <v>0</v>
      </c>
      <c r="E43" s="89">
        <v>1.9011406844106501E-3</v>
      </c>
      <c r="F43" s="90"/>
      <c r="G43" s="91">
        <f t="shared" si="0"/>
        <v>0</v>
      </c>
      <c r="H43" s="92">
        <f t="shared" si="1"/>
        <v>-1.9011406844106501E-3</v>
      </c>
    </row>
    <row r="44" spans="1:8" ht="15" x14ac:dyDescent="0.25">
      <c r="A44" s="20" t="s">
        <v>87</v>
      </c>
      <c r="B44" s="88">
        <v>4.3341751416285597</v>
      </c>
      <c r="C44" s="89">
        <v>5.6095979247730199</v>
      </c>
      <c r="D44" s="88">
        <v>4.8601240740431102</v>
      </c>
      <c r="E44" s="89">
        <v>5.3922686945500597</v>
      </c>
      <c r="F44" s="90"/>
      <c r="G44" s="91">
        <f t="shared" si="0"/>
        <v>-1.2754227831444602</v>
      </c>
      <c r="H44" s="92">
        <f t="shared" si="1"/>
        <v>-0.53214462050694955</v>
      </c>
    </row>
    <row r="45" spans="1:8" ht="15" x14ac:dyDescent="0.25">
      <c r="A45" s="20" t="s">
        <v>88</v>
      </c>
      <c r="B45" s="88">
        <v>0.29349532455122501</v>
      </c>
      <c r="C45" s="89">
        <v>0.43037377667727905</v>
      </c>
      <c r="D45" s="88">
        <v>0.25333177265354601</v>
      </c>
      <c r="E45" s="89">
        <v>0.27376425855513298</v>
      </c>
      <c r="F45" s="90"/>
      <c r="G45" s="91">
        <f t="shared" si="0"/>
        <v>-0.13687845212605404</v>
      </c>
      <c r="H45" s="92">
        <f t="shared" si="1"/>
        <v>-2.0432485901586972E-2</v>
      </c>
    </row>
    <row r="46" spans="1:8" ht="15" x14ac:dyDescent="0.25">
      <c r="A46" s="20" t="s">
        <v>89</v>
      </c>
      <c r="B46" s="88">
        <v>0.539212340454576</v>
      </c>
      <c r="C46" s="89">
        <v>0.48048579176983802</v>
      </c>
      <c r="D46" s="88">
        <v>0.60448472484658</v>
      </c>
      <c r="E46" s="89">
        <v>0.52851711026616</v>
      </c>
      <c r="F46" s="90"/>
      <c r="G46" s="91">
        <f t="shared" si="0"/>
        <v>5.8726548684737978E-2</v>
      </c>
      <c r="H46" s="92">
        <f t="shared" si="1"/>
        <v>7.5967614580420006E-2</v>
      </c>
    </row>
    <row r="47" spans="1:8" ht="15" x14ac:dyDescent="0.25">
      <c r="A47" s="20" t="s">
        <v>90</v>
      </c>
      <c r="B47" s="88">
        <v>0.51873592246263101</v>
      </c>
      <c r="C47" s="89">
        <v>0.17981370121447898</v>
      </c>
      <c r="D47" s="88">
        <v>0.34530040298981701</v>
      </c>
      <c r="E47" s="89">
        <v>0.14828897338402999</v>
      </c>
      <c r="F47" s="90"/>
      <c r="G47" s="91">
        <f t="shared" si="0"/>
        <v>0.33892222124815202</v>
      </c>
      <c r="H47" s="92">
        <f t="shared" si="1"/>
        <v>0.19701142960578702</v>
      </c>
    </row>
    <row r="48" spans="1:8" ht="15" x14ac:dyDescent="0.25">
      <c r="A48" s="20" t="s">
        <v>91</v>
      </c>
      <c r="B48" s="88">
        <v>1.0204081632653099</v>
      </c>
      <c r="C48" s="89">
        <v>0.96391934913335697</v>
      </c>
      <c r="D48" s="88">
        <v>0.97068708927645808</v>
      </c>
      <c r="E48" s="89">
        <v>0.9955640050697091</v>
      </c>
      <c r="F48" s="90"/>
      <c r="G48" s="91">
        <f t="shared" si="0"/>
        <v>5.6488814131952947E-2</v>
      </c>
      <c r="H48" s="92">
        <f t="shared" si="1"/>
        <v>-2.487691579325102E-2</v>
      </c>
    </row>
    <row r="49" spans="1:8" ht="15" x14ac:dyDescent="0.25">
      <c r="A49" s="20" t="s">
        <v>92</v>
      </c>
      <c r="B49" s="88">
        <v>0</v>
      </c>
      <c r="C49" s="89">
        <v>2.0634359155759899E-2</v>
      </c>
      <c r="D49" s="88">
        <v>3.3443138304098496E-3</v>
      </c>
      <c r="E49" s="89">
        <v>7.6045627376425898E-3</v>
      </c>
      <c r="F49" s="90"/>
      <c r="G49" s="91">
        <f t="shared" si="0"/>
        <v>-2.0634359155759899E-2</v>
      </c>
      <c r="H49" s="92">
        <f t="shared" si="1"/>
        <v>-4.2602489072327398E-3</v>
      </c>
    </row>
    <row r="50" spans="1:8" ht="15" x14ac:dyDescent="0.25">
      <c r="A50" s="20" t="s">
        <v>93</v>
      </c>
      <c r="B50" s="88">
        <v>0.754214729370009</v>
      </c>
      <c r="C50" s="89">
        <v>1.0995165664426401</v>
      </c>
      <c r="D50" s="88">
        <v>0.65715766767553496</v>
      </c>
      <c r="E50" s="89">
        <v>0.75918884664131803</v>
      </c>
      <c r="F50" s="90"/>
      <c r="G50" s="91">
        <f t="shared" si="0"/>
        <v>-0.34530183707263107</v>
      </c>
      <c r="H50" s="92">
        <f t="shared" si="1"/>
        <v>-0.10203117896578306</v>
      </c>
    </row>
    <row r="51" spans="1:8" ht="15" x14ac:dyDescent="0.25">
      <c r="A51" s="20" t="s">
        <v>94</v>
      </c>
      <c r="B51" s="88">
        <v>0.23206607057538697</v>
      </c>
      <c r="C51" s="89">
        <v>0</v>
      </c>
      <c r="D51" s="88">
        <v>0.17306824072370999</v>
      </c>
      <c r="E51" s="89">
        <v>0</v>
      </c>
      <c r="F51" s="90"/>
      <c r="G51" s="91">
        <f t="shared" si="0"/>
        <v>0.23206607057538697</v>
      </c>
      <c r="H51" s="92">
        <f t="shared" si="1"/>
        <v>0.17306824072370999</v>
      </c>
    </row>
    <row r="52" spans="1:8" ht="15" x14ac:dyDescent="0.25">
      <c r="A52" s="20" t="s">
        <v>95</v>
      </c>
      <c r="B52" s="88">
        <v>3.0407480718039701</v>
      </c>
      <c r="C52" s="89">
        <v>4.2241480957434305</v>
      </c>
      <c r="D52" s="88">
        <v>2.5458589033994903</v>
      </c>
      <c r="E52" s="89">
        <v>3.1330798479087498</v>
      </c>
      <c r="F52" s="90"/>
      <c r="G52" s="91">
        <f t="shared" si="0"/>
        <v>-1.1834000239394604</v>
      </c>
      <c r="H52" s="92">
        <f t="shared" si="1"/>
        <v>-0.58722094450925955</v>
      </c>
    </row>
    <row r="53" spans="1:8" ht="15" x14ac:dyDescent="0.25">
      <c r="A53" s="20" t="s">
        <v>96</v>
      </c>
      <c r="B53" s="88">
        <v>1.07501194457716</v>
      </c>
      <c r="C53" s="89">
        <v>1.51220374955784</v>
      </c>
      <c r="D53" s="88">
        <v>1.34943063057037</v>
      </c>
      <c r="E53" s="89">
        <v>1.59822560202788</v>
      </c>
      <c r="F53" s="90"/>
      <c r="G53" s="91">
        <f t="shared" si="0"/>
        <v>-0.43719180498068</v>
      </c>
      <c r="H53" s="92">
        <f t="shared" si="1"/>
        <v>-0.24879497145750995</v>
      </c>
    </row>
    <row r="54" spans="1:8" ht="15" x14ac:dyDescent="0.25">
      <c r="A54" s="20" t="s">
        <v>97</v>
      </c>
      <c r="B54" s="88">
        <v>16.510818374172402</v>
      </c>
      <c r="C54" s="89">
        <v>14.302558660535301</v>
      </c>
      <c r="D54" s="88">
        <v>18.0893935086869</v>
      </c>
      <c r="E54" s="89">
        <v>15.0640050697085</v>
      </c>
      <c r="F54" s="90"/>
      <c r="G54" s="91">
        <f t="shared" si="0"/>
        <v>2.2082597136371014</v>
      </c>
      <c r="H54" s="92">
        <f t="shared" si="1"/>
        <v>3.0253884389783998</v>
      </c>
    </row>
    <row r="55" spans="1:8" ht="15" x14ac:dyDescent="0.25">
      <c r="A55" s="20" t="s">
        <v>98</v>
      </c>
      <c r="B55" s="88">
        <v>5.4672036038495699</v>
      </c>
      <c r="C55" s="89">
        <v>4.6957905907322202</v>
      </c>
      <c r="D55" s="88">
        <v>4.6293664197448301</v>
      </c>
      <c r="E55" s="89">
        <v>4.5646387832699604</v>
      </c>
      <c r="F55" s="90"/>
      <c r="G55" s="91">
        <f t="shared" si="0"/>
        <v>0.77141301311734978</v>
      </c>
      <c r="H55" s="92">
        <f t="shared" si="1"/>
        <v>6.4727636474869676E-2</v>
      </c>
    </row>
    <row r="56" spans="1:8" ht="15" x14ac:dyDescent="0.25">
      <c r="A56" s="20" t="s">
        <v>99</v>
      </c>
      <c r="B56" s="88">
        <v>1.12279025322504</v>
      </c>
      <c r="C56" s="89">
        <v>0.60134418111071797</v>
      </c>
      <c r="D56" s="88">
        <v>0.83022590839924404</v>
      </c>
      <c r="E56" s="89">
        <v>0.71419518377693303</v>
      </c>
      <c r="F56" s="90"/>
      <c r="G56" s="91">
        <f t="shared" si="0"/>
        <v>0.52144607211432203</v>
      </c>
      <c r="H56" s="92">
        <f t="shared" si="1"/>
        <v>0.11603072462231101</v>
      </c>
    </row>
    <row r="57" spans="1:8" ht="15" x14ac:dyDescent="0.25">
      <c r="A57" s="62" t="s">
        <v>100</v>
      </c>
      <c r="B57" s="93">
        <v>8.873114463176579E-2</v>
      </c>
      <c r="C57" s="94">
        <v>2.0634359155759899E-2</v>
      </c>
      <c r="D57" s="93">
        <v>7.7755296557028897E-2</v>
      </c>
      <c r="E57" s="94">
        <v>4.3092522179974703E-2</v>
      </c>
      <c r="F57" s="95"/>
      <c r="G57" s="96">
        <f t="shared" si="0"/>
        <v>6.8096785476005894E-2</v>
      </c>
      <c r="H57" s="97">
        <f t="shared" si="1"/>
        <v>3.4662774377054194E-2</v>
      </c>
    </row>
    <row r="58" spans="1:8" ht="15" x14ac:dyDescent="0.25">
      <c r="A58" s="20" t="s">
        <v>101</v>
      </c>
      <c r="B58" s="88">
        <v>0</v>
      </c>
      <c r="C58" s="89">
        <v>5.8955311873599798E-3</v>
      </c>
      <c r="D58" s="88">
        <v>7.5247061184221496E-3</v>
      </c>
      <c r="E58" s="89">
        <v>5.7034220532319402E-3</v>
      </c>
      <c r="F58" s="90"/>
      <c r="G58" s="91">
        <f t="shared" si="0"/>
        <v>-5.8955311873599798E-3</v>
      </c>
      <c r="H58" s="92">
        <f t="shared" si="1"/>
        <v>1.8212840651902094E-3</v>
      </c>
    </row>
    <row r="59" spans="1:8" ht="15" x14ac:dyDescent="0.25">
      <c r="A59" s="20" t="s">
        <v>102</v>
      </c>
      <c r="B59" s="88">
        <v>3.0714626987918898E-2</v>
      </c>
      <c r="C59" s="89">
        <v>2.6529890343119901E-2</v>
      </c>
      <c r="D59" s="88">
        <v>2.7590589100881198E-2</v>
      </c>
      <c r="E59" s="89">
        <v>3.1051964512040599E-2</v>
      </c>
      <c r="F59" s="90"/>
      <c r="G59" s="91">
        <f t="shared" si="0"/>
        <v>4.1847366447989968E-3</v>
      </c>
      <c r="H59" s="92">
        <f t="shared" si="1"/>
        <v>-3.4613754111594008E-3</v>
      </c>
    </row>
    <row r="60" spans="1:8" ht="15" x14ac:dyDescent="0.25">
      <c r="A60" s="20" t="s">
        <v>103</v>
      </c>
      <c r="B60" s="88">
        <v>0.35833731485905401</v>
      </c>
      <c r="C60" s="89">
        <v>0.197500294776559</v>
      </c>
      <c r="D60" s="88">
        <v>0.31269334314332098</v>
      </c>
      <c r="E60" s="89">
        <v>0.33840304182509501</v>
      </c>
      <c r="F60" s="90"/>
      <c r="G60" s="91">
        <f t="shared" si="0"/>
        <v>0.16083702008249501</v>
      </c>
      <c r="H60" s="92">
        <f t="shared" si="1"/>
        <v>-2.5709698681774029E-2</v>
      </c>
    </row>
    <row r="61" spans="1:8" ht="15" x14ac:dyDescent="0.25">
      <c r="A61" s="20" t="s">
        <v>104</v>
      </c>
      <c r="B61" s="88">
        <v>0.51532318613063999</v>
      </c>
      <c r="C61" s="89">
        <v>0.418582714302559</v>
      </c>
      <c r="D61" s="88">
        <v>0.47823687774860801</v>
      </c>
      <c r="E61" s="89">
        <v>0.41825095057034201</v>
      </c>
      <c r="F61" s="90"/>
      <c r="G61" s="91">
        <f t="shared" si="0"/>
        <v>9.6740471828080987E-2</v>
      </c>
      <c r="H61" s="92">
        <f t="shared" si="1"/>
        <v>5.9985927178266008E-2</v>
      </c>
    </row>
    <row r="62" spans="1:8" ht="15" x14ac:dyDescent="0.25">
      <c r="A62" s="20" t="s">
        <v>105</v>
      </c>
      <c r="B62" s="88">
        <v>6.8254726639819796E-3</v>
      </c>
      <c r="C62" s="89">
        <v>0</v>
      </c>
      <c r="D62" s="88">
        <v>3.3443138304098496E-3</v>
      </c>
      <c r="E62" s="89">
        <v>1.26742712294043E-3</v>
      </c>
      <c r="F62" s="90"/>
      <c r="G62" s="91">
        <f t="shared" si="0"/>
        <v>6.8254726639819796E-3</v>
      </c>
      <c r="H62" s="92">
        <f t="shared" si="1"/>
        <v>2.0768867074694199E-3</v>
      </c>
    </row>
    <row r="63" spans="1:8" ht="15" x14ac:dyDescent="0.25">
      <c r="A63" s="20" t="s">
        <v>106</v>
      </c>
      <c r="B63" s="88">
        <v>0</v>
      </c>
      <c r="C63" s="89">
        <v>2.9477655936799899E-3</v>
      </c>
      <c r="D63" s="88">
        <v>1.1705098406434499E-2</v>
      </c>
      <c r="E63" s="89">
        <v>8.2382762991127997E-3</v>
      </c>
      <c r="F63" s="90"/>
      <c r="G63" s="91">
        <f t="shared" si="0"/>
        <v>-2.9477655936799899E-3</v>
      </c>
      <c r="H63" s="92">
        <f t="shared" si="1"/>
        <v>3.4668221073216998E-3</v>
      </c>
    </row>
    <row r="64" spans="1:8" ht="15" x14ac:dyDescent="0.25">
      <c r="A64" s="20" t="s">
        <v>107</v>
      </c>
      <c r="B64" s="88">
        <v>0.8429458740017749</v>
      </c>
      <c r="C64" s="89">
        <v>0.64556066501591802</v>
      </c>
      <c r="D64" s="88">
        <v>0.66635453070916206</v>
      </c>
      <c r="E64" s="89">
        <v>0.59252217997465095</v>
      </c>
      <c r="F64" s="90"/>
      <c r="G64" s="91">
        <f t="shared" si="0"/>
        <v>0.19738520898585687</v>
      </c>
      <c r="H64" s="92">
        <f t="shared" si="1"/>
        <v>7.383235073451111E-2</v>
      </c>
    </row>
    <row r="65" spans="1:8" ht="15" x14ac:dyDescent="0.25">
      <c r="A65" s="20" t="s">
        <v>108</v>
      </c>
      <c r="B65" s="88">
        <v>0.204764179919459</v>
      </c>
      <c r="C65" s="89">
        <v>0.203395825963919</v>
      </c>
      <c r="D65" s="88">
        <v>0.20149490828219302</v>
      </c>
      <c r="E65" s="89">
        <v>0.23130544993662899</v>
      </c>
      <c r="F65" s="90"/>
      <c r="G65" s="91">
        <f t="shared" si="0"/>
        <v>1.3683539555399971E-3</v>
      </c>
      <c r="H65" s="92">
        <f t="shared" si="1"/>
        <v>-2.9810541654435974E-2</v>
      </c>
    </row>
    <row r="66" spans="1:8" ht="15" x14ac:dyDescent="0.25">
      <c r="A66" s="20" t="s">
        <v>109</v>
      </c>
      <c r="B66" s="88">
        <v>0.22182786157941398</v>
      </c>
      <c r="C66" s="89">
        <v>0.15033604527767999</v>
      </c>
      <c r="D66" s="88">
        <v>0.21654432051903799</v>
      </c>
      <c r="E66" s="89">
        <v>0.19898605830164801</v>
      </c>
      <c r="F66" s="90"/>
      <c r="G66" s="91">
        <f t="shared" si="0"/>
        <v>7.1491816301733985E-2</v>
      </c>
      <c r="H66" s="92">
        <f t="shared" si="1"/>
        <v>1.7558262217389986E-2</v>
      </c>
    </row>
    <row r="67" spans="1:8" ht="15" x14ac:dyDescent="0.25">
      <c r="A67" s="20" t="s">
        <v>110</v>
      </c>
      <c r="B67" s="88">
        <v>6.8254726639819796E-2</v>
      </c>
      <c r="C67" s="89">
        <v>7.6641905435679794E-2</v>
      </c>
      <c r="D67" s="88">
        <v>8.5280002675451091E-2</v>
      </c>
      <c r="E67" s="89">
        <v>0.121039290240811</v>
      </c>
      <c r="F67" s="90"/>
      <c r="G67" s="91">
        <f t="shared" si="0"/>
        <v>-8.387178795859998E-3</v>
      </c>
      <c r="H67" s="92">
        <f t="shared" si="1"/>
        <v>-3.5759287565359912E-2</v>
      </c>
    </row>
    <row r="68" spans="1:8" ht="15" x14ac:dyDescent="0.25">
      <c r="A68" s="20" t="s">
        <v>111</v>
      </c>
      <c r="B68" s="88">
        <v>2.3889154323936897E-2</v>
      </c>
      <c r="C68" s="89">
        <v>8.843296781039971E-3</v>
      </c>
      <c r="D68" s="88">
        <v>1.9229804524856599E-2</v>
      </c>
      <c r="E68" s="89">
        <v>2.5982256020278802E-2</v>
      </c>
      <c r="F68" s="90"/>
      <c r="G68" s="91">
        <f t="shared" si="0"/>
        <v>1.5045857542896926E-2</v>
      </c>
      <c r="H68" s="92">
        <f t="shared" si="1"/>
        <v>-6.7524514954222029E-3</v>
      </c>
    </row>
    <row r="69" spans="1:8" ht="15" x14ac:dyDescent="0.25">
      <c r="A69" s="20" t="s">
        <v>112</v>
      </c>
      <c r="B69" s="88">
        <v>7.8492935635792807E-2</v>
      </c>
      <c r="C69" s="89">
        <v>0.182761466808159</v>
      </c>
      <c r="D69" s="88">
        <v>0.10534588565790999</v>
      </c>
      <c r="E69" s="89">
        <v>0.15842839036755399</v>
      </c>
      <c r="F69" s="90"/>
      <c r="G69" s="91">
        <f t="shared" si="0"/>
        <v>-0.10426853117236619</v>
      </c>
      <c r="H69" s="92">
        <f t="shared" si="1"/>
        <v>-5.3082504709643999E-2</v>
      </c>
    </row>
    <row r="70" spans="1:8" ht="15" x14ac:dyDescent="0.25">
      <c r="A70" s="20" t="s">
        <v>113</v>
      </c>
      <c r="B70" s="88">
        <v>7.16674629718108E-2</v>
      </c>
      <c r="C70" s="89">
        <v>5.8955311873599793E-2</v>
      </c>
      <c r="D70" s="88">
        <v>8.9460394963463391E-2</v>
      </c>
      <c r="E70" s="89">
        <v>9.2522179974651508E-2</v>
      </c>
      <c r="F70" s="90"/>
      <c r="G70" s="91">
        <f t="shared" ref="G70:G73" si="2">B70-C70</f>
        <v>1.2712151098211007E-2</v>
      </c>
      <c r="H70" s="92">
        <f t="shared" ref="H70:H73" si="3">D70-E70</f>
        <v>-3.0617850111881173E-3</v>
      </c>
    </row>
    <row r="71" spans="1:8" ht="15" x14ac:dyDescent="0.25">
      <c r="A71" s="20" t="s">
        <v>114</v>
      </c>
      <c r="B71" s="88">
        <v>7.5080199303801803E-2</v>
      </c>
      <c r="C71" s="89">
        <v>6.1903077467279806E-2</v>
      </c>
      <c r="D71" s="88">
        <v>7.3574904269016597E-2</v>
      </c>
      <c r="E71" s="89">
        <v>6.84410646387833E-2</v>
      </c>
      <c r="F71" s="90"/>
      <c r="G71" s="91">
        <f t="shared" si="2"/>
        <v>1.3177121836521997E-2</v>
      </c>
      <c r="H71" s="92">
        <f t="shared" si="3"/>
        <v>5.1338396302332973E-3</v>
      </c>
    </row>
    <row r="72" spans="1:8" ht="15" x14ac:dyDescent="0.25">
      <c r="A72" s="20" t="s">
        <v>115</v>
      </c>
      <c r="B72" s="88">
        <v>0.25254248856733297</v>
      </c>
      <c r="C72" s="89">
        <v>0.16802263883975901</v>
      </c>
      <c r="D72" s="88">
        <v>0.24664314499272602</v>
      </c>
      <c r="E72" s="89">
        <v>0.23193916349809901</v>
      </c>
      <c r="F72" s="90"/>
      <c r="G72" s="91">
        <f t="shared" si="2"/>
        <v>8.4519849727573954E-2</v>
      </c>
      <c r="H72" s="92">
        <f t="shared" si="3"/>
        <v>1.4703981494627011E-2</v>
      </c>
    </row>
    <row r="73" spans="1:8" ht="15" x14ac:dyDescent="0.25">
      <c r="A73" s="20" t="s">
        <v>116</v>
      </c>
      <c r="B73" s="88">
        <v>1.3650945327963999E-2</v>
      </c>
      <c r="C73" s="89">
        <v>8.843296781039971E-3</v>
      </c>
      <c r="D73" s="88">
        <v>1.6721569152049202E-2</v>
      </c>
      <c r="E73" s="89">
        <v>1.07731305449937E-2</v>
      </c>
      <c r="F73" s="90"/>
      <c r="G73" s="91">
        <f t="shared" si="2"/>
        <v>4.8076485469240281E-3</v>
      </c>
      <c r="H73" s="92">
        <f t="shared" si="3"/>
        <v>5.9484386070555017E-3</v>
      </c>
    </row>
    <row r="74" spans="1:8" ht="15" x14ac:dyDescent="0.25">
      <c r="A74" s="81"/>
      <c r="B74" s="98"/>
      <c r="C74" s="99"/>
      <c r="D74" s="98"/>
      <c r="E74" s="99"/>
      <c r="F74" s="100"/>
      <c r="G74" s="101"/>
      <c r="H74" s="102"/>
    </row>
    <row r="75" spans="1:8" s="38" customFormat="1" x14ac:dyDescent="0.2">
      <c r="A75" s="12" t="s">
        <v>17</v>
      </c>
      <c r="B75" s="60">
        <f>SUM(B6:B74)</f>
        <v>99.999999999999986</v>
      </c>
      <c r="C75" s="61">
        <f>SUM(C6:C74)</f>
        <v>100</v>
      </c>
      <c r="D75" s="60">
        <f>SUM(D6:D74)</f>
        <v>100.00000000000007</v>
      </c>
      <c r="E75" s="61">
        <f>SUM(E6:E74)</f>
        <v>99.999999999999943</v>
      </c>
      <c r="F75" s="103"/>
      <c r="G75" s="104">
        <f>SUM(G6:G74)</f>
        <v>-3.7782277306774859E-15</v>
      </c>
      <c r="H75" s="105">
        <f>SUM(H6:H74)</f>
        <v>6.4078950479107277E-14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7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CA82A-8C38-422C-8D29-D0A61FA23225}">
  <dimension ref="A1:J33"/>
  <sheetViews>
    <sheetView tabSelected="1" workbookViewId="0">
      <selection activeCell="M1" sqref="M1"/>
    </sheetView>
  </sheetViews>
  <sheetFormatPr defaultRowHeight="12.75" x14ac:dyDescent="0.2"/>
  <cols>
    <col min="1" max="1" width="26.85546875" style="1" customWidth="1"/>
    <col min="2" max="5" width="8.28515625" style="1" customWidth="1"/>
    <col min="6" max="6" width="1.7109375" style="1" customWidth="1"/>
    <col min="7" max="10" width="8.28515625" style="1" customWidth="1"/>
    <col min="11" max="256" width="8.7109375" style="1"/>
    <col min="257" max="257" width="26.85546875" style="1" customWidth="1"/>
    <col min="258" max="261" width="8.28515625" style="1" customWidth="1"/>
    <col min="262" max="262" width="1.7109375" style="1" customWidth="1"/>
    <col min="263" max="266" width="8.28515625" style="1" customWidth="1"/>
    <col min="267" max="512" width="8.7109375" style="1"/>
    <col min="513" max="513" width="26.85546875" style="1" customWidth="1"/>
    <col min="514" max="517" width="8.28515625" style="1" customWidth="1"/>
    <col min="518" max="518" width="1.7109375" style="1" customWidth="1"/>
    <col min="519" max="522" width="8.28515625" style="1" customWidth="1"/>
    <col min="523" max="768" width="8.7109375" style="1"/>
    <col min="769" max="769" width="26.85546875" style="1" customWidth="1"/>
    <col min="770" max="773" width="8.28515625" style="1" customWidth="1"/>
    <col min="774" max="774" width="1.7109375" style="1" customWidth="1"/>
    <col min="775" max="778" width="8.28515625" style="1" customWidth="1"/>
    <col min="779" max="1024" width="8.7109375" style="1"/>
    <col min="1025" max="1025" width="26.85546875" style="1" customWidth="1"/>
    <col min="1026" max="1029" width="8.28515625" style="1" customWidth="1"/>
    <col min="1030" max="1030" width="1.7109375" style="1" customWidth="1"/>
    <col min="1031" max="1034" width="8.28515625" style="1" customWidth="1"/>
    <col min="1035" max="1280" width="8.7109375" style="1"/>
    <col min="1281" max="1281" width="26.85546875" style="1" customWidth="1"/>
    <col min="1282" max="1285" width="8.28515625" style="1" customWidth="1"/>
    <col min="1286" max="1286" width="1.7109375" style="1" customWidth="1"/>
    <col min="1287" max="1290" width="8.28515625" style="1" customWidth="1"/>
    <col min="1291" max="1536" width="8.7109375" style="1"/>
    <col min="1537" max="1537" width="26.85546875" style="1" customWidth="1"/>
    <col min="1538" max="1541" width="8.28515625" style="1" customWidth="1"/>
    <col min="1542" max="1542" width="1.7109375" style="1" customWidth="1"/>
    <col min="1543" max="1546" width="8.28515625" style="1" customWidth="1"/>
    <col min="1547" max="1792" width="8.7109375" style="1"/>
    <col min="1793" max="1793" width="26.85546875" style="1" customWidth="1"/>
    <col min="1794" max="1797" width="8.28515625" style="1" customWidth="1"/>
    <col min="1798" max="1798" width="1.7109375" style="1" customWidth="1"/>
    <col min="1799" max="1802" width="8.28515625" style="1" customWidth="1"/>
    <col min="1803" max="2048" width="8.7109375" style="1"/>
    <col min="2049" max="2049" width="26.85546875" style="1" customWidth="1"/>
    <col min="2050" max="2053" width="8.28515625" style="1" customWidth="1"/>
    <col min="2054" max="2054" width="1.7109375" style="1" customWidth="1"/>
    <col min="2055" max="2058" width="8.28515625" style="1" customWidth="1"/>
    <col min="2059" max="2304" width="8.7109375" style="1"/>
    <col min="2305" max="2305" width="26.85546875" style="1" customWidth="1"/>
    <col min="2306" max="2309" width="8.28515625" style="1" customWidth="1"/>
    <col min="2310" max="2310" width="1.7109375" style="1" customWidth="1"/>
    <col min="2311" max="2314" width="8.28515625" style="1" customWidth="1"/>
    <col min="2315" max="2560" width="8.7109375" style="1"/>
    <col min="2561" max="2561" width="26.85546875" style="1" customWidth="1"/>
    <col min="2562" max="2565" width="8.28515625" style="1" customWidth="1"/>
    <col min="2566" max="2566" width="1.7109375" style="1" customWidth="1"/>
    <col min="2567" max="2570" width="8.28515625" style="1" customWidth="1"/>
    <col min="2571" max="2816" width="8.7109375" style="1"/>
    <col min="2817" max="2817" width="26.85546875" style="1" customWidth="1"/>
    <col min="2818" max="2821" width="8.28515625" style="1" customWidth="1"/>
    <col min="2822" max="2822" width="1.7109375" style="1" customWidth="1"/>
    <col min="2823" max="2826" width="8.28515625" style="1" customWidth="1"/>
    <col min="2827" max="3072" width="8.7109375" style="1"/>
    <col min="3073" max="3073" width="26.85546875" style="1" customWidth="1"/>
    <col min="3074" max="3077" width="8.28515625" style="1" customWidth="1"/>
    <col min="3078" max="3078" width="1.7109375" style="1" customWidth="1"/>
    <col min="3079" max="3082" width="8.28515625" style="1" customWidth="1"/>
    <col min="3083" max="3328" width="8.7109375" style="1"/>
    <col min="3329" max="3329" width="26.85546875" style="1" customWidth="1"/>
    <col min="3330" max="3333" width="8.28515625" style="1" customWidth="1"/>
    <col min="3334" max="3334" width="1.7109375" style="1" customWidth="1"/>
    <col min="3335" max="3338" width="8.28515625" style="1" customWidth="1"/>
    <col min="3339" max="3584" width="8.7109375" style="1"/>
    <col min="3585" max="3585" width="26.85546875" style="1" customWidth="1"/>
    <col min="3586" max="3589" width="8.28515625" style="1" customWidth="1"/>
    <col min="3590" max="3590" width="1.7109375" style="1" customWidth="1"/>
    <col min="3591" max="3594" width="8.28515625" style="1" customWidth="1"/>
    <col min="3595" max="3840" width="8.7109375" style="1"/>
    <col min="3841" max="3841" width="26.85546875" style="1" customWidth="1"/>
    <col min="3842" max="3845" width="8.28515625" style="1" customWidth="1"/>
    <col min="3846" max="3846" width="1.7109375" style="1" customWidth="1"/>
    <col min="3847" max="3850" width="8.28515625" style="1" customWidth="1"/>
    <col min="3851" max="4096" width="8.7109375" style="1"/>
    <col min="4097" max="4097" width="26.85546875" style="1" customWidth="1"/>
    <col min="4098" max="4101" width="8.28515625" style="1" customWidth="1"/>
    <col min="4102" max="4102" width="1.7109375" style="1" customWidth="1"/>
    <col min="4103" max="4106" width="8.28515625" style="1" customWidth="1"/>
    <col min="4107" max="4352" width="8.7109375" style="1"/>
    <col min="4353" max="4353" width="26.85546875" style="1" customWidth="1"/>
    <col min="4354" max="4357" width="8.28515625" style="1" customWidth="1"/>
    <col min="4358" max="4358" width="1.7109375" style="1" customWidth="1"/>
    <col min="4359" max="4362" width="8.28515625" style="1" customWidth="1"/>
    <col min="4363" max="4608" width="8.7109375" style="1"/>
    <col min="4609" max="4609" width="26.85546875" style="1" customWidth="1"/>
    <col min="4610" max="4613" width="8.28515625" style="1" customWidth="1"/>
    <col min="4614" max="4614" width="1.7109375" style="1" customWidth="1"/>
    <col min="4615" max="4618" width="8.28515625" style="1" customWidth="1"/>
    <col min="4619" max="4864" width="8.7109375" style="1"/>
    <col min="4865" max="4865" width="26.85546875" style="1" customWidth="1"/>
    <col min="4866" max="4869" width="8.28515625" style="1" customWidth="1"/>
    <col min="4870" max="4870" width="1.7109375" style="1" customWidth="1"/>
    <col min="4871" max="4874" width="8.28515625" style="1" customWidth="1"/>
    <col min="4875" max="5120" width="8.7109375" style="1"/>
    <col min="5121" max="5121" width="26.85546875" style="1" customWidth="1"/>
    <col min="5122" max="5125" width="8.28515625" style="1" customWidth="1"/>
    <col min="5126" max="5126" width="1.7109375" style="1" customWidth="1"/>
    <col min="5127" max="5130" width="8.28515625" style="1" customWidth="1"/>
    <col min="5131" max="5376" width="8.7109375" style="1"/>
    <col min="5377" max="5377" width="26.85546875" style="1" customWidth="1"/>
    <col min="5378" max="5381" width="8.28515625" style="1" customWidth="1"/>
    <col min="5382" max="5382" width="1.7109375" style="1" customWidth="1"/>
    <col min="5383" max="5386" width="8.28515625" style="1" customWidth="1"/>
    <col min="5387" max="5632" width="8.7109375" style="1"/>
    <col min="5633" max="5633" width="26.85546875" style="1" customWidth="1"/>
    <col min="5634" max="5637" width="8.28515625" style="1" customWidth="1"/>
    <col min="5638" max="5638" width="1.7109375" style="1" customWidth="1"/>
    <col min="5639" max="5642" width="8.28515625" style="1" customWidth="1"/>
    <col min="5643" max="5888" width="8.7109375" style="1"/>
    <col min="5889" max="5889" width="26.85546875" style="1" customWidth="1"/>
    <col min="5890" max="5893" width="8.28515625" style="1" customWidth="1"/>
    <col min="5894" max="5894" width="1.7109375" style="1" customWidth="1"/>
    <col min="5895" max="5898" width="8.28515625" style="1" customWidth="1"/>
    <col min="5899" max="6144" width="8.7109375" style="1"/>
    <col min="6145" max="6145" width="26.85546875" style="1" customWidth="1"/>
    <col min="6146" max="6149" width="8.28515625" style="1" customWidth="1"/>
    <col min="6150" max="6150" width="1.7109375" style="1" customWidth="1"/>
    <col min="6151" max="6154" width="8.28515625" style="1" customWidth="1"/>
    <col min="6155" max="6400" width="8.7109375" style="1"/>
    <col min="6401" max="6401" width="26.85546875" style="1" customWidth="1"/>
    <col min="6402" max="6405" width="8.28515625" style="1" customWidth="1"/>
    <col min="6406" max="6406" width="1.7109375" style="1" customWidth="1"/>
    <col min="6407" max="6410" width="8.28515625" style="1" customWidth="1"/>
    <col min="6411" max="6656" width="8.7109375" style="1"/>
    <col min="6657" max="6657" width="26.85546875" style="1" customWidth="1"/>
    <col min="6658" max="6661" width="8.28515625" style="1" customWidth="1"/>
    <col min="6662" max="6662" width="1.7109375" style="1" customWidth="1"/>
    <col min="6663" max="6666" width="8.28515625" style="1" customWidth="1"/>
    <col min="6667" max="6912" width="8.7109375" style="1"/>
    <col min="6913" max="6913" width="26.85546875" style="1" customWidth="1"/>
    <col min="6914" max="6917" width="8.28515625" style="1" customWidth="1"/>
    <col min="6918" max="6918" width="1.7109375" style="1" customWidth="1"/>
    <col min="6919" max="6922" width="8.28515625" style="1" customWidth="1"/>
    <col min="6923" max="7168" width="8.7109375" style="1"/>
    <col min="7169" max="7169" width="26.85546875" style="1" customWidth="1"/>
    <col min="7170" max="7173" width="8.28515625" style="1" customWidth="1"/>
    <col min="7174" max="7174" width="1.7109375" style="1" customWidth="1"/>
    <col min="7175" max="7178" width="8.28515625" style="1" customWidth="1"/>
    <col min="7179" max="7424" width="8.7109375" style="1"/>
    <col min="7425" max="7425" width="26.85546875" style="1" customWidth="1"/>
    <col min="7426" max="7429" width="8.28515625" style="1" customWidth="1"/>
    <col min="7430" max="7430" width="1.7109375" style="1" customWidth="1"/>
    <col min="7431" max="7434" width="8.28515625" style="1" customWidth="1"/>
    <col min="7435" max="7680" width="8.7109375" style="1"/>
    <col min="7681" max="7681" width="26.85546875" style="1" customWidth="1"/>
    <col min="7682" max="7685" width="8.28515625" style="1" customWidth="1"/>
    <col min="7686" max="7686" width="1.7109375" style="1" customWidth="1"/>
    <col min="7687" max="7690" width="8.28515625" style="1" customWidth="1"/>
    <col min="7691" max="7936" width="8.7109375" style="1"/>
    <col min="7937" max="7937" width="26.85546875" style="1" customWidth="1"/>
    <col min="7938" max="7941" width="8.28515625" style="1" customWidth="1"/>
    <col min="7942" max="7942" width="1.7109375" style="1" customWidth="1"/>
    <col min="7943" max="7946" width="8.28515625" style="1" customWidth="1"/>
    <col min="7947" max="8192" width="8.7109375" style="1"/>
    <col min="8193" max="8193" width="26.85546875" style="1" customWidth="1"/>
    <col min="8194" max="8197" width="8.28515625" style="1" customWidth="1"/>
    <col min="8198" max="8198" width="1.7109375" style="1" customWidth="1"/>
    <col min="8199" max="8202" width="8.28515625" style="1" customWidth="1"/>
    <col min="8203" max="8448" width="8.7109375" style="1"/>
    <col min="8449" max="8449" width="26.85546875" style="1" customWidth="1"/>
    <col min="8450" max="8453" width="8.28515625" style="1" customWidth="1"/>
    <col min="8454" max="8454" width="1.7109375" style="1" customWidth="1"/>
    <col min="8455" max="8458" width="8.28515625" style="1" customWidth="1"/>
    <col min="8459" max="8704" width="8.7109375" style="1"/>
    <col min="8705" max="8705" width="26.85546875" style="1" customWidth="1"/>
    <col min="8706" max="8709" width="8.28515625" style="1" customWidth="1"/>
    <col min="8710" max="8710" width="1.7109375" style="1" customWidth="1"/>
    <col min="8711" max="8714" width="8.28515625" style="1" customWidth="1"/>
    <col min="8715" max="8960" width="8.7109375" style="1"/>
    <col min="8961" max="8961" width="26.85546875" style="1" customWidth="1"/>
    <col min="8962" max="8965" width="8.28515625" style="1" customWidth="1"/>
    <col min="8966" max="8966" width="1.7109375" style="1" customWidth="1"/>
    <col min="8967" max="8970" width="8.28515625" style="1" customWidth="1"/>
    <col min="8971" max="9216" width="8.7109375" style="1"/>
    <col min="9217" max="9217" width="26.85546875" style="1" customWidth="1"/>
    <col min="9218" max="9221" width="8.28515625" style="1" customWidth="1"/>
    <col min="9222" max="9222" width="1.7109375" style="1" customWidth="1"/>
    <col min="9223" max="9226" width="8.28515625" style="1" customWidth="1"/>
    <col min="9227" max="9472" width="8.7109375" style="1"/>
    <col min="9473" max="9473" width="26.85546875" style="1" customWidth="1"/>
    <col min="9474" max="9477" width="8.28515625" style="1" customWidth="1"/>
    <col min="9478" max="9478" width="1.7109375" style="1" customWidth="1"/>
    <col min="9479" max="9482" width="8.28515625" style="1" customWidth="1"/>
    <col min="9483" max="9728" width="8.7109375" style="1"/>
    <col min="9729" max="9729" width="26.85546875" style="1" customWidth="1"/>
    <col min="9730" max="9733" width="8.28515625" style="1" customWidth="1"/>
    <col min="9734" max="9734" width="1.7109375" style="1" customWidth="1"/>
    <col min="9735" max="9738" width="8.28515625" style="1" customWidth="1"/>
    <col min="9739" max="9984" width="8.7109375" style="1"/>
    <col min="9985" max="9985" width="26.85546875" style="1" customWidth="1"/>
    <col min="9986" max="9989" width="8.28515625" style="1" customWidth="1"/>
    <col min="9990" max="9990" width="1.7109375" style="1" customWidth="1"/>
    <col min="9991" max="9994" width="8.28515625" style="1" customWidth="1"/>
    <col min="9995" max="10240" width="8.7109375" style="1"/>
    <col min="10241" max="10241" width="26.85546875" style="1" customWidth="1"/>
    <col min="10242" max="10245" width="8.28515625" style="1" customWidth="1"/>
    <col min="10246" max="10246" width="1.7109375" style="1" customWidth="1"/>
    <col min="10247" max="10250" width="8.28515625" style="1" customWidth="1"/>
    <col min="10251" max="10496" width="8.7109375" style="1"/>
    <col min="10497" max="10497" width="26.85546875" style="1" customWidth="1"/>
    <col min="10498" max="10501" width="8.28515625" style="1" customWidth="1"/>
    <col min="10502" max="10502" width="1.7109375" style="1" customWidth="1"/>
    <col min="10503" max="10506" width="8.28515625" style="1" customWidth="1"/>
    <col min="10507" max="10752" width="8.7109375" style="1"/>
    <col min="10753" max="10753" width="26.85546875" style="1" customWidth="1"/>
    <col min="10754" max="10757" width="8.28515625" style="1" customWidth="1"/>
    <col min="10758" max="10758" width="1.7109375" style="1" customWidth="1"/>
    <col min="10759" max="10762" width="8.28515625" style="1" customWidth="1"/>
    <col min="10763" max="11008" width="8.7109375" style="1"/>
    <col min="11009" max="11009" width="26.85546875" style="1" customWidth="1"/>
    <col min="11010" max="11013" width="8.28515625" style="1" customWidth="1"/>
    <col min="11014" max="11014" width="1.7109375" style="1" customWidth="1"/>
    <col min="11015" max="11018" width="8.28515625" style="1" customWidth="1"/>
    <col min="11019" max="11264" width="8.7109375" style="1"/>
    <col min="11265" max="11265" width="26.85546875" style="1" customWidth="1"/>
    <col min="11266" max="11269" width="8.28515625" style="1" customWidth="1"/>
    <col min="11270" max="11270" width="1.7109375" style="1" customWidth="1"/>
    <col min="11271" max="11274" width="8.28515625" style="1" customWidth="1"/>
    <col min="11275" max="11520" width="8.7109375" style="1"/>
    <col min="11521" max="11521" width="26.85546875" style="1" customWidth="1"/>
    <col min="11522" max="11525" width="8.28515625" style="1" customWidth="1"/>
    <col min="11526" max="11526" width="1.7109375" style="1" customWidth="1"/>
    <col min="11527" max="11530" width="8.28515625" style="1" customWidth="1"/>
    <col min="11531" max="11776" width="8.7109375" style="1"/>
    <col min="11777" max="11777" width="26.85546875" style="1" customWidth="1"/>
    <col min="11778" max="11781" width="8.28515625" style="1" customWidth="1"/>
    <col min="11782" max="11782" width="1.7109375" style="1" customWidth="1"/>
    <col min="11783" max="11786" width="8.28515625" style="1" customWidth="1"/>
    <col min="11787" max="12032" width="8.7109375" style="1"/>
    <col min="12033" max="12033" width="26.85546875" style="1" customWidth="1"/>
    <col min="12034" max="12037" width="8.28515625" style="1" customWidth="1"/>
    <col min="12038" max="12038" width="1.7109375" style="1" customWidth="1"/>
    <col min="12039" max="12042" width="8.28515625" style="1" customWidth="1"/>
    <col min="12043" max="12288" width="8.7109375" style="1"/>
    <col min="12289" max="12289" width="26.85546875" style="1" customWidth="1"/>
    <col min="12290" max="12293" width="8.28515625" style="1" customWidth="1"/>
    <col min="12294" max="12294" width="1.7109375" style="1" customWidth="1"/>
    <col min="12295" max="12298" width="8.28515625" style="1" customWidth="1"/>
    <col min="12299" max="12544" width="8.7109375" style="1"/>
    <col min="12545" max="12545" width="26.85546875" style="1" customWidth="1"/>
    <col min="12546" max="12549" width="8.28515625" style="1" customWidth="1"/>
    <col min="12550" max="12550" width="1.7109375" style="1" customWidth="1"/>
    <col min="12551" max="12554" width="8.28515625" style="1" customWidth="1"/>
    <col min="12555" max="12800" width="8.7109375" style="1"/>
    <col min="12801" max="12801" width="26.85546875" style="1" customWidth="1"/>
    <col min="12802" max="12805" width="8.28515625" style="1" customWidth="1"/>
    <col min="12806" max="12806" width="1.7109375" style="1" customWidth="1"/>
    <col min="12807" max="12810" width="8.28515625" style="1" customWidth="1"/>
    <col min="12811" max="13056" width="8.7109375" style="1"/>
    <col min="13057" max="13057" width="26.85546875" style="1" customWidth="1"/>
    <col min="13058" max="13061" width="8.28515625" style="1" customWidth="1"/>
    <col min="13062" max="13062" width="1.7109375" style="1" customWidth="1"/>
    <col min="13063" max="13066" width="8.28515625" style="1" customWidth="1"/>
    <col min="13067" max="13312" width="8.7109375" style="1"/>
    <col min="13313" max="13313" width="26.85546875" style="1" customWidth="1"/>
    <col min="13314" max="13317" width="8.28515625" style="1" customWidth="1"/>
    <col min="13318" max="13318" width="1.7109375" style="1" customWidth="1"/>
    <col min="13319" max="13322" width="8.28515625" style="1" customWidth="1"/>
    <col min="13323" max="13568" width="8.7109375" style="1"/>
    <col min="13569" max="13569" width="26.85546875" style="1" customWidth="1"/>
    <col min="13570" max="13573" width="8.28515625" style="1" customWidth="1"/>
    <col min="13574" max="13574" width="1.7109375" style="1" customWidth="1"/>
    <col min="13575" max="13578" width="8.28515625" style="1" customWidth="1"/>
    <col min="13579" max="13824" width="8.7109375" style="1"/>
    <col min="13825" max="13825" width="26.85546875" style="1" customWidth="1"/>
    <col min="13826" max="13829" width="8.28515625" style="1" customWidth="1"/>
    <col min="13830" max="13830" width="1.7109375" style="1" customWidth="1"/>
    <col min="13831" max="13834" width="8.28515625" style="1" customWidth="1"/>
    <col min="13835" max="14080" width="8.7109375" style="1"/>
    <col min="14081" max="14081" width="26.85546875" style="1" customWidth="1"/>
    <col min="14082" max="14085" width="8.28515625" style="1" customWidth="1"/>
    <col min="14086" max="14086" width="1.7109375" style="1" customWidth="1"/>
    <col min="14087" max="14090" width="8.28515625" style="1" customWidth="1"/>
    <col min="14091" max="14336" width="8.7109375" style="1"/>
    <col min="14337" max="14337" width="26.85546875" style="1" customWidth="1"/>
    <col min="14338" max="14341" width="8.28515625" style="1" customWidth="1"/>
    <col min="14342" max="14342" width="1.7109375" style="1" customWidth="1"/>
    <col min="14343" max="14346" width="8.28515625" style="1" customWidth="1"/>
    <col min="14347" max="14592" width="8.7109375" style="1"/>
    <col min="14593" max="14593" width="26.85546875" style="1" customWidth="1"/>
    <col min="14594" max="14597" width="8.28515625" style="1" customWidth="1"/>
    <col min="14598" max="14598" width="1.7109375" style="1" customWidth="1"/>
    <col min="14599" max="14602" width="8.28515625" style="1" customWidth="1"/>
    <col min="14603" max="14848" width="8.7109375" style="1"/>
    <col min="14849" max="14849" width="26.85546875" style="1" customWidth="1"/>
    <col min="14850" max="14853" width="8.28515625" style="1" customWidth="1"/>
    <col min="14854" max="14854" width="1.7109375" style="1" customWidth="1"/>
    <col min="14855" max="14858" width="8.28515625" style="1" customWidth="1"/>
    <col min="14859" max="15104" width="8.7109375" style="1"/>
    <col min="15105" max="15105" width="26.85546875" style="1" customWidth="1"/>
    <col min="15106" max="15109" width="8.28515625" style="1" customWidth="1"/>
    <col min="15110" max="15110" width="1.7109375" style="1" customWidth="1"/>
    <col min="15111" max="15114" width="8.28515625" style="1" customWidth="1"/>
    <col min="15115" max="15360" width="8.7109375" style="1"/>
    <col min="15361" max="15361" width="26.85546875" style="1" customWidth="1"/>
    <col min="15362" max="15365" width="8.28515625" style="1" customWidth="1"/>
    <col min="15366" max="15366" width="1.7109375" style="1" customWidth="1"/>
    <col min="15367" max="15370" width="8.28515625" style="1" customWidth="1"/>
    <col min="15371" max="15616" width="8.7109375" style="1"/>
    <col min="15617" max="15617" width="26.85546875" style="1" customWidth="1"/>
    <col min="15618" max="15621" width="8.28515625" style="1" customWidth="1"/>
    <col min="15622" max="15622" width="1.7109375" style="1" customWidth="1"/>
    <col min="15623" max="15626" width="8.28515625" style="1" customWidth="1"/>
    <col min="15627" max="15872" width="8.7109375" style="1"/>
    <col min="15873" max="15873" width="26.85546875" style="1" customWidth="1"/>
    <col min="15874" max="15877" width="8.28515625" style="1" customWidth="1"/>
    <col min="15878" max="15878" width="1.7109375" style="1" customWidth="1"/>
    <col min="15879" max="15882" width="8.28515625" style="1" customWidth="1"/>
    <col min="15883" max="16128" width="8.7109375" style="1"/>
    <col min="16129" max="16129" width="26.85546875" style="1" customWidth="1"/>
    <col min="16130" max="16133" width="8.285156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119</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s="38" customFormat="1" x14ac:dyDescent="0.2">
      <c r="A7" s="111" t="s">
        <v>23</v>
      </c>
      <c r="B7" s="112">
        <f>SUM($B8:$B11)</f>
        <v>6915</v>
      </c>
      <c r="C7" s="113">
        <f>SUM($C8:$C11)</f>
        <v>10227</v>
      </c>
      <c r="D7" s="112">
        <f>SUM($D8:$D11)</f>
        <v>31758</v>
      </c>
      <c r="E7" s="113">
        <f>SUM($E8:$E11)</f>
        <v>50845</v>
      </c>
      <c r="F7" s="114"/>
      <c r="G7" s="112">
        <f>B7-C7</f>
        <v>-3312</v>
      </c>
      <c r="H7" s="113">
        <f>D7-E7</f>
        <v>-19087</v>
      </c>
      <c r="I7" s="115">
        <f>IF(C7=0, "-", IF(G7/C7&lt;10, G7/C7, "&gt;999%"))</f>
        <v>-0.32384863596362568</v>
      </c>
      <c r="J7" s="116">
        <f>IF(E7=0, "-", IF(H7/E7&lt;10, H7/E7, "&gt;999%"))</f>
        <v>-0.37539581079752188</v>
      </c>
    </row>
    <row r="8" spans="1:10" ht="15" x14ac:dyDescent="0.25">
      <c r="A8" s="117" t="s">
        <v>120</v>
      </c>
      <c r="B8" s="55">
        <v>3889</v>
      </c>
      <c r="C8" s="56">
        <v>5681</v>
      </c>
      <c r="D8" s="55">
        <v>16776</v>
      </c>
      <c r="E8" s="56">
        <v>25529</v>
      </c>
      <c r="F8" s="57"/>
      <c r="G8" s="55">
        <f>B8-C8</f>
        <v>-1792</v>
      </c>
      <c r="H8" s="56">
        <f>D8-E8</f>
        <v>-8753</v>
      </c>
      <c r="I8" s="118">
        <f>IF(C8=0, "-", IF(G8/C8&lt;10, G8/C8, "&gt;999%"))</f>
        <v>-0.31543742298891042</v>
      </c>
      <c r="J8" s="119">
        <f>IF(E8=0, "-", IF(H8/E8&lt;10, H8/E8, "&gt;999%"))</f>
        <v>-0.34286497708488384</v>
      </c>
    </row>
    <row r="9" spans="1:10" ht="15" x14ac:dyDescent="0.25">
      <c r="A9" s="117" t="s">
        <v>121</v>
      </c>
      <c r="B9" s="55">
        <v>2718</v>
      </c>
      <c r="C9" s="56">
        <v>3228</v>
      </c>
      <c r="D9" s="55">
        <v>11835</v>
      </c>
      <c r="E9" s="56">
        <v>19638</v>
      </c>
      <c r="F9" s="57"/>
      <c r="G9" s="55">
        <f>B9-C9</f>
        <v>-510</v>
      </c>
      <c r="H9" s="56">
        <f>D9-E9</f>
        <v>-7803</v>
      </c>
      <c r="I9" s="118">
        <f>IF(C9=0, "-", IF(G9/C9&lt;10, G9/C9, "&gt;999%"))</f>
        <v>-0.15799256505576209</v>
      </c>
      <c r="J9" s="119">
        <f>IF(E9=0, "-", IF(H9/E9&lt;10, H9/E9, "&gt;999%"))</f>
        <v>-0.39734188817598531</v>
      </c>
    </row>
    <row r="10" spans="1:10" ht="15" x14ac:dyDescent="0.25">
      <c r="A10" s="117" t="s">
        <v>122</v>
      </c>
      <c r="B10" s="55">
        <v>121</v>
      </c>
      <c r="C10" s="56">
        <v>191</v>
      </c>
      <c r="D10" s="55">
        <v>936</v>
      </c>
      <c r="E10" s="56">
        <v>1405</v>
      </c>
      <c r="F10" s="57"/>
      <c r="G10" s="55">
        <f>B10-C10</f>
        <v>-70</v>
      </c>
      <c r="H10" s="56">
        <f>D10-E10</f>
        <v>-469</v>
      </c>
      <c r="I10" s="118">
        <f>IF(C10=0, "-", IF(G10/C10&lt;10, G10/C10, "&gt;999%"))</f>
        <v>-0.36649214659685864</v>
      </c>
      <c r="J10" s="119">
        <f>IF(E10=0, "-", IF(H10/E10&lt;10, H10/E10, "&gt;999%"))</f>
        <v>-0.33380782918149465</v>
      </c>
    </row>
    <row r="11" spans="1:10" ht="15" x14ac:dyDescent="0.25">
      <c r="A11" s="117" t="s">
        <v>123</v>
      </c>
      <c r="B11" s="55">
        <v>187</v>
      </c>
      <c r="C11" s="56">
        <v>1127</v>
      </c>
      <c r="D11" s="55">
        <v>2211</v>
      </c>
      <c r="E11" s="56">
        <v>4273</v>
      </c>
      <c r="F11" s="57"/>
      <c r="G11" s="55">
        <f>B11-C11</f>
        <v>-940</v>
      </c>
      <c r="H11" s="56">
        <f>D11-E11</f>
        <v>-2062</v>
      </c>
      <c r="I11" s="118">
        <f>IF(C11=0, "-", IF(G11/C11&lt;10, G11/C11, "&gt;999%"))</f>
        <v>-0.83407275953859805</v>
      </c>
      <c r="J11" s="119">
        <f>IF(E11=0, "-", IF(H11/E11&lt;10, H11/E11, "&gt;999%"))</f>
        <v>-0.48256494266323424</v>
      </c>
    </row>
    <row r="12" spans="1:10" ht="15" x14ac:dyDescent="0.25">
      <c r="A12" s="20"/>
      <c r="B12" s="55"/>
      <c r="C12" s="56"/>
      <c r="D12" s="55"/>
      <c r="E12" s="56"/>
      <c r="F12" s="57"/>
      <c r="G12" s="55"/>
      <c r="H12" s="56"/>
      <c r="I12" s="118"/>
      <c r="J12" s="119"/>
    </row>
    <row r="13" spans="1:10" s="38" customFormat="1" x14ac:dyDescent="0.2">
      <c r="A13" s="111" t="s">
        <v>24</v>
      </c>
      <c r="B13" s="112">
        <f>SUM($B14:$B17)</f>
        <v>14190</v>
      </c>
      <c r="C13" s="113">
        <f>SUM($C14:$C17)</f>
        <v>16217</v>
      </c>
      <c r="D13" s="112">
        <f>SUM($D14:$D17)</f>
        <v>58983</v>
      </c>
      <c r="E13" s="113">
        <f>SUM($E14:$E17)</f>
        <v>72402</v>
      </c>
      <c r="F13" s="114"/>
      <c r="G13" s="112">
        <f>B13-C13</f>
        <v>-2027</v>
      </c>
      <c r="H13" s="113">
        <f>D13-E13</f>
        <v>-13419</v>
      </c>
      <c r="I13" s="115">
        <f>IF(C13=0, "-", IF(G13/C13&lt;10, G13/C13, "&gt;999%"))</f>
        <v>-0.12499229203921811</v>
      </c>
      <c r="J13" s="116">
        <f>IF(E13=0, "-", IF(H13/E13&lt;10, H13/E13, "&gt;999%"))</f>
        <v>-0.18534018397281843</v>
      </c>
    </row>
    <row r="14" spans="1:10" ht="15" x14ac:dyDescent="0.25">
      <c r="A14" s="117" t="s">
        <v>120</v>
      </c>
      <c r="B14" s="55">
        <v>8243</v>
      </c>
      <c r="C14" s="56">
        <v>9161</v>
      </c>
      <c r="D14" s="55">
        <v>31923</v>
      </c>
      <c r="E14" s="56">
        <v>37173</v>
      </c>
      <c r="F14" s="57"/>
      <c r="G14" s="55">
        <f>B14-C14</f>
        <v>-918</v>
      </c>
      <c r="H14" s="56">
        <f>D14-E14</f>
        <v>-5250</v>
      </c>
      <c r="I14" s="118">
        <f>IF(C14=0, "-", IF(G14/C14&lt;10, G14/C14, "&gt;999%"))</f>
        <v>-0.10020740093876214</v>
      </c>
      <c r="J14" s="119">
        <f>IF(E14=0, "-", IF(H14/E14&lt;10, H14/E14, "&gt;999%"))</f>
        <v>-0.14123153902025665</v>
      </c>
    </row>
    <row r="15" spans="1:10" ht="15" x14ac:dyDescent="0.25">
      <c r="A15" s="117" t="s">
        <v>121</v>
      </c>
      <c r="B15" s="55">
        <v>5542</v>
      </c>
      <c r="C15" s="56">
        <v>5604</v>
      </c>
      <c r="D15" s="55">
        <v>22813</v>
      </c>
      <c r="E15" s="56">
        <v>28996</v>
      </c>
      <c r="F15" s="57"/>
      <c r="G15" s="55">
        <f>B15-C15</f>
        <v>-62</v>
      </c>
      <c r="H15" s="56">
        <f>D15-E15</f>
        <v>-6183</v>
      </c>
      <c r="I15" s="118">
        <f>IF(C15=0, "-", IF(G15/C15&lt;10, G15/C15, "&gt;999%"))</f>
        <v>-1.1063526052819414E-2</v>
      </c>
      <c r="J15" s="119">
        <f>IF(E15=0, "-", IF(H15/E15&lt;10, H15/E15, "&gt;999%"))</f>
        <v>-0.21323630845633881</v>
      </c>
    </row>
    <row r="16" spans="1:10" ht="15" x14ac:dyDescent="0.25">
      <c r="A16" s="117" t="s">
        <v>122</v>
      </c>
      <c r="B16" s="55">
        <v>222</v>
      </c>
      <c r="C16" s="56">
        <v>185</v>
      </c>
      <c r="D16" s="55">
        <v>1647</v>
      </c>
      <c r="E16" s="56">
        <v>1338</v>
      </c>
      <c r="F16" s="57"/>
      <c r="G16" s="55">
        <f>B16-C16</f>
        <v>37</v>
      </c>
      <c r="H16" s="56">
        <f>D16-E16</f>
        <v>309</v>
      </c>
      <c r="I16" s="118">
        <f>IF(C16=0, "-", IF(G16/C16&lt;10, G16/C16, "&gt;999%"))</f>
        <v>0.2</v>
      </c>
      <c r="J16" s="119">
        <f>IF(E16=0, "-", IF(H16/E16&lt;10, H16/E16, "&gt;999%"))</f>
        <v>0.23094170403587444</v>
      </c>
    </row>
    <row r="17" spans="1:10" ht="15" x14ac:dyDescent="0.25">
      <c r="A17" s="117" t="s">
        <v>123</v>
      </c>
      <c r="B17" s="55">
        <v>183</v>
      </c>
      <c r="C17" s="56">
        <v>1267</v>
      </c>
      <c r="D17" s="55">
        <v>2600</v>
      </c>
      <c r="E17" s="56">
        <v>4895</v>
      </c>
      <c r="F17" s="57"/>
      <c r="G17" s="55">
        <f>B17-C17</f>
        <v>-1084</v>
      </c>
      <c r="H17" s="56">
        <f>D17-E17</f>
        <v>-2295</v>
      </c>
      <c r="I17" s="118">
        <f>IF(C17=0, "-", IF(G17/C17&lt;10, G17/C17, "&gt;999%"))</f>
        <v>-0.85556432517758485</v>
      </c>
      <c r="J17" s="119">
        <f>IF(E17=0, "-", IF(H17/E17&lt;10, H17/E17, "&gt;999%"))</f>
        <v>-0.46884576098059244</v>
      </c>
    </row>
    <row r="18" spans="1:10" x14ac:dyDescent="0.2">
      <c r="A18" s="16"/>
      <c r="B18" s="106"/>
      <c r="C18" s="107"/>
      <c r="D18" s="106"/>
      <c r="E18" s="107"/>
      <c r="F18" s="108"/>
      <c r="G18" s="106"/>
      <c r="H18" s="107"/>
      <c r="I18" s="109"/>
      <c r="J18" s="110"/>
    </row>
    <row r="19" spans="1:10" s="38" customFormat="1" x14ac:dyDescent="0.2">
      <c r="A19" s="111" t="s">
        <v>25</v>
      </c>
      <c r="B19" s="112">
        <f>SUM($B20:$B23)</f>
        <v>6994</v>
      </c>
      <c r="C19" s="113">
        <f>SUM($C20:$C23)</f>
        <v>6396</v>
      </c>
      <c r="D19" s="112">
        <f>SUM($D20:$D23)</f>
        <v>24496</v>
      </c>
      <c r="E19" s="113">
        <f>SUM($E20:$E23)</f>
        <v>29057</v>
      </c>
      <c r="F19" s="114"/>
      <c r="G19" s="112">
        <f>B19-C19</f>
        <v>598</v>
      </c>
      <c r="H19" s="113">
        <f>D19-E19</f>
        <v>-4561</v>
      </c>
      <c r="I19" s="115">
        <f>IF(C19=0, "-", IF(G19/C19&lt;10, G19/C19, "&gt;999%"))</f>
        <v>9.3495934959349589E-2</v>
      </c>
      <c r="J19" s="116">
        <f>IF(E19=0, "-", IF(H19/E19&lt;10, H19/E19, "&gt;999%"))</f>
        <v>-0.1569673400557525</v>
      </c>
    </row>
    <row r="20" spans="1:10" ht="15" x14ac:dyDescent="0.25">
      <c r="A20" s="117" t="s">
        <v>120</v>
      </c>
      <c r="B20" s="55">
        <v>1606</v>
      </c>
      <c r="C20" s="56">
        <v>1563</v>
      </c>
      <c r="D20" s="55">
        <v>6057</v>
      </c>
      <c r="E20" s="56">
        <v>7646</v>
      </c>
      <c r="F20" s="57"/>
      <c r="G20" s="55">
        <f>B20-C20</f>
        <v>43</v>
      </c>
      <c r="H20" s="56">
        <f>D20-E20</f>
        <v>-1589</v>
      </c>
      <c r="I20" s="118">
        <f>IF(C20=0, "-", IF(G20/C20&lt;10, G20/C20, "&gt;999%"))</f>
        <v>2.7511196417146513E-2</v>
      </c>
      <c r="J20" s="119">
        <f>IF(E20=0, "-", IF(H20/E20&lt;10, H20/E20, "&gt;999%"))</f>
        <v>-0.20782108291917342</v>
      </c>
    </row>
    <row r="21" spans="1:10" ht="15" x14ac:dyDescent="0.25">
      <c r="A21" s="117" t="s">
        <v>121</v>
      </c>
      <c r="B21" s="55">
        <v>5139</v>
      </c>
      <c r="C21" s="56">
        <v>4436</v>
      </c>
      <c r="D21" s="55">
        <v>16924</v>
      </c>
      <c r="E21" s="56">
        <v>19335</v>
      </c>
      <c r="F21" s="57"/>
      <c r="G21" s="55">
        <f>B21-C21</f>
        <v>703</v>
      </c>
      <c r="H21" s="56">
        <f>D21-E21</f>
        <v>-2411</v>
      </c>
      <c r="I21" s="118">
        <f>IF(C21=0, "-", IF(G21/C21&lt;10, G21/C21, "&gt;999%"))</f>
        <v>0.15847610459873759</v>
      </c>
      <c r="J21" s="119">
        <f>IF(E21=0, "-", IF(H21/E21&lt;10, H21/E21, "&gt;999%"))</f>
        <v>-0.12469614688388932</v>
      </c>
    </row>
    <row r="22" spans="1:10" ht="15" x14ac:dyDescent="0.25">
      <c r="A22" s="117" t="s">
        <v>122</v>
      </c>
      <c r="B22" s="55">
        <v>158</v>
      </c>
      <c r="C22" s="56">
        <v>280</v>
      </c>
      <c r="D22" s="55">
        <v>1102</v>
      </c>
      <c r="E22" s="56">
        <v>1502</v>
      </c>
      <c r="F22" s="57"/>
      <c r="G22" s="55">
        <f>B22-C22</f>
        <v>-122</v>
      </c>
      <c r="H22" s="56">
        <f>D22-E22</f>
        <v>-400</v>
      </c>
      <c r="I22" s="118">
        <f>IF(C22=0, "-", IF(G22/C22&lt;10, G22/C22, "&gt;999%"))</f>
        <v>-0.43571428571428572</v>
      </c>
      <c r="J22" s="119">
        <f>IF(E22=0, "-", IF(H22/E22&lt;10, H22/E22, "&gt;999%"))</f>
        <v>-0.26631158455392812</v>
      </c>
    </row>
    <row r="23" spans="1:10" ht="15" x14ac:dyDescent="0.25">
      <c r="A23" s="117" t="s">
        <v>123</v>
      </c>
      <c r="B23" s="55">
        <v>91</v>
      </c>
      <c r="C23" s="56">
        <v>117</v>
      </c>
      <c r="D23" s="55">
        <v>413</v>
      </c>
      <c r="E23" s="56">
        <v>574</v>
      </c>
      <c r="F23" s="57"/>
      <c r="G23" s="55">
        <f>B23-C23</f>
        <v>-26</v>
      </c>
      <c r="H23" s="56">
        <f>D23-E23</f>
        <v>-161</v>
      </c>
      <c r="I23" s="118">
        <f>IF(C23=0, "-", IF(G23/C23&lt;10, G23/C23, "&gt;999%"))</f>
        <v>-0.22222222222222221</v>
      </c>
      <c r="J23" s="119">
        <f>IF(E23=0, "-", IF(H23/E23&lt;10, H23/E23, "&gt;999%"))</f>
        <v>-0.28048780487804881</v>
      </c>
    </row>
    <row r="24" spans="1:10" ht="15" x14ac:dyDescent="0.25">
      <c r="A24" s="20"/>
      <c r="B24" s="55"/>
      <c r="C24" s="56"/>
      <c r="D24" s="55"/>
      <c r="E24" s="56"/>
      <c r="F24" s="57"/>
      <c r="G24" s="55"/>
      <c r="H24" s="56"/>
      <c r="I24" s="118"/>
      <c r="J24" s="119"/>
    </row>
    <row r="25" spans="1:10" s="38" customFormat="1" x14ac:dyDescent="0.2">
      <c r="A25" s="120" t="s">
        <v>124</v>
      </c>
      <c r="B25" s="112">
        <f>SUM($B26:$B29)</f>
        <v>28099</v>
      </c>
      <c r="C25" s="113">
        <f>SUM($C26:$C29)</f>
        <v>32840</v>
      </c>
      <c r="D25" s="112">
        <f>SUM($D26:$D29)</f>
        <v>115237</v>
      </c>
      <c r="E25" s="113">
        <f>SUM($E26:$E29)</f>
        <v>152304</v>
      </c>
      <c r="F25" s="114"/>
      <c r="G25" s="112">
        <f>B25-C25</f>
        <v>-4741</v>
      </c>
      <c r="H25" s="113">
        <f>D25-E25</f>
        <v>-37067</v>
      </c>
      <c r="I25" s="115">
        <f>IF(C25=0, "-", IF(G25/C25&lt;10, G25/C25, "&gt;999%"))</f>
        <v>-0.14436662606577344</v>
      </c>
      <c r="J25" s="116">
        <f>IF(E25=0, "-", IF(H25/E25&lt;10, H25/E25, "&gt;999%"))</f>
        <v>-0.24337509192142032</v>
      </c>
    </row>
    <row r="26" spans="1:10" ht="15" x14ac:dyDescent="0.25">
      <c r="A26" s="117" t="s">
        <v>120</v>
      </c>
      <c r="B26" s="55">
        <v>13738</v>
      </c>
      <c r="C26" s="56">
        <v>16405</v>
      </c>
      <c r="D26" s="55">
        <v>54756</v>
      </c>
      <c r="E26" s="56">
        <v>70348</v>
      </c>
      <c r="F26" s="57"/>
      <c r="G26" s="55">
        <f>B26-C26</f>
        <v>-2667</v>
      </c>
      <c r="H26" s="56">
        <f>D26-E26</f>
        <v>-15592</v>
      </c>
      <c r="I26" s="118">
        <f>IF(C26=0, "-", IF(G26/C26&lt;10, G26/C26, "&gt;999%"))</f>
        <v>-0.16257238646754038</v>
      </c>
      <c r="J26" s="119">
        <f>IF(E26=0, "-", IF(H26/E26&lt;10, H26/E26, "&gt;999%"))</f>
        <v>-0.22164098481833172</v>
      </c>
    </row>
    <row r="27" spans="1:10" ht="15" x14ac:dyDescent="0.25">
      <c r="A27" s="117" t="s">
        <v>121</v>
      </c>
      <c r="B27" s="55">
        <v>13399</v>
      </c>
      <c r="C27" s="56">
        <v>13268</v>
      </c>
      <c r="D27" s="55">
        <v>51572</v>
      </c>
      <c r="E27" s="56">
        <v>67969</v>
      </c>
      <c r="F27" s="57"/>
      <c r="G27" s="55">
        <f>B27-C27</f>
        <v>131</v>
      </c>
      <c r="H27" s="56">
        <f>D27-E27</f>
        <v>-16397</v>
      </c>
      <c r="I27" s="118">
        <f>IF(C27=0, "-", IF(G27/C27&lt;10, G27/C27, "&gt;999%"))</f>
        <v>9.8733795598432324E-3</v>
      </c>
      <c r="J27" s="119">
        <f>IF(E27=0, "-", IF(H27/E27&lt;10, H27/E27, "&gt;999%"))</f>
        <v>-0.24124233106269036</v>
      </c>
    </row>
    <row r="28" spans="1:10" ht="15" x14ac:dyDescent="0.25">
      <c r="A28" s="117" t="s">
        <v>122</v>
      </c>
      <c r="B28" s="55">
        <v>501</v>
      </c>
      <c r="C28" s="56">
        <v>656</v>
      </c>
      <c r="D28" s="55">
        <v>3685</v>
      </c>
      <c r="E28" s="56">
        <v>4245</v>
      </c>
      <c r="F28" s="57"/>
      <c r="G28" s="55">
        <f>B28-C28</f>
        <v>-155</v>
      </c>
      <c r="H28" s="56">
        <f>D28-E28</f>
        <v>-560</v>
      </c>
      <c r="I28" s="118">
        <f>IF(C28=0, "-", IF(G28/C28&lt;10, G28/C28, "&gt;999%"))</f>
        <v>-0.23628048780487804</v>
      </c>
      <c r="J28" s="119">
        <f>IF(E28=0, "-", IF(H28/E28&lt;10, H28/E28, "&gt;999%"))</f>
        <v>-0.13191990577149587</v>
      </c>
    </row>
    <row r="29" spans="1:10" ht="15" x14ac:dyDescent="0.25">
      <c r="A29" s="117" t="s">
        <v>123</v>
      </c>
      <c r="B29" s="55">
        <v>461</v>
      </c>
      <c r="C29" s="56">
        <v>2511</v>
      </c>
      <c r="D29" s="55">
        <v>5224</v>
      </c>
      <c r="E29" s="56">
        <v>9742</v>
      </c>
      <c r="F29" s="57"/>
      <c r="G29" s="55">
        <f>B29-C29</f>
        <v>-2050</v>
      </c>
      <c r="H29" s="56">
        <f>D29-E29</f>
        <v>-4518</v>
      </c>
      <c r="I29" s="118">
        <f>IF(C29=0, "-", IF(G29/C29&lt;10, G29/C29, "&gt;999%"))</f>
        <v>-0.8164078056551175</v>
      </c>
      <c r="J29" s="119">
        <f>IF(E29=0, "-", IF(H29/E29&lt;10, H29/E29, "&gt;999%"))</f>
        <v>-0.46376514062820778</v>
      </c>
    </row>
    <row r="30" spans="1:10" ht="15" x14ac:dyDescent="0.25">
      <c r="A30" s="20"/>
      <c r="B30" s="55"/>
      <c r="C30" s="56"/>
      <c r="D30" s="55"/>
      <c r="E30" s="56"/>
      <c r="F30" s="57"/>
      <c r="G30" s="55"/>
      <c r="H30" s="56"/>
      <c r="I30" s="118"/>
      <c r="J30" s="119"/>
    </row>
    <row r="31" spans="1:10" s="38" customFormat="1" x14ac:dyDescent="0.2">
      <c r="A31" s="16" t="s">
        <v>26</v>
      </c>
      <c r="B31" s="112">
        <v>1203</v>
      </c>
      <c r="C31" s="113">
        <v>1084</v>
      </c>
      <c r="D31" s="112">
        <v>4369</v>
      </c>
      <c r="E31" s="113">
        <v>5496</v>
      </c>
      <c r="F31" s="114"/>
      <c r="G31" s="112">
        <f>B31-C31</f>
        <v>119</v>
      </c>
      <c r="H31" s="113">
        <f>D31-E31</f>
        <v>-1127</v>
      </c>
      <c r="I31" s="115">
        <f>IF(C31=0, "-", IF(G31/C31&lt;10, G31/C31, "&gt;999%"))</f>
        <v>0.10977859778597786</v>
      </c>
      <c r="J31" s="116">
        <f>IF(E31=0, "-", IF(H31/E31&lt;10, H31/E31, "&gt;999%"))</f>
        <v>-0.20505822416302766</v>
      </c>
    </row>
    <row r="32" spans="1:10" x14ac:dyDescent="0.2">
      <c r="A32" s="81"/>
      <c r="B32" s="82"/>
      <c r="C32" s="83"/>
      <c r="D32" s="82"/>
      <c r="E32" s="83"/>
      <c r="F32" s="84"/>
      <c r="G32" s="82"/>
      <c r="H32" s="83"/>
      <c r="I32" s="85"/>
      <c r="J32" s="86"/>
    </row>
    <row r="33" spans="1:10" s="38" customFormat="1" x14ac:dyDescent="0.2">
      <c r="A33" s="12" t="s">
        <v>17</v>
      </c>
      <c r="B33" s="32">
        <f>SUM(B26:B32)</f>
        <v>29302</v>
      </c>
      <c r="C33" s="121">
        <f>SUM(C26:C32)</f>
        <v>33924</v>
      </c>
      <c r="D33" s="32">
        <f>SUM(D26:D32)</f>
        <v>119606</v>
      </c>
      <c r="E33" s="121">
        <f>SUM(E26:E32)</f>
        <v>157800</v>
      </c>
      <c r="F33" s="34"/>
      <c r="G33" s="32">
        <f>B33-C33</f>
        <v>-4622</v>
      </c>
      <c r="H33" s="33">
        <f>D33-E33</f>
        <v>-38194</v>
      </c>
      <c r="I33" s="35">
        <f>IF(C33=0, 0, G33/C33)</f>
        <v>-0.13624572573988916</v>
      </c>
      <c r="J33" s="36">
        <f>IF(E33=0, 0, H33/E33)</f>
        <v>-0.24204055766793409</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576E2-7D0C-44DA-B5C3-62493F873F1D}">
  <sheetPr>
    <pageSetUpPr fitToPage="1"/>
  </sheetPr>
  <dimension ref="A1:J42"/>
  <sheetViews>
    <sheetView tabSelected="1" workbookViewId="0">
      <selection activeCell="M1" sqref="M1"/>
    </sheetView>
  </sheetViews>
  <sheetFormatPr defaultRowHeight="12.75" x14ac:dyDescent="0.2"/>
  <cols>
    <col min="1" max="1" width="32.7109375" style="1" customWidth="1"/>
    <col min="2" max="5" width="10.140625" style="1" customWidth="1"/>
    <col min="6" max="6" width="1.7109375" style="1" customWidth="1"/>
    <col min="7" max="10" width="10.140625" style="1" customWidth="1"/>
    <col min="11" max="256" width="8.7109375" style="1"/>
    <col min="257" max="257" width="32.7109375" style="1" customWidth="1"/>
    <col min="258" max="261" width="10.140625" style="1" customWidth="1"/>
    <col min="262" max="262" width="1.7109375" style="1" customWidth="1"/>
    <col min="263" max="266" width="10.140625" style="1" customWidth="1"/>
    <col min="267" max="512" width="8.7109375" style="1"/>
    <col min="513" max="513" width="32.7109375" style="1" customWidth="1"/>
    <col min="514" max="517" width="10.140625" style="1" customWidth="1"/>
    <col min="518" max="518" width="1.7109375" style="1" customWidth="1"/>
    <col min="519" max="522" width="10.140625" style="1" customWidth="1"/>
    <col min="523" max="768" width="8.7109375" style="1"/>
    <col min="769" max="769" width="32.7109375" style="1" customWidth="1"/>
    <col min="770" max="773" width="10.140625" style="1" customWidth="1"/>
    <col min="774" max="774" width="1.7109375" style="1" customWidth="1"/>
    <col min="775" max="778" width="10.140625" style="1" customWidth="1"/>
    <col min="779" max="1024" width="8.7109375" style="1"/>
    <col min="1025" max="1025" width="32.7109375" style="1" customWidth="1"/>
    <col min="1026" max="1029" width="10.140625" style="1" customWidth="1"/>
    <col min="1030" max="1030" width="1.7109375" style="1" customWidth="1"/>
    <col min="1031" max="1034" width="10.140625" style="1" customWidth="1"/>
    <col min="1035" max="1280" width="8.7109375" style="1"/>
    <col min="1281" max="1281" width="32.7109375" style="1" customWidth="1"/>
    <col min="1282" max="1285" width="10.140625" style="1" customWidth="1"/>
    <col min="1286" max="1286" width="1.7109375" style="1" customWidth="1"/>
    <col min="1287" max="1290" width="10.140625" style="1" customWidth="1"/>
    <col min="1291" max="1536" width="8.7109375" style="1"/>
    <col min="1537" max="1537" width="32.7109375" style="1" customWidth="1"/>
    <col min="1538" max="1541" width="10.140625" style="1" customWidth="1"/>
    <col min="1542" max="1542" width="1.7109375" style="1" customWidth="1"/>
    <col min="1543" max="1546" width="10.140625" style="1" customWidth="1"/>
    <col min="1547" max="1792" width="8.7109375" style="1"/>
    <col min="1793" max="1793" width="32.7109375" style="1" customWidth="1"/>
    <col min="1794" max="1797" width="10.140625" style="1" customWidth="1"/>
    <col min="1798" max="1798" width="1.7109375" style="1" customWidth="1"/>
    <col min="1799" max="1802" width="10.140625" style="1" customWidth="1"/>
    <col min="1803" max="2048" width="8.7109375" style="1"/>
    <col min="2049" max="2049" width="32.7109375" style="1" customWidth="1"/>
    <col min="2050" max="2053" width="10.140625" style="1" customWidth="1"/>
    <col min="2054" max="2054" width="1.7109375" style="1" customWidth="1"/>
    <col min="2055" max="2058" width="10.140625" style="1" customWidth="1"/>
    <col min="2059" max="2304" width="8.7109375" style="1"/>
    <col min="2305" max="2305" width="32.7109375" style="1" customWidth="1"/>
    <col min="2306" max="2309" width="10.140625" style="1" customWidth="1"/>
    <col min="2310" max="2310" width="1.7109375" style="1" customWidth="1"/>
    <col min="2311" max="2314" width="10.140625" style="1" customWidth="1"/>
    <col min="2315" max="2560" width="8.7109375" style="1"/>
    <col min="2561" max="2561" width="32.7109375" style="1" customWidth="1"/>
    <col min="2562" max="2565" width="10.140625" style="1" customWidth="1"/>
    <col min="2566" max="2566" width="1.7109375" style="1" customWidth="1"/>
    <col min="2567" max="2570" width="10.140625" style="1" customWidth="1"/>
    <col min="2571" max="2816" width="8.7109375" style="1"/>
    <col min="2817" max="2817" width="32.7109375" style="1" customWidth="1"/>
    <col min="2818" max="2821" width="10.140625" style="1" customWidth="1"/>
    <col min="2822" max="2822" width="1.7109375" style="1" customWidth="1"/>
    <col min="2823" max="2826" width="10.140625" style="1" customWidth="1"/>
    <col min="2827" max="3072" width="8.7109375" style="1"/>
    <col min="3073" max="3073" width="32.7109375" style="1" customWidth="1"/>
    <col min="3074" max="3077" width="10.140625" style="1" customWidth="1"/>
    <col min="3078" max="3078" width="1.7109375" style="1" customWidth="1"/>
    <col min="3079" max="3082" width="10.140625" style="1" customWidth="1"/>
    <col min="3083" max="3328" width="8.7109375" style="1"/>
    <col min="3329" max="3329" width="32.7109375" style="1" customWidth="1"/>
    <col min="3330" max="3333" width="10.140625" style="1" customWidth="1"/>
    <col min="3334" max="3334" width="1.7109375" style="1" customWidth="1"/>
    <col min="3335" max="3338" width="10.140625" style="1" customWidth="1"/>
    <col min="3339" max="3584" width="8.7109375" style="1"/>
    <col min="3585" max="3585" width="32.7109375" style="1" customWidth="1"/>
    <col min="3586" max="3589" width="10.140625" style="1" customWidth="1"/>
    <col min="3590" max="3590" width="1.7109375" style="1" customWidth="1"/>
    <col min="3591" max="3594" width="10.140625" style="1" customWidth="1"/>
    <col min="3595" max="3840" width="8.7109375" style="1"/>
    <col min="3841" max="3841" width="32.7109375" style="1" customWidth="1"/>
    <col min="3842" max="3845" width="10.140625" style="1" customWidth="1"/>
    <col min="3846" max="3846" width="1.7109375" style="1" customWidth="1"/>
    <col min="3847" max="3850" width="10.140625" style="1" customWidth="1"/>
    <col min="3851" max="4096" width="8.7109375" style="1"/>
    <col min="4097" max="4097" width="32.7109375" style="1" customWidth="1"/>
    <col min="4098" max="4101" width="10.140625" style="1" customWidth="1"/>
    <col min="4102" max="4102" width="1.7109375" style="1" customWidth="1"/>
    <col min="4103" max="4106" width="10.140625" style="1" customWidth="1"/>
    <col min="4107" max="4352" width="8.7109375" style="1"/>
    <col min="4353" max="4353" width="32.7109375" style="1" customWidth="1"/>
    <col min="4354" max="4357" width="10.140625" style="1" customWidth="1"/>
    <col min="4358" max="4358" width="1.7109375" style="1" customWidth="1"/>
    <col min="4359" max="4362" width="10.140625" style="1" customWidth="1"/>
    <col min="4363" max="4608" width="8.7109375" style="1"/>
    <col min="4609" max="4609" width="32.7109375" style="1" customWidth="1"/>
    <col min="4610" max="4613" width="10.140625" style="1" customWidth="1"/>
    <col min="4614" max="4614" width="1.7109375" style="1" customWidth="1"/>
    <col min="4615" max="4618" width="10.140625" style="1" customWidth="1"/>
    <col min="4619" max="4864" width="8.7109375" style="1"/>
    <col min="4865" max="4865" width="32.7109375" style="1" customWidth="1"/>
    <col min="4866" max="4869" width="10.140625" style="1" customWidth="1"/>
    <col min="4870" max="4870" width="1.7109375" style="1" customWidth="1"/>
    <col min="4871" max="4874" width="10.140625" style="1" customWidth="1"/>
    <col min="4875" max="5120" width="8.7109375" style="1"/>
    <col min="5121" max="5121" width="32.7109375" style="1" customWidth="1"/>
    <col min="5122" max="5125" width="10.140625" style="1" customWidth="1"/>
    <col min="5126" max="5126" width="1.7109375" style="1" customWidth="1"/>
    <col min="5127" max="5130" width="10.140625" style="1" customWidth="1"/>
    <col min="5131" max="5376" width="8.7109375" style="1"/>
    <col min="5377" max="5377" width="32.7109375" style="1" customWidth="1"/>
    <col min="5378" max="5381" width="10.140625" style="1" customWidth="1"/>
    <col min="5382" max="5382" width="1.7109375" style="1" customWidth="1"/>
    <col min="5383" max="5386" width="10.140625" style="1" customWidth="1"/>
    <col min="5387" max="5632" width="8.7109375" style="1"/>
    <col min="5633" max="5633" width="32.7109375" style="1" customWidth="1"/>
    <col min="5634" max="5637" width="10.140625" style="1" customWidth="1"/>
    <col min="5638" max="5638" width="1.7109375" style="1" customWidth="1"/>
    <col min="5639" max="5642" width="10.140625" style="1" customWidth="1"/>
    <col min="5643" max="5888" width="8.7109375" style="1"/>
    <col min="5889" max="5889" width="32.7109375" style="1" customWidth="1"/>
    <col min="5890" max="5893" width="10.140625" style="1" customWidth="1"/>
    <col min="5894" max="5894" width="1.7109375" style="1" customWidth="1"/>
    <col min="5895" max="5898" width="10.140625" style="1" customWidth="1"/>
    <col min="5899" max="6144" width="8.7109375" style="1"/>
    <col min="6145" max="6145" width="32.7109375" style="1" customWidth="1"/>
    <col min="6146" max="6149" width="10.140625" style="1" customWidth="1"/>
    <col min="6150" max="6150" width="1.7109375" style="1" customWidth="1"/>
    <col min="6151" max="6154" width="10.140625" style="1" customWidth="1"/>
    <col min="6155" max="6400" width="8.7109375" style="1"/>
    <col min="6401" max="6401" width="32.7109375" style="1" customWidth="1"/>
    <col min="6402" max="6405" width="10.140625" style="1" customWidth="1"/>
    <col min="6406" max="6406" width="1.7109375" style="1" customWidth="1"/>
    <col min="6407" max="6410" width="10.140625" style="1" customWidth="1"/>
    <col min="6411" max="6656" width="8.7109375" style="1"/>
    <col min="6657" max="6657" width="32.7109375" style="1" customWidth="1"/>
    <col min="6658" max="6661" width="10.140625" style="1" customWidth="1"/>
    <col min="6662" max="6662" width="1.7109375" style="1" customWidth="1"/>
    <col min="6663" max="6666" width="10.140625" style="1" customWidth="1"/>
    <col min="6667" max="6912" width="8.7109375" style="1"/>
    <col min="6913" max="6913" width="32.7109375" style="1" customWidth="1"/>
    <col min="6914" max="6917" width="10.140625" style="1" customWidth="1"/>
    <col min="6918" max="6918" width="1.7109375" style="1" customWidth="1"/>
    <col min="6919" max="6922" width="10.140625" style="1" customWidth="1"/>
    <col min="6923" max="7168" width="8.7109375" style="1"/>
    <col min="7169" max="7169" width="32.7109375" style="1" customWidth="1"/>
    <col min="7170" max="7173" width="10.140625" style="1" customWidth="1"/>
    <col min="7174" max="7174" width="1.7109375" style="1" customWidth="1"/>
    <col min="7175" max="7178" width="10.140625" style="1" customWidth="1"/>
    <col min="7179" max="7424" width="8.7109375" style="1"/>
    <col min="7425" max="7425" width="32.7109375" style="1" customWidth="1"/>
    <col min="7426" max="7429" width="10.140625" style="1" customWidth="1"/>
    <col min="7430" max="7430" width="1.7109375" style="1" customWidth="1"/>
    <col min="7431" max="7434" width="10.140625" style="1" customWidth="1"/>
    <col min="7435" max="7680" width="8.7109375" style="1"/>
    <col min="7681" max="7681" width="32.7109375" style="1" customWidth="1"/>
    <col min="7682" max="7685" width="10.140625" style="1" customWidth="1"/>
    <col min="7686" max="7686" width="1.7109375" style="1" customWidth="1"/>
    <col min="7687" max="7690" width="10.140625" style="1" customWidth="1"/>
    <col min="7691" max="7936" width="8.7109375" style="1"/>
    <col min="7937" max="7937" width="32.7109375" style="1" customWidth="1"/>
    <col min="7938" max="7941" width="10.140625" style="1" customWidth="1"/>
    <col min="7942" max="7942" width="1.7109375" style="1" customWidth="1"/>
    <col min="7943" max="7946" width="10.140625" style="1" customWidth="1"/>
    <col min="7947" max="8192" width="8.7109375" style="1"/>
    <col min="8193" max="8193" width="32.7109375" style="1" customWidth="1"/>
    <col min="8194" max="8197" width="10.140625" style="1" customWidth="1"/>
    <col min="8198" max="8198" width="1.7109375" style="1" customWidth="1"/>
    <col min="8199" max="8202" width="10.140625" style="1" customWidth="1"/>
    <col min="8203" max="8448" width="8.7109375" style="1"/>
    <col min="8449" max="8449" width="32.7109375" style="1" customWidth="1"/>
    <col min="8450" max="8453" width="10.140625" style="1" customWidth="1"/>
    <col min="8454" max="8454" width="1.7109375" style="1" customWidth="1"/>
    <col min="8455" max="8458" width="10.140625" style="1" customWidth="1"/>
    <col min="8459" max="8704" width="8.7109375" style="1"/>
    <col min="8705" max="8705" width="32.7109375" style="1" customWidth="1"/>
    <col min="8706" max="8709" width="10.140625" style="1" customWidth="1"/>
    <col min="8710" max="8710" width="1.7109375" style="1" customWidth="1"/>
    <col min="8711" max="8714" width="10.140625" style="1" customWidth="1"/>
    <col min="8715" max="8960" width="8.7109375" style="1"/>
    <col min="8961" max="8961" width="32.7109375" style="1" customWidth="1"/>
    <col min="8962" max="8965" width="10.140625" style="1" customWidth="1"/>
    <col min="8966" max="8966" width="1.7109375" style="1" customWidth="1"/>
    <col min="8967" max="8970" width="10.140625" style="1" customWidth="1"/>
    <col min="8971" max="9216" width="8.7109375" style="1"/>
    <col min="9217" max="9217" width="32.7109375" style="1" customWidth="1"/>
    <col min="9218" max="9221" width="10.140625" style="1" customWidth="1"/>
    <col min="9222" max="9222" width="1.7109375" style="1" customWidth="1"/>
    <col min="9223" max="9226" width="10.140625" style="1" customWidth="1"/>
    <col min="9227" max="9472" width="8.7109375" style="1"/>
    <col min="9473" max="9473" width="32.7109375" style="1" customWidth="1"/>
    <col min="9474" max="9477" width="10.140625" style="1" customWidth="1"/>
    <col min="9478" max="9478" width="1.7109375" style="1" customWidth="1"/>
    <col min="9479" max="9482" width="10.140625" style="1" customWidth="1"/>
    <col min="9483" max="9728" width="8.7109375" style="1"/>
    <col min="9729" max="9729" width="32.7109375" style="1" customWidth="1"/>
    <col min="9730" max="9733" width="10.140625" style="1" customWidth="1"/>
    <col min="9734" max="9734" width="1.7109375" style="1" customWidth="1"/>
    <col min="9735" max="9738" width="10.140625" style="1" customWidth="1"/>
    <col min="9739" max="9984" width="8.7109375" style="1"/>
    <col min="9985" max="9985" width="32.7109375" style="1" customWidth="1"/>
    <col min="9986" max="9989" width="10.140625" style="1" customWidth="1"/>
    <col min="9990" max="9990" width="1.7109375" style="1" customWidth="1"/>
    <col min="9991" max="9994" width="10.140625" style="1" customWidth="1"/>
    <col min="9995" max="10240" width="8.7109375" style="1"/>
    <col min="10241" max="10241" width="32.7109375" style="1" customWidth="1"/>
    <col min="10242" max="10245" width="10.140625" style="1" customWidth="1"/>
    <col min="10246" max="10246" width="1.7109375" style="1" customWidth="1"/>
    <col min="10247" max="10250" width="10.140625" style="1" customWidth="1"/>
    <col min="10251" max="10496" width="8.7109375" style="1"/>
    <col min="10497" max="10497" width="32.7109375" style="1" customWidth="1"/>
    <col min="10498" max="10501" width="10.140625" style="1" customWidth="1"/>
    <col min="10502" max="10502" width="1.7109375" style="1" customWidth="1"/>
    <col min="10503" max="10506" width="10.140625" style="1" customWidth="1"/>
    <col min="10507" max="10752" width="8.7109375" style="1"/>
    <col min="10753" max="10753" width="32.7109375" style="1" customWidth="1"/>
    <col min="10754" max="10757" width="10.140625" style="1" customWidth="1"/>
    <col min="10758" max="10758" width="1.7109375" style="1" customWidth="1"/>
    <col min="10759" max="10762" width="10.140625" style="1" customWidth="1"/>
    <col min="10763" max="11008" width="8.7109375" style="1"/>
    <col min="11009" max="11009" width="32.7109375" style="1" customWidth="1"/>
    <col min="11010" max="11013" width="10.140625" style="1" customWidth="1"/>
    <col min="11014" max="11014" width="1.7109375" style="1" customWidth="1"/>
    <col min="11015" max="11018" width="10.140625" style="1" customWidth="1"/>
    <col min="11019" max="11264" width="8.7109375" style="1"/>
    <col min="11265" max="11265" width="32.7109375" style="1" customWidth="1"/>
    <col min="11266" max="11269" width="10.140625" style="1" customWidth="1"/>
    <col min="11270" max="11270" width="1.7109375" style="1" customWidth="1"/>
    <col min="11271" max="11274" width="10.140625" style="1" customWidth="1"/>
    <col min="11275" max="11520" width="8.7109375" style="1"/>
    <col min="11521" max="11521" width="32.7109375" style="1" customWidth="1"/>
    <col min="11522" max="11525" width="10.140625" style="1" customWidth="1"/>
    <col min="11526" max="11526" width="1.7109375" style="1" customWidth="1"/>
    <col min="11527" max="11530" width="10.140625" style="1" customWidth="1"/>
    <col min="11531" max="11776" width="8.7109375" style="1"/>
    <col min="11777" max="11777" width="32.7109375" style="1" customWidth="1"/>
    <col min="11778" max="11781" width="10.140625" style="1" customWidth="1"/>
    <col min="11782" max="11782" width="1.7109375" style="1" customWidth="1"/>
    <col min="11783" max="11786" width="10.140625" style="1" customWidth="1"/>
    <col min="11787" max="12032" width="8.7109375" style="1"/>
    <col min="12033" max="12033" width="32.7109375" style="1" customWidth="1"/>
    <col min="12034" max="12037" width="10.140625" style="1" customWidth="1"/>
    <col min="12038" max="12038" width="1.7109375" style="1" customWidth="1"/>
    <col min="12039" max="12042" width="10.140625" style="1" customWidth="1"/>
    <col min="12043" max="12288" width="8.7109375" style="1"/>
    <col min="12289" max="12289" width="32.7109375" style="1" customWidth="1"/>
    <col min="12290" max="12293" width="10.140625" style="1" customWidth="1"/>
    <col min="12294" max="12294" width="1.7109375" style="1" customWidth="1"/>
    <col min="12295" max="12298" width="10.140625" style="1" customWidth="1"/>
    <col min="12299" max="12544" width="8.7109375" style="1"/>
    <col min="12545" max="12545" width="32.7109375" style="1" customWidth="1"/>
    <col min="12546" max="12549" width="10.140625" style="1" customWidth="1"/>
    <col min="12550" max="12550" width="1.7109375" style="1" customWidth="1"/>
    <col min="12551" max="12554" width="10.140625" style="1" customWidth="1"/>
    <col min="12555" max="12800" width="8.7109375" style="1"/>
    <col min="12801" max="12801" width="32.7109375" style="1" customWidth="1"/>
    <col min="12802" max="12805" width="10.140625" style="1" customWidth="1"/>
    <col min="12806" max="12806" width="1.7109375" style="1" customWidth="1"/>
    <col min="12807" max="12810" width="10.140625" style="1" customWidth="1"/>
    <col min="12811" max="13056" width="8.7109375" style="1"/>
    <col min="13057" max="13057" width="32.7109375" style="1" customWidth="1"/>
    <col min="13058" max="13061" width="10.140625" style="1" customWidth="1"/>
    <col min="13062" max="13062" width="1.7109375" style="1" customWidth="1"/>
    <col min="13063" max="13066" width="10.140625" style="1" customWidth="1"/>
    <col min="13067" max="13312" width="8.7109375" style="1"/>
    <col min="13313" max="13313" width="32.7109375" style="1" customWidth="1"/>
    <col min="13314" max="13317" width="10.140625" style="1" customWidth="1"/>
    <col min="13318" max="13318" width="1.7109375" style="1" customWidth="1"/>
    <col min="13319" max="13322" width="10.140625" style="1" customWidth="1"/>
    <col min="13323" max="13568" width="8.7109375" style="1"/>
    <col min="13569" max="13569" width="32.7109375" style="1" customWidth="1"/>
    <col min="13570" max="13573" width="10.140625" style="1" customWidth="1"/>
    <col min="13574" max="13574" width="1.7109375" style="1" customWidth="1"/>
    <col min="13575" max="13578" width="10.140625" style="1" customWidth="1"/>
    <col min="13579" max="13824" width="8.7109375" style="1"/>
    <col min="13825" max="13825" width="32.7109375" style="1" customWidth="1"/>
    <col min="13826" max="13829" width="10.140625" style="1" customWidth="1"/>
    <col min="13830" max="13830" width="1.7109375" style="1" customWidth="1"/>
    <col min="13831" max="13834" width="10.140625" style="1" customWidth="1"/>
    <col min="13835" max="14080" width="8.7109375" style="1"/>
    <col min="14081" max="14081" width="32.7109375" style="1" customWidth="1"/>
    <col min="14082" max="14085" width="10.140625" style="1" customWidth="1"/>
    <col min="14086" max="14086" width="1.7109375" style="1" customWidth="1"/>
    <col min="14087" max="14090" width="10.140625" style="1" customWidth="1"/>
    <col min="14091" max="14336" width="8.7109375" style="1"/>
    <col min="14337" max="14337" width="32.7109375" style="1" customWidth="1"/>
    <col min="14338" max="14341" width="10.140625" style="1" customWidth="1"/>
    <col min="14342" max="14342" width="1.7109375" style="1" customWidth="1"/>
    <col min="14343" max="14346" width="10.140625" style="1" customWidth="1"/>
    <col min="14347" max="14592" width="8.7109375" style="1"/>
    <col min="14593" max="14593" width="32.7109375" style="1" customWidth="1"/>
    <col min="14594" max="14597" width="10.140625" style="1" customWidth="1"/>
    <col min="14598" max="14598" width="1.7109375" style="1" customWidth="1"/>
    <col min="14599" max="14602" width="10.140625" style="1" customWidth="1"/>
    <col min="14603" max="14848" width="8.7109375" style="1"/>
    <col min="14849" max="14849" width="32.7109375" style="1" customWidth="1"/>
    <col min="14850" max="14853" width="10.140625" style="1" customWidth="1"/>
    <col min="14854" max="14854" width="1.7109375" style="1" customWidth="1"/>
    <col min="14855" max="14858" width="10.140625" style="1" customWidth="1"/>
    <col min="14859" max="15104" width="8.7109375" style="1"/>
    <col min="15105" max="15105" width="32.7109375" style="1" customWidth="1"/>
    <col min="15106" max="15109" width="10.140625" style="1" customWidth="1"/>
    <col min="15110" max="15110" width="1.7109375" style="1" customWidth="1"/>
    <col min="15111" max="15114" width="10.140625" style="1" customWidth="1"/>
    <col min="15115" max="15360" width="8.7109375" style="1"/>
    <col min="15361" max="15361" width="32.7109375" style="1" customWidth="1"/>
    <col min="15362" max="15365" width="10.140625" style="1" customWidth="1"/>
    <col min="15366" max="15366" width="1.7109375" style="1" customWidth="1"/>
    <col min="15367" max="15370" width="10.140625" style="1" customWidth="1"/>
    <col min="15371" max="15616" width="8.7109375" style="1"/>
    <col min="15617" max="15617" width="32.7109375" style="1" customWidth="1"/>
    <col min="15618" max="15621" width="10.140625" style="1" customWidth="1"/>
    <col min="15622" max="15622" width="1.7109375" style="1" customWidth="1"/>
    <col min="15623" max="15626" width="10.140625" style="1" customWidth="1"/>
    <col min="15627" max="15872" width="8.7109375" style="1"/>
    <col min="15873" max="15873" width="32.7109375" style="1" customWidth="1"/>
    <col min="15874" max="15877" width="10.140625" style="1" customWidth="1"/>
    <col min="15878" max="15878" width="1.7109375" style="1" customWidth="1"/>
    <col min="15879" max="15882" width="10.140625" style="1" customWidth="1"/>
    <col min="15883" max="16128" width="8.7109375" style="1"/>
    <col min="16129" max="16129" width="32.7109375" style="1" customWidth="1"/>
    <col min="16130" max="16133" width="10.140625" style="1" customWidth="1"/>
    <col min="16134" max="16134" width="1.7109375" style="1" customWidth="1"/>
    <col min="16135" max="16138" width="10.140625" style="1" customWidth="1"/>
    <col min="16139" max="16384" width="8.7109375" style="1"/>
  </cols>
  <sheetData>
    <row r="1" spans="1:10" s="44" customFormat="1" ht="20.25" x14ac:dyDescent="0.3">
      <c r="A1" s="52" t="s">
        <v>19</v>
      </c>
      <c r="B1" s="174" t="s">
        <v>125</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11" t="s">
        <v>126</v>
      </c>
      <c r="B7" s="55"/>
      <c r="C7" s="56"/>
      <c r="D7" s="55"/>
      <c r="E7" s="56"/>
      <c r="F7" s="57"/>
      <c r="G7" s="55"/>
      <c r="H7" s="56"/>
      <c r="I7" s="77"/>
      <c r="J7" s="78"/>
    </row>
    <row r="8" spans="1:10" x14ac:dyDescent="0.2">
      <c r="A8" s="117" t="s">
        <v>127</v>
      </c>
      <c r="B8" s="55">
        <v>28</v>
      </c>
      <c r="C8" s="56">
        <v>57</v>
      </c>
      <c r="D8" s="55">
        <v>159</v>
      </c>
      <c r="E8" s="56">
        <v>284</v>
      </c>
      <c r="F8" s="57"/>
      <c r="G8" s="55">
        <f>B8-C8</f>
        <v>-29</v>
      </c>
      <c r="H8" s="56">
        <f>D8-E8</f>
        <v>-125</v>
      </c>
      <c r="I8" s="77">
        <f>IF(C8=0, "-", IF(G8/C8&lt;10, G8/C8, "&gt;999%"))</f>
        <v>-0.50877192982456143</v>
      </c>
      <c r="J8" s="78">
        <f>IF(E8=0, "-", IF(H8/E8&lt;10, H8/E8, "&gt;999%"))</f>
        <v>-0.44014084507042256</v>
      </c>
    </row>
    <row r="9" spans="1:10" x14ac:dyDescent="0.2">
      <c r="A9" s="117" t="s">
        <v>128</v>
      </c>
      <c r="B9" s="55">
        <v>16</v>
      </c>
      <c r="C9" s="56">
        <v>6</v>
      </c>
      <c r="D9" s="55">
        <v>72</v>
      </c>
      <c r="E9" s="56">
        <v>61</v>
      </c>
      <c r="F9" s="57"/>
      <c r="G9" s="55">
        <f>B9-C9</f>
        <v>10</v>
      </c>
      <c r="H9" s="56">
        <f>D9-E9</f>
        <v>11</v>
      </c>
      <c r="I9" s="77">
        <f>IF(C9=0, "-", IF(G9/C9&lt;10, G9/C9, "&gt;999%"))</f>
        <v>1.6666666666666667</v>
      </c>
      <c r="J9" s="78">
        <f>IF(E9=0, "-", IF(H9/E9&lt;10, H9/E9, "&gt;999%"))</f>
        <v>0.18032786885245902</v>
      </c>
    </row>
    <row r="10" spans="1:10" x14ac:dyDescent="0.2">
      <c r="A10" s="117" t="s">
        <v>129</v>
      </c>
      <c r="B10" s="55">
        <v>215</v>
      </c>
      <c r="C10" s="56">
        <v>161</v>
      </c>
      <c r="D10" s="55">
        <v>1155</v>
      </c>
      <c r="E10" s="56">
        <v>966</v>
      </c>
      <c r="F10" s="57"/>
      <c r="G10" s="55">
        <f>B10-C10</f>
        <v>54</v>
      </c>
      <c r="H10" s="56">
        <f>D10-E10</f>
        <v>189</v>
      </c>
      <c r="I10" s="77">
        <f>IF(C10=0, "-", IF(G10/C10&lt;10, G10/C10, "&gt;999%"))</f>
        <v>0.33540372670807456</v>
      </c>
      <c r="J10" s="78">
        <f>IF(E10=0, "-", IF(H10/E10&lt;10, H10/E10, "&gt;999%"))</f>
        <v>0.19565217391304349</v>
      </c>
    </row>
    <row r="11" spans="1:10" x14ac:dyDescent="0.2">
      <c r="A11" s="117" t="s">
        <v>130</v>
      </c>
      <c r="B11" s="55">
        <v>3630</v>
      </c>
      <c r="C11" s="56">
        <v>5457</v>
      </c>
      <c r="D11" s="55">
        <v>15390</v>
      </c>
      <c r="E11" s="56">
        <v>24218</v>
      </c>
      <c r="F11" s="57"/>
      <c r="G11" s="55">
        <f>B11-C11</f>
        <v>-1827</v>
      </c>
      <c r="H11" s="56">
        <f>D11-E11</f>
        <v>-8828</v>
      </c>
      <c r="I11" s="77">
        <f>IF(C11=0, "-", IF(G11/C11&lt;10, G11/C11, "&gt;999%"))</f>
        <v>-0.33479934029686642</v>
      </c>
      <c r="J11" s="78">
        <f>IF(E11=0, "-", IF(H11/E11&lt;10, H11/E11, "&gt;999%"))</f>
        <v>-0.36452225617309442</v>
      </c>
    </row>
    <row r="12" spans="1:10" x14ac:dyDescent="0.2">
      <c r="A12" s="117"/>
      <c r="B12" s="55"/>
      <c r="C12" s="56"/>
      <c r="D12" s="55"/>
      <c r="E12" s="56"/>
      <c r="F12" s="57"/>
      <c r="G12" s="55"/>
      <c r="H12" s="56"/>
      <c r="I12" s="77"/>
      <c r="J12" s="78"/>
    </row>
    <row r="13" spans="1:10" x14ac:dyDescent="0.2">
      <c r="A13" s="111" t="s">
        <v>131</v>
      </c>
      <c r="B13" s="55"/>
      <c r="C13" s="56"/>
      <c r="D13" s="55"/>
      <c r="E13" s="56"/>
      <c r="F13" s="57"/>
      <c r="G13" s="55"/>
      <c r="H13" s="56"/>
      <c r="I13" s="77"/>
      <c r="J13" s="78"/>
    </row>
    <row r="14" spans="1:10" x14ac:dyDescent="0.2">
      <c r="A14" s="117" t="s">
        <v>127</v>
      </c>
      <c r="B14" s="55">
        <v>147</v>
      </c>
      <c r="C14" s="56">
        <v>265</v>
      </c>
      <c r="D14" s="55">
        <v>883</v>
      </c>
      <c r="E14" s="56">
        <v>1597</v>
      </c>
      <c r="F14" s="57"/>
      <c r="G14" s="55">
        <f>B14-C14</f>
        <v>-118</v>
      </c>
      <c r="H14" s="56">
        <f>D14-E14</f>
        <v>-714</v>
      </c>
      <c r="I14" s="77">
        <f>IF(C14=0, "-", IF(G14/C14&lt;10, G14/C14, "&gt;999%"))</f>
        <v>-0.44528301886792454</v>
      </c>
      <c r="J14" s="78">
        <f>IF(E14=0, "-", IF(H14/E14&lt;10, H14/E14, "&gt;999%"))</f>
        <v>-0.44708829054477145</v>
      </c>
    </row>
    <row r="15" spans="1:10" x14ac:dyDescent="0.2">
      <c r="A15" s="117" t="s">
        <v>128</v>
      </c>
      <c r="B15" s="55">
        <v>28</v>
      </c>
      <c r="C15" s="56">
        <v>32</v>
      </c>
      <c r="D15" s="55">
        <v>94</v>
      </c>
      <c r="E15" s="56">
        <v>73</v>
      </c>
      <c r="F15" s="57"/>
      <c r="G15" s="55">
        <f>B15-C15</f>
        <v>-4</v>
      </c>
      <c r="H15" s="56">
        <f>D15-E15</f>
        <v>21</v>
      </c>
      <c r="I15" s="77">
        <f>IF(C15=0, "-", IF(G15/C15&lt;10, G15/C15, "&gt;999%"))</f>
        <v>-0.125</v>
      </c>
      <c r="J15" s="78">
        <f>IF(E15=0, "-", IF(H15/E15&lt;10, H15/E15, "&gt;999%"))</f>
        <v>0.28767123287671231</v>
      </c>
    </row>
    <row r="16" spans="1:10" x14ac:dyDescent="0.2">
      <c r="A16" s="117" t="s">
        <v>129</v>
      </c>
      <c r="B16" s="55">
        <v>324</v>
      </c>
      <c r="C16" s="56">
        <v>214</v>
      </c>
      <c r="D16" s="55">
        <v>1861</v>
      </c>
      <c r="E16" s="56">
        <v>1583</v>
      </c>
      <c r="F16" s="57"/>
      <c r="G16" s="55">
        <f>B16-C16</f>
        <v>110</v>
      </c>
      <c r="H16" s="56">
        <f>D16-E16</f>
        <v>278</v>
      </c>
      <c r="I16" s="77">
        <f>IF(C16=0, "-", IF(G16/C16&lt;10, G16/C16, "&gt;999%"))</f>
        <v>0.51401869158878499</v>
      </c>
      <c r="J16" s="78">
        <f>IF(E16=0, "-", IF(H16/E16&lt;10, H16/E16, "&gt;999%"))</f>
        <v>0.17561591914087177</v>
      </c>
    </row>
    <row r="17" spans="1:10" x14ac:dyDescent="0.2">
      <c r="A17" s="117" t="s">
        <v>130</v>
      </c>
      <c r="B17" s="55">
        <v>2527</v>
      </c>
      <c r="C17" s="56">
        <v>4035</v>
      </c>
      <c r="D17" s="55">
        <v>12144</v>
      </c>
      <c r="E17" s="56">
        <v>22063</v>
      </c>
      <c r="F17" s="57"/>
      <c r="G17" s="55">
        <f>B17-C17</f>
        <v>-1508</v>
      </c>
      <c r="H17" s="56">
        <f>D17-E17</f>
        <v>-9919</v>
      </c>
      <c r="I17" s="77">
        <f>IF(C17=0, "-", IF(G17/C17&lt;10, G17/C17, "&gt;999%"))</f>
        <v>-0.37372986369268896</v>
      </c>
      <c r="J17" s="78">
        <f>IF(E17=0, "-", IF(H17/E17&lt;10, H17/E17, "&gt;999%"))</f>
        <v>-0.4495762135702307</v>
      </c>
    </row>
    <row r="18" spans="1:10" x14ac:dyDescent="0.2">
      <c r="A18" s="20"/>
      <c r="B18" s="55"/>
      <c r="C18" s="56"/>
      <c r="D18" s="55"/>
      <c r="E18" s="56"/>
      <c r="F18" s="57"/>
      <c r="G18" s="55"/>
      <c r="H18" s="56"/>
      <c r="I18" s="77"/>
      <c r="J18" s="78"/>
    </row>
    <row r="19" spans="1:10" x14ac:dyDescent="0.2">
      <c r="A19" s="111" t="s">
        <v>132</v>
      </c>
      <c r="B19" s="55"/>
      <c r="C19" s="56"/>
      <c r="D19" s="55"/>
      <c r="E19" s="56"/>
      <c r="F19" s="57"/>
      <c r="G19" s="55"/>
      <c r="H19" s="56"/>
      <c r="I19" s="77"/>
      <c r="J19" s="78"/>
    </row>
    <row r="20" spans="1:10" x14ac:dyDescent="0.2">
      <c r="A20" s="117" t="s">
        <v>127</v>
      </c>
      <c r="B20" s="55">
        <v>1180</v>
      </c>
      <c r="C20" s="56">
        <v>1472</v>
      </c>
      <c r="D20" s="55">
        <v>4448</v>
      </c>
      <c r="E20" s="56">
        <v>6499</v>
      </c>
      <c r="F20" s="57"/>
      <c r="G20" s="55">
        <f>B20-C20</f>
        <v>-292</v>
      </c>
      <c r="H20" s="56">
        <f>D20-E20</f>
        <v>-2051</v>
      </c>
      <c r="I20" s="77">
        <f>IF(C20=0, "-", IF(G20/C20&lt;10, G20/C20, "&gt;999%"))</f>
        <v>-0.1983695652173913</v>
      </c>
      <c r="J20" s="78">
        <f>IF(E20=0, "-", IF(H20/E20&lt;10, H20/E20, "&gt;999%"))</f>
        <v>-0.31558701338667489</v>
      </c>
    </row>
    <row r="21" spans="1:10" x14ac:dyDescent="0.2">
      <c r="A21" s="117" t="s">
        <v>128</v>
      </c>
      <c r="B21" s="55">
        <v>33</v>
      </c>
      <c r="C21" s="56">
        <v>32</v>
      </c>
      <c r="D21" s="55">
        <v>147</v>
      </c>
      <c r="E21" s="56">
        <v>111</v>
      </c>
      <c r="F21" s="57"/>
      <c r="G21" s="55">
        <f>B21-C21</f>
        <v>1</v>
      </c>
      <c r="H21" s="56">
        <f>D21-E21</f>
        <v>36</v>
      </c>
      <c r="I21" s="77">
        <f>IF(C21=0, "-", IF(G21/C21&lt;10, G21/C21, "&gt;999%"))</f>
        <v>3.125E-2</v>
      </c>
      <c r="J21" s="78">
        <f>IF(E21=0, "-", IF(H21/E21&lt;10, H21/E21, "&gt;999%"))</f>
        <v>0.32432432432432434</v>
      </c>
    </row>
    <row r="22" spans="1:10" x14ac:dyDescent="0.2">
      <c r="A22" s="117" t="s">
        <v>129</v>
      </c>
      <c r="B22" s="55">
        <v>227</v>
      </c>
      <c r="C22" s="56">
        <v>173</v>
      </c>
      <c r="D22" s="55">
        <v>1672</v>
      </c>
      <c r="E22" s="56">
        <v>448</v>
      </c>
      <c r="F22" s="57"/>
      <c r="G22" s="55">
        <f>B22-C22</f>
        <v>54</v>
      </c>
      <c r="H22" s="56">
        <f>D22-E22</f>
        <v>1224</v>
      </c>
      <c r="I22" s="77">
        <f>IF(C22=0, "-", IF(G22/C22&lt;10, G22/C22, "&gt;999%"))</f>
        <v>0.31213872832369943</v>
      </c>
      <c r="J22" s="78">
        <f>IF(E22=0, "-", IF(H22/E22&lt;10, H22/E22, "&gt;999%"))</f>
        <v>2.7321428571428572</v>
      </c>
    </row>
    <row r="23" spans="1:10" x14ac:dyDescent="0.2">
      <c r="A23" s="117" t="s">
        <v>130</v>
      </c>
      <c r="B23" s="55">
        <v>6803</v>
      </c>
      <c r="C23" s="56">
        <v>7484</v>
      </c>
      <c r="D23" s="55">
        <v>25656</v>
      </c>
      <c r="E23" s="56">
        <v>30115</v>
      </c>
      <c r="F23" s="57"/>
      <c r="G23" s="55">
        <f>B23-C23</f>
        <v>-681</v>
      </c>
      <c r="H23" s="56">
        <f>D23-E23</f>
        <v>-4459</v>
      </c>
      <c r="I23" s="77">
        <f>IF(C23=0, "-", IF(G23/C23&lt;10, G23/C23, "&gt;999%"))</f>
        <v>-9.0994120791020844E-2</v>
      </c>
      <c r="J23" s="78">
        <f>IF(E23=0, "-", IF(H23/E23&lt;10, H23/E23, "&gt;999%"))</f>
        <v>-0.14806574796612984</v>
      </c>
    </row>
    <row r="24" spans="1:10" x14ac:dyDescent="0.2">
      <c r="A24" s="117"/>
      <c r="B24" s="55"/>
      <c r="C24" s="56"/>
      <c r="D24" s="55"/>
      <c r="E24" s="56"/>
      <c r="F24" s="57"/>
      <c r="G24" s="55"/>
      <c r="H24" s="56"/>
      <c r="I24" s="77"/>
      <c r="J24" s="78"/>
    </row>
    <row r="25" spans="1:10" x14ac:dyDescent="0.2">
      <c r="A25" s="111" t="s">
        <v>133</v>
      </c>
      <c r="B25" s="55"/>
      <c r="C25" s="56"/>
      <c r="D25" s="55"/>
      <c r="E25" s="56"/>
      <c r="F25" s="57"/>
      <c r="G25" s="55"/>
      <c r="H25" s="56"/>
      <c r="I25" s="77"/>
      <c r="J25" s="78"/>
    </row>
    <row r="26" spans="1:10" x14ac:dyDescent="0.2">
      <c r="A26" s="117" t="s">
        <v>127</v>
      </c>
      <c r="B26" s="55">
        <v>1906</v>
      </c>
      <c r="C26" s="56">
        <v>1823</v>
      </c>
      <c r="D26" s="55">
        <v>7338</v>
      </c>
      <c r="E26" s="56">
        <v>9746</v>
      </c>
      <c r="F26" s="57"/>
      <c r="G26" s="55">
        <f>B26-C26</f>
        <v>83</v>
      </c>
      <c r="H26" s="56">
        <f>D26-E26</f>
        <v>-2408</v>
      </c>
      <c r="I26" s="77">
        <f>IF(C26=0, "-", IF(G26/C26&lt;10, G26/C26, "&gt;999%"))</f>
        <v>4.5529347229840922E-2</v>
      </c>
      <c r="J26" s="78">
        <f>IF(E26=0, "-", IF(H26/E26&lt;10, H26/E26, "&gt;999%"))</f>
        <v>-0.24707572337369177</v>
      </c>
    </row>
    <row r="27" spans="1:10" x14ac:dyDescent="0.2">
      <c r="A27" s="117" t="s">
        <v>128</v>
      </c>
      <c r="B27" s="55">
        <v>33</v>
      </c>
      <c r="C27" s="56">
        <v>17</v>
      </c>
      <c r="D27" s="55">
        <v>90</v>
      </c>
      <c r="E27" s="56">
        <v>167</v>
      </c>
      <c r="F27" s="57"/>
      <c r="G27" s="55">
        <f>B27-C27</f>
        <v>16</v>
      </c>
      <c r="H27" s="56">
        <f>D27-E27</f>
        <v>-77</v>
      </c>
      <c r="I27" s="77">
        <f>IF(C27=0, "-", IF(G27/C27&lt;10, G27/C27, "&gt;999%"))</f>
        <v>0.94117647058823528</v>
      </c>
      <c r="J27" s="78">
        <f>IF(E27=0, "-", IF(H27/E27&lt;10, H27/E27, "&gt;999%"))</f>
        <v>-0.46107784431137727</v>
      </c>
    </row>
    <row r="28" spans="1:10" x14ac:dyDescent="0.2">
      <c r="A28" s="117" t="s">
        <v>129</v>
      </c>
      <c r="B28" s="55">
        <v>246</v>
      </c>
      <c r="C28" s="56">
        <v>101</v>
      </c>
      <c r="D28" s="55">
        <v>1310</v>
      </c>
      <c r="E28" s="56">
        <v>391</v>
      </c>
      <c r="F28" s="57"/>
      <c r="G28" s="55">
        <f>B28-C28</f>
        <v>145</v>
      </c>
      <c r="H28" s="56">
        <f>D28-E28</f>
        <v>919</v>
      </c>
      <c r="I28" s="77">
        <f>IF(C28=0, "-", IF(G28/C28&lt;10, G28/C28, "&gt;999%"))</f>
        <v>1.4356435643564356</v>
      </c>
      <c r="J28" s="78">
        <f>IF(E28=0, "-", IF(H28/E28&lt;10, H28/E28, "&gt;999%"))</f>
        <v>2.3503836317135551</v>
      </c>
    </row>
    <row r="29" spans="1:10" x14ac:dyDescent="0.2">
      <c r="A29" s="117" t="s">
        <v>130</v>
      </c>
      <c r="B29" s="55">
        <v>3762</v>
      </c>
      <c r="C29" s="56">
        <v>5115</v>
      </c>
      <c r="D29" s="55">
        <v>18322</v>
      </c>
      <c r="E29" s="56">
        <v>24925</v>
      </c>
      <c r="F29" s="57"/>
      <c r="G29" s="55">
        <f>B29-C29</f>
        <v>-1353</v>
      </c>
      <c r="H29" s="56">
        <f>D29-E29</f>
        <v>-6603</v>
      </c>
      <c r="I29" s="77">
        <f>IF(C29=0, "-", IF(G29/C29&lt;10, G29/C29, "&gt;999%"))</f>
        <v>-0.26451612903225807</v>
      </c>
      <c r="J29" s="78">
        <f>IF(E29=0, "-", IF(H29/E29&lt;10, H29/E29, "&gt;999%"))</f>
        <v>-0.26491474423269812</v>
      </c>
    </row>
    <row r="30" spans="1:10" x14ac:dyDescent="0.2">
      <c r="A30" s="20"/>
      <c r="B30" s="55"/>
      <c r="C30" s="56"/>
      <c r="D30" s="55"/>
      <c r="E30" s="56"/>
      <c r="F30" s="57"/>
      <c r="G30" s="55"/>
      <c r="H30" s="56"/>
      <c r="I30" s="77"/>
      <c r="J30" s="78"/>
    </row>
    <row r="31" spans="1:10" x14ac:dyDescent="0.2">
      <c r="A31" s="111" t="s">
        <v>134</v>
      </c>
      <c r="B31" s="55"/>
      <c r="C31" s="56"/>
      <c r="D31" s="55"/>
      <c r="E31" s="56"/>
      <c r="F31" s="57"/>
      <c r="G31" s="55"/>
      <c r="H31" s="56"/>
      <c r="I31" s="77"/>
      <c r="J31" s="78"/>
    </row>
    <row r="32" spans="1:10" x14ac:dyDescent="0.2">
      <c r="A32" s="117" t="s">
        <v>127</v>
      </c>
      <c r="B32" s="55">
        <v>1337</v>
      </c>
      <c r="C32" s="56">
        <v>1422</v>
      </c>
      <c r="D32" s="55">
        <v>5309</v>
      </c>
      <c r="E32" s="56">
        <v>7054</v>
      </c>
      <c r="F32" s="57"/>
      <c r="G32" s="55">
        <f>B32-C32</f>
        <v>-85</v>
      </c>
      <c r="H32" s="56">
        <f>D32-E32</f>
        <v>-1745</v>
      </c>
      <c r="I32" s="77">
        <f>IF(C32=0, "-", IF(G32/C32&lt;10, G32/C32, "&gt;999%"))</f>
        <v>-5.9774964838255978E-2</v>
      </c>
      <c r="J32" s="78">
        <f>IF(E32=0, "-", IF(H32/E32&lt;10, H32/E32, "&gt;999%"))</f>
        <v>-0.2473773745392685</v>
      </c>
    </row>
    <row r="33" spans="1:10" x14ac:dyDescent="0.2">
      <c r="A33" s="117" t="s">
        <v>130</v>
      </c>
      <c r="B33" s="55">
        <v>269</v>
      </c>
      <c r="C33" s="56">
        <v>141</v>
      </c>
      <c r="D33" s="55">
        <v>748</v>
      </c>
      <c r="E33" s="56">
        <v>592</v>
      </c>
      <c r="F33" s="57"/>
      <c r="G33" s="55">
        <f>B33-C33</f>
        <v>128</v>
      </c>
      <c r="H33" s="56">
        <f>D33-E33</f>
        <v>156</v>
      </c>
      <c r="I33" s="77">
        <f>IF(C33=0, "-", IF(G33/C33&lt;10, G33/C33, "&gt;999%"))</f>
        <v>0.90780141843971629</v>
      </c>
      <c r="J33" s="78">
        <f>IF(E33=0, "-", IF(H33/E33&lt;10, H33/E33, "&gt;999%"))</f>
        <v>0.26351351351351349</v>
      </c>
    </row>
    <row r="34" spans="1:10" x14ac:dyDescent="0.2">
      <c r="A34" s="117"/>
      <c r="B34" s="55"/>
      <c r="C34" s="56"/>
      <c r="D34" s="55"/>
      <c r="E34" s="56"/>
      <c r="F34" s="57"/>
      <c r="G34" s="55"/>
      <c r="H34" s="56"/>
      <c r="I34" s="77"/>
      <c r="J34" s="78"/>
    </row>
    <row r="35" spans="1:10" x14ac:dyDescent="0.2">
      <c r="A35" s="111" t="s">
        <v>135</v>
      </c>
      <c r="B35" s="55"/>
      <c r="C35" s="56"/>
      <c r="D35" s="55"/>
      <c r="E35" s="56"/>
      <c r="F35" s="57"/>
      <c r="G35" s="55"/>
      <c r="H35" s="56"/>
      <c r="I35" s="77"/>
      <c r="J35" s="78"/>
    </row>
    <row r="36" spans="1:10" x14ac:dyDescent="0.2">
      <c r="A36" s="117" t="s">
        <v>127</v>
      </c>
      <c r="B36" s="55">
        <v>5037</v>
      </c>
      <c r="C36" s="56">
        <v>4557</v>
      </c>
      <c r="D36" s="55">
        <v>17455</v>
      </c>
      <c r="E36" s="56">
        <v>20215</v>
      </c>
      <c r="F36" s="57"/>
      <c r="G36" s="55">
        <f>B36-C36</f>
        <v>480</v>
      </c>
      <c r="H36" s="56">
        <f>D36-E36</f>
        <v>-2760</v>
      </c>
      <c r="I36" s="77">
        <f>IF(C36=0, "-", IF(G36/C36&lt;10, G36/C36, "&gt;999%"))</f>
        <v>0.10533245556287031</v>
      </c>
      <c r="J36" s="78">
        <f>IF(E36=0, "-", IF(H36/E36&lt;10, H36/E36, "&gt;999%"))</f>
        <v>-0.13653227801137768</v>
      </c>
    </row>
    <row r="37" spans="1:10" x14ac:dyDescent="0.2">
      <c r="A37" s="117" t="s">
        <v>128</v>
      </c>
      <c r="B37" s="55">
        <v>0</v>
      </c>
      <c r="C37" s="56">
        <v>1</v>
      </c>
      <c r="D37" s="55">
        <v>2</v>
      </c>
      <c r="E37" s="56">
        <v>2</v>
      </c>
      <c r="F37" s="57"/>
      <c r="G37" s="55">
        <f>B37-C37</f>
        <v>-1</v>
      </c>
      <c r="H37" s="56">
        <f>D37-E37</f>
        <v>0</v>
      </c>
      <c r="I37" s="77">
        <f>IF(C37=0, "-", IF(G37/C37&lt;10, G37/C37, "&gt;999%"))</f>
        <v>-1</v>
      </c>
      <c r="J37" s="78">
        <f>IF(E37=0, "-", IF(H37/E37&lt;10, H37/E37, "&gt;999%"))</f>
        <v>0</v>
      </c>
    </row>
    <row r="38" spans="1:10" x14ac:dyDescent="0.2">
      <c r="A38" s="117" t="s">
        <v>130</v>
      </c>
      <c r="B38" s="55">
        <v>351</v>
      </c>
      <c r="C38" s="56">
        <v>275</v>
      </c>
      <c r="D38" s="55">
        <v>982</v>
      </c>
      <c r="E38" s="56">
        <v>1194</v>
      </c>
      <c r="F38" s="57"/>
      <c r="G38" s="55">
        <f>B38-C38</f>
        <v>76</v>
      </c>
      <c r="H38" s="56">
        <f>D38-E38</f>
        <v>-212</v>
      </c>
      <c r="I38" s="77">
        <f>IF(C38=0, "-", IF(G38/C38&lt;10, G38/C38, "&gt;999%"))</f>
        <v>0.27636363636363637</v>
      </c>
      <c r="J38" s="78">
        <f>IF(E38=0, "-", IF(H38/E38&lt;10, H38/E38, "&gt;999%"))</f>
        <v>-0.17755443886097153</v>
      </c>
    </row>
    <row r="39" spans="1:10" x14ac:dyDescent="0.2">
      <c r="A39" s="20"/>
      <c r="B39" s="55"/>
      <c r="C39" s="56"/>
      <c r="D39" s="55"/>
      <c r="E39" s="56"/>
      <c r="F39" s="57"/>
      <c r="G39" s="55"/>
      <c r="H39" s="56"/>
      <c r="I39" s="77"/>
      <c r="J39" s="78"/>
    </row>
    <row r="40" spans="1:10" x14ac:dyDescent="0.2">
      <c r="A40" s="16" t="s">
        <v>26</v>
      </c>
      <c r="B40" s="55">
        <v>1203</v>
      </c>
      <c r="C40" s="56">
        <v>1084</v>
      </c>
      <c r="D40" s="55">
        <v>4369</v>
      </c>
      <c r="E40" s="56">
        <v>5496</v>
      </c>
      <c r="F40" s="57"/>
      <c r="G40" s="55">
        <f>B40-C40</f>
        <v>119</v>
      </c>
      <c r="H40" s="56">
        <f>D40-E40</f>
        <v>-1127</v>
      </c>
      <c r="I40" s="77">
        <f>IF(C40=0, "-", IF(G40/C40&lt;10, G40/C40, "&gt;999%"))</f>
        <v>0.10977859778597786</v>
      </c>
      <c r="J40" s="78">
        <f>IF(E40=0, "-", IF(H40/E40&lt;10, H40/E40, "&gt;999%"))</f>
        <v>-0.20505822416302766</v>
      </c>
    </row>
    <row r="41" spans="1:10" x14ac:dyDescent="0.2">
      <c r="A41" s="81"/>
      <c r="B41" s="82"/>
      <c r="C41" s="83"/>
      <c r="D41" s="82"/>
      <c r="E41" s="83"/>
      <c r="F41" s="84"/>
      <c r="G41" s="82"/>
      <c r="H41" s="83"/>
      <c r="I41" s="85"/>
      <c r="J41" s="86"/>
    </row>
    <row r="42" spans="1:10" s="38" customFormat="1" x14ac:dyDescent="0.2">
      <c r="A42" s="12" t="s">
        <v>17</v>
      </c>
      <c r="B42" s="32">
        <f>SUM(B6:B41)</f>
        <v>29302</v>
      </c>
      <c r="C42" s="121">
        <f>SUM(C6:C41)</f>
        <v>33924</v>
      </c>
      <c r="D42" s="32">
        <f>SUM(D6:D41)</f>
        <v>119606</v>
      </c>
      <c r="E42" s="121">
        <f>SUM(E6:E41)</f>
        <v>157800</v>
      </c>
      <c r="F42" s="34"/>
      <c r="G42" s="32">
        <f>B42-C42</f>
        <v>-4622</v>
      </c>
      <c r="H42" s="33">
        <f>D42-E42</f>
        <v>-38194</v>
      </c>
      <c r="I42" s="35">
        <f>IF(C42=0, 0, G42/C42)</f>
        <v>-0.13624572573988916</v>
      </c>
      <c r="J42" s="36">
        <f>IF(E42=0, 0, H42/E42)</f>
        <v>-0.24204055766793409</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460A3-0010-4A95-B49D-E491E5A5E594}">
  <dimension ref="A1:J42"/>
  <sheetViews>
    <sheetView tabSelected="1" workbookViewId="0">
      <selection activeCell="M1" sqref="M1"/>
    </sheetView>
  </sheetViews>
  <sheetFormatPr defaultRowHeight="12.75" x14ac:dyDescent="0.2"/>
  <cols>
    <col min="1" max="1" width="25.7109375" style="1" customWidth="1"/>
    <col min="2" max="5" width="8.5703125" style="1" customWidth="1"/>
    <col min="6" max="6" width="1.7109375" style="1" customWidth="1"/>
    <col min="7" max="10" width="8.28515625" style="1" customWidth="1"/>
    <col min="11" max="256" width="8.7109375" style="1"/>
    <col min="257" max="257" width="25.7109375" style="1" customWidth="1"/>
    <col min="258" max="261" width="8.5703125" style="1" customWidth="1"/>
    <col min="262" max="262" width="1.7109375" style="1" customWidth="1"/>
    <col min="263" max="266" width="8.28515625" style="1" customWidth="1"/>
    <col min="267" max="512" width="8.7109375" style="1"/>
    <col min="513" max="513" width="25.7109375" style="1" customWidth="1"/>
    <col min="514" max="517" width="8.5703125" style="1" customWidth="1"/>
    <col min="518" max="518" width="1.7109375" style="1" customWidth="1"/>
    <col min="519" max="522" width="8.28515625" style="1" customWidth="1"/>
    <col min="523" max="768" width="8.7109375" style="1"/>
    <col min="769" max="769" width="25.7109375" style="1" customWidth="1"/>
    <col min="770" max="773" width="8.5703125" style="1" customWidth="1"/>
    <col min="774" max="774" width="1.7109375" style="1" customWidth="1"/>
    <col min="775" max="778" width="8.28515625" style="1" customWidth="1"/>
    <col min="779" max="1024" width="8.7109375" style="1"/>
    <col min="1025" max="1025" width="25.7109375" style="1" customWidth="1"/>
    <col min="1026" max="1029" width="8.5703125" style="1" customWidth="1"/>
    <col min="1030" max="1030" width="1.7109375" style="1" customWidth="1"/>
    <col min="1031" max="1034" width="8.28515625" style="1" customWidth="1"/>
    <col min="1035" max="1280" width="8.7109375" style="1"/>
    <col min="1281" max="1281" width="25.7109375" style="1" customWidth="1"/>
    <col min="1282" max="1285" width="8.5703125" style="1" customWidth="1"/>
    <col min="1286" max="1286" width="1.7109375" style="1" customWidth="1"/>
    <col min="1287" max="1290" width="8.28515625" style="1" customWidth="1"/>
    <col min="1291" max="1536" width="8.7109375" style="1"/>
    <col min="1537" max="1537" width="25.7109375" style="1" customWidth="1"/>
    <col min="1538" max="1541" width="8.5703125" style="1" customWidth="1"/>
    <col min="1542" max="1542" width="1.7109375" style="1" customWidth="1"/>
    <col min="1543" max="1546" width="8.28515625" style="1" customWidth="1"/>
    <col min="1547" max="1792" width="8.7109375" style="1"/>
    <col min="1793" max="1793" width="25.7109375" style="1" customWidth="1"/>
    <col min="1794" max="1797" width="8.5703125" style="1" customWidth="1"/>
    <col min="1798" max="1798" width="1.7109375" style="1" customWidth="1"/>
    <col min="1799" max="1802" width="8.28515625" style="1" customWidth="1"/>
    <col min="1803" max="2048" width="8.7109375" style="1"/>
    <col min="2049" max="2049" width="25.7109375" style="1" customWidth="1"/>
    <col min="2050" max="2053" width="8.5703125" style="1" customWidth="1"/>
    <col min="2054" max="2054" width="1.7109375" style="1" customWidth="1"/>
    <col min="2055" max="2058" width="8.28515625" style="1" customWidth="1"/>
    <col min="2059" max="2304" width="8.7109375" style="1"/>
    <col min="2305" max="2305" width="25.7109375" style="1" customWidth="1"/>
    <col min="2306" max="2309" width="8.5703125" style="1" customWidth="1"/>
    <col min="2310" max="2310" width="1.7109375" style="1" customWidth="1"/>
    <col min="2311" max="2314" width="8.28515625" style="1" customWidth="1"/>
    <col min="2315" max="2560" width="8.7109375" style="1"/>
    <col min="2561" max="2561" width="25.7109375" style="1" customWidth="1"/>
    <col min="2562" max="2565" width="8.5703125" style="1" customWidth="1"/>
    <col min="2566" max="2566" width="1.7109375" style="1" customWidth="1"/>
    <col min="2567" max="2570" width="8.28515625" style="1" customWidth="1"/>
    <col min="2571" max="2816" width="8.7109375" style="1"/>
    <col min="2817" max="2817" width="25.7109375" style="1" customWidth="1"/>
    <col min="2818" max="2821" width="8.5703125" style="1" customWidth="1"/>
    <col min="2822" max="2822" width="1.7109375" style="1" customWidth="1"/>
    <col min="2823" max="2826" width="8.28515625" style="1" customWidth="1"/>
    <col min="2827" max="3072" width="8.7109375" style="1"/>
    <col min="3073" max="3073" width="25.7109375" style="1" customWidth="1"/>
    <col min="3074" max="3077" width="8.5703125" style="1" customWidth="1"/>
    <col min="3078" max="3078" width="1.7109375" style="1" customWidth="1"/>
    <col min="3079" max="3082" width="8.28515625" style="1" customWidth="1"/>
    <col min="3083" max="3328" width="8.7109375" style="1"/>
    <col min="3329" max="3329" width="25.7109375" style="1" customWidth="1"/>
    <col min="3330" max="3333" width="8.5703125" style="1" customWidth="1"/>
    <col min="3334" max="3334" width="1.7109375" style="1" customWidth="1"/>
    <col min="3335" max="3338" width="8.28515625" style="1" customWidth="1"/>
    <col min="3339" max="3584" width="8.7109375" style="1"/>
    <col min="3585" max="3585" width="25.7109375" style="1" customWidth="1"/>
    <col min="3586" max="3589" width="8.5703125" style="1" customWidth="1"/>
    <col min="3590" max="3590" width="1.7109375" style="1" customWidth="1"/>
    <col min="3591" max="3594" width="8.28515625" style="1" customWidth="1"/>
    <col min="3595" max="3840" width="8.7109375" style="1"/>
    <col min="3841" max="3841" width="25.7109375" style="1" customWidth="1"/>
    <col min="3842" max="3845" width="8.5703125" style="1" customWidth="1"/>
    <col min="3846" max="3846" width="1.7109375" style="1" customWidth="1"/>
    <col min="3847" max="3850" width="8.28515625" style="1" customWidth="1"/>
    <col min="3851" max="4096" width="8.7109375" style="1"/>
    <col min="4097" max="4097" width="25.7109375" style="1" customWidth="1"/>
    <col min="4098" max="4101" width="8.5703125" style="1" customWidth="1"/>
    <col min="4102" max="4102" width="1.7109375" style="1" customWidth="1"/>
    <col min="4103" max="4106" width="8.28515625" style="1" customWidth="1"/>
    <col min="4107" max="4352" width="8.7109375" style="1"/>
    <col min="4353" max="4353" width="25.7109375" style="1" customWidth="1"/>
    <col min="4354" max="4357" width="8.5703125" style="1" customWidth="1"/>
    <col min="4358" max="4358" width="1.7109375" style="1" customWidth="1"/>
    <col min="4359" max="4362" width="8.28515625" style="1" customWidth="1"/>
    <col min="4363" max="4608" width="8.7109375" style="1"/>
    <col min="4609" max="4609" width="25.7109375" style="1" customWidth="1"/>
    <col min="4610" max="4613" width="8.5703125" style="1" customWidth="1"/>
    <col min="4614" max="4614" width="1.7109375" style="1" customWidth="1"/>
    <col min="4615" max="4618" width="8.28515625" style="1" customWidth="1"/>
    <col min="4619" max="4864" width="8.7109375" style="1"/>
    <col min="4865" max="4865" width="25.7109375" style="1" customWidth="1"/>
    <col min="4866" max="4869" width="8.5703125" style="1" customWidth="1"/>
    <col min="4870" max="4870" width="1.7109375" style="1" customWidth="1"/>
    <col min="4871" max="4874" width="8.28515625" style="1" customWidth="1"/>
    <col min="4875" max="5120" width="8.7109375" style="1"/>
    <col min="5121" max="5121" width="25.7109375" style="1" customWidth="1"/>
    <col min="5122" max="5125" width="8.5703125" style="1" customWidth="1"/>
    <col min="5126" max="5126" width="1.7109375" style="1" customWidth="1"/>
    <col min="5127" max="5130" width="8.28515625" style="1" customWidth="1"/>
    <col min="5131" max="5376" width="8.7109375" style="1"/>
    <col min="5377" max="5377" width="25.7109375" style="1" customWidth="1"/>
    <col min="5378" max="5381" width="8.5703125" style="1" customWidth="1"/>
    <col min="5382" max="5382" width="1.7109375" style="1" customWidth="1"/>
    <col min="5383" max="5386" width="8.28515625" style="1" customWidth="1"/>
    <col min="5387" max="5632" width="8.7109375" style="1"/>
    <col min="5633" max="5633" width="25.7109375" style="1" customWidth="1"/>
    <col min="5634" max="5637" width="8.5703125" style="1" customWidth="1"/>
    <col min="5638" max="5638" width="1.7109375" style="1" customWidth="1"/>
    <col min="5639" max="5642" width="8.28515625" style="1" customWidth="1"/>
    <col min="5643" max="5888" width="8.7109375" style="1"/>
    <col min="5889" max="5889" width="25.7109375" style="1" customWidth="1"/>
    <col min="5890" max="5893" width="8.5703125" style="1" customWidth="1"/>
    <col min="5894" max="5894" width="1.7109375" style="1" customWidth="1"/>
    <col min="5895" max="5898" width="8.28515625" style="1" customWidth="1"/>
    <col min="5899" max="6144" width="8.7109375" style="1"/>
    <col min="6145" max="6145" width="25.7109375" style="1" customWidth="1"/>
    <col min="6146" max="6149" width="8.5703125" style="1" customWidth="1"/>
    <col min="6150" max="6150" width="1.7109375" style="1" customWidth="1"/>
    <col min="6151" max="6154" width="8.28515625" style="1" customWidth="1"/>
    <col min="6155" max="6400" width="8.7109375" style="1"/>
    <col min="6401" max="6401" width="25.7109375" style="1" customWidth="1"/>
    <col min="6402" max="6405" width="8.5703125" style="1" customWidth="1"/>
    <col min="6406" max="6406" width="1.7109375" style="1" customWidth="1"/>
    <col min="6407" max="6410" width="8.28515625" style="1" customWidth="1"/>
    <col min="6411" max="6656" width="8.7109375" style="1"/>
    <col min="6657" max="6657" width="25.7109375" style="1" customWidth="1"/>
    <col min="6658" max="6661" width="8.5703125" style="1" customWidth="1"/>
    <col min="6662" max="6662" width="1.7109375" style="1" customWidth="1"/>
    <col min="6663" max="6666" width="8.28515625" style="1" customWidth="1"/>
    <col min="6667" max="6912" width="8.7109375" style="1"/>
    <col min="6913" max="6913" width="25.7109375" style="1" customWidth="1"/>
    <col min="6914" max="6917" width="8.5703125" style="1" customWidth="1"/>
    <col min="6918" max="6918" width="1.7109375" style="1" customWidth="1"/>
    <col min="6919" max="6922" width="8.28515625" style="1" customWidth="1"/>
    <col min="6923" max="7168" width="8.7109375" style="1"/>
    <col min="7169" max="7169" width="25.7109375" style="1" customWidth="1"/>
    <col min="7170" max="7173" width="8.5703125" style="1" customWidth="1"/>
    <col min="7174" max="7174" width="1.7109375" style="1" customWidth="1"/>
    <col min="7175" max="7178" width="8.28515625" style="1" customWidth="1"/>
    <col min="7179" max="7424" width="8.7109375" style="1"/>
    <col min="7425" max="7425" width="25.7109375" style="1" customWidth="1"/>
    <col min="7426" max="7429" width="8.5703125" style="1" customWidth="1"/>
    <col min="7430" max="7430" width="1.7109375" style="1" customWidth="1"/>
    <col min="7431" max="7434" width="8.28515625" style="1" customWidth="1"/>
    <col min="7435" max="7680" width="8.7109375" style="1"/>
    <col min="7681" max="7681" width="25.7109375" style="1" customWidth="1"/>
    <col min="7682" max="7685" width="8.5703125" style="1" customWidth="1"/>
    <col min="7686" max="7686" width="1.7109375" style="1" customWidth="1"/>
    <col min="7687" max="7690" width="8.28515625" style="1" customWidth="1"/>
    <col min="7691" max="7936" width="8.7109375" style="1"/>
    <col min="7937" max="7937" width="25.7109375" style="1" customWidth="1"/>
    <col min="7938" max="7941" width="8.5703125" style="1" customWidth="1"/>
    <col min="7942" max="7942" width="1.7109375" style="1" customWidth="1"/>
    <col min="7943" max="7946" width="8.28515625" style="1" customWidth="1"/>
    <col min="7947" max="8192" width="8.7109375" style="1"/>
    <col min="8193" max="8193" width="25.7109375" style="1" customWidth="1"/>
    <col min="8194" max="8197" width="8.5703125" style="1" customWidth="1"/>
    <col min="8198" max="8198" width="1.7109375" style="1" customWidth="1"/>
    <col min="8199" max="8202" width="8.28515625" style="1" customWidth="1"/>
    <col min="8203" max="8448" width="8.7109375" style="1"/>
    <col min="8449" max="8449" width="25.7109375" style="1" customWidth="1"/>
    <col min="8450" max="8453" width="8.5703125" style="1" customWidth="1"/>
    <col min="8454" max="8454" width="1.7109375" style="1" customWidth="1"/>
    <col min="8455" max="8458" width="8.28515625" style="1" customWidth="1"/>
    <col min="8459" max="8704" width="8.7109375" style="1"/>
    <col min="8705" max="8705" width="25.7109375" style="1" customWidth="1"/>
    <col min="8706" max="8709" width="8.5703125" style="1" customWidth="1"/>
    <col min="8710" max="8710" width="1.7109375" style="1" customWidth="1"/>
    <col min="8711" max="8714" width="8.28515625" style="1" customWidth="1"/>
    <col min="8715" max="8960" width="8.7109375" style="1"/>
    <col min="8961" max="8961" width="25.7109375" style="1" customWidth="1"/>
    <col min="8962" max="8965" width="8.5703125" style="1" customWidth="1"/>
    <col min="8966" max="8966" width="1.7109375" style="1" customWidth="1"/>
    <col min="8967" max="8970" width="8.28515625" style="1" customWidth="1"/>
    <col min="8971" max="9216" width="8.7109375" style="1"/>
    <col min="9217" max="9217" width="25.7109375" style="1" customWidth="1"/>
    <col min="9218" max="9221" width="8.5703125" style="1" customWidth="1"/>
    <col min="9222" max="9222" width="1.7109375" style="1" customWidth="1"/>
    <col min="9223" max="9226" width="8.28515625" style="1" customWidth="1"/>
    <col min="9227" max="9472" width="8.7109375" style="1"/>
    <col min="9473" max="9473" width="25.7109375" style="1" customWidth="1"/>
    <col min="9474" max="9477" width="8.5703125" style="1" customWidth="1"/>
    <col min="9478" max="9478" width="1.7109375" style="1" customWidth="1"/>
    <col min="9479" max="9482" width="8.28515625" style="1" customWidth="1"/>
    <col min="9483" max="9728" width="8.7109375" style="1"/>
    <col min="9729" max="9729" width="25.7109375" style="1" customWidth="1"/>
    <col min="9730" max="9733" width="8.5703125" style="1" customWidth="1"/>
    <col min="9734" max="9734" width="1.7109375" style="1" customWidth="1"/>
    <col min="9735" max="9738" width="8.28515625" style="1" customWidth="1"/>
    <col min="9739" max="9984" width="8.7109375" style="1"/>
    <col min="9985" max="9985" width="25.7109375" style="1" customWidth="1"/>
    <col min="9986" max="9989" width="8.5703125" style="1" customWidth="1"/>
    <col min="9990" max="9990" width="1.7109375" style="1" customWidth="1"/>
    <col min="9991" max="9994" width="8.28515625" style="1" customWidth="1"/>
    <col min="9995" max="10240" width="8.7109375" style="1"/>
    <col min="10241" max="10241" width="25.7109375" style="1" customWidth="1"/>
    <col min="10242" max="10245" width="8.5703125" style="1" customWidth="1"/>
    <col min="10246" max="10246" width="1.7109375" style="1" customWidth="1"/>
    <col min="10247" max="10250" width="8.28515625" style="1" customWidth="1"/>
    <col min="10251" max="10496" width="8.7109375" style="1"/>
    <col min="10497" max="10497" width="25.7109375" style="1" customWidth="1"/>
    <col min="10498" max="10501" width="8.5703125" style="1" customWidth="1"/>
    <col min="10502" max="10502" width="1.7109375" style="1" customWidth="1"/>
    <col min="10503" max="10506" width="8.28515625" style="1" customWidth="1"/>
    <col min="10507" max="10752" width="8.7109375" style="1"/>
    <col min="10753" max="10753" width="25.7109375" style="1" customWidth="1"/>
    <col min="10754" max="10757" width="8.5703125" style="1" customWidth="1"/>
    <col min="10758" max="10758" width="1.7109375" style="1" customWidth="1"/>
    <col min="10759" max="10762" width="8.28515625" style="1" customWidth="1"/>
    <col min="10763" max="11008" width="8.7109375" style="1"/>
    <col min="11009" max="11009" width="25.7109375" style="1" customWidth="1"/>
    <col min="11010" max="11013" width="8.5703125" style="1" customWidth="1"/>
    <col min="11014" max="11014" width="1.7109375" style="1" customWidth="1"/>
    <col min="11015" max="11018" width="8.28515625" style="1" customWidth="1"/>
    <col min="11019" max="11264" width="8.7109375" style="1"/>
    <col min="11265" max="11265" width="25.7109375" style="1" customWidth="1"/>
    <col min="11266" max="11269" width="8.5703125" style="1" customWidth="1"/>
    <col min="11270" max="11270" width="1.7109375" style="1" customWidth="1"/>
    <col min="11271" max="11274" width="8.28515625" style="1" customWidth="1"/>
    <col min="11275" max="11520" width="8.7109375" style="1"/>
    <col min="11521" max="11521" width="25.7109375" style="1" customWidth="1"/>
    <col min="11522" max="11525" width="8.5703125" style="1" customWidth="1"/>
    <col min="11526" max="11526" width="1.7109375" style="1" customWidth="1"/>
    <col min="11527" max="11530" width="8.28515625" style="1" customWidth="1"/>
    <col min="11531" max="11776" width="8.7109375" style="1"/>
    <col min="11777" max="11777" width="25.7109375" style="1" customWidth="1"/>
    <col min="11778" max="11781" width="8.5703125" style="1" customWidth="1"/>
    <col min="11782" max="11782" width="1.7109375" style="1" customWidth="1"/>
    <col min="11783" max="11786" width="8.28515625" style="1" customWidth="1"/>
    <col min="11787" max="12032" width="8.7109375" style="1"/>
    <col min="12033" max="12033" width="25.7109375" style="1" customWidth="1"/>
    <col min="12034" max="12037" width="8.5703125" style="1" customWidth="1"/>
    <col min="12038" max="12038" width="1.7109375" style="1" customWidth="1"/>
    <col min="12039" max="12042" width="8.28515625" style="1" customWidth="1"/>
    <col min="12043" max="12288" width="8.7109375" style="1"/>
    <col min="12289" max="12289" width="25.7109375" style="1" customWidth="1"/>
    <col min="12290" max="12293" width="8.5703125" style="1" customWidth="1"/>
    <col min="12294" max="12294" width="1.7109375" style="1" customWidth="1"/>
    <col min="12295" max="12298" width="8.28515625" style="1" customWidth="1"/>
    <col min="12299" max="12544" width="8.7109375" style="1"/>
    <col min="12545" max="12545" width="25.7109375" style="1" customWidth="1"/>
    <col min="12546" max="12549" width="8.5703125" style="1" customWidth="1"/>
    <col min="12550" max="12550" width="1.7109375" style="1" customWidth="1"/>
    <col min="12551" max="12554" width="8.28515625" style="1" customWidth="1"/>
    <col min="12555" max="12800" width="8.7109375" style="1"/>
    <col min="12801" max="12801" width="25.7109375" style="1" customWidth="1"/>
    <col min="12802" max="12805" width="8.5703125" style="1" customWidth="1"/>
    <col min="12806" max="12806" width="1.7109375" style="1" customWidth="1"/>
    <col min="12807" max="12810" width="8.28515625" style="1" customWidth="1"/>
    <col min="12811" max="13056" width="8.7109375" style="1"/>
    <col min="13057" max="13057" width="25.7109375" style="1" customWidth="1"/>
    <col min="13058" max="13061" width="8.5703125" style="1" customWidth="1"/>
    <col min="13062" max="13062" width="1.7109375" style="1" customWidth="1"/>
    <col min="13063" max="13066" width="8.28515625" style="1" customWidth="1"/>
    <col min="13067" max="13312" width="8.7109375" style="1"/>
    <col min="13313" max="13313" width="25.7109375" style="1" customWidth="1"/>
    <col min="13314" max="13317" width="8.5703125" style="1" customWidth="1"/>
    <col min="13318" max="13318" width="1.7109375" style="1" customWidth="1"/>
    <col min="13319" max="13322" width="8.28515625" style="1" customWidth="1"/>
    <col min="13323" max="13568" width="8.7109375" style="1"/>
    <col min="13569" max="13569" width="25.7109375" style="1" customWidth="1"/>
    <col min="13570" max="13573" width="8.5703125" style="1" customWidth="1"/>
    <col min="13574" max="13574" width="1.7109375" style="1" customWidth="1"/>
    <col min="13575" max="13578" width="8.28515625" style="1" customWidth="1"/>
    <col min="13579" max="13824" width="8.7109375" style="1"/>
    <col min="13825" max="13825" width="25.7109375" style="1" customWidth="1"/>
    <col min="13826" max="13829" width="8.5703125" style="1" customWidth="1"/>
    <col min="13830" max="13830" width="1.7109375" style="1" customWidth="1"/>
    <col min="13831" max="13834" width="8.28515625" style="1" customWidth="1"/>
    <col min="13835" max="14080" width="8.7109375" style="1"/>
    <col min="14081" max="14081" width="25.7109375" style="1" customWidth="1"/>
    <col min="14082" max="14085" width="8.5703125" style="1" customWidth="1"/>
    <col min="14086" max="14086" width="1.7109375" style="1" customWidth="1"/>
    <col min="14087" max="14090" width="8.28515625" style="1" customWidth="1"/>
    <col min="14091" max="14336" width="8.7109375" style="1"/>
    <col min="14337" max="14337" width="25.7109375" style="1" customWidth="1"/>
    <col min="14338" max="14341" width="8.5703125" style="1" customWidth="1"/>
    <col min="14342" max="14342" width="1.7109375" style="1" customWidth="1"/>
    <col min="14343" max="14346" width="8.28515625" style="1" customWidth="1"/>
    <col min="14347" max="14592" width="8.7109375" style="1"/>
    <col min="14593" max="14593" width="25.7109375" style="1" customWidth="1"/>
    <col min="14594" max="14597" width="8.5703125" style="1" customWidth="1"/>
    <col min="14598" max="14598" width="1.7109375" style="1" customWidth="1"/>
    <col min="14599" max="14602" width="8.28515625" style="1" customWidth="1"/>
    <col min="14603" max="14848" width="8.7109375" style="1"/>
    <col min="14849" max="14849" width="25.7109375" style="1" customWidth="1"/>
    <col min="14850" max="14853" width="8.5703125" style="1" customWidth="1"/>
    <col min="14854" max="14854" width="1.7109375" style="1" customWidth="1"/>
    <col min="14855" max="14858" width="8.28515625" style="1" customWidth="1"/>
    <col min="14859" max="15104" width="8.7109375" style="1"/>
    <col min="15105" max="15105" width="25.7109375" style="1" customWidth="1"/>
    <col min="15106" max="15109" width="8.5703125" style="1" customWidth="1"/>
    <col min="15110" max="15110" width="1.7109375" style="1" customWidth="1"/>
    <col min="15111" max="15114" width="8.28515625" style="1" customWidth="1"/>
    <col min="15115" max="15360" width="8.7109375" style="1"/>
    <col min="15361" max="15361" width="25.7109375" style="1" customWidth="1"/>
    <col min="15362" max="15365" width="8.5703125" style="1" customWidth="1"/>
    <col min="15366" max="15366" width="1.7109375" style="1" customWidth="1"/>
    <col min="15367" max="15370" width="8.28515625" style="1" customWidth="1"/>
    <col min="15371" max="15616" width="8.7109375" style="1"/>
    <col min="15617" max="15617" width="25.7109375" style="1" customWidth="1"/>
    <col min="15618" max="15621" width="8.5703125" style="1" customWidth="1"/>
    <col min="15622" max="15622" width="1.7109375" style="1" customWidth="1"/>
    <col min="15623" max="15626" width="8.28515625" style="1" customWidth="1"/>
    <col min="15627" max="15872" width="8.7109375" style="1"/>
    <col min="15873" max="15873" width="25.7109375" style="1" customWidth="1"/>
    <col min="15874" max="15877" width="8.5703125" style="1" customWidth="1"/>
    <col min="15878" max="15878" width="1.7109375" style="1" customWidth="1"/>
    <col min="15879" max="15882" width="8.28515625" style="1" customWidth="1"/>
    <col min="15883" max="16128" width="8.7109375" style="1"/>
    <col min="16129" max="16129" width="25.7109375" style="1" customWidth="1"/>
    <col min="16130" max="16133" width="8.57031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136</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6" t="s">
        <v>137</v>
      </c>
      <c r="B7" s="106"/>
      <c r="C7" s="107"/>
      <c r="D7" s="106"/>
      <c r="E7" s="107"/>
      <c r="F7" s="108"/>
      <c r="G7" s="106"/>
      <c r="H7" s="107"/>
      <c r="I7" s="109"/>
      <c r="J7" s="110"/>
    </row>
    <row r="8" spans="1:10" x14ac:dyDescent="0.2">
      <c r="A8" s="16"/>
      <c r="B8" s="106"/>
      <c r="C8" s="107"/>
      <c r="D8" s="106"/>
      <c r="E8" s="107"/>
      <c r="F8" s="108"/>
      <c r="G8" s="106"/>
      <c r="H8" s="107"/>
      <c r="I8" s="109"/>
      <c r="J8" s="110"/>
    </row>
    <row r="9" spans="1:10" x14ac:dyDescent="0.2">
      <c r="A9" s="20" t="s">
        <v>64</v>
      </c>
      <c r="B9" s="55">
        <v>0</v>
      </c>
      <c r="C9" s="56">
        <v>0</v>
      </c>
      <c r="D9" s="55">
        <v>0</v>
      </c>
      <c r="E9" s="56">
        <v>16</v>
      </c>
      <c r="F9" s="57"/>
      <c r="G9" s="55">
        <f>B9-C9</f>
        <v>0</v>
      </c>
      <c r="H9" s="56">
        <f>D9-E9</f>
        <v>-16</v>
      </c>
      <c r="I9" s="77" t="str">
        <f>IF(C9=0, "-", IF(G9/C9&lt;10, G9/C9, "&gt;999%"))</f>
        <v>-</v>
      </c>
      <c r="J9" s="78">
        <f>IF(E9=0, "-", IF(H9/E9&lt;10, H9/E9, "&gt;999%"))</f>
        <v>-1</v>
      </c>
    </row>
    <row r="10" spans="1:10" x14ac:dyDescent="0.2">
      <c r="A10" s="81"/>
      <c r="B10" s="82"/>
      <c r="C10" s="83"/>
      <c r="D10" s="82"/>
      <c r="E10" s="83"/>
      <c r="F10" s="84"/>
      <c r="G10" s="82"/>
      <c r="H10" s="83"/>
      <c r="I10" s="85"/>
      <c r="J10" s="86"/>
    </row>
    <row r="11" spans="1:10" s="38" customFormat="1" x14ac:dyDescent="0.2">
      <c r="A11" s="12" t="s">
        <v>138</v>
      </c>
      <c r="B11" s="32">
        <f>SUM(B9:B10)</f>
        <v>0</v>
      </c>
      <c r="C11" s="33">
        <f>SUM(C9:C10)</f>
        <v>0</v>
      </c>
      <c r="D11" s="32">
        <f>SUM(D9:D10)</f>
        <v>0</v>
      </c>
      <c r="E11" s="33">
        <f>SUM(E9:E10)</f>
        <v>16</v>
      </c>
      <c r="F11" s="34"/>
      <c r="G11" s="32">
        <f>B11-C11</f>
        <v>0</v>
      </c>
      <c r="H11" s="33">
        <f>D11-E11</f>
        <v>-16</v>
      </c>
      <c r="I11" s="35" t="str">
        <f>IF(C11=0, "-", IF(G11/C11&lt;10, G11/C11, "&gt;999%"))</f>
        <v>-</v>
      </c>
      <c r="J11" s="36">
        <f>IF(E11=0, "-", IF(H11/E11&lt;10, H11/E11, "&gt;999%"))</f>
        <v>-1</v>
      </c>
    </row>
    <row r="12" spans="1:10" s="38" customFormat="1" x14ac:dyDescent="0.2">
      <c r="A12" s="16"/>
      <c r="B12" s="112"/>
      <c r="C12" s="113"/>
      <c r="D12" s="112"/>
      <c r="E12" s="113"/>
      <c r="F12" s="114"/>
      <c r="G12" s="112"/>
      <c r="H12" s="113"/>
      <c r="I12" s="115"/>
      <c r="J12" s="116"/>
    </row>
    <row r="13" spans="1:10" x14ac:dyDescent="0.2">
      <c r="A13" s="16" t="s">
        <v>139</v>
      </c>
      <c r="B13" s="55"/>
      <c r="C13" s="56"/>
      <c r="D13" s="55"/>
      <c r="E13" s="56"/>
      <c r="F13" s="57"/>
      <c r="G13" s="55"/>
      <c r="H13" s="56"/>
      <c r="I13" s="77"/>
      <c r="J13" s="78"/>
    </row>
    <row r="14" spans="1:10" x14ac:dyDescent="0.2">
      <c r="A14" s="16"/>
      <c r="B14" s="55"/>
      <c r="C14" s="56"/>
      <c r="D14" s="55"/>
      <c r="E14" s="56"/>
      <c r="F14" s="57"/>
      <c r="G14" s="55"/>
      <c r="H14" s="56"/>
      <c r="I14" s="77"/>
      <c r="J14" s="78"/>
    </row>
    <row r="15" spans="1:10" x14ac:dyDescent="0.2">
      <c r="A15" s="20" t="s">
        <v>140</v>
      </c>
      <c r="B15" s="55">
        <v>93</v>
      </c>
      <c r="C15" s="56">
        <v>155</v>
      </c>
      <c r="D15" s="55">
        <v>342</v>
      </c>
      <c r="E15" s="56">
        <v>556</v>
      </c>
      <c r="F15" s="57"/>
      <c r="G15" s="55">
        <f t="shared" ref="G15:G39" si="0">B15-C15</f>
        <v>-62</v>
      </c>
      <c r="H15" s="56">
        <f t="shared" ref="H15:H39" si="1">D15-E15</f>
        <v>-214</v>
      </c>
      <c r="I15" s="77">
        <f t="shared" ref="I15:I39" si="2">IF(C15=0, "-", IF(G15/C15&lt;10, G15/C15, "&gt;999%"))</f>
        <v>-0.4</v>
      </c>
      <c r="J15" s="78">
        <f t="shared" ref="J15:J39" si="3">IF(E15=0, "-", IF(H15/E15&lt;10, H15/E15, "&gt;999%"))</f>
        <v>-0.38489208633093525</v>
      </c>
    </row>
    <row r="16" spans="1:10" x14ac:dyDescent="0.2">
      <c r="A16" s="20" t="s">
        <v>141</v>
      </c>
      <c r="B16" s="55">
        <v>97</v>
      </c>
      <c r="C16" s="56">
        <v>11</v>
      </c>
      <c r="D16" s="55">
        <v>311</v>
      </c>
      <c r="E16" s="56">
        <v>66</v>
      </c>
      <c r="F16" s="57"/>
      <c r="G16" s="55">
        <f t="shared" si="0"/>
        <v>86</v>
      </c>
      <c r="H16" s="56">
        <f t="shared" si="1"/>
        <v>245</v>
      </c>
      <c r="I16" s="77">
        <f t="shared" si="2"/>
        <v>7.8181818181818183</v>
      </c>
      <c r="J16" s="78">
        <f t="shared" si="3"/>
        <v>3.7121212121212119</v>
      </c>
    </row>
    <row r="17" spans="1:10" x14ac:dyDescent="0.2">
      <c r="A17" s="20" t="s">
        <v>142</v>
      </c>
      <c r="B17" s="55">
        <v>132</v>
      </c>
      <c r="C17" s="56">
        <v>60</v>
      </c>
      <c r="D17" s="55">
        <v>433</v>
      </c>
      <c r="E17" s="56">
        <v>474</v>
      </c>
      <c r="F17" s="57"/>
      <c r="G17" s="55">
        <f t="shared" si="0"/>
        <v>72</v>
      </c>
      <c r="H17" s="56">
        <f t="shared" si="1"/>
        <v>-41</v>
      </c>
      <c r="I17" s="77">
        <f t="shared" si="2"/>
        <v>1.2</v>
      </c>
      <c r="J17" s="78">
        <f t="shared" si="3"/>
        <v>-8.6497890295358648E-2</v>
      </c>
    </row>
    <row r="18" spans="1:10" x14ac:dyDescent="0.2">
      <c r="A18" s="20" t="s">
        <v>143</v>
      </c>
      <c r="B18" s="55">
        <v>72</v>
      </c>
      <c r="C18" s="56">
        <v>75</v>
      </c>
      <c r="D18" s="55">
        <v>325</v>
      </c>
      <c r="E18" s="56">
        <v>400</v>
      </c>
      <c r="F18" s="57"/>
      <c r="G18" s="55">
        <f t="shared" si="0"/>
        <v>-3</v>
      </c>
      <c r="H18" s="56">
        <f t="shared" si="1"/>
        <v>-75</v>
      </c>
      <c r="I18" s="77">
        <f t="shared" si="2"/>
        <v>-0.04</v>
      </c>
      <c r="J18" s="78">
        <f t="shared" si="3"/>
        <v>-0.1875</v>
      </c>
    </row>
    <row r="19" spans="1:10" x14ac:dyDescent="0.2">
      <c r="A19" s="20" t="s">
        <v>144</v>
      </c>
      <c r="B19" s="55">
        <v>738</v>
      </c>
      <c r="C19" s="56">
        <v>513</v>
      </c>
      <c r="D19" s="55">
        <v>2423</v>
      </c>
      <c r="E19" s="56">
        <v>2046</v>
      </c>
      <c r="F19" s="57"/>
      <c r="G19" s="55">
        <f t="shared" si="0"/>
        <v>225</v>
      </c>
      <c r="H19" s="56">
        <f t="shared" si="1"/>
        <v>377</v>
      </c>
      <c r="I19" s="77">
        <f t="shared" si="2"/>
        <v>0.43859649122807015</v>
      </c>
      <c r="J19" s="78">
        <f t="shared" si="3"/>
        <v>0.18426197458455523</v>
      </c>
    </row>
    <row r="20" spans="1:10" x14ac:dyDescent="0.2">
      <c r="A20" s="20" t="s">
        <v>145</v>
      </c>
      <c r="B20" s="55">
        <v>356</v>
      </c>
      <c r="C20" s="56">
        <v>597</v>
      </c>
      <c r="D20" s="55">
        <v>1450</v>
      </c>
      <c r="E20" s="56">
        <v>2211</v>
      </c>
      <c r="F20" s="57"/>
      <c r="G20" s="55">
        <f t="shared" si="0"/>
        <v>-241</v>
      </c>
      <c r="H20" s="56">
        <f t="shared" si="1"/>
        <v>-761</v>
      </c>
      <c r="I20" s="77">
        <f t="shared" si="2"/>
        <v>-0.40368509212730319</v>
      </c>
      <c r="J20" s="78">
        <f t="shared" si="3"/>
        <v>-0.3441881501582994</v>
      </c>
    </row>
    <row r="21" spans="1:10" x14ac:dyDescent="0.2">
      <c r="A21" s="20" t="s">
        <v>146</v>
      </c>
      <c r="B21" s="55">
        <v>744</v>
      </c>
      <c r="C21" s="56">
        <v>1034</v>
      </c>
      <c r="D21" s="55">
        <v>3230</v>
      </c>
      <c r="E21" s="56">
        <v>4769</v>
      </c>
      <c r="F21" s="57"/>
      <c r="G21" s="55">
        <f t="shared" si="0"/>
        <v>-290</v>
      </c>
      <c r="H21" s="56">
        <f t="shared" si="1"/>
        <v>-1539</v>
      </c>
      <c r="I21" s="77">
        <f t="shared" si="2"/>
        <v>-0.28046421663442939</v>
      </c>
      <c r="J21" s="78">
        <f t="shared" si="3"/>
        <v>-0.32270916334661354</v>
      </c>
    </row>
    <row r="22" spans="1:10" x14ac:dyDescent="0.2">
      <c r="A22" s="20" t="s">
        <v>147</v>
      </c>
      <c r="B22" s="55">
        <v>293</v>
      </c>
      <c r="C22" s="56">
        <v>126</v>
      </c>
      <c r="D22" s="55">
        <v>898</v>
      </c>
      <c r="E22" s="56">
        <v>752</v>
      </c>
      <c r="F22" s="57"/>
      <c r="G22" s="55">
        <f t="shared" si="0"/>
        <v>167</v>
      </c>
      <c r="H22" s="56">
        <f t="shared" si="1"/>
        <v>146</v>
      </c>
      <c r="I22" s="77">
        <f t="shared" si="2"/>
        <v>1.3253968253968254</v>
      </c>
      <c r="J22" s="78">
        <f t="shared" si="3"/>
        <v>0.19414893617021275</v>
      </c>
    </row>
    <row r="23" spans="1:10" x14ac:dyDescent="0.2">
      <c r="A23" s="20" t="s">
        <v>148</v>
      </c>
      <c r="B23" s="55">
        <v>314</v>
      </c>
      <c r="C23" s="56">
        <v>357</v>
      </c>
      <c r="D23" s="55">
        <v>1037</v>
      </c>
      <c r="E23" s="56">
        <v>1321</v>
      </c>
      <c r="F23" s="57"/>
      <c r="G23" s="55">
        <f t="shared" si="0"/>
        <v>-43</v>
      </c>
      <c r="H23" s="56">
        <f t="shared" si="1"/>
        <v>-284</v>
      </c>
      <c r="I23" s="77">
        <f t="shared" si="2"/>
        <v>-0.12044817927170869</v>
      </c>
      <c r="J23" s="78">
        <f t="shared" si="3"/>
        <v>-0.21498864496593489</v>
      </c>
    </row>
    <row r="24" spans="1:10" x14ac:dyDescent="0.2">
      <c r="A24" s="20" t="s">
        <v>149</v>
      </c>
      <c r="B24" s="55">
        <v>2891</v>
      </c>
      <c r="C24" s="56">
        <v>3231</v>
      </c>
      <c r="D24" s="55">
        <v>10955</v>
      </c>
      <c r="E24" s="56">
        <v>16189</v>
      </c>
      <c r="F24" s="57"/>
      <c r="G24" s="55">
        <f t="shared" si="0"/>
        <v>-340</v>
      </c>
      <c r="H24" s="56">
        <f t="shared" si="1"/>
        <v>-5234</v>
      </c>
      <c r="I24" s="77">
        <f t="shared" si="2"/>
        <v>-0.10523057876818323</v>
      </c>
      <c r="J24" s="78">
        <f t="shared" si="3"/>
        <v>-0.32330594848353822</v>
      </c>
    </row>
    <row r="25" spans="1:10" x14ac:dyDescent="0.2">
      <c r="A25" s="20" t="s">
        <v>150</v>
      </c>
      <c r="B25" s="55">
        <v>397</v>
      </c>
      <c r="C25" s="56">
        <v>289</v>
      </c>
      <c r="D25" s="55">
        <v>1593</v>
      </c>
      <c r="E25" s="56">
        <v>1279</v>
      </c>
      <c r="F25" s="57"/>
      <c r="G25" s="55">
        <f t="shared" si="0"/>
        <v>108</v>
      </c>
      <c r="H25" s="56">
        <f t="shared" si="1"/>
        <v>314</v>
      </c>
      <c r="I25" s="77">
        <f t="shared" si="2"/>
        <v>0.37370242214532873</v>
      </c>
      <c r="J25" s="78">
        <f t="shared" si="3"/>
        <v>0.24550430023455824</v>
      </c>
    </row>
    <row r="26" spans="1:10" x14ac:dyDescent="0.2">
      <c r="A26" s="20" t="s">
        <v>151</v>
      </c>
      <c r="B26" s="55">
        <v>109</v>
      </c>
      <c r="C26" s="56">
        <v>88</v>
      </c>
      <c r="D26" s="55">
        <v>611</v>
      </c>
      <c r="E26" s="56">
        <v>621</v>
      </c>
      <c r="F26" s="57"/>
      <c r="G26" s="55">
        <f t="shared" si="0"/>
        <v>21</v>
      </c>
      <c r="H26" s="56">
        <f t="shared" si="1"/>
        <v>-10</v>
      </c>
      <c r="I26" s="77">
        <f t="shared" si="2"/>
        <v>0.23863636363636365</v>
      </c>
      <c r="J26" s="78">
        <f t="shared" si="3"/>
        <v>-1.610305958132045E-2</v>
      </c>
    </row>
    <row r="27" spans="1:10" x14ac:dyDescent="0.2">
      <c r="A27" s="20" t="s">
        <v>152</v>
      </c>
      <c r="B27" s="55">
        <v>79</v>
      </c>
      <c r="C27" s="56">
        <v>106</v>
      </c>
      <c r="D27" s="55">
        <v>389</v>
      </c>
      <c r="E27" s="56">
        <v>600</v>
      </c>
      <c r="F27" s="57"/>
      <c r="G27" s="55">
        <f t="shared" si="0"/>
        <v>-27</v>
      </c>
      <c r="H27" s="56">
        <f t="shared" si="1"/>
        <v>-211</v>
      </c>
      <c r="I27" s="77">
        <f t="shared" si="2"/>
        <v>-0.25471698113207547</v>
      </c>
      <c r="J27" s="78">
        <f t="shared" si="3"/>
        <v>-0.35166666666666668</v>
      </c>
    </row>
    <row r="28" spans="1:10" x14ac:dyDescent="0.2">
      <c r="A28" s="20" t="s">
        <v>153</v>
      </c>
      <c r="B28" s="55">
        <v>7529</v>
      </c>
      <c r="C28" s="56">
        <v>9629</v>
      </c>
      <c r="D28" s="55">
        <v>33278</v>
      </c>
      <c r="E28" s="56">
        <v>44206</v>
      </c>
      <c r="F28" s="57"/>
      <c r="G28" s="55">
        <f t="shared" si="0"/>
        <v>-2100</v>
      </c>
      <c r="H28" s="56">
        <f t="shared" si="1"/>
        <v>-10928</v>
      </c>
      <c r="I28" s="77">
        <f t="shared" si="2"/>
        <v>-0.21809118288503479</v>
      </c>
      <c r="J28" s="78">
        <f t="shared" si="3"/>
        <v>-0.24720626159344886</v>
      </c>
    </row>
    <row r="29" spans="1:10" x14ac:dyDescent="0.2">
      <c r="A29" s="20" t="s">
        <v>154</v>
      </c>
      <c r="B29" s="55">
        <v>3782</v>
      </c>
      <c r="C29" s="56">
        <v>5166</v>
      </c>
      <c r="D29" s="55">
        <v>16798</v>
      </c>
      <c r="E29" s="56">
        <v>22878</v>
      </c>
      <c r="F29" s="57"/>
      <c r="G29" s="55">
        <f t="shared" si="0"/>
        <v>-1384</v>
      </c>
      <c r="H29" s="56">
        <f t="shared" si="1"/>
        <v>-6080</v>
      </c>
      <c r="I29" s="77">
        <f t="shared" si="2"/>
        <v>-0.26790553619821911</v>
      </c>
      <c r="J29" s="78">
        <f t="shared" si="3"/>
        <v>-0.26575749628464029</v>
      </c>
    </row>
    <row r="30" spans="1:10" x14ac:dyDescent="0.2">
      <c r="A30" s="20" t="s">
        <v>155</v>
      </c>
      <c r="B30" s="55">
        <v>609</v>
      </c>
      <c r="C30" s="56">
        <v>745</v>
      </c>
      <c r="D30" s="55">
        <v>2030</v>
      </c>
      <c r="E30" s="56">
        <v>3105</v>
      </c>
      <c r="F30" s="57"/>
      <c r="G30" s="55">
        <f t="shared" si="0"/>
        <v>-136</v>
      </c>
      <c r="H30" s="56">
        <f t="shared" si="1"/>
        <v>-1075</v>
      </c>
      <c r="I30" s="77">
        <f t="shared" si="2"/>
        <v>-0.18255033557046979</v>
      </c>
      <c r="J30" s="78">
        <f t="shared" si="3"/>
        <v>-0.34621578099838968</v>
      </c>
    </row>
    <row r="31" spans="1:10" x14ac:dyDescent="0.2">
      <c r="A31" s="20" t="s">
        <v>156</v>
      </c>
      <c r="B31" s="55">
        <v>243</v>
      </c>
      <c r="C31" s="56">
        <v>205</v>
      </c>
      <c r="D31" s="55">
        <v>990</v>
      </c>
      <c r="E31" s="56">
        <v>1158</v>
      </c>
      <c r="F31" s="57"/>
      <c r="G31" s="55">
        <f t="shared" si="0"/>
        <v>38</v>
      </c>
      <c r="H31" s="56">
        <f t="shared" si="1"/>
        <v>-168</v>
      </c>
      <c r="I31" s="77">
        <f t="shared" si="2"/>
        <v>0.18536585365853658</v>
      </c>
      <c r="J31" s="78">
        <f t="shared" si="3"/>
        <v>-0.14507772020725387</v>
      </c>
    </row>
    <row r="32" spans="1:10" x14ac:dyDescent="0.2">
      <c r="A32" s="20" t="s">
        <v>157</v>
      </c>
      <c r="B32" s="55">
        <v>216</v>
      </c>
      <c r="C32" s="56">
        <v>108</v>
      </c>
      <c r="D32" s="55">
        <v>779</v>
      </c>
      <c r="E32" s="56">
        <v>460</v>
      </c>
      <c r="F32" s="57"/>
      <c r="G32" s="55">
        <f t="shared" si="0"/>
        <v>108</v>
      </c>
      <c r="H32" s="56">
        <f t="shared" si="1"/>
        <v>319</v>
      </c>
      <c r="I32" s="77">
        <f t="shared" si="2"/>
        <v>1</v>
      </c>
      <c r="J32" s="78">
        <f t="shared" si="3"/>
        <v>0.69347826086956521</v>
      </c>
    </row>
    <row r="33" spans="1:10" x14ac:dyDescent="0.2">
      <c r="A33" s="20" t="s">
        <v>158</v>
      </c>
      <c r="B33" s="55">
        <v>360</v>
      </c>
      <c r="C33" s="56">
        <v>461</v>
      </c>
      <c r="D33" s="55">
        <v>1281</v>
      </c>
      <c r="E33" s="56">
        <v>2053</v>
      </c>
      <c r="F33" s="57"/>
      <c r="G33" s="55">
        <f t="shared" si="0"/>
        <v>-101</v>
      </c>
      <c r="H33" s="56">
        <f t="shared" si="1"/>
        <v>-772</v>
      </c>
      <c r="I33" s="77">
        <f t="shared" si="2"/>
        <v>-0.21908893709327548</v>
      </c>
      <c r="J33" s="78">
        <f t="shared" si="3"/>
        <v>-0.37603507062834873</v>
      </c>
    </row>
    <row r="34" spans="1:10" x14ac:dyDescent="0.2">
      <c r="A34" s="20" t="s">
        <v>159</v>
      </c>
      <c r="B34" s="55">
        <v>386</v>
      </c>
      <c r="C34" s="56">
        <v>232</v>
      </c>
      <c r="D34" s="55">
        <v>1651</v>
      </c>
      <c r="E34" s="56">
        <v>1921</v>
      </c>
      <c r="F34" s="57"/>
      <c r="G34" s="55">
        <f t="shared" si="0"/>
        <v>154</v>
      </c>
      <c r="H34" s="56">
        <f t="shared" si="1"/>
        <v>-270</v>
      </c>
      <c r="I34" s="77">
        <f t="shared" si="2"/>
        <v>0.66379310344827591</v>
      </c>
      <c r="J34" s="78">
        <f t="shared" si="3"/>
        <v>-0.14055179593961478</v>
      </c>
    </row>
    <row r="35" spans="1:10" x14ac:dyDescent="0.2">
      <c r="A35" s="20" t="s">
        <v>160</v>
      </c>
      <c r="B35" s="55">
        <v>182</v>
      </c>
      <c r="C35" s="56">
        <v>147</v>
      </c>
      <c r="D35" s="55">
        <v>519</v>
      </c>
      <c r="E35" s="56">
        <v>689</v>
      </c>
      <c r="F35" s="57"/>
      <c r="G35" s="55">
        <f t="shared" si="0"/>
        <v>35</v>
      </c>
      <c r="H35" s="56">
        <f t="shared" si="1"/>
        <v>-170</v>
      </c>
      <c r="I35" s="77">
        <f t="shared" si="2"/>
        <v>0.23809523809523808</v>
      </c>
      <c r="J35" s="78">
        <f t="shared" si="3"/>
        <v>-0.2467343976777939</v>
      </c>
    </row>
    <row r="36" spans="1:10" x14ac:dyDescent="0.2">
      <c r="A36" s="20" t="s">
        <v>161</v>
      </c>
      <c r="B36" s="55">
        <v>6953</v>
      </c>
      <c r="C36" s="56">
        <v>8199</v>
      </c>
      <c r="D36" s="55">
        <v>27662</v>
      </c>
      <c r="E36" s="56">
        <v>37327</v>
      </c>
      <c r="F36" s="57"/>
      <c r="G36" s="55">
        <f t="shared" si="0"/>
        <v>-1246</v>
      </c>
      <c r="H36" s="56">
        <f t="shared" si="1"/>
        <v>-9665</v>
      </c>
      <c r="I36" s="77">
        <f t="shared" si="2"/>
        <v>-0.15196975240883034</v>
      </c>
      <c r="J36" s="78">
        <f t="shared" si="3"/>
        <v>-0.25892785383234657</v>
      </c>
    </row>
    <row r="37" spans="1:10" x14ac:dyDescent="0.2">
      <c r="A37" s="20" t="s">
        <v>162</v>
      </c>
      <c r="B37" s="55">
        <v>237</v>
      </c>
      <c r="C37" s="56">
        <v>155</v>
      </c>
      <c r="D37" s="55">
        <v>710</v>
      </c>
      <c r="E37" s="56">
        <v>778</v>
      </c>
      <c r="F37" s="57"/>
      <c r="G37" s="55">
        <f t="shared" si="0"/>
        <v>82</v>
      </c>
      <c r="H37" s="56">
        <f t="shared" si="1"/>
        <v>-68</v>
      </c>
      <c r="I37" s="77">
        <f t="shared" si="2"/>
        <v>0.52903225806451615</v>
      </c>
      <c r="J37" s="78">
        <f t="shared" si="3"/>
        <v>-8.7403598971722368E-2</v>
      </c>
    </row>
    <row r="38" spans="1:10" x14ac:dyDescent="0.2">
      <c r="A38" s="20" t="s">
        <v>163</v>
      </c>
      <c r="B38" s="55">
        <v>1656</v>
      </c>
      <c r="C38" s="56">
        <v>1476</v>
      </c>
      <c r="D38" s="55">
        <v>6758</v>
      </c>
      <c r="E38" s="56">
        <v>7859</v>
      </c>
      <c r="F38" s="57"/>
      <c r="G38" s="55">
        <f t="shared" si="0"/>
        <v>180</v>
      </c>
      <c r="H38" s="56">
        <f t="shared" si="1"/>
        <v>-1101</v>
      </c>
      <c r="I38" s="77">
        <f t="shared" si="2"/>
        <v>0.12195121951219512</v>
      </c>
      <c r="J38" s="78">
        <f t="shared" si="3"/>
        <v>-0.14009415956228527</v>
      </c>
    </row>
    <row r="39" spans="1:10" x14ac:dyDescent="0.2">
      <c r="A39" s="20" t="s">
        <v>164</v>
      </c>
      <c r="B39" s="55">
        <v>834</v>
      </c>
      <c r="C39" s="56">
        <v>759</v>
      </c>
      <c r="D39" s="55">
        <v>3153</v>
      </c>
      <c r="E39" s="56">
        <v>4066</v>
      </c>
      <c r="F39" s="57"/>
      <c r="G39" s="55">
        <f t="shared" si="0"/>
        <v>75</v>
      </c>
      <c r="H39" s="56">
        <f t="shared" si="1"/>
        <v>-913</v>
      </c>
      <c r="I39" s="77">
        <f t="shared" si="2"/>
        <v>9.8814229249011856E-2</v>
      </c>
      <c r="J39" s="78">
        <f t="shared" si="3"/>
        <v>-0.22454500737825872</v>
      </c>
    </row>
    <row r="40" spans="1:10" x14ac:dyDescent="0.2">
      <c r="A40" s="20"/>
      <c r="B40" s="55"/>
      <c r="C40" s="56"/>
      <c r="D40" s="55"/>
      <c r="E40" s="56"/>
      <c r="F40" s="57"/>
      <c r="G40" s="55"/>
      <c r="H40" s="56"/>
      <c r="I40" s="77"/>
      <c r="J40" s="78"/>
    </row>
    <row r="41" spans="1:10" s="38" customFormat="1" x14ac:dyDescent="0.2">
      <c r="A41" s="12" t="s">
        <v>165</v>
      </c>
      <c r="B41" s="32">
        <f>SUM(B15:B40)</f>
        <v>29302</v>
      </c>
      <c r="C41" s="33">
        <f>SUM(C15:C40)</f>
        <v>33924</v>
      </c>
      <c r="D41" s="32">
        <f>SUM(D15:D40)</f>
        <v>119606</v>
      </c>
      <c r="E41" s="33">
        <f>SUM(E15:E40)</f>
        <v>157784</v>
      </c>
      <c r="F41" s="34"/>
      <c r="G41" s="32">
        <f>B41-C41</f>
        <v>-4622</v>
      </c>
      <c r="H41" s="33">
        <f>D41-E41</f>
        <v>-38178</v>
      </c>
      <c r="I41" s="35">
        <f>IF(C41=0, "-", G41/C41)</f>
        <v>-0.13624572573988916</v>
      </c>
      <c r="J41" s="36">
        <f>IF(E41=0, "-", H41/E41)</f>
        <v>-0.24196369720630737</v>
      </c>
    </row>
    <row r="42" spans="1:10" s="38" customFormat="1" x14ac:dyDescent="0.2">
      <c r="A42" s="12" t="s">
        <v>7</v>
      </c>
      <c r="B42" s="32">
        <f>B11+B41</f>
        <v>29302</v>
      </c>
      <c r="C42" s="121">
        <f>C11+C41</f>
        <v>33924</v>
      </c>
      <c r="D42" s="32">
        <f>D11+D41</f>
        <v>119606</v>
      </c>
      <c r="E42" s="121">
        <f>E11+E41</f>
        <v>157800</v>
      </c>
      <c r="F42" s="34"/>
      <c r="G42" s="32">
        <f>B42-C42</f>
        <v>-4622</v>
      </c>
      <c r="H42" s="33">
        <f>D42-E42</f>
        <v>-38194</v>
      </c>
      <c r="I42" s="35">
        <f>IF(C42=0, "-", G42/C42)</f>
        <v>-0.13624572573988916</v>
      </c>
      <c r="J42" s="36">
        <f>IF(E42=0, "-", H42/E42)</f>
        <v>-0.24204055766793409</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F2236-E974-4E4D-8B3B-7DFD000DFB8F}">
  <sheetPr>
    <pageSetUpPr fitToPage="1"/>
  </sheetPr>
  <dimension ref="A1:K272"/>
  <sheetViews>
    <sheetView tabSelected="1" workbookViewId="0">
      <selection activeCell="M1" sqref="M1"/>
    </sheetView>
  </sheetViews>
  <sheetFormatPr defaultRowHeight="12.75" x14ac:dyDescent="0.2"/>
  <cols>
    <col min="1" max="1" width="29"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166</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27</v>
      </c>
      <c r="B4" s="170" t="s">
        <v>4</v>
      </c>
      <c r="C4" s="172"/>
      <c r="D4" s="172"/>
      <c r="E4" s="171"/>
      <c r="F4" s="170" t="s">
        <v>167</v>
      </c>
      <c r="G4" s="172"/>
      <c r="H4" s="172"/>
      <c r="I4" s="171"/>
      <c r="J4" s="170" t="s">
        <v>168</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27</v>
      </c>
      <c r="B6" s="124" t="s">
        <v>169</v>
      </c>
      <c r="C6" s="125" t="s">
        <v>170</v>
      </c>
      <c r="D6" s="124" t="s">
        <v>169</v>
      </c>
      <c r="E6" s="126" t="s">
        <v>170</v>
      </c>
      <c r="F6" s="125" t="s">
        <v>169</v>
      </c>
      <c r="G6" s="125" t="s">
        <v>170</v>
      </c>
      <c r="H6" s="124" t="s">
        <v>169</v>
      </c>
      <c r="I6" s="126" t="s">
        <v>170</v>
      </c>
      <c r="J6" s="124"/>
      <c r="K6" s="126"/>
    </row>
    <row r="7" spans="1:11" ht="15" x14ac:dyDescent="0.25">
      <c r="A7" s="20" t="s">
        <v>171</v>
      </c>
      <c r="B7" s="55">
        <v>15</v>
      </c>
      <c r="C7" s="127">
        <f>IF(B12=0, "-", B7/B12)</f>
        <v>0.11450381679389313</v>
      </c>
      <c r="D7" s="55">
        <v>15</v>
      </c>
      <c r="E7" s="119">
        <f>IF(D12=0, "-", D7/D12)</f>
        <v>6.4935064935064929E-2</v>
      </c>
      <c r="F7" s="128">
        <v>77</v>
      </c>
      <c r="G7" s="127">
        <f>IF(F12=0, "-", F7/F12)</f>
        <v>0.13391304347826086</v>
      </c>
      <c r="H7" s="55">
        <v>141</v>
      </c>
      <c r="I7" s="119">
        <f>IF(H12=0, "-", H7/H12)</f>
        <v>0.15210355987055016</v>
      </c>
      <c r="J7" s="118">
        <f>IF(D7=0, "-", IF((B7-D7)/D7&lt;10, (B7-D7)/D7, "&gt;999%"))</f>
        <v>0</v>
      </c>
      <c r="K7" s="119">
        <f>IF(H7=0, "-", IF((F7-H7)/H7&lt;10, (F7-H7)/H7, "&gt;999%"))</f>
        <v>-0.45390070921985815</v>
      </c>
    </row>
    <row r="8" spans="1:11" ht="15" x14ac:dyDescent="0.25">
      <c r="A8" s="20" t="s">
        <v>172</v>
      </c>
      <c r="B8" s="55">
        <v>0</v>
      </c>
      <c r="C8" s="127">
        <f>IF(B12=0, "-", B8/B12)</f>
        <v>0</v>
      </c>
      <c r="D8" s="55">
        <v>0</v>
      </c>
      <c r="E8" s="119">
        <f>IF(D12=0, "-", D8/D12)</f>
        <v>0</v>
      </c>
      <c r="F8" s="128">
        <v>0</v>
      </c>
      <c r="G8" s="127">
        <f>IF(F12=0, "-", F8/F12)</f>
        <v>0</v>
      </c>
      <c r="H8" s="55">
        <v>1</v>
      </c>
      <c r="I8" s="119">
        <f>IF(H12=0, "-", H8/H12)</f>
        <v>1.0787486515641855E-3</v>
      </c>
      <c r="J8" s="118" t="str">
        <f>IF(D8=0, "-", IF((B8-D8)/D8&lt;10, (B8-D8)/D8, "&gt;999%"))</f>
        <v>-</v>
      </c>
      <c r="K8" s="119">
        <f>IF(H8=0, "-", IF((F8-H8)/H8&lt;10, (F8-H8)/H8, "&gt;999%"))</f>
        <v>-1</v>
      </c>
    </row>
    <row r="9" spans="1:11" ht="15" x14ac:dyDescent="0.25">
      <c r="A9" s="20" t="s">
        <v>173</v>
      </c>
      <c r="B9" s="55">
        <v>103</v>
      </c>
      <c r="C9" s="127">
        <f>IF(B12=0, "-", B9/B12)</f>
        <v>0.7862595419847328</v>
      </c>
      <c r="D9" s="55">
        <v>184</v>
      </c>
      <c r="E9" s="119">
        <f>IF(D12=0, "-", D9/D12)</f>
        <v>0.79653679653679654</v>
      </c>
      <c r="F9" s="128">
        <v>455</v>
      </c>
      <c r="G9" s="127">
        <f>IF(F12=0, "-", F9/F12)</f>
        <v>0.79130434782608694</v>
      </c>
      <c r="H9" s="55">
        <v>722</v>
      </c>
      <c r="I9" s="119">
        <f>IF(H12=0, "-", H9/H12)</f>
        <v>0.778856526429342</v>
      </c>
      <c r="J9" s="118">
        <f>IF(D9=0, "-", IF((B9-D9)/D9&lt;10, (B9-D9)/D9, "&gt;999%"))</f>
        <v>-0.44021739130434784</v>
      </c>
      <c r="K9" s="119">
        <f>IF(H9=0, "-", IF((F9-H9)/H9&lt;10, (F9-H9)/H9, "&gt;999%"))</f>
        <v>-0.36980609418282551</v>
      </c>
    </row>
    <row r="10" spans="1:11" ht="15" x14ac:dyDescent="0.25">
      <c r="A10" s="20" t="s">
        <v>174</v>
      </c>
      <c r="B10" s="55">
        <v>13</v>
      </c>
      <c r="C10" s="127">
        <f>IF(B12=0, "-", B10/B12)</f>
        <v>9.9236641221374045E-2</v>
      </c>
      <c r="D10" s="55">
        <v>32</v>
      </c>
      <c r="E10" s="119">
        <f>IF(D12=0, "-", D10/D12)</f>
        <v>0.13852813852813853</v>
      </c>
      <c r="F10" s="128">
        <v>43</v>
      </c>
      <c r="G10" s="127">
        <f>IF(F12=0, "-", F10/F12)</f>
        <v>7.4782608695652175E-2</v>
      </c>
      <c r="H10" s="55">
        <v>63</v>
      </c>
      <c r="I10" s="119">
        <f>IF(H12=0, "-", H10/H12)</f>
        <v>6.7961165048543687E-2</v>
      </c>
      <c r="J10" s="118">
        <f>IF(D10=0, "-", IF((B10-D10)/D10&lt;10, (B10-D10)/D10, "&gt;999%"))</f>
        <v>-0.59375</v>
      </c>
      <c r="K10" s="119">
        <f>IF(H10=0, "-", IF((F10-H10)/H10&lt;10, (F10-H10)/H10, "&gt;999%"))</f>
        <v>-0.31746031746031744</v>
      </c>
    </row>
    <row r="11" spans="1:11" x14ac:dyDescent="0.2">
      <c r="A11" s="129"/>
      <c r="B11" s="82"/>
      <c r="D11" s="82"/>
      <c r="E11" s="86"/>
      <c r="F11" s="130"/>
      <c r="H11" s="82"/>
      <c r="I11" s="86"/>
      <c r="J11" s="85"/>
      <c r="K11" s="86"/>
    </row>
    <row r="12" spans="1:11" s="38" customFormat="1" x14ac:dyDescent="0.2">
      <c r="A12" s="131" t="s">
        <v>175</v>
      </c>
      <c r="B12" s="32">
        <f>SUM(B7:B11)</f>
        <v>131</v>
      </c>
      <c r="C12" s="132">
        <f>B12/29302</f>
        <v>4.4706845949081973E-3</v>
      </c>
      <c r="D12" s="32">
        <f>SUM(D7:D11)</f>
        <v>231</v>
      </c>
      <c r="E12" s="133">
        <f>D12/33924</f>
        <v>6.8093385214007783E-3</v>
      </c>
      <c r="F12" s="121">
        <f>SUM(F7:F11)</f>
        <v>575</v>
      </c>
      <c r="G12" s="134">
        <f>F12/119606</f>
        <v>4.8074511312141532E-3</v>
      </c>
      <c r="H12" s="32">
        <f>SUM(H7:H11)</f>
        <v>927</v>
      </c>
      <c r="I12" s="133">
        <f>H12/157800</f>
        <v>5.8745247148288974E-3</v>
      </c>
      <c r="J12" s="35">
        <f>IF(D12=0, "-", IF((B12-D12)/D12&lt;10, (B12-D12)/D12, "&gt;999%"))</f>
        <v>-0.4329004329004329</v>
      </c>
      <c r="K12" s="36">
        <f>IF(H12=0, "-", IF((F12-H12)/H12&lt;10, (F12-H12)/H12, "&gt;999%"))</f>
        <v>-0.37971952535059333</v>
      </c>
    </row>
    <row r="13" spans="1:11" x14ac:dyDescent="0.2">
      <c r="B13" s="130"/>
      <c r="D13" s="130"/>
      <c r="F13" s="130"/>
      <c r="H13" s="130"/>
    </row>
    <row r="14" spans="1:11" s="38" customFormat="1" x14ac:dyDescent="0.2">
      <c r="A14" s="131" t="s">
        <v>175</v>
      </c>
      <c r="B14" s="32">
        <v>131</v>
      </c>
      <c r="C14" s="132">
        <f>B14/29302</f>
        <v>4.4706845949081973E-3</v>
      </c>
      <c r="D14" s="32">
        <v>231</v>
      </c>
      <c r="E14" s="133">
        <f>D14/33924</f>
        <v>6.8093385214007783E-3</v>
      </c>
      <c r="F14" s="121">
        <v>575</v>
      </c>
      <c r="G14" s="134">
        <f>F14/119606</f>
        <v>4.8074511312141532E-3</v>
      </c>
      <c r="H14" s="32">
        <v>927</v>
      </c>
      <c r="I14" s="133">
        <f>H14/157800</f>
        <v>5.8745247148288974E-3</v>
      </c>
      <c r="J14" s="35">
        <f>IF(D14=0, "-", IF((B14-D14)/D14&lt;10, (B14-D14)/D14, "&gt;999%"))</f>
        <v>-0.4329004329004329</v>
      </c>
      <c r="K14" s="36">
        <f>IF(H14=0, "-", IF((F14-H14)/H14&lt;10, (F14-H14)/H14, "&gt;999%"))</f>
        <v>-0.37971952535059333</v>
      </c>
    </row>
    <row r="15" spans="1:11" x14ac:dyDescent="0.2">
      <c r="B15" s="130"/>
      <c r="D15" s="130"/>
      <c r="F15" s="130"/>
      <c r="H15" s="130"/>
    </row>
    <row r="16" spans="1:11" ht="15.75" x14ac:dyDescent="0.25">
      <c r="A16" s="122" t="s">
        <v>28</v>
      </c>
      <c r="B16" s="170" t="s">
        <v>4</v>
      </c>
      <c r="C16" s="172"/>
      <c r="D16" s="172"/>
      <c r="E16" s="171"/>
      <c r="F16" s="170" t="s">
        <v>167</v>
      </c>
      <c r="G16" s="172"/>
      <c r="H16" s="172"/>
      <c r="I16" s="171"/>
      <c r="J16" s="170" t="s">
        <v>168</v>
      </c>
      <c r="K16" s="171"/>
    </row>
    <row r="17" spans="1:11" x14ac:dyDescent="0.2">
      <c r="A17" s="16"/>
      <c r="B17" s="170">
        <f>VALUE(RIGHT($B$2, 4))</f>
        <v>2020</v>
      </c>
      <c r="C17" s="171"/>
      <c r="D17" s="170">
        <f>B17-1</f>
        <v>2019</v>
      </c>
      <c r="E17" s="178"/>
      <c r="F17" s="170">
        <f>B17</f>
        <v>2020</v>
      </c>
      <c r="G17" s="178"/>
      <c r="H17" s="170">
        <f>D17</f>
        <v>2019</v>
      </c>
      <c r="I17" s="178"/>
      <c r="J17" s="13" t="s">
        <v>8</v>
      </c>
      <c r="K17" s="14" t="s">
        <v>5</v>
      </c>
    </row>
    <row r="18" spans="1:11" x14ac:dyDescent="0.2">
      <c r="A18" s="123" t="s">
        <v>176</v>
      </c>
      <c r="B18" s="124" t="s">
        <v>169</v>
      </c>
      <c r="C18" s="125" t="s">
        <v>170</v>
      </c>
      <c r="D18" s="124" t="s">
        <v>169</v>
      </c>
      <c r="E18" s="126" t="s">
        <v>170</v>
      </c>
      <c r="F18" s="125" t="s">
        <v>169</v>
      </c>
      <c r="G18" s="125" t="s">
        <v>170</v>
      </c>
      <c r="H18" s="124" t="s">
        <v>169</v>
      </c>
      <c r="I18" s="126" t="s">
        <v>170</v>
      </c>
      <c r="J18" s="124"/>
      <c r="K18" s="126"/>
    </row>
    <row r="19" spans="1:11" ht="15" x14ac:dyDescent="0.25">
      <c r="A19" s="20" t="s">
        <v>177</v>
      </c>
      <c r="B19" s="55">
        <v>13</v>
      </c>
      <c r="C19" s="127">
        <f>IF(B35=0, "-", B19/B35)</f>
        <v>1.8105849582172703E-2</v>
      </c>
      <c r="D19" s="55">
        <v>0</v>
      </c>
      <c r="E19" s="119">
        <f>IF(D35=0, "-", D19/D35)</f>
        <v>0</v>
      </c>
      <c r="F19" s="128">
        <v>30</v>
      </c>
      <c r="G19" s="127">
        <f>IF(F35=0, "-", F19/F35)</f>
        <v>6.8104426787741201E-3</v>
      </c>
      <c r="H19" s="55">
        <v>1</v>
      </c>
      <c r="I19" s="119">
        <f>IF(H35=0, "-", H19/H35)</f>
        <v>1.0771219302024989E-4</v>
      </c>
      <c r="J19" s="118" t="str">
        <f t="shared" ref="J19:J33" si="0">IF(D19=0, "-", IF((B19-D19)/D19&lt;10, (B19-D19)/D19, "&gt;999%"))</f>
        <v>-</v>
      </c>
      <c r="K19" s="119" t="str">
        <f t="shared" ref="K19:K33" si="1">IF(H19=0, "-", IF((F19-H19)/H19&lt;10, (F19-H19)/H19, "&gt;999%"))</f>
        <v>&gt;999%</v>
      </c>
    </row>
    <row r="20" spans="1:11" ht="15" x14ac:dyDescent="0.25">
      <c r="A20" s="20" t="s">
        <v>178</v>
      </c>
      <c r="B20" s="55">
        <v>0</v>
      </c>
      <c r="C20" s="127">
        <f>IF(B35=0, "-", B20/B35)</f>
        <v>0</v>
      </c>
      <c r="D20" s="55">
        <v>0</v>
      </c>
      <c r="E20" s="119">
        <f>IF(D35=0, "-", D20/D35)</f>
        <v>0</v>
      </c>
      <c r="F20" s="128">
        <v>0</v>
      </c>
      <c r="G20" s="127">
        <f>IF(F35=0, "-", F20/F35)</f>
        <v>0</v>
      </c>
      <c r="H20" s="55">
        <v>7</v>
      </c>
      <c r="I20" s="119">
        <f>IF(H35=0, "-", H20/H35)</f>
        <v>7.5398535114174923E-4</v>
      </c>
      <c r="J20" s="118" t="str">
        <f t="shared" si="0"/>
        <v>-</v>
      </c>
      <c r="K20" s="119">
        <f t="shared" si="1"/>
        <v>-1</v>
      </c>
    </row>
    <row r="21" spans="1:11" ht="15" x14ac:dyDescent="0.25">
      <c r="A21" s="20" t="s">
        <v>179</v>
      </c>
      <c r="B21" s="55">
        <v>16</v>
      </c>
      <c r="C21" s="127">
        <f>IF(B35=0, "-", B21/B35)</f>
        <v>2.2284122562674095E-2</v>
      </c>
      <c r="D21" s="55">
        <v>15</v>
      </c>
      <c r="E21" s="119">
        <f>IF(D35=0, "-", D21/D35)</f>
        <v>8.5910652920962206E-3</v>
      </c>
      <c r="F21" s="128">
        <v>42</v>
      </c>
      <c r="G21" s="127">
        <f>IF(F35=0, "-", F21/F35)</f>
        <v>9.5346197502837685E-3</v>
      </c>
      <c r="H21" s="55">
        <v>149</v>
      </c>
      <c r="I21" s="119">
        <f>IF(H35=0, "-", H21/H35)</f>
        <v>1.6049116760017235E-2</v>
      </c>
      <c r="J21" s="118">
        <f t="shared" si="0"/>
        <v>6.6666666666666666E-2</v>
      </c>
      <c r="K21" s="119">
        <f t="shared" si="1"/>
        <v>-0.71812080536912748</v>
      </c>
    </row>
    <row r="22" spans="1:11" ht="15" x14ac:dyDescent="0.25">
      <c r="A22" s="20" t="s">
        <v>180</v>
      </c>
      <c r="B22" s="55">
        <v>40</v>
      </c>
      <c r="C22" s="127">
        <f>IF(B35=0, "-", B22/B35)</f>
        <v>5.5710306406685235E-2</v>
      </c>
      <c r="D22" s="55">
        <v>211</v>
      </c>
      <c r="E22" s="119">
        <f>IF(D35=0, "-", D22/D35)</f>
        <v>0.12084765177548683</v>
      </c>
      <c r="F22" s="128">
        <v>307</v>
      </c>
      <c r="G22" s="127">
        <f>IF(F35=0, "-", F22/F35)</f>
        <v>6.9693530079455168E-2</v>
      </c>
      <c r="H22" s="55">
        <v>888</v>
      </c>
      <c r="I22" s="119">
        <f>IF(H35=0, "-", H22/H35)</f>
        <v>9.56484274019819E-2</v>
      </c>
      <c r="J22" s="118">
        <f t="shared" si="0"/>
        <v>-0.81042654028436023</v>
      </c>
      <c r="K22" s="119">
        <f t="shared" si="1"/>
        <v>-0.65427927927927931</v>
      </c>
    </row>
    <row r="23" spans="1:11" ht="15" x14ac:dyDescent="0.25">
      <c r="A23" s="20" t="s">
        <v>181</v>
      </c>
      <c r="B23" s="55">
        <v>0</v>
      </c>
      <c r="C23" s="127">
        <f>IF(B35=0, "-", B23/B35)</f>
        <v>0</v>
      </c>
      <c r="D23" s="55">
        <v>328</v>
      </c>
      <c r="E23" s="119">
        <f>IF(D35=0, "-", D23/D35)</f>
        <v>0.18785796105383734</v>
      </c>
      <c r="F23" s="128">
        <v>16</v>
      </c>
      <c r="G23" s="127">
        <f>IF(F35=0, "-", F23/F35)</f>
        <v>3.6322360953461976E-3</v>
      </c>
      <c r="H23" s="55">
        <v>1759</v>
      </c>
      <c r="I23" s="119">
        <f>IF(H35=0, "-", H23/H35)</f>
        <v>0.18946574752261955</v>
      </c>
      <c r="J23" s="118">
        <f t="shared" si="0"/>
        <v>-1</v>
      </c>
      <c r="K23" s="119">
        <f t="shared" si="1"/>
        <v>-0.99090392268334282</v>
      </c>
    </row>
    <row r="24" spans="1:11" ht="15" x14ac:dyDescent="0.25">
      <c r="A24" s="20" t="s">
        <v>182</v>
      </c>
      <c r="B24" s="55">
        <v>116</v>
      </c>
      <c r="C24" s="127">
        <f>IF(B35=0, "-", B24/B35)</f>
        <v>0.16155988857938719</v>
      </c>
      <c r="D24" s="55">
        <v>266</v>
      </c>
      <c r="E24" s="119">
        <f>IF(D35=0, "-", D24/D35)</f>
        <v>0.15234822451317298</v>
      </c>
      <c r="F24" s="128">
        <v>800</v>
      </c>
      <c r="G24" s="127">
        <f>IF(F35=0, "-", F24/F35)</f>
        <v>0.18161180476730987</v>
      </c>
      <c r="H24" s="55">
        <v>1323</v>
      </c>
      <c r="I24" s="119">
        <f>IF(H35=0, "-", H24/H35)</f>
        <v>0.1425032313657906</v>
      </c>
      <c r="J24" s="118">
        <f t="shared" si="0"/>
        <v>-0.56390977443609025</v>
      </c>
      <c r="K24" s="119">
        <f t="shared" si="1"/>
        <v>-0.39531368102796677</v>
      </c>
    </row>
    <row r="25" spans="1:11" ht="15" x14ac:dyDescent="0.25">
      <c r="A25" s="20" t="s">
        <v>183</v>
      </c>
      <c r="B25" s="55">
        <v>49</v>
      </c>
      <c r="C25" s="127">
        <f>IF(B35=0, "-", B25/B35)</f>
        <v>6.8245125348189412E-2</v>
      </c>
      <c r="D25" s="55">
        <v>155</v>
      </c>
      <c r="E25" s="119">
        <f>IF(D35=0, "-", D25/D35)</f>
        <v>8.8774341351660943E-2</v>
      </c>
      <c r="F25" s="128">
        <v>350</v>
      </c>
      <c r="G25" s="127">
        <f>IF(F35=0, "-", F25/F35)</f>
        <v>7.9455164585698068E-2</v>
      </c>
      <c r="H25" s="55">
        <v>1109</v>
      </c>
      <c r="I25" s="119">
        <f>IF(H35=0, "-", H25/H35)</f>
        <v>0.11945282205945713</v>
      </c>
      <c r="J25" s="118">
        <f t="shared" si="0"/>
        <v>-0.68387096774193545</v>
      </c>
      <c r="K25" s="119">
        <f t="shared" si="1"/>
        <v>-0.68440036068530208</v>
      </c>
    </row>
    <row r="26" spans="1:11" ht="15" x14ac:dyDescent="0.25">
      <c r="A26" s="20" t="s">
        <v>184</v>
      </c>
      <c r="B26" s="55">
        <v>173</v>
      </c>
      <c r="C26" s="127">
        <f>IF(B35=0, "-", B26/B35)</f>
        <v>0.24094707520891365</v>
      </c>
      <c r="D26" s="55">
        <v>73</v>
      </c>
      <c r="E26" s="119">
        <f>IF(D35=0, "-", D26/D35)</f>
        <v>4.1809851088201601E-2</v>
      </c>
      <c r="F26" s="128">
        <v>602</v>
      </c>
      <c r="G26" s="127">
        <f>IF(F35=0, "-", F26/F35)</f>
        <v>0.13666288308740068</v>
      </c>
      <c r="H26" s="55">
        <v>345</v>
      </c>
      <c r="I26" s="119">
        <f>IF(H35=0, "-", H26/H35)</f>
        <v>3.7160706591986212E-2</v>
      </c>
      <c r="J26" s="118">
        <f t="shared" si="0"/>
        <v>1.3698630136986301</v>
      </c>
      <c r="K26" s="119">
        <f t="shared" si="1"/>
        <v>0.74492753623188401</v>
      </c>
    </row>
    <row r="27" spans="1:11" ht="15" x14ac:dyDescent="0.25">
      <c r="A27" s="20" t="s">
        <v>185</v>
      </c>
      <c r="B27" s="55">
        <v>0</v>
      </c>
      <c r="C27" s="127">
        <f>IF(B35=0, "-", B27/B35)</f>
        <v>0</v>
      </c>
      <c r="D27" s="55">
        <v>28</v>
      </c>
      <c r="E27" s="119">
        <f>IF(D35=0, "-", D27/D35)</f>
        <v>1.6036655211912942E-2</v>
      </c>
      <c r="F27" s="128">
        <v>6</v>
      </c>
      <c r="G27" s="127">
        <f>IF(F35=0, "-", F27/F35)</f>
        <v>1.362088535754824E-3</v>
      </c>
      <c r="H27" s="55">
        <v>136</v>
      </c>
      <c r="I27" s="119">
        <f>IF(H35=0, "-", H27/H35)</f>
        <v>1.4648858250753986E-2</v>
      </c>
      <c r="J27" s="118">
        <f t="shared" si="0"/>
        <v>-1</v>
      </c>
      <c r="K27" s="119">
        <f t="shared" si="1"/>
        <v>-0.95588235294117652</v>
      </c>
    </row>
    <row r="28" spans="1:11" ht="15" x14ac:dyDescent="0.25">
      <c r="A28" s="20" t="s">
        <v>186</v>
      </c>
      <c r="B28" s="55">
        <v>21</v>
      </c>
      <c r="C28" s="127">
        <f>IF(B35=0, "-", B28/B35)</f>
        <v>2.9247910863509748E-2</v>
      </c>
      <c r="D28" s="55">
        <v>27</v>
      </c>
      <c r="E28" s="119">
        <f>IF(D35=0, "-", D28/D35)</f>
        <v>1.5463917525773196E-2</v>
      </c>
      <c r="F28" s="128">
        <v>81</v>
      </c>
      <c r="G28" s="127">
        <f>IF(F35=0, "-", F28/F35)</f>
        <v>1.8388195232690124E-2</v>
      </c>
      <c r="H28" s="55">
        <v>88</v>
      </c>
      <c r="I28" s="119">
        <f>IF(H35=0, "-", H28/H35)</f>
        <v>9.4786729857819912E-3</v>
      </c>
      <c r="J28" s="118">
        <f t="shared" si="0"/>
        <v>-0.22222222222222221</v>
      </c>
      <c r="K28" s="119">
        <f t="shared" si="1"/>
        <v>-7.9545454545454544E-2</v>
      </c>
    </row>
    <row r="29" spans="1:11" ht="15" x14ac:dyDescent="0.25">
      <c r="A29" s="20" t="s">
        <v>187</v>
      </c>
      <c r="B29" s="55">
        <v>97</v>
      </c>
      <c r="C29" s="127">
        <f>IF(B35=0, "-", B29/B35)</f>
        <v>0.13509749303621169</v>
      </c>
      <c r="D29" s="55">
        <v>48</v>
      </c>
      <c r="E29" s="119">
        <f>IF(D35=0, "-", D29/D35)</f>
        <v>2.7491408934707903E-2</v>
      </c>
      <c r="F29" s="128">
        <v>518</v>
      </c>
      <c r="G29" s="127">
        <f>IF(F35=0, "-", F29/F35)</f>
        <v>0.11759364358683315</v>
      </c>
      <c r="H29" s="55">
        <v>233</v>
      </c>
      <c r="I29" s="119">
        <f>IF(H35=0, "-", H29/H35)</f>
        <v>2.5096940973718226E-2</v>
      </c>
      <c r="J29" s="118">
        <f t="shared" si="0"/>
        <v>1.0208333333333333</v>
      </c>
      <c r="K29" s="119">
        <f t="shared" si="1"/>
        <v>1.2231759656652361</v>
      </c>
    </row>
    <row r="30" spans="1:11" ht="15" x14ac:dyDescent="0.25">
      <c r="A30" s="20" t="s">
        <v>188</v>
      </c>
      <c r="B30" s="55">
        <v>95</v>
      </c>
      <c r="C30" s="127">
        <f>IF(B35=0, "-", B30/B35)</f>
        <v>0.13231197771587744</v>
      </c>
      <c r="D30" s="55">
        <v>237</v>
      </c>
      <c r="E30" s="119">
        <f>IF(D35=0, "-", D30/D35)</f>
        <v>0.13573883161512026</v>
      </c>
      <c r="F30" s="128">
        <v>487</v>
      </c>
      <c r="G30" s="127">
        <f>IF(F35=0, "-", F30/F35)</f>
        <v>0.11055618615209989</v>
      </c>
      <c r="H30" s="55">
        <v>1274</v>
      </c>
      <c r="I30" s="119">
        <f>IF(H35=0, "-", H30/H35)</f>
        <v>0.13722533390779837</v>
      </c>
      <c r="J30" s="118">
        <f t="shared" si="0"/>
        <v>-0.59915611814345993</v>
      </c>
      <c r="K30" s="119">
        <f t="shared" si="1"/>
        <v>-0.61773940345368916</v>
      </c>
    </row>
    <row r="31" spans="1:11" ht="15" x14ac:dyDescent="0.25">
      <c r="A31" s="20" t="s">
        <v>189</v>
      </c>
      <c r="B31" s="55">
        <v>1</v>
      </c>
      <c r="C31" s="127">
        <f>IF(B35=0, "-", B31/B35)</f>
        <v>1.3927576601671309E-3</v>
      </c>
      <c r="D31" s="55">
        <v>4</v>
      </c>
      <c r="E31" s="119">
        <f>IF(D35=0, "-", D31/D35)</f>
        <v>2.2909507445589921E-3</v>
      </c>
      <c r="F31" s="128">
        <v>14</v>
      </c>
      <c r="G31" s="127">
        <f>IF(F35=0, "-", F31/F35)</f>
        <v>3.178206583427923E-3</v>
      </c>
      <c r="H31" s="55">
        <v>41</v>
      </c>
      <c r="I31" s="119">
        <f>IF(H35=0, "-", H31/H35)</f>
        <v>4.4161999138302458E-3</v>
      </c>
      <c r="J31" s="118">
        <f t="shared" si="0"/>
        <v>-0.75</v>
      </c>
      <c r="K31" s="119">
        <f t="shared" si="1"/>
        <v>-0.65853658536585369</v>
      </c>
    </row>
    <row r="32" spans="1:11" ht="15" x14ac:dyDescent="0.25">
      <c r="A32" s="20" t="s">
        <v>190</v>
      </c>
      <c r="B32" s="55">
        <v>21</v>
      </c>
      <c r="C32" s="127">
        <f>IF(B35=0, "-", B32/B35)</f>
        <v>2.9247910863509748E-2</v>
      </c>
      <c r="D32" s="55">
        <v>202</v>
      </c>
      <c r="E32" s="119">
        <f>IF(D35=0, "-", D32/D35)</f>
        <v>0.1156930126002291</v>
      </c>
      <c r="F32" s="128">
        <v>790</v>
      </c>
      <c r="G32" s="127">
        <f>IF(F35=0, "-", F32/F35)</f>
        <v>0.1793416572077185</v>
      </c>
      <c r="H32" s="55">
        <v>1161</v>
      </c>
      <c r="I32" s="119">
        <f>IF(H35=0, "-", H32/H35)</f>
        <v>0.12505385609651012</v>
      </c>
      <c r="J32" s="118">
        <f t="shared" si="0"/>
        <v>-0.89603960396039606</v>
      </c>
      <c r="K32" s="119">
        <f t="shared" si="1"/>
        <v>-0.31955211024978469</v>
      </c>
    </row>
    <row r="33" spans="1:11" ht="15" x14ac:dyDescent="0.25">
      <c r="A33" s="20" t="s">
        <v>191</v>
      </c>
      <c r="B33" s="55">
        <v>76</v>
      </c>
      <c r="C33" s="127">
        <f>IF(B35=0, "-", B33/B35)</f>
        <v>0.10584958217270195</v>
      </c>
      <c r="D33" s="55">
        <v>152</v>
      </c>
      <c r="E33" s="119">
        <f>IF(D35=0, "-", D33/D35)</f>
        <v>8.7056128293241691E-2</v>
      </c>
      <c r="F33" s="128">
        <v>362</v>
      </c>
      <c r="G33" s="127">
        <f>IF(F35=0, "-", F33/F35)</f>
        <v>8.2179341657207722E-2</v>
      </c>
      <c r="H33" s="55">
        <v>770</v>
      </c>
      <c r="I33" s="119">
        <f>IF(H35=0, "-", H33/H35)</f>
        <v>8.2938388625592413E-2</v>
      </c>
      <c r="J33" s="118">
        <f t="shared" si="0"/>
        <v>-0.5</v>
      </c>
      <c r="K33" s="119">
        <f t="shared" si="1"/>
        <v>-0.52987012987012982</v>
      </c>
    </row>
    <row r="34" spans="1:11" x14ac:dyDescent="0.2">
      <c r="A34" s="129"/>
      <c r="B34" s="82"/>
      <c r="D34" s="82"/>
      <c r="E34" s="86"/>
      <c r="F34" s="130"/>
      <c r="H34" s="82"/>
      <c r="I34" s="86"/>
      <c r="J34" s="85"/>
      <c r="K34" s="86"/>
    </row>
    <row r="35" spans="1:11" s="38" customFormat="1" x14ac:dyDescent="0.2">
      <c r="A35" s="131" t="s">
        <v>192</v>
      </c>
      <c r="B35" s="32">
        <f>SUM(B19:B34)</f>
        <v>718</v>
      </c>
      <c r="C35" s="132">
        <f>B35/29302</f>
        <v>2.4503446863695311E-2</v>
      </c>
      <c r="D35" s="32">
        <f>SUM(D19:D34)</f>
        <v>1746</v>
      </c>
      <c r="E35" s="133">
        <f>D35/33924</f>
        <v>5.1467987265652639E-2</v>
      </c>
      <c r="F35" s="121">
        <f>SUM(F19:F34)</f>
        <v>4405</v>
      </c>
      <c r="G35" s="134">
        <f>F35/119606</f>
        <v>3.6829256057388425E-2</v>
      </c>
      <c r="H35" s="32">
        <f>SUM(H19:H34)</f>
        <v>9284</v>
      </c>
      <c r="I35" s="133">
        <f>H35/157800</f>
        <v>5.8833967046894801E-2</v>
      </c>
      <c r="J35" s="35">
        <f>IF(D35=0, "-", IF((B35-D35)/D35&lt;10, (B35-D35)/D35, "&gt;999%"))</f>
        <v>-0.58877434135166096</v>
      </c>
      <c r="K35" s="36">
        <f>IF(H35=0, "-", IF((F35-H35)/H35&lt;10, (F35-H35)/H35, "&gt;999%"))</f>
        <v>-0.52552778974579928</v>
      </c>
    </row>
    <row r="36" spans="1:11" x14ac:dyDescent="0.2">
      <c r="B36" s="130"/>
      <c r="D36" s="130"/>
      <c r="F36" s="130"/>
      <c r="H36" s="130"/>
    </row>
    <row r="37" spans="1:11" x14ac:dyDescent="0.2">
      <c r="A37" s="123" t="s">
        <v>193</v>
      </c>
      <c r="B37" s="124" t="s">
        <v>169</v>
      </c>
      <c r="C37" s="125" t="s">
        <v>170</v>
      </c>
      <c r="D37" s="124" t="s">
        <v>169</v>
      </c>
      <c r="E37" s="126" t="s">
        <v>170</v>
      </c>
      <c r="F37" s="125" t="s">
        <v>169</v>
      </c>
      <c r="G37" s="125" t="s">
        <v>170</v>
      </c>
      <c r="H37" s="124" t="s">
        <v>169</v>
      </c>
      <c r="I37" s="126" t="s">
        <v>170</v>
      </c>
      <c r="J37" s="124"/>
      <c r="K37" s="126"/>
    </row>
    <row r="38" spans="1:11" ht="15" x14ac:dyDescent="0.25">
      <c r="A38" s="20" t="s">
        <v>194</v>
      </c>
      <c r="B38" s="55">
        <v>16</v>
      </c>
      <c r="C38" s="127">
        <f>IF(B44=0, "-", B38/B44)</f>
        <v>0.26229508196721313</v>
      </c>
      <c r="D38" s="55">
        <v>3</v>
      </c>
      <c r="E38" s="119">
        <f>IF(D44=0, "-", D38/D44)</f>
        <v>4.6875E-2</v>
      </c>
      <c r="F38" s="128">
        <v>62</v>
      </c>
      <c r="G38" s="127">
        <f>IF(F44=0, "-", F38/F44)</f>
        <v>0.24313725490196078</v>
      </c>
      <c r="H38" s="55">
        <v>36</v>
      </c>
      <c r="I38" s="119">
        <f>IF(H44=0, "-", H38/H44)</f>
        <v>9.9173553719008267E-2</v>
      </c>
      <c r="J38" s="118">
        <f>IF(D38=0, "-", IF((B38-D38)/D38&lt;10, (B38-D38)/D38, "&gt;999%"))</f>
        <v>4.333333333333333</v>
      </c>
      <c r="K38" s="119">
        <f>IF(H38=0, "-", IF((F38-H38)/H38&lt;10, (F38-H38)/H38, "&gt;999%"))</f>
        <v>0.72222222222222221</v>
      </c>
    </row>
    <row r="39" spans="1:11" ht="15" x14ac:dyDescent="0.25">
      <c r="A39" s="20" t="s">
        <v>195</v>
      </c>
      <c r="B39" s="55">
        <v>0</v>
      </c>
      <c r="C39" s="127">
        <f>IF(B44=0, "-", B39/B44)</f>
        <v>0</v>
      </c>
      <c r="D39" s="55">
        <v>0</v>
      </c>
      <c r="E39" s="119">
        <f>IF(D44=0, "-", D39/D44)</f>
        <v>0</v>
      </c>
      <c r="F39" s="128">
        <v>3</v>
      </c>
      <c r="G39" s="127">
        <f>IF(F44=0, "-", F39/F44)</f>
        <v>1.1764705882352941E-2</v>
      </c>
      <c r="H39" s="55">
        <v>7</v>
      </c>
      <c r="I39" s="119">
        <f>IF(H44=0, "-", H39/H44)</f>
        <v>1.928374655647383E-2</v>
      </c>
      <c r="J39" s="118" t="str">
        <f>IF(D39=0, "-", IF((B39-D39)/D39&lt;10, (B39-D39)/D39, "&gt;999%"))</f>
        <v>-</v>
      </c>
      <c r="K39" s="119">
        <f>IF(H39=0, "-", IF((F39-H39)/H39&lt;10, (F39-H39)/H39, "&gt;999%"))</f>
        <v>-0.5714285714285714</v>
      </c>
    </row>
    <row r="40" spans="1:11" ht="15" x14ac:dyDescent="0.25">
      <c r="A40" s="20" t="s">
        <v>196</v>
      </c>
      <c r="B40" s="55">
        <v>43</v>
      </c>
      <c r="C40" s="127">
        <f>IF(B44=0, "-", B40/B44)</f>
        <v>0.70491803278688525</v>
      </c>
      <c r="D40" s="55">
        <v>57</v>
      </c>
      <c r="E40" s="119">
        <f>IF(D44=0, "-", D40/D44)</f>
        <v>0.890625</v>
      </c>
      <c r="F40" s="128">
        <v>186</v>
      </c>
      <c r="G40" s="127">
        <f>IF(F44=0, "-", F40/F44)</f>
        <v>0.72941176470588232</v>
      </c>
      <c r="H40" s="55">
        <v>306</v>
      </c>
      <c r="I40" s="119">
        <f>IF(H44=0, "-", H40/H44)</f>
        <v>0.84297520661157022</v>
      </c>
      <c r="J40" s="118">
        <f>IF(D40=0, "-", IF((B40-D40)/D40&lt;10, (B40-D40)/D40, "&gt;999%"))</f>
        <v>-0.24561403508771928</v>
      </c>
      <c r="K40" s="119">
        <f>IF(H40=0, "-", IF((F40-H40)/H40&lt;10, (F40-H40)/H40, "&gt;999%"))</f>
        <v>-0.39215686274509803</v>
      </c>
    </row>
    <row r="41" spans="1:11" ht="15" x14ac:dyDescent="0.25">
      <c r="A41" s="20" t="s">
        <v>197</v>
      </c>
      <c r="B41" s="55">
        <v>0</v>
      </c>
      <c r="C41" s="127">
        <f>IF(B44=0, "-", B41/B44)</f>
        <v>0</v>
      </c>
      <c r="D41" s="55">
        <v>4</v>
      </c>
      <c r="E41" s="119">
        <f>IF(D44=0, "-", D41/D44)</f>
        <v>6.25E-2</v>
      </c>
      <c r="F41" s="128">
        <v>0</v>
      </c>
      <c r="G41" s="127">
        <f>IF(F44=0, "-", F41/F44)</f>
        <v>0</v>
      </c>
      <c r="H41" s="55">
        <v>14</v>
      </c>
      <c r="I41" s="119">
        <f>IF(H44=0, "-", H41/H44)</f>
        <v>3.8567493112947659E-2</v>
      </c>
      <c r="J41" s="118">
        <f>IF(D41=0, "-", IF((B41-D41)/D41&lt;10, (B41-D41)/D41, "&gt;999%"))</f>
        <v>-1</v>
      </c>
      <c r="K41" s="119">
        <f>IF(H41=0, "-", IF((F41-H41)/H41&lt;10, (F41-H41)/H41, "&gt;999%"))</f>
        <v>-1</v>
      </c>
    </row>
    <row r="42" spans="1:11" ht="15" x14ac:dyDescent="0.25">
      <c r="A42" s="20" t="s">
        <v>198</v>
      </c>
      <c r="B42" s="55">
        <v>2</v>
      </c>
      <c r="C42" s="127">
        <f>IF(B44=0, "-", B42/B44)</f>
        <v>3.2786885245901641E-2</v>
      </c>
      <c r="D42" s="55">
        <v>0</v>
      </c>
      <c r="E42" s="119">
        <f>IF(D44=0, "-", D42/D44)</f>
        <v>0</v>
      </c>
      <c r="F42" s="128">
        <v>4</v>
      </c>
      <c r="G42" s="127">
        <f>IF(F44=0, "-", F42/F44)</f>
        <v>1.5686274509803921E-2</v>
      </c>
      <c r="H42" s="55">
        <v>0</v>
      </c>
      <c r="I42" s="119">
        <f>IF(H44=0, "-", H42/H44)</f>
        <v>0</v>
      </c>
      <c r="J42" s="118" t="str">
        <f>IF(D42=0, "-", IF((B42-D42)/D42&lt;10, (B42-D42)/D42, "&gt;999%"))</f>
        <v>-</v>
      </c>
      <c r="K42" s="119" t="str">
        <f>IF(H42=0, "-", IF((F42-H42)/H42&lt;10, (F42-H42)/H42, "&gt;999%"))</f>
        <v>-</v>
      </c>
    </row>
    <row r="43" spans="1:11" x14ac:dyDescent="0.2">
      <c r="A43" s="129"/>
      <c r="B43" s="82"/>
      <c r="D43" s="82"/>
      <c r="E43" s="86"/>
      <c r="F43" s="130"/>
      <c r="H43" s="82"/>
      <c r="I43" s="86"/>
      <c r="J43" s="85"/>
      <c r="K43" s="86"/>
    </row>
    <row r="44" spans="1:11" s="38" customFormat="1" x14ac:dyDescent="0.2">
      <c r="A44" s="131" t="s">
        <v>199</v>
      </c>
      <c r="B44" s="32">
        <f>SUM(B38:B43)</f>
        <v>61</v>
      </c>
      <c r="C44" s="132">
        <f>B44/29302</f>
        <v>2.0817691625145043E-3</v>
      </c>
      <c r="D44" s="32">
        <f>SUM(D38:D43)</f>
        <v>64</v>
      </c>
      <c r="E44" s="133">
        <f>D44/33924</f>
        <v>1.8865699799551939E-3</v>
      </c>
      <c r="F44" s="121">
        <f>SUM(F38:F43)</f>
        <v>255</v>
      </c>
      <c r="G44" s="134">
        <f>F44/119606</f>
        <v>2.1320000668862767E-3</v>
      </c>
      <c r="H44" s="32">
        <f>SUM(H38:H43)</f>
        <v>363</v>
      </c>
      <c r="I44" s="133">
        <f>H44/157800</f>
        <v>2.3003802281368821E-3</v>
      </c>
      <c r="J44" s="35">
        <f>IF(D44=0, "-", IF((B44-D44)/D44&lt;10, (B44-D44)/D44, "&gt;999%"))</f>
        <v>-4.6875E-2</v>
      </c>
      <c r="K44" s="36">
        <f>IF(H44=0, "-", IF((F44-H44)/H44&lt;10, (F44-H44)/H44, "&gt;999%"))</f>
        <v>-0.2975206611570248</v>
      </c>
    </row>
    <row r="45" spans="1:11" x14ac:dyDescent="0.2">
      <c r="B45" s="130"/>
      <c r="D45" s="130"/>
      <c r="F45" s="130"/>
      <c r="H45" s="130"/>
    </row>
    <row r="46" spans="1:11" s="38" customFormat="1" x14ac:dyDescent="0.2">
      <c r="A46" s="131" t="s">
        <v>200</v>
      </c>
      <c r="B46" s="32">
        <v>779</v>
      </c>
      <c r="C46" s="132">
        <f>B46/29302</f>
        <v>2.6585216026209814E-2</v>
      </c>
      <c r="D46" s="32">
        <v>1810</v>
      </c>
      <c r="E46" s="133">
        <f>D46/33924</f>
        <v>5.335455724560783E-2</v>
      </c>
      <c r="F46" s="121">
        <v>4660</v>
      </c>
      <c r="G46" s="134">
        <f>F46/119606</f>
        <v>3.8961256124274701E-2</v>
      </c>
      <c r="H46" s="32">
        <v>9647</v>
      </c>
      <c r="I46" s="133">
        <f>H46/157800</f>
        <v>6.1134347275031684E-2</v>
      </c>
      <c r="J46" s="35">
        <f>IF(D46=0, "-", IF((B46-D46)/D46&lt;10, (B46-D46)/D46, "&gt;999%"))</f>
        <v>-0.56961325966850829</v>
      </c>
      <c r="K46" s="36">
        <f>IF(H46=0, "-", IF((F46-H46)/H46&lt;10, (F46-H46)/H46, "&gt;999%"))</f>
        <v>-0.5169482740748419</v>
      </c>
    </row>
    <row r="47" spans="1:11" x14ac:dyDescent="0.2">
      <c r="B47" s="130"/>
      <c r="D47" s="130"/>
      <c r="F47" s="130"/>
      <c r="H47" s="130"/>
    </row>
    <row r="48" spans="1:11" ht="15.75" x14ac:dyDescent="0.25">
      <c r="A48" s="122" t="s">
        <v>29</v>
      </c>
      <c r="B48" s="170" t="s">
        <v>4</v>
      </c>
      <c r="C48" s="172"/>
      <c r="D48" s="172"/>
      <c r="E48" s="171"/>
      <c r="F48" s="170" t="s">
        <v>167</v>
      </c>
      <c r="G48" s="172"/>
      <c r="H48" s="172"/>
      <c r="I48" s="171"/>
      <c r="J48" s="170" t="s">
        <v>168</v>
      </c>
      <c r="K48" s="171"/>
    </row>
    <row r="49" spans="1:11" x14ac:dyDescent="0.2">
      <c r="A49" s="16"/>
      <c r="B49" s="170">
        <f>VALUE(RIGHT($B$2, 4))</f>
        <v>2020</v>
      </c>
      <c r="C49" s="171"/>
      <c r="D49" s="170">
        <f>B49-1</f>
        <v>2019</v>
      </c>
      <c r="E49" s="178"/>
      <c r="F49" s="170">
        <f>B49</f>
        <v>2020</v>
      </c>
      <c r="G49" s="178"/>
      <c r="H49" s="170">
        <f>D49</f>
        <v>2019</v>
      </c>
      <c r="I49" s="178"/>
      <c r="J49" s="13" t="s">
        <v>8</v>
      </c>
      <c r="K49" s="14" t="s">
        <v>5</v>
      </c>
    </row>
    <row r="50" spans="1:11" x14ac:dyDescent="0.2">
      <c r="A50" s="123" t="s">
        <v>201</v>
      </c>
      <c r="B50" s="124" t="s">
        <v>169</v>
      </c>
      <c r="C50" s="125" t="s">
        <v>170</v>
      </c>
      <c r="D50" s="124" t="s">
        <v>169</v>
      </c>
      <c r="E50" s="126" t="s">
        <v>170</v>
      </c>
      <c r="F50" s="125" t="s">
        <v>169</v>
      </c>
      <c r="G50" s="125" t="s">
        <v>170</v>
      </c>
      <c r="H50" s="124" t="s">
        <v>169</v>
      </c>
      <c r="I50" s="126" t="s">
        <v>170</v>
      </c>
      <c r="J50" s="124"/>
      <c r="K50" s="126"/>
    </row>
    <row r="51" spans="1:11" ht="15" x14ac:dyDescent="0.25">
      <c r="A51" s="20" t="s">
        <v>202</v>
      </c>
      <c r="B51" s="55">
        <v>5</v>
      </c>
      <c r="C51" s="127">
        <f>IF(B73=0, "-", B51/B73)</f>
        <v>1.5943877551020409E-3</v>
      </c>
      <c r="D51" s="55">
        <v>5</v>
      </c>
      <c r="E51" s="119">
        <f>IF(D73=0, "-", D51/D73)</f>
        <v>1.0148163182463973E-3</v>
      </c>
      <c r="F51" s="128">
        <v>26</v>
      </c>
      <c r="G51" s="127">
        <f>IF(F73=0, "-", F51/F73)</f>
        <v>1.7471944089778914E-3</v>
      </c>
      <c r="H51" s="55">
        <v>36</v>
      </c>
      <c r="I51" s="119">
        <f>IF(H73=0, "-", H51/H73)</f>
        <v>1.5515903801396431E-3</v>
      </c>
      <c r="J51" s="118">
        <f t="shared" ref="J51:J71" si="2">IF(D51=0, "-", IF((B51-D51)/D51&lt;10, (B51-D51)/D51, "&gt;999%"))</f>
        <v>0</v>
      </c>
      <c r="K51" s="119">
        <f t="shared" ref="K51:K71" si="3">IF(H51=0, "-", IF((F51-H51)/H51&lt;10, (F51-H51)/H51, "&gt;999%"))</f>
        <v>-0.27777777777777779</v>
      </c>
    </row>
    <row r="52" spans="1:11" ht="15" x14ac:dyDescent="0.25">
      <c r="A52" s="20" t="s">
        <v>203</v>
      </c>
      <c r="B52" s="55">
        <v>72</v>
      </c>
      <c r="C52" s="127">
        <f>IF(B73=0, "-", B52/B73)</f>
        <v>2.2959183673469389E-2</v>
      </c>
      <c r="D52" s="55">
        <v>116</v>
      </c>
      <c r="E52" s="119">
        <f>IF(D73=0, "-", D52/D73)</f>
        <v>2.3543738583316421E-2</v>
      </c>
      <c r="F52" s="128">
        <v>530</v>
      </c>
      <c r="G52" s="127">
        <f>IF(F73=0, "-", F52/F73)</f>
        <v>3.5615886029164705E-2</v>
      </c>
      <c r="H52" s="55">
        <v>844</v>
      </c>
      <c r="I52" s="119">
        <f>IF(H73=0, "-", H52/H73)</f>
        <v>3.6376174467718299E-2</v>
      </c>
      <c r="J52" s="118">
        <f t="shared" si="2"/>
        <v>-0.37931034482758619</v>
      </c>
      <c r="K52" s="119">
        <f t="shared" si="3"/>
        <v>-0.37203791469194314</v>
      </c>
    </row>
    <row r="53" spans="1:11" ht="15" x14ac:dyDescent="0.25">
      <c r="A53" s="20" t="s">
        <v>204</v>
      </c>
      <c r="B53" s="55">
        <v>56</v>
      </c>
      <c r="C53" s="127">
        <f>IF(B73=0, "-", B53/B73)</f>
        <v>1.7857142857142856E-2</v>
      </c>
      <c r="D53" s="55">
        <v>74</v>
      </c>
      <c r="E53" s="119">
        <f>IF(D73=0, "-", D53/D73)</f>
        <v>1.5019281510046681E-2</v>
      </c>
      <c r="F53" s="128">
        <v>470</v>
      </c>
      <c r="G53" s="127">
        <f>IF(F73=0, "-", F53/F73)</f>
        <v>3.158389893152342E-2</v>
      </c>
      <c r="H53" s="55">
        <v>1308</v>
      </c>
      <c r="I53" s="119">
        <f>IF(H73=0, "-", H53/H73)</f>
        <v>5.6374450478407036E-2</v>
      </c>
      <c r="J53" s="118">
        <f t="shared" si="2"/>
        <v>-0.24324324324324326</v>
      </c>
      <c r="K53" s="119">
        <f t="shared" si="3"/>
        <v>-0.64067278287461771</v>
      </c>
    </row>
    <row r="54" spans="1:11" ht="15" x14ac:dyDescent="0.25">
      <c r="A54" s="20" t="s">
        <v>205</v>
      </c>
      <c r="B54" s="55">
        <v>212</v>
      </c>
      <c r="C54" s="127">
        <f>IF(B73=0, "-", B54/B73)</f>
        <v>6.7602040816326536E-2</v>
      </c>
      <c r="D54" s="55">
        <v>483</v>
      </c>
      <c r="E54" s="119">
        <f>IF(D73=0, "-", D54/D73)</f>
        <v>9.8031256342601986E-2</v>
      </c>
      <c r="F54" s="128">
        <v>1333</v>
      </c>
      <c r="G54" s="127">
        <f>IF(F73=0, "-", F54/F73)</f>
        <v>8.9577313352597276E-2</v>
      </c>
      <c r="H54" s="55">
        <v>2004</v>
      </c>
      <c r="I54" s="119">
        <f>IF(H73=0, "-", H54/H73)</f>
        <v>8.6371864494440134E-2</v>
      </c>
      <c r="J54" s="118">
        <f t="shared" si="2"/>
        <v>-0.56107660455486541</v>
      </c>
      <c r="K54" s="119">
        <f t="shared" si="3"/>
        <v>-0.33483033932135731</v>
      </c>
    </row>
    <row r="55" spans="1:11" ht="15" x14ac:dyDescent="0.25">
      <c r="A55" s="20" t="s">
        <v>206</v>
      </c>
      <c r="B55" s="55">
        <v>62</v>
      </c>
      <c r="C55" s="127">
        <f>IF(B73=0, "-", B55/B73)</f>
        <v>1.9770408163265307E-2</v>
      </c>
      <c r="D55" s="55">
        <v>98</v>
      </c>
      <c r="E55" s="119">
        <f>IF(D73=0, "-", D55/D73)</f>
        <v>1.9890399837629389E-2</v>
      </c>
      <c r="F55" s="128">
        <v>248</v>
      </c>
      <c r="G55" s="127">
        <f>IF(F73=0, "-", F55/F73)</f>
        <v>1.6665546670250657E-2</v>
      </c>
      <c r="H55" s="55">
        <v>414</v>
      </c>
      <c r="I55" s="119">
        <f>IF(H73=0, "-", H55/H73)</f>
        <v>1.7843289371605897E-2</v>
      </c>
      <c r="J55" s="118">
        <f t="shared" si="2"/>
        <v>-0.36734693877551022</v>
      </c>
      <c r="K55" s="119">
        <f t="shared" si="3"/>
        <v>-0.40096618357487923</v>
      </c>
    </row>
    <row r="56" spans="1:11" ht="15" x14ac:dyDescent="0.25">
      <c r="A56" s="20" t="s">
        <v>207</v>
      </c>
      <c r="B56" s="55">
        <v>514</v>
      </c>
      <c r="C56" s="127">
        <f>IF(B73=0, "-", B56/B73)</f>
        <v>0.1639030612244898</v>
      </c>
      <c r="D56" s="55">
        <v>836</v>
      </c>
      <c r="E56" s="119">
        <f>IF(D73=0, "-", D56/D73)</f>
        <v>0.16967728841079766</v>
      </c>
      <c r="F56" s="128">
        <v>2499</v>
      </c>
      <c r="G56" s="127">
        <f>IF(F73=0, "-", F56/F73)</f>
        <v>0.16793226261675961</v>
      </c>
      <c r="H56" s="55">
        <v>3440</v>
      </c>
      <c r="I56" s="119">
        <f>IF(H73=0, "-", H56/H73)</f>
        <v>0.14826308076889924</v>
      </c>
      <c r="J56" s="118">
        <f t="shared" si="2"/>
        <v>-0.38516746411483255</v>
      </c>
      <c r="K56" s="119">
        <f t="shared" si="3"/>
        <v>-0.273546511627907</v>
      </c>
    </row>
    <row r="57" spans="1:11" ht="15" x14ac:dyDescent="0.25">
      <c r="A57" s="20" t="s">
        <v>208</v>
      </c>
      <c r="B57" s="55">
        <v>20</v>
      </c>
      <c r="C57" s="127">
        <f>IF(B73=0, "-", B57/B73)</f>
        <v>6.3775510204081634E-3</v>
      </c>
      <c r="D57" s="55">
        <v>22</v>
      </c>
      <c r="E57" s="119">
        <f>IF(D73=0, "-", D57/D73)</f>
        <v>4.4651918002841483E-3</v>
      </c>
      <c r="F57" s="128">
        <v>62</v>
      </c>
      <c r="G57" s="127">
        <f>IF(F73=0, "-", F57/F73)</f>
        <v>4.1663866675626642E-3</v>
      </c>
      <c r="H57" s="55">
        <v>102</v>
      </c>
      <c r="I57" s="119">
        <f>IF(H73=0, "-", H57/H73)</f>
        <v>4.3961727437289893E-3</v>
      </c>
      <c r="J57" s="118">
        <f t="shared" si="2"/>
        <v>-9.0909090909090912E-2</v>
      </c>
      <c r="K57" s="119">
        <f t="shared" si="3"/>
        <v>-0.39215686274509803</v>
      </c>
    </row>
    <row r="58" spans="1:11" ht="15" x14ac:dyDescent="0.25">
      <c r="A58" s="20" t="s">
        <v>209</v>
      </c>
      <c r="B58" s="55">
        <v>603</v>
      </c>
      <c r="C58" s="127">
        <f>IF(B73=0, "-", B58/B73)</f>
        <v>0.19228316326530612</v>
      </c>
      <c r="D58" s="55">
        <v>923</v>
      </c>
      <c r="E58" s="119">
        <f>IF(D73=0, "-", D58/D73)</f>
        <v>0.18733509234828497</v>
      </c>
      <c r="F58" s="128">
        <v>2606</v>
      </c>
      <c r="G58" s="127">
        <f>IF(F73=0, "-", F58/F73)</f>
        <v>0.17512263960755325</v>
      </c>
      <c r="H58" s="55">
        <v>3724</v>
      </c>
      <c r="I58" s="119">
        <f>IF(H73=0, "-", H58/H73)</f>
        <v>0.16050340487888975</v>
      </c>
      <c r="J58" s="118">
        <f t="shared" si="2"/>
        <v>-0.34669555796316359</v>
      </c>
      <c r="K58" s="119">
        <f t="shared" si="3"/>
        <v>-0.30021482277121375</v>
      </c>
    </row>
    <row r="59" spans="1:11" ht="15" x14ac:dyDescent="0.25">
      <c r="A59" s="20" t="s">
        <v>210</v>
      </c>
      <c r="B59" s="55">
        <v>0</v>
      </c>
      <c r="C59" s="127">
        <f>IF(B73=0, "-", B59/B73)</f>
        <v>0</v>
      </c>
      <c r="D59" s="55">
        <v>0</v>
      </c>
      <c r="E59" s="119">
        <f>IF(D73=0, "-", D59/D73)</f>
        <v>0</v>
      </c>
      <c r="F59" s="128">
        <v>0</v>
      </c>
      <c r="G59" s="127">
        <f>IF(F73=0, "-", F59/F73)</f>
        <v>0</v>
      </c>
      <c r="H59" s="55">
        <v>14</v>
      </c>
      <c r="I59" s="119">
        <f>IF(H73=0, "-", H59/H73)</f>
        <v>6.0339625894319454E-4</v>
      </c>
      <c r="J59" s="118" t="str">
        <f t="shared" si="2"/>
        <v>-</v>
      </c>
      <c r="K59" s="119">
        <f t="shared" si="3"/>
        <v>-1</v>
      </c>
    </row>
    <row r="60" spans="1:11" ht="15" x14ac:dyDescent="0.25">
      <c r="A60" s="20" t="s">
        <v>211</v>
      </c>
      <c r="B60" s="55">
        <v>465</v>
      </c>
      <c r="C60" s="127">
        <f>IF(B73=0, "-", B60/B73)</f>
        <v>0.1482780612244898</v>
      </c>
      <c r="D60" s="55">
        <v>733</v>
      </c>
      <c r="E60" s="119">
        <f>IF(D73=0, "-", D60/D73)</f>
        <v>0.14877207225492187</v>
      </c>
      <c r="F60" s="128">
        <v>1935</v>
      </c>
      <c r="G60" s="127">
        <f>IF(F73=0, "-", F60/F73)</f>
        <v>0.13003158389893152</v>
      </c>
      <c r="H60" s="55">
        <v>4194</v>
      </c>
      <c r="I60" s="119">
        <f>IF(H73=0, "-", H60/H73)</f>
        <v>0.18076027928626842</v>
      </c>
      <c r="J60" s="118">
        <f t="shared" si="2"/>
        <v>-0.36562073669849932</v>
      </c>
      <c r="K60" s="119">
        <f t="shared" si="3"/>
        <v>-0.53862660944206009</v>
      </c>
    </row>
    <row r="61" spans="1:11" ht="15" x14ac:dyDescent="0.25">
      <c r="A61" s="20" t="s">
        <v>212</v>
      </c>
      <c r="B61" s="55">
        <v>0</v>
      </c>
      <c r="C61" s="127">
        <f>IF(B73=0, "-", B61/B73)</f>
        <v>0</v>
      </c>
      <c r="D61" s="55">
        <v>0</v>
      </c>
      <c r="E61" s="119">
        <f>IF(D73=0, "-", D61/D73)</f>
        <v>0</v>
      </c>
      <c r="F61" s="128">
        <v>0</v>
      </c>
      <c r="G61" s="127">
        <f>IF(F73=0, "-", F61/F73)</f>
        <v>0</v>
      </c>
      <c r="H61" s="55">
        <v>7</v>
      </c>
      <c r="I61" s="119">
        <f>IF(H73=0, "-", H61/H73)</f>
        <v>3.0169812947159727E-4</v>
      </c>
      <c r="J61" s="118" t="str">
        <f t="shared" si="2"/>
        <v>-</v>
      </c>
      <c r="K61" s="119">
        <f t="shared" si="3"/>
        <v>-1</v>
      </c>
    </row>
    <row r="62" spans="1:11" ht="15" x14ac:dyDescent="0.25">
      <c r="A62" s="20" t="s">
        <v>213</v>
      </c>
      <c r="B62" s="55">
        <v>0</v>
      </c>
      <c r="C62" s="127">
        <f>IF(B73=0, "-", B62/B73)</f>
        <v>0</v>
      </c>
      <c r="D62" s="55">
        <v>120</v>
      </c>
      <c r="E62" s="119">
        <f>IF(D73=0, "-", D62/D73)</f>
        <v>2.4355591637913537E-2</v>
      </c>
      <c r="F62" s="128">
        <v>0</v>
      </c>
      <c r="G62" s="127">
        <f>IF(F73=0, "-", F62/F73)</f>
        <v>0</v>
      </c>
      <c r="H62" s="55">
        <v>397</v>
      </c>
      <c r="I62" s="119">
        <f>IF(H73=0, "-", H62/H73)</f>
        <v>1.7110593914317729E-2</v>
      </c>
      <c r="J62" s="118">
        <f t="shared" si="2"/>
        <v>-1</v>
      </c>
      <c r="K62" s="119">
        <f t="shared" si="3"/>
        <v>-1</v>
      </c>
    </row>
    <row r="63" spans="1:11" ht="15" x14ac:dyDescent="0.25">
      <c r="A63" s="20" t="s">
        <v>214</v>
      </c>
      <c r="B63" s="55">
        <v>7</v>
      </c>
      <c r="C63" s="127">
        <f>IF(B73=0, "-", B63/B73)</f>
        <v>2.232142857142857E-3</v>
      </c>
      <c r="D63" s="55">
        <v>19</v>
      </c>
      <c r="E63" s="119">
        <f>IF(D73=0, "-", D63/D73)</f>
        <v>3.8563020093363102E-3</v>
      </c>
      <c r="F63" s="128">
        <v>24</v>
      </c>
      <c r="G63" s="127">
        <f>IF(F73=0, "-", F63/F73)</f>
        <v>1.6127948390565151E-3</v>
      </c>
      <c r="H63" s="55">
        <v>135</v>
      </c>
      <c r="I63" s="119">
        <f>IF(H73=0, "-", H63/H73)</f>
        <v>5.8184639255236615E-3</v>
      </c>
      <c r="J63" s="118">
        <f t="shared" si="2"/>
        <v>-0.63157894736842102</v>
      </c>
      <c r="K63" s="119">
        <f t="shared" si="3"/>
        <v>-0.82222222222222219</v>
      </c>
    </row>
    <row r="64" spans="1:11" ht="15" x14ac:dyDescent="0.25">
      <c r="A64" s="20" t="s">
        <v>215</v>
      </c>
      <c r="B64" s="55">
        <v>8</v>
      </c>
      <c r="C64" s="127">
        <f>IF(B73=0, "-", B64/B73)</f>
        <v>2.5510204081632651E-3</v>
      </c>
      <c r="D64" s="55">
        <v>7</v>
      </c>
      <c r="E64" s="119">
        <f>IF(D73=0, "-", D64/D73)</f>
        <v>1.4207428455449563E-3</v>
      </c>
      <c r="F64" s="128">
        <v>78</v>
      </c>
      <c r="G64" s="127">
        <f>IF(F73=0, "-", F64/F73)</f>
        <v>5.2415832269336734E-3</v>
      </c>
      <c r="H64" s="55">
        <v>54</v>
      </c>
      <c r="I64" s="119">
        <f>IF(H73=0, "-", H64/H73)</f>
        <v>2.3273855702094647E-3</v>
      </c>
      <c r="J64" s="118">
        <f t="shared" si="2"/>
        <v>0.14285714285714285</v>
      </c>
      <c r="K64" s="119">
        <f t="shared" si="3"/>
        <v>0.44444444444444442</v>
      </c>
    </row>
    <row r="65" spans="1:11" ht="15" x14ac:dyDescent="0.25">
      <c r="A65" s="20" t="s">
        <v>216</v>
      </c>
      <c r="B65" s="55">
        <v>0</v>
      </c>
      <c r="C65" s="127">
        <f>IF(B73=0, "-", B65/B73)</f>
        <v>0</v>
      </c>
      <c r="D65" s="55">
        <v>9</v>
      </c>
      <c r="E65" s="119">
        <f>IF(D73=0, "-", D65/D73)</f>
        <v>1.8266693728435153E-3</v>
      </c>
      <c r="F65" s="128">
        <v>27</v>
      </c>
      <c r="G65" s="127">
        <f>IF(F73=0, "-", F65/F73)</f>
        <v>1.8143941939385794E-3</v>
      </c>
      <c r="H65" s="55">
        <v>40</v>
      </c>
      <c r="I65" s="119">
        <f>IF(H73=0, "-", H65/H73)</f>
        <v>1.7239893112662701E-3</v>
      </c>
      <c r="J65" s="118">
        <f t="shared" si="2"/>
        <v>-1</v>
      </c>
      <c r="K65" s="119">
        <f t="shared" si="3"/>
        <v>-0.32500000000000001</v>
      </c>
    </row>
    <row r="66" spans="1:11" ht="15" x14ac:dyDescent="0.25">
      <c r="A66" s="20" t="s">
        <v>217</v>
      </c>
      <c r="B66" s="55">
        <v>86</v>
      </c>
      <c r="C66" s="127">
        <f>IF(B73=0, "-", B66/B73)</f>
        <v>2.7423469387755101E-2</v>
      </c>
      <c r="D66" s="55">
        <v>156</v>
      </c>
      <c r="E66" s="119">
        <f>IF(D73=0, "-", D66/D73)</f>
        <v>3.1662269129287601E-2</v>
      </c>
      <c r="F66" s="128">
        <v>270</v>
      </c>
      <c r="G66" s="127">
        <f>IF(F73=0, "-", F66/F73)</f>
        <v>1.8143941939385795E-2</v>
      </c>
      <c r="H66" s="55">
        <v>485</v>
      </c>
      <c r="I66" s="119">
        <f>IF(H73=0, "-", H66/H73)</f>
        <v>2.0903370399103526E-2</v>
      </c>
      <c r="J66" s="118">
        <f t="shared" si="2"/>
        <v>-0.44871794871794873</v>
      </c>
      <c r="K66" s="119">
        <f t="shared" si="3"/>
        <v>-0.44329896907216493</v>
      </c>
    </row>
    <row r="67" spans="1:11" ht="15" x14ac:dyDescent="0.25">
      <c r="A67" s="20" t="s">
        <v>218</v>
      </c>
      <c r="B67" s="55">
        <v>16</v>
      </c>
      <c r="C67" s="127">
        <f>IF(B73=0, "-", B67/B73)</f>
        <v>5.1020408163265302E-3</v>
      </c>
      <c r="D67" s="55">
        <v>18</v>
      </c>
      <c r="E67" s="119">
        <f>IF(D73=0, "-", D67/D73)</f>
        <v>3.6533387456870307E-3</v>
      </c>
      <c r="F67" s="128">
        <v>101</v>
      </c>
      <c r="G67" s="127">
        <f>IF(F73=0, "-", F67/F73)</f>
        <v>6.7871782810295005E-3</v>
      </c>
      <c r="H67" s="55">
        <v>92</v>
      </c>
      <c r="I67" s="119">
        <f>IF(H73=0, "-", H67/H73)</f>
        <v>3.9651754159124213E-3</v>
      </c>
      <c r="J67" s="118">
        <f t="shared" si="2"/>
        <v>-0.1111111111111111</v>
      </c>
      <c r="K67" s="119">
        <f t="shared" si="3"/>
        <v>9.7826086956521743E-2</v>
      </c>
    </row>
    <row r="68" spans="1:11" ht="15" x14ac:dyDescent="0.25">
      <c r="A68" s="20" t="s">
        <v>219</v>
      </c>
      <c r="B68" s="55">
        <v>604</v>
      </c>
      <c r="C68" s="127">
        <f>IF(B73=0, "-", B68/B73)</f>
        <v>0.19260204081632654</v>
      </c>
      <c r="D68" s="55">
        <v>868</v>
      </c>
      <c r="E68" s="119">
        <f>IF(D73=0, "-", D68/D73)</f>
        <v>0.17617211284757459</v>
      </c>
      <c r="F68" s="128">
        <v>2927</v>
      </c>
      <c r="G68" s="127">
        <f>IF(F73=0, "-", F68/F73)</f>
        <v>0.19669377057993415</v>
      </c>
      <c r="H68" s="55">
        <v>3685</v>
      </c>
      <c r="I68" s="119">
        <f>IF(H73=0, "-", H68/H73)</f>
        <v>0.15882251530040514</v>
      </c>
      <c r="J68" s="118">
        <f t="shared" si="2"/>
        <v>-0.30414746543778803</v>
      </c>
      <c r="K68" s="119">
        <f t="shared" si="3"/>
        <v>-0.20569877883310719</v>
      </c>
    </row>
    <row r="69" spans="1:11" ht="15" x14ac:dyDescent="0.25">
      <c r="A69" s="20" t="s">
        <v>220</v>
      </c>
      <c r="B69" s="55">
        <v>3</v>
      </c>
      <c r="C69" s="127">
        <f>IF(B73=0, "-", B69/B73)</f>
        <v>9.5663265306122447E-4</v>
      </c>
      <c r="D69" s="55">
        <v>0</v>
      </c>
      <c r="E69" s="119">
        <f>IF(D73=0, "-", D69/D73)</f>
        <v>0</v>
      </c>
      <c r="F69" s="128">
        <v>16</v>
      </c>
      <c r="G69" s="127">
        <f>IF(F73=0, "-", F69/F73)</f>
        <v>1.0751965593710101E-3</v>
      </c>
      <c r="H69" s="55">
        <v>29</v>
      </c>
      <c r="I69" s="119">
        <f>IF(H73=0, "-", H69/H73)</f>
        <v>1.2498922506680458E-3</v>
      </c>
      <c r="J69" s="118" t="str">
        <f t="shared" si="2"/>
        <v>-</v>
      </c>
      <c r="K69" s="119">
        <f t="shared" si="3"/>
        <v>-0.44827586206896552</v>
      </c>
    </row>
    <row r="70" spans="1:11" ht="15" x14ac:dyDescent="0.25">
      <c r="A70" s="20" t="s">
        <v>221</v>
      </c>
      <c r="B70" s="55">
        <v>3</v>
      </c>
      <c r="C70" s="127">
        <f>IF(B73=0, "-", B70/B73)</f>
        <v>9.5663265306122447E-4</v>
      </c>
      <c r="D70" s="55">
        <v>7</v>
      </c>
      <c r="E70" s="119">
        <f>IF(D73=0, "-", D70/D73)</f>
        <v>1.4207428455449563E-3</v>
      </c>
      <c r="F70" s="128">
        <v>29</v>
      </c>
      <c r="G70" s="127">
        <f>IF(F73=0, "-", F70/F73)</f>
        <v>1.9487937638599556E-3</v>
      </c>
      <c r="H70" s="55">
        <v>75</v>
      </c>
      <c r="I70" s="119">
        <f>IF(H73=0, "-", H70/H73)</f>
        <v>3.2324799586242567E-3</v>
      </c>
      <c r="J70" s="118">
        <f t="shared" si="2"/>
        <v>-0.5714285714285714</v>
      </c>
      <c r="K70" s="119">
        <f t="shared" si="3"/>
        <v>-0.61333333333333329</v>
      </c>
    </row>
    <row r="71" spans="1:11" ht="15" x14ac:dyDescent="0.25">
      <c r="A71" s="20" t="s">
        <v>222</v>
      </c>
      <c r="B71" s="55">
        <v>400</v>
      </c>
      <c r="C71" s="127">
        <f>IF(B73=0, "-", B71/B73)</f>
        <v>0.12755102040816327</v>
      </c>
      <c r="D71" s="55">
        <v>433</v>
      </c>
      <c r="E71" s="119">
        <f>IF(D73=0, "-", D71/D73)</f>
        <v>8.7883093160138009E-2</v>
      </c>
      <c r="F71" s="128">
        <v>1700</v>
      </c>
      <c r="G71" s="127">
        <f>IF(F73=0, "-", F71/F73)</f>
        <v>0.11423963443316981</v>
      </c>
      <c r="H71" s="55">
        <v>2123</v>
      </c>
      <c r="I71" s="119">
        <f>IF(H73=0, "-", H71/H73)</f>
        <v>9.150073269545729E-2</v>
      </c>
      <c r="J71" s="118">
        <f t="shared" si="2"/>
        <v>-7.6212471131639717E-2</v>
      </c>
      <c r="K71" s="119">
        <f t="shared" si="3"/>
        <v>-0.19924634950541686</v>
      </c>
    </row>
    <row r="72" spans="1:11" x14ac:dyDescent="0.2">
      <c r="A72" s="129"/>
      <c r="B72" s="82"/>
      <c r="D72" s="82"/>
      <c r="E72" s="86"/>
      <c r="F72" s="130"/>
      <c r="H72" s="82"/>
      <c r="I72" s="86"/>
      <c r="J72" s="85"/>
      <c r="K72" s="86"/>
    </row>
    <row r="73" spans="1:11" s="38" customFormat="1" x14ac:dyDescent="0.2">
      <c r="A73" s="131" t="s">
        <v>223</v>
      </c>
      <c r="B73" s="32">
        <f>SUM(B51:B72)</f>
        <v>3136</v>
      </c>
      <c r="C73" s="132">
        <f>B73/29302</f>
        <v>0.10702341137123746</v>
      </c>
      <c r="D73" s="32">
        <f>SUM(D51:D72)</f>
        <v>4927</v>
      </c>
      <c r="E73" s="133">
        <f>D73/33924</f>
        <v>0.14523641080061314</v>
      </c>
      <c r="F73" s="121">
        <f>SUM(F51:F72)</f>
        <v>14881</v>
      </c>
      <c r="G73" s="134">
        <f>F73/119606</f>
        <v>0.12441683527582229</v>
      </c>
      <c r="H73" s="32">
        <f>SUM(H51:H72)</f>
        <v>23202</v>
      </c>
      <c r="I73" s="133">
        <f>H73/157800</f>
        <v>0.1470342205323194</v>
      </c>
      <c r="J73" s="35">
        <f>IF(D73=0, "-", IF((B73-D73)/D73&lt;10, (B73-D73)/D73, "&gt;999%"))</f>
        <v>-0.36350720519585955</v>
      </c>
      <c r="K73" s="36">
        <f>IF(H73=0, "-", IF((F73-H73)/H73&lt;10, (F73-H73)/H73, "&gt;999%"))</f>
        <v>-0.35863287647616587</v>
      </c>
    </row>
    <row r="74" spans="1:11" x14ac:dyDescent="0.2">
      <c r="B74" s="130"/>
      <c r="D74" s="130"/>
      <c r="F74" s="130"/>
      <c r="H74" s="130"/>
    </row>
    <row r="75" spans="1:11" x14ac:dyDescent="0.2">
      <c r="A75" s="123" t="s">
        <v>224</v>
      </c>
      <c r="B75" s="124" t="s">
        <v>169</v>
      </c>
      <c r="C75" s="125" t="s">
        <v>170</v>
      </c>
      <c r="D75" s="124" t="s">
        <v>169</v>
      </c>
      <c r="E75" s="126" t="s">
        <v>170</v>
      </c>
      <c r="F75" s="125" t="s">
        <v>169</v>
      </c>
      <c r="G75" s="125" t="s">
        <v>170</v>
      </c>
      <c r="H75" s="124" t="s">
        <v>169</v>
      </c>
      <c r="I75" s="126" t="s">
        <v>170</v>
      </c>
      <c r="J75" s="124"/>
      <c r="K75" s="126"/>
    </row>
    <row r="76" spans="1:11" ht="15" x14ac:dyDescent="0.25">
      <c r="A76" s="20" t="s">
        <v>225</v>
      </c>
      <c r="B76" s="55">
        <v>98</v>
      </c>
      <c r="C76" s="127">
        <f>IF(B87=0, "-", B76/B87)</f>
        <v>0.13136729222520108</v>
      </c>
      <c r="D76" s="55">
        <v>62</v>
      </c>
      <c r="E76" s="119">
        <f>IF(D87=0, "-", D76/D87)</f>
        <v>0.13276231263383298</v>
      </c>
      <c r="F76" s="128">
        <v>252</v>
      </c>
      <c r="G76" s="127">
        <f>IF(F87=0, "-", F76/F87)</f>
        <v>0.10298324478953821</v>
      </c>
      <c r="H76" s="55">
        <v>481</v>
      </c>
      <c r="I76" s="119">
        <f>IF(H87=0, "-", H76/H87)</f>
        <v>0.21492403932082216</v>
      </c>
      <c r="J76" s="118">
        <f t="shared" ref="J76:J85" si="4">IF(D76=0, "-", IF((B76-D76)/D76&lt;10, (B76-D76)/D76, "&gt;999%"))</f>
        <v>0.58064516129032262</v>
      </c>
      <c r="K76" s="119">
        <f t="shared" ref="K76:K85" si="5">IF(H76=0, "-", IF((F76-H76)/H76&lt;10, (F76-H76)/H76, "&gt;999%"))</f>
        <v>-0.47609147609147612</v>
      </c>
    </row>
    <row r="77" spans="1:11" ht="15" x14ac:dyDescent="0.25">
      <c r="A77" s="20" t="s">
        <v>226</v>
      </c>
      <c r="B77" s="55">
        <v>138</v>
      </c>
      <c r="C77" s="127">
        <f>IF(B87=0, "-", B77/B87)</f>
        <v>0.18498659517426275</v>
      </c>
      <c r="D77" s="55">
        <v>81</v>
      </c>
      <c r="E77" s="119">
        <f>IF(D87=0, "-", D77/D87)</f>
        <v>0.17344753747323341</v>
      </c>
      <c r="F77" s="128">
        <v>440</v>
      </c>
      <c r="G77" s="127">
        <f>IF(F87=0, "-", F77/F87)</f>
        <v>0.17981201471189212</v>
      </c>
      <c r="H77" s="55">
        <v>452</v>
      </c>
      <c r="I77" s="119">
        <f>IF(H87=0, "-", H77/H87)</f>
        <v>0.20196604110813227</v>
      </c>
      <c r="J77" s="118">
        <f t="shared" si="4"/>
        <v>0.70370370370370372</v>
      </c>
      <c r="K77" s="119">
        <f t="shared" si="5"/>
        <v>-2.6548672566371681E-2</v>
      </c>
    </row>
    <row r="78" spans="1:11" ht="15" x14ac:dyDescent="0.25">
      <c r="A78" s="20" t="s">
        <v>227</v>
      </c>
      <c r="B78" s="55">
        <v>1</v>
      </c>
      <c r="C78" s="127">
        <f>IF(B87=0, "-", B78/B87)</f>
        <v>1.3404825737265416E-3</v>
      </c>
      <c r="D78" s="55">
        <v>1</v>
      </c>
      <c r="E78" s="119">
        <f>IF(D87=0, "-", D78/D87)</f>
        <v>2.1413276231263384E-3</v>
      </c>
      <c r="F78" s="128">
        <v>2</v>
      </c>
      <c r="G78" s="127">
        <f>IF(F87=0, "-", F78/F87)</f>
        <v>8.1732733959950961E-4</v>
      </c>
      <c r="H78" s="55">
        <v>15</v>
      </c>
      <c r="I78" s="119">
        <f>IF(H87=0, "-", H78/H87)</f>
        <v>6.7024128686327079E-3</v>
      </c>
      <c r="J78" s="118">
        <f t="shared" si="4"/>
        <v>0</v>
      </c>
      <c r="K78" s="119">
        <f t="shared" si="5"/>
        <v>-0.8666666666666667</v>
      </c>
    </row>
    <row r="79" spans="1:11" ht="15" x14ac:dyDescent="0.25">
      <c r="A79" s="20" t="s">
        <v>228</v>
      </c>
      <c r="B79" s="55">
        <v>88</v>
      </c>
      <c r="C79" s="127">
        <f>IF(B87=0, "-", B79/B87)</f>
        <v>0.11796246648793565</v>
      </c>
      <c r="D79" s="55">
        <v>0</v>
      </c>
      <c r="E79" s="119">
        <f>IF(D87=0, "-", D79/D87)</f>
        <v>0</v>
      </c>
      <c r="F79" s="128">
        <v>272</v>
      </c>
      <c r="G79" s="127">
        <f>IF(F87=0, "-", F79/F87)</f>
        <v>0.11115651818553331</v>
      </c>
      <c r="H79" s="55">
        <v>0</v>
      </c>
      <c r="I79" s="119">
        <f>IF(H87=0, "-", H79/H87)</f>
        <v>0</v>
      </c>
      <c r="J79" s="118" t="str">
        <f t="shared" si="4"/>
        <v>-</v>
      </c>
      <c r="K79" s="119" t="str">
        <f t="shared" si="5"/>
        <v>-</v>
      </c>
    </row>
    <row r="80" spans="1:11" ht="15" x14ac:dyDescent="0.25">
      <c r="A80" s="20" t="s">
        <v>229</v>
      </c>
      <c r="B80" s="55">
        <v>2</v>
      </c>
      <c r="C80" s="127">
        <f>IF(B87=0, "-", B80/B87)</f>
        <v>2.6809651474530832E-3</v>
      </c>
      <c r="D80" s="55">
        <v>0</v>
      </c>
      <c r="E80" s="119">
        <f>IF(D87=0, "-", D80/D87)</f>
        <v>0</v>
      </c>
      <c r="F80" s="128">
        <v>9</v>
      </c>
      <c r="G80" s="127">
        <f>IF(F87=0, "-", F80/F87)</f>
        <v>3.6779730281977932E-3</v>
      </c>
      <c r="H80" s="55">
        <v>18</v>
      </c>
      <c r="I80" s="119">
        <f>IF(H87=0, "-", H80/H87)</f>
        <v>8.0428954423592495E-3</v>
      </c>
      <c r="J80" s="118" t="str">
        <f t="shared" si="4"/>
        <v>-</v>
      </c>
      <c r="K80" s="119">
        <f t="shared" si="5"/>
        <v>-0.5</v>
      </c>
    </row>
    <row r="81" spans="1:11" ht="15" x14ac:dyDescent="0.25">
      <c r="A81" s="20" t="s">
        <v>230</v>
      </c>
      <c r="B81" s="55">
        <v>3</v>
      </c>
      <c r="C81" s="127">
        <f>IF(B87=0, "-", B81/B87)</f>
        <v>4.0214477211796247E-3</v>
      </c>
      <c r="D81" s="55">
        <v>6</v>
      </c>
      <c r="E81" s="119">
        <f>IF(D87=0, "-", D81/D87)</f>
        <v>1.284796573875803E-2</v>
      </c>
      <c r="F81" s="128">
        <v>16</v>
      </c>
      <c r="G81" s="127">
        <f>IF(F87=0, "-", F81/F87)</f>
        <v>6.5386187167960769E-3</v>
      </c>
      <c r="H81" s="55">
        <v>34</v>
      </c>
      <c r="I81" s="119">
        <f>IF(H87=0, "-", H81/H87)</f>
        <v>1.519213583556747E-2</v>
      </c>
      <c r="J81" s="118">
        <f t="shared" si="4"/>
        <v>-0.5</v>
      </c>
      <c r="K81" s="119">
        <f t="shared" si="5"/>
        <v>-0.52941176470588236</v>
      </c>
    </row>
    <row r="82" spans="1:11" ht="15" x14ac:dyDescent="0.25">
      <c r="A82" s="20" t="s">
        <v>231</v>
      </c>
      <c r="B82" s="55">
        <v>353</v>
      </c>
      <c r="C82" s="127">
        <f>IF(B87=0, "-", B82/B87)</f>
        <v>0.47319034852546915</v>
      </c>
      <c r="D82" s="55">
        <v>226</v>
      </c>
      <c r="E82" s="119">
        <f>IF(D87=0, "-", D82/D87)</f>
        <v>0.48394004282655245</v>
      </c>
      <c r="F82" s="128">
        <v>1248</v>
      </c>
      <c r="G82" s="127">
        <f>IF(F87=0, "-", F82/F87)</f>
        <v>0.51001225991009402</v>
      </c>
      <c r="H82" s="55">
        <v>1017</v>
      </c>
      <c r="I82" s="119">
        <f>IF(H87=0, "-", H82/H87)</f>
        <v>0.45442359249329761</v>
      </c>
      <c r="J82" s="118">
        <f t="shared" si="4"/>
        <v>0.56194690265486724</v>
      </c>
      <c r="K82" s="119">
        <f t="shared" si="5"/>
        <v>0.22713864306784662</v>
      </c>
    </row>
    <row r="83" spans="1:11" ht="15" x14ac:dyDescent="0.25">
      <c r="A83" s="20" t="s">
        <v>232</v>
      </c>
      <c r="B83" s="55">
        <v>36</v>
      </c>
      <c r="C83" s="127">
        <f>IF(B87=0, "-", B83/B87)</f>
        <v>4.8257372654155493E-2</v>
      </c>
      <c r="D83" s="55">
        <v>60</v>
      </c>
      <c r="E83" s="119">
        <f>IF(D87=0, "-", D83/D87)</f>
        <v>0.1284796573875803</v>
      </c>
      <c r="F83" s="128">
        <v>109</v>
      </c>
      <c r="G83" s="127">
        <f>IF(F87=0, "-", F83/F87)</f>
        <v>4.4544340008173276E-2</v>
      </c>
      <c r="H83" s="55">
        <v>134</v>
      </c>
      <c r="I83" s="119">
        <f>IF(H87=0, "-", H83/H87)</f>
        <v>5.9874888293118857E-2</v>
      </c>
      <c r="J83" s="118">
        <f t="shared" si="4"/>
        <v>-0.4</v>
      </c>
      <c r="K83" s="119">
        <f t="shared" si="5"/>
        <v>-0.18656716417910449</v>
      </c>
    </row>
    <row r="84" spans="1:11" ht="15" x14ac:dyDescent="0.25">
      <c r="A84" s="20" t="s">
        <v>233</v>
      </c>
      <c r="B84" s="55">
        <v>18</v>
      </c>
      <c r="C84" s="127">
        <f>IF(B87=0, "-", B84/B87)</f>
        <v>2.4128686327077747E-2</v>
      </c>
      <c r="D84" s="55">
        <v>12</v>
      </c>
      <c r="E84" s="119">
        <f>IF(D87=0, "-", D84/D87)</f>
        <v>2.569593147751606E-2</v>
      </c>
      <c r="F84" s="128">
        <v>56</v>
      </c>
      <c r="G84" s="127">
        <f>IF(F87=0, "-", F84/F87)</f>
        <v>2.2885165508786269E-2</v>
      </c>
      <c r="H84" s="55">
        <v>68</v>
      </c>
      <c r="I84" s="119">
        <f>IF(H87=0, "-", H84/H87)</f>
        <v>3.038427167113494E-2</v>
      </c>
      <c r="J84" s="118">
        <f t="shared" si="4"/>
        <v>0.5</v>
      </c>
      <c r="K84" s="119">
        <f t="shared" si="5"/>
        <v>-0.17647058823529413</v>
      </c>
    </row>
    <row r="85" spans="1:11" ht="15" x14ac:dyDescent="0.25">
      <c r="A85" s="20" t="s">
        <v>234</v>
      </c>
      <c r="B85" s="55">
        <v>9</v>
      </c>
      <c r="C85" s="127">
        <f>IF(B87=0, "-", B85/B87)</f>
        <v>1.2064343163538873E-2</v>
      </c>
      <c r="D85" s="55">
        <v>19</v>
      </c>
      <c r="E85" s="119">
        <f>IF(D87=0, "-", D85/D87)</f>
        <v>4.068522483940043E-2</v>
      </c>
      <c r="F85" s="128">
        <v>43</v>
      </c>
      <c r="G85" s="127">
        <f>IF(F87=0, "-", F85/F87)</f>
        <v>1.7572537801389457E-2</v>
      </c>
      <c r="H85" s="55">
        <v>19</v>
      </c>
      <c r="I85" s="119">
        <f>IF(H87=0, "-", H85/H87)</f>
        <v>8.4897229669347631E-3</v>
      </c>
      <c r="J85" s="118">
        <f t="shared" si="4"/>
        <v>-0.52631578947368418</v>
      </c>
      <c r="K85" s="119">
        <f t="shared" si="5"/>
        <v>1.263157894736842</v>
      </c>
    </row>
    <row r="86" spans="1:11" x14ac:dyDescent="0.2">
      <c r="A86" s="129"/>
      <c r="B86" s="82"/>
      <c r="D86" s="82"/>
      <c r="E86" s="86"/>
      <c r="F86" s="130"/>
      <c r="H86" s="82"/>
      <c r="I86" s="86"/>
      <c r="J86" s="85"/>
      <c r="K86" s="86"/>
    </row>
    <row r="87" spans="1:11" s="38" customFormat="1" x14ac:dyDescent="0.2">
      <c r="A87" s="131" t="s">
        <v>235</v>
      </c>
      <c r="B87" s="32">
        <f>SUM(B76:B86)</f>
        <v>746</v>
      </c>
      <c r="C87" s="132">
        <f>B87/29302</f>
        <v>2.5459013036652788E-2</v>
      </c>
      <c r="D87" s="32">
        <f>SUM(D76:D86)</f>
        <v>467</v>
      </c>
      <c r="E87" s="133">
        <f>D87/33924</f>
        <v>1.3766065322485557E-2</v>
      </c>
      <c r="F87" s="121">
        <f>SUM(F76:F86)</f>
        <v>2447</v>
      </c>
      <c r="G87" s="134">
        <f>F87/119606</f>
        <v>2.0458839857532232E-2</v>
      </c>
      <c r="H87" s="32">
        <f>SUM(H76:H86)</f>
        <v>2238</v>
      </c>
      <c r="I87" s="133">
        <f>H87/157800</f>
        <v>1.4182509505703421E-2</v>
      </c>
      <c r="J87" s="35">
        <f>IF(D87=0, "-", IF((B87-D87)/D87&lt;10, (B87-D87)/D87, "&gt;999%"))</f>
        <v>0.59743040685224835</v>
      </c>
      <c r="K87" s="36">
        <f>IF(H87=0, "-", IF((F87-H87)/H87&lt;10, (F87-H87)/H87, "&gt;999%"))</f>
        <v>9.3386952636282397E-2</v>
      </c>
    </row>
    <row r="88" spans="1:11" x14ac:dyDescent="0.2">
      <c r="B88" s="130"/>
      <c r="D88" s="130"/>
      <c r="F88" s="130"/>
      <c r="H88" s="130"/>
    </row>
    <row r="89" spans="1:11" s="38" customFormat="1" x14ac:dyDescent="0.2">
      <c r="A89" s="131" t="s">
        <v>236</v>
      </c>
      <c r="B89" s="32">
        <v>3882</v>
      </c>
      <c r="C89" s="132">
        <f>B89/29302</f>
        <v>0.13248242440789024</v>
      </c>
      <c r="D89" s="32">
        <v>5394</v>
      </c>
      <c r="E89" s="133">
        <f>D89/33924</f>
        <v>0.1590024761230987</v>
      </c>
      <c r="F89" s="121">
        <v>17328</v>
      </c>
      <c r="G89" s="134">
        <f>F89/119606</f>
        <v>0.1448756751333545</v>
      </c>
      <c r="H89" s="32">
        <v>25440</v>
      </c>
      <c r="I89" s="133">
        <f>H89/157800</f>
        <v>0.16121673003802281</v>
      </c>
      <c r="J89" s="35">
        <f>IF(D89=0, "-", IF((B89-D89)/D89&lt;10, (B89-D89)/D89, "&gt;999%"))</f>
        <v>-0.28031145717463851</v>
      </c>
      <c r="K89" s="36">
        <f>IF(H89=0, "-", IF((F89-H89)/H89&lt;10, (F89-H89)/H89, "&gt;999%"))</f>
        <v>-0.31886792452830187</v>
      </c>
    </row>
    <row r="90" spans="1:11" x14ac:dyDescent="0.2">
      <c r="B90" s="130"/>
      <c r="D90" s="130"/>
      <c r="F90" s="130"/>
      <c r="H90" s="130"/>
    </row>
    <row r="91" spans="1:11" ht="15.75" x14ac:dyDescent="0.25">
      <c r="A91" s="122" t="s">
        <v>30</v>
      </c>
      <c r="B91" s="170" t="s">
        <v>4</v>
      </c>
      <c r="C91" s="172"/>
      <c r="D91" s="172"/>
      <c r="E91" s="171"/>
      <c r="F91" s="170" t="s">
        <v>167</v>
      </c>
      <c r="G91" s="172"/>
      <c r="H91" s="172"/>
      <c r="I91" s="171"/>
      <c r="J91" s="170" t="s">
        <v>168</v>
      </c>
      <c r="K91" s="171"/>
    </row>
    <row r="92" spans="1:11" x14ac:dyDescent="0.2">
      <c r="A92" s="16"/>
      <c r="B92" s="170">
        <f>VALUE(RIGHT($B$2, 4))</f>
        <v>2020</v>
      </c>
      <c r="C92" s="171"/>
      <c r="D92" s="170">
        <f>B92-1</f>
        <v>2019</v>
      </c>
      <c r="E92" s="178"/>
      <c r="F92" s="170">
        <f>B92</f>
        <v>2020</v>
      </c>
      <c r="G92" s="178"/>
      <c r="H92" s="170">
        <f>D92</f>
        <v>2019</v>
      </c>
      <c r="I92" s="178"/>
      <c r="J92" s="13" t="s">
        <v>8</v>
      </c>
      <c r="K92" s="14" t="s">
        <v>5</v>
      </c>
    </row>
    <row r="93" spans="1:11" x14ac:dyDescent="0.2">
      <c r="A93" s="123" t="s">
        <v>237</v>
      </c>
      <c r="B93" s="124" t="s">
        <v>169</v>
      </c>
      <c r="C93" s="125" t="s">
        <v>170</v>
      </c>
      <c r="D93" s="124" t="s">
        <v>169</v>
      </c>
      <c r="E93" s="126" t="s">
        <v>170</v>
      </c>
      <c r="F93" s="125" t="s">
        <v>169</v>
      </c>
      <c r="G93" s="125" t="s">
        <v>170</v>
      </c>
      <c r="H93" s="124" t="s">
        <v>169</v>
      </c>
      <c r="I93" s="126" t="s">
        <v>170</v>
      </c>
      <c r="J93" s="124"/>
      <c r="K93" s="126"/>
    </row>
    <row r="94" spans="1:11" ht="15" x14ac:dyDescent="0.25">
      <c r="A94" s="20" t="s">
        <v>238</v>
      </c>
      <c r="B94" s="55">
        <v>2</v>
      </c>
      <c r="C94" s="127">
        <f>IF(B107=0, "-", B94/B107)</f>
        <v>4.2918454935622317E-3</v>
      </c>
      <c r="D94" s="55">
        <v>15</v>
      </c>
      <c r="E94" s="119">
        <f>IF(D107=0, "-", D94/D107)</f>
        <v>2.1367521367521368E-2</v>
      </c>
      <c r="F94" s="128">
        <v>26</v>
      </c>
      <c r="G94" s="127">
        <f>IF(F107=0, "-", F94/F107)</f>
        <v>1.019607843137255E-2</v>
      </c>
      <c r="H94" s="55">
        <v>241</v>
      </c>
      <c r="I94" s="119">
        <f>IF(H107=0, "-", H94/H107)</f>
        <v>6.2695109261186266E-2</v>
      </c>
      <c r="J94" s="118">
        <f t="shared" ref="J94:J105" si="6">IF(D94=0, "-", IF((B94-D94)/D94&lt;10, (B94-D94)/D94, "&gt;999%"))</f>
        <v>-0.8666666666666667</v>
      </c>
      <c r="K94" s="119">
        <f t="shared" ref="K94:K105" si="7">IF(H94=0, "-", IF((F94-H94)/H94&lt;10, (F94-H94)/H94, "&gt;999%"))</f>
        <v>-0.89211618257261416</v>
      </c>
    </row>
    <row r="95" spans="1:11" ht="15" x14ac:dyDescent="0.25">
      <c r="A95" s="20" t="s">
        <v>239</v>
      </c>
      <c r="B95" s="55">
        <v>3</v>
      </c>
      <c r="C95" s="127">
        <f>IF(B107=0, "-", B95/B107)</f>
        <v>6.4377682403433476E-3</v>
      </c>
      <c r="D95" s="55">
        <v>6</v>
      </c>
      <c r="E95" s="119">
        <f>IF(D107=0, "-", D95/D107)</f>
        <v>8.5470085470085479E-3</v>
      </c>
      <c r="F95" s="128">
        <v>20</v>
      </c>
      <c r="G95" s="127">
        <f>IF(F107=0, "-", F95/F107)</f>
        <v>7.8431372549019607E-3</v>
      </c>
      <c r="H95" s="55">
        <v>44</v>
      </c>
      <c r="I95" s="119">
        <f>IF(H107=0, "-", H95/H107)</f>
        <v>1.1446409989594173E-2</v>
      </c>
      <c r="J95" s="118">
        <f t="shared" si="6"/>
        <v>-0.5</v>
      </c>
      <c r="K95" s="119">
        <f t="shared" si="7"/>
        <v>-0.54545454545454541</v>
      </c>
    </row>
    <row r="96" spans="1:11" ht="15" x14ac:dyDescent="0.25">
      <c r="A96" s="20" t="s">
        <v>240</v>
      </c>
      <c r="B96" s="55">
        <v>0</v>
      </c>
      <c r="C96" s="127">
        <f>IF(B107=0, "-", B96/B107)</f>
        <v>0</v>
      </c>
      <c r="D96" s="55">
        <v>0</v>
      </c>
      <c r="E96" s="119">
        <f>IF(D107=0, "-", D96/D107)</f>
        <v>0</v>
      </c>
      <c r="F96" s="128">
        <v>0</v>
      </c>
      <c r="G96" s="127">
        <f>IF(F107=0, "-", F96/F107)</f>
        <v>0</v>
      </c>
      <c r="H96" s="55">
        <v>1</v>
      </c>
      <c r="I96" s="119">
        <f>IF(H107=0, "-", H96/H107)</f>
        <v>2.6014568158168577E-4</v>
      </c>
      <c r="J96" s="118" t="str">
        <f t="shared" si="6"/>
        <v>-</v>
      </c>
      <c r="K96" s="119">
        <f t="shared" si="7"/>
        <v>-1</v>
      </c>
    </row>
    <row r="97" spans="1:11" ht="15" x14ac:dyDescent="0.25">
      <c r="A97" s="20" t="s">
        <v>241</v>
      </c>
      <c r="B97" s="55">
        <v>0</v>
      </c>
      <c r="C97" s="127">
        <f>IF(B107=0, "-", B97/B107)</f>
        <v>0</v>
      </c>
      <c r="D97" s="55">
        <v>35</v>
      </c>
      <c r="E97" s="119">
        <f>IF(D107=0, "-", D97/D107)</f>
        <v>4.9857549857549859E-2</v>
      </c>
      <c r="F97" s="128">
        <v>1</v>
      </c>
      <c r="G97" s="127">
        <f>IF(F107=0, "-", F97/F107)</f>
        <v>3.9215686274509802E-4</v>
      </c>
      <c r="H97" s="55">
        <v>134</v>
      </c>
      <c r="I97" s="119">
        <f>IF(H107=0, "-", H97/H107)</f>
        <v>3.4859521331945892E-2</v>
      </c>
      <c r="J97" s="118">
        <f t="shared" si="6"/>
        <v>-1</v>
      </c>
      <c r="K97" s="119">
        <f t="shared" si="7"/>
        <v>-0.9925373134328358</v>
      </c>
    </row>
    <row r="98" spans="1:11" ht="15" x14ac:dyDescent="0.25">
      <c r="A98" s="20" t="s">
        <v>242</v>
      </c>
      <c r="B98" s="55">
        <v>1</v>
      </c>
      <c r="C98" s="127">
        <f>IF(B107=0, "-", B98/B107)</f>
        <v>2.1459227467811159E-3</v>
      </c>
      <c r="D98" s="55">
        <v>7</v>
      </c>
      <c r="E98" s="119">
        <f>IF(D107=0, "-", D98/D107)</f>
        <v>9.9715099715099714E-3</v>
      </c>
      <c r="F98" s="128">
        <v>20</v>
      </c>
      <c r="G98" s="127">
        <f>IF(F107=0, "-", F98/F107)</f>
        <v>7.8431372549019607E-3</v>
      </c>
      <c r="H98" s="55">
        <v>46</v>
      </c>
      <c r="I98" s="119">
        <f>IF(H107=0, "-", H98/H107)</f>
        <v>1.1966701352757543E-2</v>
      </c>
      <c r="J98" s="118">
        <f t="shared" si="6"/>
        <v>-0.8571428571428571</v>
      </c>
      <c r="K98" s="119">
        <f t="shared" si="7"/>
        <v>-0.56521739130434778</v>
      </c>
    </row>
    <row r="99" spans="1:11" ht="15" x14ac:dyDescent="0.25">
      <c r="A99" s="20" t="s">
        <v>243</v>
      </c>
      <c r="B99" s="55">
        <v>56</v>
      </c>
      <c r="C99" s="127">
        <f>IF(B107=0, "-", B99/B107)</f>
        <v>0.12017167381974249</v>
      </c>
      <c r="D99" s="55">
        <v>101</v>
      </c>
      <c r="E99" s="119">
        <f>IF(D107=0, "-", D99/D107)</f>
        <v>0.14387464387464388</v>
      </c>
      <c r="F99" s="128">
        <v>210</v>
      </c>
      <c r="G99" s="127">
        <f>IF(F107=0, "-", F99/F107)</f>
        <v>8.2352941176470587E-2</v>
      </c>
      <c r="H99" s="55">
        <v>496</v>
      </c>
      <c r="I99" s="119">
        <f>IF(H107=0, "-", H99/H107)</f>
        <v>0.12903225806451613</v>
      </c>
      <c r="J99" s="118">
        <f t="shared" si="6"/>
        <v>-0.44554455445544555</v>
      </c>
      <c r="K99" s="119">
        <f t="shared" si="7"/>
        <v>-0.57661290322580649</v>
      </c>
    </row>
    <row r="100" spans="1:11" ht="15" x14ac:dyDescent="0.25">
      <c r="A100" s="20" t="s">
        <v>244</v>
      </c>
      <c r="B100" s="55">
        <v>5</v>
      </c>
      <c r="C100" s="127">
        <f>IF(B107=0, "-", B100/B107)</f>
        <v>1.0729613733905579E-2</v>
      </c>
      <c r="D100" s="55">
        <v>0</v>
      </c>
      <c r="E100" s="119">
        <f>IF(D107=0, "-", D100/D107)</f>
        <v>0</v>
      </c>
      <c r="F100" s="128">
        <v>35</v>
      </c>
      <c r="G100" s="127">
        <f>IF(F107=0, "-", F100/F107)</f>
        <v>1.3725490196078431E-2</v>
      </c>
      <c r="H100" s="55">
        <v>0</v>
      </c>
      <c r="I100" s="119">
        <f>IF(H107=0, "-", H100/H107)</f>
        <v>0</v>
      </c>
      <c r="J100" s="118" t="str">
        <f t="shared" si="6"/>
        <v>-</v>
      </c>
      <c r="K100" s="119" t="str">
        <f t="shared" si="7"/>
        <v>-</v>
      </c>
    </row>
    <row r="101" spans="1:11" ht="15" x14ac:dyDescent="0.25">
      <c r="A101" s="20" t="s">
        <v>245</v>
      </c>
      <c r="B101" s="55">
        <v>64</v>
      </c>
      <c r="C101" s="127">
        <f>IF(B107=0, "-", B101/B107)</f>
        <v>0.13733905579399142</v>
      </c>
      <c r="D101" s="55">
        <v>127</v>
      </c>
      <c r="E101" s="119">
        <f>IF(D107=0, "-", D101/D107)</f>
        <v>0.18091168091168092</v>
      </c>
      <c r="F101" s="128">
        <v>254</v>
      </c>
      <c r="G101" s="127">
        <f>IF(F107=0, "-", F101/F107)</f>
        <v>9.9607843137254903E-2</v>
      </c>
      <c r="H101" s="55">
        <v>366</v>
      </c>
      <c r="I101" s="119">
        <f>IF(H107=0, "-", H101/H107)</f>
        <v>9.5213319458896981E-2</v>
      </c>
      <c r="J101" s="118">
        <f t="shared" si="6"/>
        <v>-0.49606299212598426</v>
      </c>
      <c r="K101" s="119">
        <f t="shared" si="7"/>
        <v>-0.30601092896174864</v>
      </c>
    </row>
    <row r="102" spans="1:11" ht="15" x14ac:dyDescent="0.25">
      <c r="A102" s="20" t="s">
        <v>246</v>
      </c>
      <c r="B102" s="55">
        <v>4</v>
      </c>
      <c r="C102" s="127">
        <f>IF(B107=0, "-", B102/B107)</f>
        <v>8.5836909871244635E-3</v>
      </c>
      <c r="D102" s="55">
        <v>5</v>
      </c>
      <c r="E102" s="119">
        <f>IF(D107=0, "-", D102/D107)</f>
        <v>7.1225071225071226E-3</v>
      </c>
      <c r="F102" s="128">
        <v>36</v>
      </c>
      <c r="G102" s="127">
        <f>IF(F107=0, "-", F102/F107)</f>
        <v>1.411764705882353E-2</v>
      </c>
      <c r="H102" s="55">
        <v>24</v>
      </c>
      <c r="I102" s="119">
        <f>IF(H107=0, "-", H102/H107)</f>
        <v>6.2434963579604576E-3</v>
      </c>
      <c r="J102" s="118">
        <f t="shared" si="6"/>
        <v>-0.2</v>
      </c>
      <c r="K102" s="119">
        <f t="shared" si="7"/>
        <v>0.5</v>
      </c>
    </row>
    <row r="103" spans="1:11" ht="15" x14ac:dyDescent="0.25">
      <c r="A103" s="20" t="s">
        <v>247</v>
      </c>
      <c r="B103" s="55">
        <v>27</v>
      </c>
      <c r="C103" s="127">
        <f>IF(B107=0, "-", B103/B107)</f>
        <v>5.7939914163090127E-2</v>
      </c>
      <c r="D103" s="55">
        <v>27</v>
      </c>
      <c r="E103" s="119">
        <f>IF(D107=0, "-", D103/D107)</f>
        <v>3.8461538461538464E-2</v>
      </c>
      <c r="F103" s="128">
        <v>72</v>
      </c>
      <c r="G103" s="127">
        <f>IF(F107=0, "-", F103/F107)</f>
        <v>2.823529411764706E-2</v>
      </c>
      <c r="H103" s="55">
        <v>140</v>
      </c>
      <c r="I103" s="119">
        <f>IF(H107=0, "-", H103/H107)</f>
        <v>3.6420395421436005E-2</v>
      </c>
      <c r="J103" s="118">
        <f t="shared" si="6"/>
        <v>0</v>
      </c>
      <c r="K103" s="119">
        <f t="shared" si="7"/>
        <v>-0.48571428571428571</v>
      </c>
    </row>
    <row r="104" spans="1:11" ht="15" x14ac:dyDescent="0.25">
      <c r="A104" s="20" t="s">
        <v>248</v>
      </c>
      <c r="B104" s="55">
        <v>267</v>
      </c>
      <c r="C104" s="127">
        <f>IF(B107=0, "-", B104/B107)</f>
        <v>0.57296137339055797</v>
      </c>
      <c r="D104" s="55">
        <v>340</v>
      </c>
      <c r="E104" s="119">
        <f>IF(D107=0, "-", D104/D107)</f>
        <v>0.48433048433048431</v>
      </c>
      <c r="F104" s="128">
        <v>1682</v>
      </c>
      <c r="G104" s="127">
        <f>IF(F107=0, "-", F104/F107)</f>
        <v>0.65960784313725496</v>
      </c>
      <c r="H104" s="55">
        <v>2124</v>
      </c>
      <c r="I104" s="119">
        <f>IF(H107=0, "-", H104/H107)</f>
        <v>0.55254942767950055</v>
      </c>
      <c r="J104" s="118">
        <f t="shared" si="6"/>
        <v>-0.21470588235294116</v>
      </c>
      <c r="K104" s="119">
        <f t="shared" si="7"/>
        <v>-0.20809792843691149</v>
      </c>
    </row>
    <row r="105" spans="1:11" ht="15" x14ac:dyDescent="0.25">
      <c r="A105" s="20" t="s">
        <v>249</v>
      </c>
      <c r="B105" s="55">
        <v>37</v>
      </c>
      <c r="C105" s="127">
        <f>IF(B107=0, "-", B105/B107)</f>
        <v>7.9399141630901282E-2</v>
      </c>
      <c r="D105" s="55">
        <v>39</v>
      </c>
      <c r="E105" s="119">
        <f>IF(D107=0, "-", D105/D107)</f>
        <v>5.5555555555555552E-2</v>
      </c>
      <c r="F105" s="128">
        <v>194</v>
      </c>
      <c r="G105" s="127">
        <f>IF(F107=0, "-", F105/F107)</f>
        <v>7.6078431372549021E-2</v>
      </c>
      <c r="H105" s="55">
        <v>228</v>
      </c>
      <c r="I105" s="119">
        <f>IF(H107=0, "-", H105/H107)</f>
        <v>5.9313215400624349E-2</v>
      </c>
      <c r="J105" s="118">
        <f t="shared" si="6"/>
        <v>-5.128205128205128E-2</v>
      </c>
      <c r="K105" s="119">
        <f t="shared" si="7"/>
        <v>-0.14912280701754385</v>
      </c>
    </row>
    <row r="106" spans="1:11" x14ac:dyDescent="0.2">
      <c r="A106" s="129"/>
      <c r="B106" s="82"/>
      <c r="D106" s="82"/>
      <c r="E106" s="86"/>
      <c r="F106" s="130"/>
      <c r="H106" s="82"/>
      <c r="I106" s="86"/>
      <c r="J106" s="85"/>
      <c r="K106" s="86"/>
    </row>
    <row r="107" spans="1:11" s="38" customFormat="1" x14ac:dyDescent="0.2">
      <c r="A107" s="131" t="s">
        <v>250</v>
      </c>
      <c r="B107" s="32">
        <f>SUM(B94:B106)</f>
        <v>466</v>
      </c>
      <c r="C107" s="132">
        <f>B107/29302</f>
        <v>1.5903351307078015E-2</v>
      </c>
      <c r="D107" s="32">
        <f>SUM(D94:D106)</f>
        <v>702</v>
      </c>
      <c r="E107" s="133">
        <f>D107/33924</f>
        <v>2.0693314467633533E-2</v>
      </c>
      <c r="F107" s="121">
        <f>SUM(F94:F106)</f>
        <v>2550</v>
      </c>
      <c r="G107" s="134">
        <f>F107/119606</f>
        <v>2.1320000668862766E-2</v>
      </c>
      <c r="H107" s="32">
        <f>SUM(H94:H106)</f>
        <v>3844</v>
      </c>
      <c r="I107" s="133">
        <f>H107/157800</f>
        <v>2.4359949302915081E-2</v>
      </c>
      <c r="J107" s="35">
        <f>IF(D107=0, "-", IF((B107-D107)/D107&lt;10, (B107-D107)/D107, "&gt;999%"))</f>
        <v>-0.33618233618233617</v>
      </c>
      <c r="K107" s="36">
        <f>IF(H107=0, "-", IF((F107-H107)/H107&lt;10, (F107-H107)/H107, "&gt;999%"))</f>
        <v>-0.33662851196670135</v>
      </c>
    </row>
    <row r="108" spans="1:11" x14ac:dyDescent="0.2">
      <c r="B108" s="130"/>
      <c r="D108" s="130"/>
      <c r="F108" s="130"/>
      <c r="H108" s="130"/>
    </row>
    <row r="109" spans="1:11" x14ac:dyDescent="0.2">
      <c r="A109" s="123" t="s">
        <v>251</v>
      </c>
      <c r="B109" s="124" t="s">
        <v>169</v>
      </c>
      <c r="C109" s="125" t="s">
        <v>170</v>
      </c>
      <c r="D109" s="124" t="s">
        <v>169</v>
      </c>
      <c r="E109" s="126" t="s">
        <v>170</v>
      </c>
      <c r="F109" s="125" t="s">
        <v>169</v>
      </c>
      <c r="G109" s="125" t="s">
        <v>170</v>
      </c>
      <c r="H109" s="124" t="s">
        <v>169</v>
      </c>
      <c r="I109" s="126" t="s">
        <v>170</v>
      </c>
      <c r="J109" s="124"/>
      <c r="K109" s="126"/>
    </row>
    <row r="110" spans="1:11" ht="15" x14ac:dyDescent="0.25">
      <c r="A110" s="20" t="s">
        <v>252</v>
      </c>
      <c r="B110" s="55">
        <v>8</v>
      </c>
      <c r="C110" s="127">
        <f>IF(B127=0, "-", B110/B127)</f>
        <v>1.1869436201780416E-2</v>
      </c>
      <c r="D110" s="55">
        <v>19</v>
      </c>
      <c r="E110" s="119">
        <f>IF(D127=0, "-", D110/D127)</f>
        <v>2.9096477794793262E-2</v>
      </c>
      <c r="F110" s="128">
        <v>61</v>
      </c>
      <c r="G110" s="127">
        <f>IF(F127=0, "-", F110/F127)</f>
        <v>2.6556377884196777E-2</v>
      </c>
      <c r="H110" s="55">
        <v>112</v>
      </c>
      <c r="I110" s="119">
        <f>IF(H127=0, "-", H110/H127)</f>
        <v>3.4664190653048592E-2</v>
      </c>
      <c r="J110" s="118">
        <f t="shared" ref="J110:J125" si="8">IF(D110=0, "-", IF((B110-D110)/D110&lt;10, (B110-D110)/D110, "&gt;999%"))</f>
        <v>-0.57894736842105265</v>
      </c>
      <c r="K110" s="119">
        <f t="shared" ref="K110:K125" si="9">IF(H110=0, "-", IF((F110-H110)/H110&lt;10, (F110-H110)/H110, "&gt;999%"))</f>
        <v>-0.45535714285714285</v>
      </c>
    </row>
    <row r="111" spans="1:11" ht="15" x14ac:dyDescent="0.25">
      <c r="A111" s="20" t="s">
        <v>253</v>
      </c>
      <c r="B111" s="55">
        <v>43</v>
      </c>
      <c r="C111" s="127">
        <f>IF(B127=0, "-", B111/B127)</f>
        <v>6.3798219584569729E-2</v>
      </c>
      <c r="D111" s="55">
        <v>30</v>
      </c>
      <c r="E111" s="119">
        <f>IF(D127=0, "-", D111/D127)</f>
        <v>4.5941807044410414E-2</v>
      </c>
      <c r="F111" s="128">
        <v>89</v>
      </c>
      <c r="G111" s="127">
        <f>IF(F127=0, "-", F111/F127)</f>
        <v>3.8746190683500215E-2</v>
      </c>
      <c r="H111" s="55">
        <v>241</v>
      </c>
      <c r="I111" s="119">
        <f>IF(H127=0, "-", H111/H127)</f>
        <v>7.4589910244506341E-2</v>
      </c>
      <c r="J111" s="118">
        <f t="shared" si="8"/>
        <v>0.43333333333333335</v>
      </c>
      <c r="K111" s="119">
        <f t="shared" si="9"/>
        <v>-0.63070539419087135</v>
      </c>
    </row>
    <row r="112" spans="1:11" ht="15" x14ac:dyDescent="0.25">
      <c r="A112" s="20" t="s">
        <v>254</v>
      </c>
      <c r="B112" s="55">
        <v>20</v>
      </c>
      <c r="C112" s="127">
        <f>IF(B127=0, "-", B112/B127)</f>
        <v>2.967359050445104E-2</v>
      </c>
      <c r="D112" s="55">
        <v>14</v>
      </c>
      <c r="E112" s="119">
        <f>IF(D127=0, "-", D112/D127)</f>
        <v>2.1439509954058193E-2</v>
      </c>
      <c r="F112" s="128">
        <v>64</v>
      </c>
      <c r="G112" s="127">
        <f>IF(F127=0, "-", F112/F127)</f>
        <v>2.7862429255550717E-2</v>
      </c>
      <c r="H112" s="55">
        <v>100</v>
      </c>
      <c r="I112" s="119">
        <f>IF(H127=0, "-", H112/H127)</f>
        <v>3.0950170225936241E-2</v>
      </c>
      <c r="J112" s="118">
        <f t="shared" si="8"/>
        <v>0.42857142857142855</v>
      </c>
      <c r="K112" s="119">
        <f t="shared" si="9"/>
        <v>-0.36</v>
      </c>
    </row>
    <row r="113" spans="1:11" ht="15" x14ac:dyDescent="0.25">
      <c r="A113" s="20" t="s">
        <v>255</v>
      </c>
      <c r="B113" s="55">
        <v>195</v>
      </c>
      <c r="C113" s="127">
        <f>IF(B127=0, "-", B113/B127)</f>
        <v>0.28931750741839762</v>
      </c>
      <c r="D113" s="55">
        <v>129</v>
      </c>
      <c r="E113" s="119">
        <f>IF(D127=0, "-", D113/D127)</f>
        <v>0.19754977029096477</v>
      </c>
      <c r="F113" s="128">
        <v>715</v>
      </c>
      <c r="G113" s="127">
        <f>IF(F127=0, "-", F113/F127)</f>
        <v>0.31127557683935569</v>
      </c>
      <c r="H113" s="55">
        <v>500</v>
      </c>
      <c r="I113" s="119">
        <f>IF(H127=0, "-", H113/H127)</f>
        <v>0.15475085112968121</v>
      </c>
      <c r="J113" s="118">
        <f t="shared" si="8"/>
        <v>0.51162790697674421</v>
      </c>
      <c r="K113" s="119">
        <f t="shared" si="9"/>
        <v>0.43</v>
      </c>
    </row>
    <row r="114" spans="1:11" ht="15" x14ac:dyDescent="0.25">
      <c r="A114" s="20" t="s">
        <v>256</v>
      </c>
      <c r="B114" s="55">
        <v>2</v>
      </c>
      <c r="C114" s="127">
        <f>IF(B127=0, "-", B114/B127)</f>
        <v>2.967359050445104E-3</v>
      </c>
      <c r="D114" s="55">
        <v>0</v>
      </c>
      <c r="E114" s="119">
        <f>IF(D127=0, "-", D114/D127)</f>
        <v>0</v>
      </c>
      <c r="F114" s="128">
        <v>2</v>
      </c>
      <c r="G114" s="127">
        <f>IF(F127=0, "-", F114/F127)</f>
        <v>8.7070091423595991E-4</v>
      </c>
      <c r="H114" s="55">
        <v>19</v>
      </c>
      <c r="I114" s="119">
        <f>IF(H127=0, "-", H114/H127)</f>
        <v>5.8805323429278857E-3</v>
      </c>
      <c r="J114" s="118" t="str">
        <f t="shared" si="8"/>
        <v>-</v>
      </c>
      <c r="K114" s="119">
        <f t="shared" si="9"/>
        <v>-0.89473684210526316</v>
      </c>
    </row>
    <row r="115" spans="1:11" ht="15" x14ac:dyDescent="0.25">
      <c r="A115" s="20" t="s">
        <v>257</v>
      </c>
      <c r="B115" s="55">
        <v>4</v>
      </c>
      <c r="C115" s="127">
        <f>IF(B127=0, "-", B115/B127)</f>
        <v>5.9347181008902079E-3</v>
      </c>
      <c r="D115" s="55">
        <v>6</v>
      </c>
      <c r="E115" s="119">
        <f>IF(D127=0, "-", D115/D127)</f>
        <v>9.1883614088820835E-3</v>
      </c>
      <c r="F115" s="128">
        <v>27</v>
      </c>
      <c r="G115" s="127">
        <f>IF(F127=0, "-", F115/F127)</f>
        <v>1.1754462342185459E-2</v>
      </c>
      <c r="H115" s="55">
        <v>130</v>
      </c>
      <c r="I115" s="119">
        <f>IF(H127=0, "-", H115/H127)</f>
        <v>4.0235221293717115E-2</v>
      </c>
      <c r="J115" s="118">
        <f t="shared" si="8"/>
        <v>-0.33333333333333331</v>
      </c>
      <c r="K115" s="119">
        <f t="shared" si="9"/>
        <v>-0.79230769230769227</v>
      </c>
    </row>
    <row r="116" spans="1:11" ht="15" x14ac:dyDescent="0.25">
      <c r="A116" s="20" t="s">
        <v>258</v>
      </c>
      <c r="B116" s="55">
        <v>0</v>
      </c>
      <c r="C116" s="127">
        <f>IF(B127=0, "-", B116/B127)</f>
        <v>0</v>
      </c>
      <c r="D116" s="55">
        <v>0</v>
      </c>
      <c r="E116" s="119">
        <f>IF(D127=0, "-", D116/D127)</f>
        <v>0</v>
      </c>
      <c r="F116" s="128">
        <v>4</v>
      </c>
      <c r="G116" s="127">
        <f>IF(F127=0, "-", F116/F127)</f>
        <v>1.7414018284719198E-3</v>
      </c>
      <c r="H116" s="55">
        <v>0</v>
      </c>
      <c r="I116" s="119">
        <f>IF(H127=0, "-", H116/H127)</f>
        <v>0</v>
      </c>
      <c r="J116" s="118" t="str">
        <f t="shared" si="8"/>
        <v>-</v>
      </c>
      <c r="K116" s="119" t="str">
        <f t="shared" si="9"/>
        <v>-</v>
      </c>
    </row>
    <row r="117" spans="1:11" ht="15" x14ac:dyDescent="0.25">
      <c r="A117" s="20" t="s">
        <v>259</v>
      </c>
      <c r="B117" s="55">
        <v>0</v>
      </c>
      <c r="C117" s="127">
        <f>IF(B127=0, "-", B117/B127)</f>
        <v>0</v>
      </c>
      <c r="D117" s="55">
        <v>15</v>
      </c>
      <c r="E117" s="119">
        <f>IF(D127=0, "-", D117/D127)</f>
        <v>2.2970903522205207E-2</v>
      </c>
      <c r="F117" s="128">
        <v>75</v>
      </c>
      <c r="G117" s="127">
        <f>IF(F127=0, "-", F117/F127)</f>
        <v>3.2651284283848496E-2</v>
      </c>
      <c r="H117" s="55">
        <v>64</v>
      </c>
      <c r="I117" s="119">
        <f>IF(H127=0, "-", H117/H127)</f>
        <v>1.9808108944599195E-2</v>
      </c>
      <c r="J117" s="118">
        <f t="shared" si="8"/>
        <v>-1</v>
      </c>
      <c r="K117" s="119">
        <f t="shared" si="9"/>
        <v>0.171875</v>
      </c>
    </row>
    <row r="118" spans="1:11" ht="15" x14ac:dyDescent="0.25">
      <c r="A118" s="20" t="s">
        <v>260</v>
      </c>
      <c r="B118" s="55">
        <v>11</v>
      </c>
      <c r="C118" s="127">
        <f>IF(B127=0, "-", B118/B127)</f>
        <v>1.6320474777448073E-2</v>
      </c>
      <c r="D118" s="55">
        <v>8</v>
      </c>
      <c r="E118" s="119">
        <f>IF(D127=0, "-", D118/D127)</f>
        <v>1.2251148545176111E-2</v>
      </c>
      <c r="F118" s="128">
        <v>40</v>
      </c>
      <c r="G118" s="127">
        <f>IF(F127=0, "-", F118/F127)</f>
        <v>1.7414018284719199E-2</v>
      </c>
      <c r="H118" s="55">
        <v>42</v>
      </c>
      <c r="I118" s="119">
        <f>IF(H127=0, "-", H118/H127)</f>
        <v>1.2999071494893221E-2</v>
      </c>
      <c r="J118" s="118">
        <f t="shared" si="8"/>
        <v>0.375</v>
      </c>
      <c r="K118" s="119">
        <f t="shared" si="9"/>
        <v>-4.7619047619047616E-2</v>
      </c>
    </row>
    <row r="119" spans="1:11" ht="15" x14ac:dyDescent="0.25">
      <c r="A119" s="20" t="s">
        <v>261</v>
      </c>
      <c r="B119" s="55">
        <v>23</v>
      </c>
      <c r="C119" s="127">
        <f>IF(B127=0, "-", B119/B127)</f>
        <v>3.4124629080118693E-2</v>
      </c>
      <c r="D119" s="55">
        <v>11</v>
      </c>
      <c r="E119" s="119">
        <f>IF(D127=0, "-", D119/D127)</f>
        <v>1.6845329249617153E-2</v>
      </c>
      <c r="F119" s="128">
        <v>89</v>
      </c>
      <c r="G119" s="127">
        <f>IF(F127=0, "-", F119/F127)</f>
        <v>3.8746190683500215E-2</v>
      </c>
      <c r="H119" s="55">
        <v>108</v>
      </c>
      <c r="I119" s="119">
        <f>IF(H127=0, "-", H119/H127)</f>
        <v>3.3426183844011144E-2</v>
      </c>
      <c r="J119" s="118">
        <f t="shared" si="8"/>
        <v>1.0909090909090908</v>
      </c>
      <c r="K119" s="119">
        <f t="shared" si="9"/>
        <v>-0.17592592592592593</v>
      </c>
    </row>
    <row r="120" spans="1:11" ht="15" x14ac:dyDescent="0.25">
      <c r="A120" s="20" t="s">
        <v>262</v>
      </c>
      <c r="B120" s="55">
        <v>33</v>
      </c>
      <c r="C120" s="127">
        <f>IF(B127=0, "-", B120/B127)</f>
        <v>4.8961424332344211E-2</v>
      </c>
      <c r="D120" s="55">
        <v>39</v>
      </c>
      <c r="E120" s="119">
        <f>IF(D127=0, "-", D120/D127)</f>
        <v>5.9724349157733538E-2</v>
      </c>
      <c r="F120" s="128">
        <v>95</v>
      </c>
      <c r="G120" s="127">
        <f>IF(F127=0, "-", F120/F127)</f>
        <v>4.1358293426208101E-2</v>
      </c>
      <c r="H120" s="55">
        <v>159</v>
      </c>
      <c r="I120" s="119">
        <f>IF(H127=0, "-", H120/H127)</f>
        <v>4.9210770659238623E-2</v>
      </c>
      <c r="J120" s="118">
        <f t="shared" si="8"/>
        <v>-0.15384615384615385</v>
      </c>
      <c r="K120" s="119">
        <f t="shared" si="9"/>
        <v>-0.40251572327044027</v>
      </c>
    </row>
    <row r="121" spans="1:11" ht="15" x14ac:dyDescent="0.25">
      <c r="A121" s="20" t="s">
        <v>263</v>
      </c>
      <c r="B121" s="55">
        <v>208</v>
      </c>
      <c r="C121" s="127">
        <f>IF(B127=0, "-", B121/B127)</f>
        <v>0.3086053412462908</v>
      </c>
      <c r="D121" s="55">
        <v>342</v>
      </c>
      <c r="E121" s="119">
        <f>IF(D127=0, "-", D121/D127)</f>
        <v>0.52373660030627867</v>
      </c>
      <c r="F121" s="128">
        <v>677</v>
      </c>
      <c r="G121" s="127">
        <f>IF(F127=0, "-", F121/F127)</f>
        <v>0.29473225946887244</v>
      </c>
      <c r="H121" s="55">
        <v>1452</v>
      </c>
      <c r="I121" s="119">
        <f>IF(H127=0, "-", H121/H127)</f>
        <v>0.44939647168059427</v>
      </c>
      <c r="J121" s="118">
        <f t="shared" si="8"/>
        <v>-0.391812865497076</v>
      </c>
      <c r="K121" s="119">
        <f t="shared" si="9"/>
        <v>-0.53374655647382918</v>
      </c>
    </row>
    <row r="122" spans="1:11" ht="15" x14ac:dyDescent="0.25">
      <c r="A122" s="20" t="s">
        <v>264</v>
      </c>
      <c r="B122" s="55">
        <v>103</v>
      </c>
      <c r="C122" s="127">
        <f>IF(B127=0, "-", B122/B127)</f>
        <v>0.15281899109792285</v>
      </c>
      <c r="D122" s="55">
        <v>26</v>
      </c>
      <c r="E122" s="119">
        <f>IF(D127=0, "-", D122/D127)</f>
        <v>3.9816232771822356E-2</v>
      </c>
      <c r="F122" s="128">
        <v>298</v>
      </c>
      <c r="G122" s="127">
        <f>IF(F127=0, "-", F122/F127)</f>
        <v>0.12973443622115804</v>
      </c>
      <c r="H122" s="55">
        <v>249</v>
      </c>
      <c r="I122" s="119">
        <f>IF(H127=0, "-", H122/H127)</f>
        <v>7.7065923862581251E-2</v>
      </c>
      <c r="J122" s="118">
        <f t="shared" si="8"/>
        <v>2.9615384615384617</v>
      </c>
      <c r="K122" s="119">
        <f t="shared" si="9"/>
        <v>0.19678714859437751</v>
      </c>
    </row>
    <row r="123" spans="1:11" ht="15" x14ac:dyDescent="0.25">
      <c r="A123" s="20" t="s">
        <v>265</v>
      </c>
      <c r="B123" s="55">
        <v>0</v>
      </c>
      <c r="C123" s="127">
        <f>IF(B127=0, "-", B123/B127)</f>
        <v>0</v>
      </c>
      <c r="D123" s="55">
        <v>14</v>
      </c>
      <c r="E123" s="119">
        <f>IF(D127=0, "-", D123/D127)</f>
        <v>2.1439509954058193E-2</v>
      </c>
      <c r="F123" s="128">
        <v>15</v>
      </c>
      <c r="G123" s="127">
        <f>IF(F127=0, "-", F123/F127)</f>
        <v>6.5302568567696994E-3</v>
      </c>
      <c r="H123" s="55">
        <v>55</v>
      </c>
      <c r="I123" s="119">
        <f>IF(H127=0, "-", H123/H127)</f>
        <v>1.7022593624264934E-2</v>
      </c>
      <c r="J123" s="118">
        <f t="shared" si="8"/>
        <v>-1</v>
      </c>
      <c r="K123" s="119">
        <f t="shared" si="9"/>
        <v>-0.72727272727272729</v>
      </c>
    </row>
    <row r="124" spans="1:11" ht="15" x14ac:dyDescent="0.25">
      <c r="A124" s="20" t="s">
        <v>266</v>
      </c>
      <c r="B124" s="55">
        <v>9</v>
      </c>
      <c r="C124" s="127">
        <f>IF(B127=0, "-", B124/B127)</f>
        <v>1.3353115727002967E-2</v>
      </c>
      <c r="D124" s="55">
        <v>0</v>
      </c>
      <c r="E124" s="119">
        <f>IF(D127=0, "-", D124/D127)</f>
        <v>0</v>
      </c>
      <c r="F124" s="128">
        <v>24</v>
      </c>
      <c r="G124" s="127">
        <f>IF(F127=0, "-", F124/F127)</f>
        <v>1.0448410970831519E-2</v>
      </c>
      <c r="H124" s="55">
        <v>0</v>
      </c>
      <c r="I124" s="119">
        <f>IF(H127=0, "-", H124/H127)</f>
        <v>0</v>
      </c>
      <c r="J124" s="118" t="str">
        <f t="shared" si="8"/>
        <v>-</v>
      </c>
      <c r="K124" s="119" t="str">
        <f t="shared" si="9"/>
        <v>-</v>
      </c>
    </row>
    <row r="125" spans="1:11" ht="15" x14ac:dyDescent="0.25">
      <c r="A125" s="20" t="s">
        <v>267</v>
      </c>
      <c r="B125" s="55">
        <v>15</v>
      </c>
      <c r="C125" s="127">
        <f>IF(B127=0, "-", B125/B127)</f>
        <v>2.2255192878338281E-2</v>
      </c>
      <c r="D125" s="55">
        <v>0</v>
      </c>
      <c r="E125" s="119">
        <f>IF(D127=0, "-", D125/D127)</f>
        <v>0</v>
      </c>
      <c r="F125" s="128">
        <v>22</v>
      </c>
      <c r="G125" s="127">
        <f>IF(F127=0, "-", F125/F127)</f>
        <v>9.5777100565955595E-3</v>
      </c>
      <c r="H125" s="55">
        <v>0</v>
      </c>
      <c r="I125" s="119">
        <f>IF(H127=0, "-", H125/H127)</f>
        <v>0</v>
      </c>
      <c r="J125" s="118" t="str">
        <f t="shared" si="8"/>
        <v>-</v>
      </c>
      <c r="K125" s="119" t="str">
        <f t="shared" si="9"/>
        <v>-</v>
      </c>
    </row>
    <row r="126" spans="1:11" x14ac:dyDescent="0.2">
      <c r="A126" s="129"/>
      <c r="B126" s="82"/>
      <c r="D126" s="82"/>
      <c r="E126" s="86"/>
      <c r="F126" s="130"/>
      <c r="H126" s="82"/>
      <c r="I126" s="86"/>
      <c r="J126" s="85"/>
      <c r="K126" s="86"/>
    </row>
    <row r="127" spans="1:11" s="38" customFormat="1" x14ac:dyDescent="0.2">
      <c r="A127" s="131" t="s">
        <v>268</v>
      </c>
      <c r="B127" s="32">
        <f>SUM(B110:B126)</f>
        <v>674</v>
      </c>
      <c r="C127" s="132">
        <f>B127/29302</f>
        <v>2.3001842877619274E-2</v>
      </c>
      <c r="D127" s="32">
        <f>SUM(D110:D126)</f>
        <v>653</v>
      </c>
      <c r="E127" s="133">
        <f>D127/33924</f>
        <v>1.9248909326730339E-2</v>
      </c>
      <c r="F127" s="121">
        <f>SUM(F110:F126)</f>
        <v>2297</v>
      </c>
      <c r="G127" s="134">
        <f>F127/119606</f>
        <v>1.9204722171128539E-2</v>
      </c>
      <c r="H127" s="32">
        <f>SUM(H110:H126)</f>
        <v>3231</v>
      </c>
      <c r="I127" s="133">
        <f>H127/157800</f>
        <v>2.0475285171102663E-2</v>
      </c>
      <c r="J127" s="35">
        <f>IF(D127=0, "-", IF((B127-D127)/D127&lt;10, (B127-D127)/D127, "&gt;999%"))</f>
        <v>3.2159264931087291E-2</v>
      </c>
      <c r="K127" s="36">
        <f>IF(H127=0, "-", IF((F127-H127)/H127&lt;10, (F127-H127)/H127, "&gt;999%"))</f>
        <v>-0.28907458991024448</v>
      </c>
    </row>
    <row r="128" spans="1:11" x14ac:dyDescent="0.2">
      <c r="B128" s="130"/>
      <c r="D128" s="130"/>
      <c r="F128" s="130"/>
      <c r="H128" s="130"/>
    </row>
    <row r="129" spans="1:11" s="38" customFormat="1" x14ac:dyDescent="0.2">
      <c r="A129" s="131" t="s">
        <v>269</v>
      </c>
      <c r="B129" s="32">
        <v>1140</v>
      </c>
      <c r="C129" s="132">
        <f>B129/29302</f>
        <v>3.8905194184697289E-2</v>
      </c>
      <c r="D129" s="32">
        <v>1355</v>
      </c>
      <c r="E129" s="133">
        <f>D129/33924</f>
        <v>3.9942223794363872E-2</v>
      </c>
      <c r="F129" s="121">
        <v>4847</v>
      </c>
      <c r="G129" s="134">
        <f>F129/119606</f>
        <v>4.0524722839991305E-2</v>
      </c>
      <c r="H129" s="32">
        <v>7075</v>
      </c>
      <c r="I129" s="133">
        <f>H129/157800</f>
        <v>4.4835234474017743E-2</v>
      </c>
      <c r="J129" s="35">
        <f>IF(D129=0, "-", IF((B129-D129)/D129&lt;10, (B129-D129)/D129, "&gt;999%"))</f>
        <v>-0.15867158671586715</v>
      </c>
      <c r="K129" s="36">
        <f>IF(H129=0, "-", IF((F129-H129)/H129&lt;10, (F129-H129)/H129, "&gt;999%"))</f>
        <v>-0.31491166077738514</v>
      </c>
    </row>
    <row r="130" spans="1:11" x14ac:dyDescent="0.2">
      <c r="B130" s="130"/>
      <c r="D130" s="130"/>
      <c r="F130" s="130"/>
      <c r="H130" s="130"/>
    </row>
    <row r="131" spans="1:11" ht="15.75" x14ac:dyDescent="0.25">
      <c r="A131" s="122" t="s">
        <v>31</v>
      </c>
      <c r="B131" s="170" t="s">
        <v>4</v>
      </c>
      <c r="C131" s="172"/>
      <c r="D131" s="172"/>
      <c r="E131" s="171"/>
      <c r="F131" s="170" t="s">
        <v>167</v>
      </c>
      <c r="G131" s="172"/>
      <c r="H131" s="172"/>
      <c r="I131" s="171"/>
      <c r="J131" s="170" t="s">
        <v>168</v>
      </c>
      <c r="K131" s="171"/>
    </row>
    <row r="132" spans="1:11" x14ac:dyDescent="0.2">
      <c r="A132" s="16"/>
      <c r="B132" s="170">
        <f>VALUE(RIGHT($B$2, 4))</f>
        <v>2020</v>
      </c>
      <c r="C132" s="171"/>
      <c r="D132" s="170">
        <f>B132-1</f>
        <v>2019</v>
      </c>
      <c r="E132" s="178"/>
      <c r="F132" s="170">
        <f>B132</f>
        <v>2020</v>
      </c>
      <c r="G132" s="178"/>
      <c r="H132" s="170">
        <f>D132</f>
        <v>2019</v>
      </c>
      <c r="I132" s="178"/>
      <c r="J132" s="13" t="s">
        <v>8</v>
      </c>
      <c r="K132" s="14" t="s">
        <v>5</v>
      </c>
    </row>
    <row r="133" spans="1:11" x14ac:dyDescent="0.2">
      <c r="A133" s="123" t="s">
        <v>270</v>
      </c>
      <c r="B133" s="124" t="s">
        <v>169</v>
      </c>
      <c r="C133" s="125" t="s">
        <v>170</v>
      </c>
      <c r="D133" s="124" t="s">
        <v>169</v>
      </c>
      <c r="E133" s="126" t="s">
        <v>170</v>
      </c>
      <c r="F133" s="125" t="s">
        <v>169</v>
      </c>
      <c r="G133" s="125" t="s">
        <v>170</v>
      </c>
      <c r="H133" s="124" t="s">
        <v>169</v>
      </c>
      <c r="I133" s="126" t="s">
        <v>170</v>
      </c>
      <c r="J133" s="124"/>
      <c r="K133" s="126"/>
    </row>
    <row r="134" spans="1:11" ht="15" x14ac:dyDescent="0.25">
      <c r="A134" s="20" t="s">
        <v>271</v>
      </c>
      <c r="B134" s="55">
        <v>8</v>
      </c>
      <c r="C134" s="127">
        <f>IF(B138=0, "-", B134/B138)</f>
        <v>8.8888888888888892E-2</v>
      </c>
      <c r="D134" s="55">
        <v>290</v>
      </c>
      <c r="E134" s="119">
        <f>IF(D138=0, "-", D134/D138)</f>
        <v>0.71782178217821779</v>
      </c>
      <c r="F134" s="128">
        <v>245</v>
      </c>
      <c r="G134" s="127">
        <f>IF(F138=0, "-", F134/F138)</f>
        <v>0.50204918032786883</v>
      </c>
      <c r="H134" s="55">
        <v>1437</v>
      </c>
      <c r="I134" s="119">
        <f>IF(H138=0, "-", H134/H138)</f>
        <v>0.77633711507293357</v>
      </c>
      <c r="J134" s="118">
        <f>IF(D134=0, "-", IF((B134-D134)/D134&lt;10, (B134-D134)/D134, "&gt;999%"))</f>
        <v>-0.97241379310344822</v>
      </c>
      <c r="K134" s="119">
        <f>IF(H134=0, "-", IF((F134-H134)/H134&lt;10, (F134-H134)/H134, "&gt;999%"))</f>
        <v>-0.82950591510090466</v>
      </c>
    </row>
    <row r="135" spans="1:11" ht="15" x14ac:dyDescent="0.25">
      <c r="A135" s="20" t="s">
        <v>272</v>
      </c>
      <c r="B135" s="55">
        <v>70</v>
      </c>
      <c r="C135" s="127">
        <f>IF(B138=0, "-", B135/B138)</f>
        <v>0.77777777777777779</v>
      </c>
      <c r="D135" s="55">
        <v>50</v>
      </c>
      <c r="E135" s="119">
        <f>IF(D138=0, "-", D135/D138)</f>
        <v>0.12376237623762376</v>
      </c>
      <c r="F135" s="128">
        <v>218</v>
      </c>
      <c r="G135" s="127">
        <f>IF(F138=0, "-", F135/F138)</f>
        <v>0.44672131147540983</v>
      </c>
      <c r="H135" s="55">
        <v>256</v>
      </c>
      <c r="I135" s="119">
        <f>IF(H138=0, "-", H135/H138)</f>
        <v>0.13830361966504592</v>
      </c>
      <c r="J135" s="118">
        <f>IF(D135=0, "-", IF((B135-D135)/D135&lt;10, (B135-D135)/D135, "&gt;999%"))</f>
        <v>0.4</v>
      </c>
      <c r="K135" s="119">
        <f>IF(H135=0, "-", IF((F135-H135)/H135&lt;10, (F135-H135)/H135, "&gt;999%"))</f>
        <v>-0.1484375</v>
      </c>
    </row>
    <row r="136" spans="1:11" ht="15" x14ac:dyDescent="0.25">
      <c r="A136" s="20" t="s">
        <v>273</v>
      </c>
      <c r="B136" s="55">
        <v>12</v>
      </c>
      <c r="C136" s="127">
        <f>IF(B138=0, "-", B136/B138)</f>
        <v>0.13333333333333333</v>
      </c>
      <c r="D136" s="55">
        <v>64</v>
      </c>
      <c r="E136" s="119">
        <f>IF(D138=0, "-", D136/D138)</f>
        <v>0.15841584158415842</v>
      </c>
      <c r="F136" s="128">
        <v>25</v>
      </c>
      <c r="G136" s="127">
        <f>IF(F138=0, "-", F136/F138)</f>
        <v>5.1229508196721313E-2</v>
      </c>
      <c r="H136" s="55">
        <v>158</v>
      </c>
      <c r="I136" s="119">
        <f>IF(H138=0, "-", H136/H138)</f>
        <v>8.5359265262020534E-2</v>
      </c>
      <c r="J136" s="118">
        <f>IF(D136=0, "-", IF((B136-D136)/D136&lt;10, (B136-D136)/D136, "&gt;999%"))</f>
        <v>-0.8125</v>
      </c>
      <c r="K136" s="119">
        <f>IF(H136=0, "-", IF((F136-H136)/H136&lt;10, (F136-H136)/H136, "&gt;999%"))</f>
        <v>-0.84177215189873422</v>
      </c>
    </row>
    <row r="137" spans="1:11" x14ac:dyDescent="0.2">
      <c r="A137" s="129"/>
      <c r="B137" s="82"/>
      <c r="D137" s="82"/>
      <c r="E137" s="86"/>
      <c r="F137" s="130"/>
      <c r="H137" s="82"/>
      <c r="I137" s="86"/>
      <c r="J137" s="85"/>
      <c r="K137" s="86"/>
    </row>
    <row r="138" spans="1:11" s="38" customFormat="1" x14ac:dyDescent="0.2">
      <c r="A138" s="131" t="s">
        <v>274</v>
      </c>
      <c r="B138" s="32">
        <f>SUM(B134:B137)</f>
        <v>90</v>
      </c>
      <c r="C138" s="132">
        <f>B138/29302</f>
        <v>3.0714626987918912E-3</v>
      </c>
      <c r="D138" s="32">
        <f>SUM(D134:D137)</f>
        <v>404</v>
      </c>
      <c r="E138" s="133">
        <f>D138/33924</f>
        <v>1.1908972998467162E-2</v>
      </c>
      <c r="F138" s="121">
        <f>SUM(F134:F137)</f>
        <v>488</v>
      </c>
      <c r="G138" s="134">
        <f>F138/119606</f>
        <v>4.0800628731000113E-3</v>
      </c>
      <c r="H138" s="32">
        <f>SUM(H134:H137)</f>
        <v>1851</v>
      </c>
      <c r="I138" s="133">
        <f>H138/157800</f>
        <v>1.1730038022813688E-2</v>
      </c>
      <c r="J138" s="35">
        <f>IF(D138=0, "-", IF((B138-D138)/D138&lt;10, (B138-D138)/D138, "&gt;999%"))</f>
        <v>-0.77722772277227725</v>
      </c>
      <c r="K138" s="36">
        <f>IF(H138=0, "-", IF((F138-H138)/H138&lt;10, (F138-H138)/H138, "&gt;999%"))</f>
        <v>-0.73635872501350619</v>
      </c>
    </row>
    <row r="139" spans="1:11" x14ac:dyDescent="0.2">
      <c r="B139" s="130"/>
      <c r="D139" s="130"/>
      <c r="F139" s="130"/>
      <c r="H139" s="130"/>
    </row>
    <row r="140" spans="1:11" x14ac:dyDescent="0.2">
      <c r="A140" s="123" t="s">
        <v>275</v>
      </c>
      <c r="B140" s="124" t="s">
        <v>169</v>
      </c>
      <c r="C140" s="125" t="s">
        <v>170</v>
      </c>
      <c r="D140" s="124" t="s">
        <v>169</v>
      </c>
      <c r="E140" s="126" t="s">
        <v>170</v>
      </c>
      <c r="F140" s="125" t="s">
        <v>169</v>
      </c>
      <c r="G140" s="125" t="s">
        <v>170</v>
      </c>
      <c r="H140" s="124" t="s">
        <v>169</v>
      </c>
      <c r="I140" s="126" t="s">
        <v>170</v>
      </c>
      <c r="J140" s="124"/>
      <c r="K140" s="126"/>
    </row>
    <row r="141" spans="1:11" ht="15" x14ac:dyDescent="0.25">
      <c r="A141" s="20" t="s">
        <v>276</v>
      </c>
      <c r="B141" s="55">
        <v>6</v>
      </c>
      <c r="C141" s="127">
        <f>IF(B151=0, "-", B141/B151)</f>
        <v>4.5454545454545456E-2</v>
      </c>
      <c r="D141" s="55">
        <v>0</v>
      </c>
      <c r="E141" s="119">
        <f>IF(D151=0, "-", D141/D151)</f>
        <v>0</v>
      </c>
      <c r="F141" s="128">
        <v>13</v>
      </c>
      <c r="G141" s="127">
        <f>IF(F151=0, "-", F141/F151)</f>
        <v>2.5999999999999999E-2</v>
      </c>
      <c r="H141" s="55">
        <v>1</v>
      </c>
      <c r="I141" s="119">
        <f>IF(H151=0, "-", H141/H151)</f>
        <v>1.2285012285012285E-3</v>
      </c>
      <c r="J141" s="118" t="str">
        <f t="shared" ref="J141:J149" si="10">IF(D141=0, "-", IF((B141-D141)/D141&lt;10, (B141-D141)/D141, "&gt;999%"))</f>
        <v>-</v>
      </c>
      <c r="K141" s="119" t="str">
        <f t="shared" ref="K141:K149" si="11">IF(H141=0, "-", IF((F141-H141)/H141&lt;10, (F141-H141)/H141, "&gt;999%"))</f>
        <v>&gt;999%</v>
      </c>
    </row>
    <row r="142" spans="1:11" ht="15" x14ac:dyDescent="0.25">
      <c r="A142" s="20" t="s">
        <v>277</v>
      </c>
      <c r="B142" s="55">
        <v>1</v>
      </c>
      <c r="C142" s="127">
        <f>IF(B151=0, "-", B142/B151)</f>
        <v>7.575757575757576E-3</v>
      </c>
      <c r="D142" s="55">
        <v>4</v>
      </c>
      <c r="E142" s="119">
        <f>IF(D151=0, "-", D142/D151)</f>
        <v>3.5398230088495575E-2</v>
      </c>
      <c r="F142" s="128">
        <v>9</v>
      </c>
      <c r="G142" s="127">
        <f>IF(F151=0, "-", F142/F151)</f>
        <v>1.7999999999999999E-2</v>
      </c>
      <c r="H142" s="55">
        <v>20</v>
      </c>
      <c r="I142" s="119">
        <f>IF(H151=0, "-", H142/H151)</f>
        <v>2.4570024570024569E-2</v>
      </c>
      <c r="J142" s="118">
        <f t="shared" si="10"/>
        <v>-0.75</v>
      </c>
      <c r="K142" s="119">
        <f t="shared" si="11"/>
        <v>-0.55000000000000004</v>
      </c>
    </row>
    <row r="143" spans="1:11" ht="15" x14ac:dyDescent="0.25">
      <c r="A143" s="20" t="s">
        <v>278</v>
      </c>
      <c r="B143" s="55">
        <v>76</v>
      </c>
      <c r="C143" s="127">
        <f>IF(B151=0, "-", B143/B151)</f>
        <v>0.5757575757575758</v>
      </c>
      <c r="D143" s="55">
        <v>34</v>
      </c>
      <c r="E143" s="119">
        <f>IF(D151=0, "-", D143/D151)</f>
        <v>0.30088495575221241</v>
      </c>
      <c r="F143" s="128">
        <v>268</v>
      </c>
      <c r="G143" s="127">
        <f>IF(F151=0, "-", F143/F151)</f>
        <v>0.53600000000000003</v>
      </c>
      <c r="H143" s="55">
        <v>339</v>
      </c>
      <c r="I143" s="119">
        <f>IF(H151=0, "-", H143/H151)</f>
        <v>0.41646191646191644</v>
      </c>
      <c r="J143" s="118">
        <f t="shared" si="10"/>
        <v>1.2352941176470589</v>
      </c>
      <c r="K143" s="119">
        <f t="shared" si="11"/>
        <v>-0.20943952802359883</v>
      </c>
    </row>
    <row r="144" spans="1:11" ht="15" x14ac:dyDescent="0.25">
      <c r="A144" s="20" t="s">
        <v>279</v>
      </c>
      <c r="B144" s="55">
        <v>0</v>
      </c>
      <c r="C144" s="127">
        <f>IF(B151=0, "-", B144/B151)</f>
        <v>0</v>
      </c>
      <c r="D144" s="55">
        <v>0</v>
      </c>
      <c r="E144" s="119">
        <f>IF(D151=0, "-", D144/D151)</f>
        <v>0</v>
      </c>
      <c r="F144" s="128">
        <v>3</v>
      </c>
      <c r="G144" s="127">
        <f>IF(F151=0, "-", F144/F151)</f>
        <v>6.0000000000000001E-3</v>
      </c>
      <c r="H144" s="55">
        <v>0</v>
      </c>
      <c r="I144" s="119">
        <f>IF(H151=0, "-", H144/H151)</f>
        <v>0</v>
      </c>
      <c r="J144" s="118" t="str">
        <f t="shared" si="10"/>
        <v>-</v>
      </c>
      <c r="K144" s="119" t="str">
        <f t="shared" si="11"/>
        <v>-</v>
      </c>
    </row>
    <row r="145" spans="1:11" ht="15" x14ac:dyDescent="0.25">
      <c r="A145" s="20" t="s">
        <v>280</v>
      </c>
      <c r="B145" s="55">
        <v>0</v>
      </c>
      <c r="C145" s="127">
        <f>IF(B151=0, "-", B145/B151)</f>
        <v>0</v>
      </c>
      <c r="D145" s="55">
        <v>0</v>
      </c>
      <c r="E145" s="119">
        <f>IF(D151=0, "-", D145/D151)</f>
        <v>0</v>
      </c>
      <c r="F145" s="128">
        <v>4</v>
      </c>
      <c r="G145" s="127">
        <f>IF(F151=0, "-", F145/F151)</f>
        <v>8.0000000000000002E-3</v>
      </c>
      <c r="H145" s="55">
        <v>3</v>
      </c>
      <c r="I145" s="119">
        <f>IF(H151=0, "-", H145/H151)</f>
        <v>3.6855036855036856E-3</v>
      </c>
      <c r="J145" s="118" t="str">
        <f t="shared" si="10"/>
        <v>-</v>
      </c>
      <c r="K145" s="119">
        <f t="shared" si="11"/>
        <v>0.33333333333333331</v>
      </c>
    </row>
    <row r="146" spans="1:11" ht="15" x14ac:dyDescent="0.25">
      <c r="A146" s="20" t="s">
        <v>281</v>
      </c>
      <c r="B146" s="55">
        <v>2</v>
      </c>
      <c r="C146" s="127">
        <f>IF(B151=0, "-", B146/B151)</f>
        <v>1.5151515151515152E-2</v>
      </c>
      <c r="D146" s="55">
        <v>0</v>
      </c>
      <c r="E146" s="119">
        <f>IF(D151=0, "-", D146/D151)</f>
        <v>0</v>
      </c>
      <c r="F146" s="128">
        <v>5</v>
      </c>
      <c r="G146" s="127">
        <f>IF(F151=0, "-", F146/F151)</f>
        <v>0.01</v>
      </c>
      <c r="H146" s="55">
        <v>8</v>
      </c>
      <c r="I146" s="119">
        <f>IF(H151=0, "-", H146/H151)</f>
        <v>9.8280098280098278E-3</v>
      </c>
      <c r="J146" s="118" t="str">
        <f t="shared" si="10"/>
        <v>-</v>
      </c>
      <c r="K146" s="119">
        <f t="shared" si="11"/>
        <v>-0.375</v>
      </c>
    </row>
    <row r="147" spans="1:11" ht="15" x14ac:dyDescent="0.25">
      <c r="A147" s="20" t="s">
        <v>282</v>
      </c>
      <c r="B147" s="55">
        <v>3</v>
      </c>
      <c r="C147" s="127">
        <f>IF(B151=0, "-", B147/B151)</f>
        <v>2.2727272727272728E-2</v>
      </c>
      <c r="D147" s="55">
        <v>8</v>
      </c>
      <c r="E147" s="119">
        <f>IF(D151=0, "-", D147/D151)</f>
        <v>7.0796460176991149E-2</v>
      </c>
      <c r="F147" s="128">
        <v>16</v>
      </c>
      <c r="G147" s="127">
        <f>IF(F151=0, "-", F147/F151)</f>
        <v>3.2000000000000001E-2</v>
      </c>
      <c r="H147" s="55">
        <v>25</v>
      </c>
      <c r="I147" s="119">
        <f>IF(H151=0, "-", H147/H151)</f>
        <v>3.0712530712530713E-2</v>
      </c>
      <c r="J147" s="118">
        <f t="shared" si="10"/>
        <v>-0.625</v>
      </c>
      <c r="K147" s="119">
        <f t="shared" si="11"/>
        <v>-0.36</v>
      </c>
    </row>
    <row r="148" spans="1:11" ht="15" x14ac:dyDescent="0.25">
      <c r="A148" s="20" t="s">
        <v>283</v>
      </c>
      <c r="B148" s="55">
        <v>3</v>
      </c>
      <c r="C148" s="127">
        <f>IF(B151=0, "-", B148/B151)</f>
        <v>2.2727272727272728E-2</v>
      </c>
      <c r="D148" s="55">
        <v>11</v>
      </c>
      <c r="E148" s="119">
        <f>IF(D151=0, "-", D148/D151)</f>
        <v>9.7345132743362831E-2</v>
      </c>
      <c r="F148" s="128">
        <v>18</v>
      </c>
      <c r="G148" s="127">
        <f>IF(F151=0, "-", F148/F151)</f>
        <v>3.5999999999999997E-2</v>
      </c>
      <c r="H148" s="55">
        <v>56</v>
      </c>
      <c r="I148" s="119">
        <f>IF(H151=0, "-", H148/H151)</f>
        <v>6.8796068796068796E-2</v>
      </c>
      <c r="J148" s="118">
        <f t="shared" si="10"/>
        <v>-0.72727272727272729</v>
      </c>
      <c r="K148" s="119">
        <f t="shared" si="11"/>
        <v>-0.6785714285714286</v>
      </c>
    </row>
    <row r="149" spans="1:11" ht="15" x14ac:dyDescent="0.25">
      <c r="A149" s="20" t="s">
        <v>284</v>
      </c>
      <c r="B149" s="55">
        <v>41</v>
      </c>
      <c r="C149" s="127">
        <f>IF(B151=0, "-", B149/B151)</f>
        <v>0.31060606060606061</v>
      </c>
      <c r="D149" s="55">
        <v>56</v>
      </c>
      <c r="E149" s="119">
        <f>IF(D151=0, "-", D149/D151)</f>
        <v>0.49557522123893805</v>
      </c>
      <c r="F149" s="128">
        <v>164</v>
      </c>
      <c r="G149" s="127">
        <f>IF(F151=0, "-", F149/F151)</f>
        <v>0.32800000000000001</v>
      </c>
      <c r="H149" s="55">
        <v>362</v>
      </c>
      <c r="I149" s="119">
        <f>IF(H151=0, "-", H149/H151)</f>
        <v>0.44471744471744473</v>
      </c>
      <c r="J149" s="118">
        <f t="shared" si="10"/>
        <v>-0.26785714285714285</v>
      </c>
      <c r="K149" s="119">
        <f t="shared" si="11"/>
        <v>-0.54696132596685088</v>
      </c>
    </row>
    <row r="150" spans="1:11" x14ac:dyDescent="0.2">
      <c r="A150" s="129"/>
      <c r="B150" s="82"/>
      <c r="D150" s="82"/>
      <c r="E150" s="86"/>
      <c r="F150" s="130"/>
      <c r="H150" s="82"/>
      <c r="I150" s="86"/>
      <c r="J150" s="85"/>
      <c r="K150" s="86"/>
    </row>
    <row r="151" spans="1:11" s="38" customFormat="1" x14ac:dyDescent="0.2">
      <c r="A151" s="131" t="s">
        <v>285</v>
      </c>
      <c r="B151" s="32">
        <f>SUM(B141:B150)</f>
        <v>132</v>
      </c>
      <c r="C151" s="132">
        <f>B151/29302</f>
        <v>4.5048119582281072E-3</v>
      </c>
      <c r="D151" s="32">
        <f>SUM(D141:D150)</f>
        <v>113</v>
      </c>
      <c r="E151" s="133">
        <f>D151/33924</f>
        <v>3.3309751208583892E-3</v>
      </c>
      <c r="F151" s="121">
        <f>SUM(F141:F150)</f>
        <v>500</v>
      </c>
      <c r="G151" s="134">
        <f>F151/119606</f>
        <v>4.1803922880123074E-3</v>
      </c>
      <c r="H151" s="32">
        <f>SUM(H141:H150)</f>
        <v>814</v>
      </c>
      <c r="I151" s="133">
        <f>H151/157800</f>
        <v>5.1584283903675539E-3</v>
      </c>
      <c r="J151" s="35">
        <f>IF(D151=0, "-", IF((B151-D151)/D151&lt;10, (B151-D151)/D151, "&gt;999%"))</f>
        <v>0.16814159292035399</v>
      </c>
      <c r="K151" s="36">
        <f>IF(H151=0, "-", IF((F151-H151)/H151&lt;10, (F151-H151)/H151, "&gt;999%"))</f>
        <v>-0.38574938574938578</v>
      </c>
    </row>
    <row r="152" spans="1:11" x14ac:dyDescent="0.2">
      <c r="B152" s="130"/>
      <c r="D152" s="130"/>
      <c r="F152" s="130"/>
      <c r="H152" s="130"/>
    </row>
    <row r="153" spans="1:11" s="38" customFormat="1" x14ac:dyDescent="0.2">
      <c r="A153" s="131" t="s">
        <v>286</v>
      </c>
      <c r="B153" s="32">
        <v>222</v>
      </c>
      <c r="C153" s="132">
        <f>B153/29302</f>
        <v>7.5762746570199983E-3</v>
      </c>
      <c r="D153" s="32">
        <v>517</v>
      </c>
      <c r="E153" s="133">
        <f>D153/33924</f>
        <v>1.5239948119325551E-2</v>
      </c>
      <c r="F153" s="121">
        <v>988</v>
      </c>
      <c r="G153" s="134">
        <f>F153/119606</f>
        <v>8.2604551611123195E-3</v>
      </c>
      <c r="H153" s="32">
        <v>2665</v>
      </c>
      <c r="I153" s="133">
        <f>H153/157800</f>
        <v>1.6888466413181241E-2</v>
      </c>
      <c r="J153" s="35">
        <f>IF(D153=0, "-", IF((B153-D153)/D153&lt;10, (B153-D153)/D153, "&gt;999%"))</f>
        <v>-0.57059961315280461</v>
      </c>
      <c r="K153" s="36">
        <f>IF(H153=0, "-", IF((F153-H153)/H153&lt;10, (F153-H153)/H153, "&gt;999%"))</f>
        <v>-0.62926829268292683</v>
      </c>
    </row>
    <row r="154" spans="1:11" x14ac:dyDescent="0.2">
      <c r="B154" s="130"/>
      <c r="D154" s="130"/>
      <c r="F154" s="130"/>
      <c r="H154" s="130"/>
    </row>
    <row r="155" spans="1:11" ht="15.75" x14ac:dyDescent="0.25">
      <c r="A155" s="122" t="s">
        <v>32</v>
      </c>
      <c r="B155" s="170" t="s">
        <v>4</v>
      </c>
      <c r="C155" s="172"/>
      <c r="D155" s="172"/>
      <c r="E155" s="171"/>
      <c r="F155" s="170" t="s">
        <v>167</v>
      </c>
      <c r="G155" s="172"/>
      <c r="H155" s="172"/>
      <c r="I155" s="171"/>
      <c r="J155" s="170" t="s">
        <v>168</v>
      </c>
      <c r="K155" s="171"/>
    </row>
    <row r="156" spans="1:11" x14ac:dyDescent="0.2">
      <c r="A156" s="16"/>
      <c r="B156" s="170">
        <f>VALUE(RIGHT($B$2, 4))</f>
        <v>2020</v>
      </c>
      <c r="C156" s="171"/>
      <c r="D156" s="170">
        <f>B156-1</f>
        <v>2019</v>
      </c>
      <c r="E156" s="178"/>
      <c r="F156" s="170">
        <f>B156</f>
        <v>2020</v>
      </c>
      <c r="G156" s="178"/>
      <c r="H156" s="170">
        <f>D156</f>
        <v>2019</v>
      </c>
      <c r="I156" s="178"/>
      <c r="J156" s="13" t="s">
        <v>8</v>
      </c>
      <c r="K156" s="14" t="s">
        <v>5</v>
      </c>
    </row>
    <row r="157" spans="1:11" x14ac:dyDescent="0.2">
      <c r="A157" s="123" t="s">
        <v>287</v>
      </c>
      <c r="B157" s="124" t="s">
        <v>169</v>
      </c>
      <c r="C157" s="125" t="s">
        <v>170</v>
      </c>
      <c r="D157" s="124" t="s">
        <v>169</v>
      </c>
      <c r="E157" s="126" t="s">
        <v>170</v>
      </c>
      <c r="F157" s="125" t="s">
        <v>169</v>
      </c>
      <c r="G157" s="125" t="s">
        <v>170</v>
      </c>
      <c r="H157" s="124" t="s">
        <v>169</v>
      </c>
      <c r="I157" s="126" t="s">
        <v>170</v>
      </c>
      <c r="J157" s="124"/>
      <c r="K157" s="126"/>
    </row>
    <row r="158" spans="1:11" ht="15" x14ac:dyDescent="0.25">
      <c r="A158" s="20" t="s">
        <v>288</v>
      </c>
      <c r="B158" s="55">
        <v>3</v>
      </c>
      <c r="C158" s="127">
        <f>IF(B160=0, "-", B158/B160)</f>
        <v>1</v>
      </c>
      <c r="D158" s="55">
        <v>8</v>
      </c>
      <c r="E158" s="119">
        <f>IF(D160=0, "-", D158/D160)</f>
        <v>1</v>
      </c>
      <c r="F158" s="128">
        <v>25</v>
      </c>
      <c r="G158" s="127">
        <f>IF(F160=0, "-", F158/F160)</f>
        <v>1</v>
      </c>
      <c r="H158" s="55">
        <v>41</v>
      </c>
      <c r="I158" s="119">
        <f>IF(H160=0, "-", H158/H160)</f>
        <v>1</v>
      </c>
      <c r="J158" s="118">
        <f>IF(D158=0, "-", IF((B158-D158)/D158&lt;10, (B158-D158)/D158, "&gt;999%"))</f>
        <v>-0.625</v>
      </c>
      <c r="K158" s="119">
        <f>IF(H158=0, "-", IF((F158-H158)/H158&lt;10, (F158-H158)/H158, "&gt;999%"))</f>
        <v>-0.3902439024390244</v>
      </c>
    </row>
    <row r="159" spans="1:11" x14ac:dyDescent="0.2">
      <c r="A159" s="129"/>
      <c r="B159" s="82"/>
      <c r="D159" s="82"/>
      <c r="E159" s="86"/>
      <c r="F159" s="130"/>
      <c r="H159" s="82"/>
      <c r="I159" s="86"/>
      <c r="J159" s="85"/>
      <c r="K159" s="86"/>
    </row>
    <row r="160" spans="1:11" s="38" customFormat="1" x14ac:dyDescent="0.2">
      <c r="A160" s="131" t="s">
        <v>289</v>
      </c>
      <c r="B160" s="32">
        <f>SUM(B158:B159)</f>
        <v>3</v>
      </c>
      <c r="C160" s="132">
        <f>B160/29302</f>
        <v>1.0238208995972971E-4</v>
      </c>
      <c r="D160" s="32">
        <f>SUM(D158:D159)</f>
        <v>8</v>
      </c>
      <c r="E160" s="133">
        <f>D160/33924</f>
        <v>2.3582124749439923E-4</v>
      </c>
      <c r="F160" s="121">
        <f>SUM(F158:F159)</f>
        <v>25</v>
      </c>
      <c r="G160" s="134">
        <f>F160/119606</f>
        <v>2.0901961440061536E-4</v>
      </c>
      <c r="H160" s="32">
        <f>SUM(H158:H159)</f>
        <v>41</v>
      </c>
      <c r="I160" s="133">
        <f>H160/157800</f>
        <v>2.5982256020278834E-4</v>
      </c>
      <c r="J160" s="35">
        <f>IF(D160=0, "-", IF((B160-D160)/D160&lt;10, (B160-D160)/D160, "&gt;999%"))</f>
        <v>-0.625</v>
      </c>
      <c r="K160" s="36">
        <f>IF(H160=0, "-", IF((F160-H160)/H160&lt;10, (F160-H160)/H160, "&gt;999%"))</f>
        <v>-0.3902439024390244</v>
      </c>
    </row>
    <row r="161" spans="1:11" x14ac:dyDescent="0.2">
      <c r="B161" s="130"/>
      <c r="D161" s="130"/>
      <c r="F161" s="130"/>
      <c r="H161" s="130"/>
    </row>
    <row r="162" spans="1:11" x14ac:dyDescent="0.2">
      <c r="A162" s="123" t="s">
        <v>290</v>
      </c>
      <c r="B162" s="124" t="s">
        <v>169</v>
      </c>
      <c r="C162" s="125" t="s">
        <v>170</v>
      </c>
      <c r="D162" s="124" t="s">
        <v>169</v>
      </c>
      <c r="E162" s="126" t="s">
        <v>170</v>
      </c>
      <c r="F162" s="125" t="s">
        <v>169</v>
      </c>
      <c r="G162" s="125" t="s">
        <v>170</v>
      </c>
      <c r="H162" s="124" t="s">
        <v>169</v>
      </c>
      <c r="I162" s="126" t="s">
        <v>170</v>
      </c>
      <c r="J162" s="124"/>
      <c r="K162" s="126"/>
    </row>
    <row r="163" spans="1:11" ht="15" x14ac:dyDescent="0.25">
      <c r="A163" s="20" t="s">
        <v>291</v>
      </c>
      <c r="B163" s="55">
        <v>1</v>
      </c>
      <c r="C163" s="127">
        <f>IF(B176=0, "-", B163/B176)</f>
        <v>3.3333333333333333E-2</v>
      </c>
      <c r="D163" s="55">
        <v>1</v>
      </c>
      <c r="E163" s="119">
        <f>IF(D176=0, "-", D163/D176)</f>
        <v>2.6315789473684209E-2</v>
      </c>
      <c r="F163" s="128">
        <v>3</v>
      </c>
      <c r="G163" s="127">
        <f>IF(F176=0, "-", F163/F176)</f>
        <v>1.507537688442211E-2</v>
      </c>
      <c r="H163" s="55">
        <v>2</v>
      </c>
      <c r="I163" s="119">
        <f>IF(H176=0, "-", H163/H176)</f>
        <v>1.5151515151515152E-2</v>
      </c>
      <c r="J163" s="118">
        <f t="shared" ref="J163:J174" si="12">IF(D163=0, "-", IF((B163-D163)/D163&lt;10, (B163-D163)/D163, "&gt;999%"))</f>
        <v>0</v>
      </c>
      <c r="K163" s="119">
        <f t="shared" ref="K163:K174" si="13">IF(H163=0, "-", IF((F163-H163)/H163&lt;10, (F163-H163)/H163, "&gt;999%"))</f>
        <v>0.5</v>
      </c>
    </row>
    <row r="164" spans="1:11" ht="15" x14ac:dyDescent="0.25">
      <c r="A164" s="20" t="s">
        <v>292</v>
      </c>
      <c r="B164" s="55">
        <v>0</v>
      </c>
      <c r="C164" s="127">
        <f>IF(B176=0, "-", B164/B176)</f>
        <v>0</v>
      </c>
      <c r="D164" s="55">
        <v>1</v>
      </c>
      <c r="E164" s="119">
        <f>IF(D176=0, "-", D164/D176)</f>
        <v>2.6315789473684209E-2</v>
      </c>
      <c r="F164" s="128">
        <v>2</v>
      </c>
      <c r="G164" s="127">
        <f>IF(F176=0, "-", F164/F176)</f>
        <v>1.0050251256281407E-2</v>
      </c>
      <c r="H164" s="55">
        <v>2</v>
      </c>
      <c r="I164" s="119">
        <f>IF(H176=0, "-", H164/H176)</f>
        <v>1.5151515151515152E-2</v>
      </c>
      <c r="J164" s="118">
        <f t="shared" si="12"/>
        <v>-1</v>
      </c>
      <c r="K164" s="119">
        <f t="shared" si="13"/>
        <v>0</v>
      </c>
    </row>
    <row r="165" spans="1:11" ht="15" x14ac:dyDescent="0.25">
      <c r="A165" s="20" t="s">
        <v>293</v>
      </c>
      <c r="B165" s="55">
        <v>1</v>
      </c>
      <c r="C165" s="127">
        <f>IF(B176=0, "-", B165/B176)</f>
        <v>3.3333333333333333E-2</v>
      </c>
      <c r="D165" s="55">
        <v>1</v>
      </c>
      <c r="E165" s="119">
        <f>IF(D176=0, "-", D165/D176)</f>
        <v>2.6315789473684209E-2</v>
      </c>
      <c r="F165" s="128">
        <v>86</v>
      </c>
      <c r="G165" s="127">
        <f>IF(F176=0, "-", F165/F176)</f>
        <v>0.43216080402010049</v>
      </c>
      <c r="H165" s="55">
        <v>7</v>
      </c>
      <c r="I165" s="119">
        <f>IF(H176=0, "-", H165/H176)</f>
        <v>5.3030303030303032E-2</v>
      </c>
      <c r="J165" s="118">
        <f t="shared" si="12"/>
        <v>0</v>
      </c>
      <c r="K165" s="119" t="str">
        <f t="shared" si="13"/>
        <v>&gt;999%</v>
      </c>
    </row>
    <row r="166" spans="1:11" ht="15" x14ac:dyDescent="0.25">
      <c r="A166" s="20" t="s">
        <v>294</v>
      </c>
      <c r="B166" s="55">
        <v>11</v>
      </c>
      <c r="C166" s="127">
        <f>IF(B176=0, "-", B166/B176)</f>
        <v>0.36666666666666664</v>
      </c>
      <c r="D166" s="55">
        <v>8</v>
      </c>
      <c r="E166" s="119">
        <f>IF(D176=0, "-", D166/D176)</f>
        <v>0.21052631578947367</v>
      </c>
      <c r="F166" s="128">
        <v>32</v>
      </c>
      <c r="G166" s="127">
        <f>IF(F176=0, "-", F166/F176)</f>
        <v>0.16080402010050251</v>
      </c>
      <c r="H166" s="55">
        <v>46</v>
      </c>
      <c r="I166" s="119">
        <f>IF(H176=0, "-", H166/H176)</f>
        <v>0.34848484848484851</v>
      </c>
      <c r="J166" s="118">
        <f t="shared" si="12"/>
        <v>0.375</v>
      </c>
      <c r="K166" s="119">
        <f t="shared" si="13"/>
        <v>-0.30434782608695654</v>
      </c>
    </row>
    <row r="167" spans="1:11" ht="15" x14ac:dyDescent="0.25">
      <c r="A167" s="20" t="s">
        <v>295</v>
      </c>
      <c r="B167" s="55">
        <v>5</v>
      </c>
      <c r="C167" s="127">
        <f>IF(B176=0, "-", B167/B176)</f>
        <v>0.16666666666666666</v>
      </c>
      <c r="D167" s="55">
        <v>0</v>
      </c>
      <c r="E167" s="119">
        <f>IF(D176=0, "-", D167/D176)</f>
        <v>0</v>
      </c>
      <c r="F167" s="128">
        <v>25</v>
      </c>
      <c r="G167" s="127">
        <f>IF(F176=0, "-", F167/F176)</f>
        <v>0.12562814070351758</v>
      </c>
      <c r="H167" s="55">
        <v>0</v>
      </c>
      <c r="I167" s="119">
        <f>IF(H176=0, "-", H167/H176)</f>
        <v>0</v>
      </c>
      <c r="J167" s="118" t="str">
        <f t="shared" si="12"/>
        <v>-</v>
      </c>
      <c r="K167" s="119" t="str">
        <f t="shared" si="13"/>
        <v>-</v>
      </c>
    </row>
    <row r="168" spans="1:11" ht="15" x14ac:dyDescent="0.25">
      <c r="A168" s="20" t="s">
        <v>296</v>
      </c>
      <c r="B168" s="55">
        <v>2</v>
      </c>
      <c r="C168" s="127">
        <f>IF(B176=0, "-", B168/B176)</f>
        <v>6.6666666666666666E-2</v>
      </c>
      <c r="D168" s="55">
        <v>1</v>
      </c>
      <c r="E168" s="119">
        <f>IF(D176=0, "-", D168/D176)</f>
        <v>2.6315789473684209E-2</v>
      </c>
      <c r="F168" s="128">
        <v>2</v>
      </c>
      <c r="G168" s="127">
        <f>IF(F176=0, "-", F168/F176)</f>
        <v>1.0050251256281407E-2</v>
      </c>
      <c r="H168" s="55">
        <v>2</v>
      </c>
      <c r="I168" s="119">
        <f>IF(H176=0, "-", H168/H176)</f>
        <v>1.5151515151515152E-2</v>
      </c>
      <c r="J168" s="118">
        <f t="shared" si="12"/>
        <v>1</v>
      </c>
      <c r="K168" s="119">
        <f t="shared" si="13"/>
        <v>0</v>
      </c>
    </row>
    <row r="169" spans="1:11" ht="15" x14ac:dyDescent="0.25">
      <c r="A169" s="20" t="s">
        <v>297</v>
      </c>
      <c r="B169" s="55">
        <v>1</v>
      </c>
      <c r="C169" s="127">
        <f>IF(B176=0, "-", B169/B176)</f>
        <v>3.3333333333333333E-2</v>
      </c>
      <c r="D169" s="55">
        <v>1</v>
      </c>
      <c r="E169" s="119">
        <f>IF(D176=0, "-", D169/D176)</f>
        <v>2.6315789473684209E-2</v>
      </c>
      <c r="F169" s="128">
        <v>6</v>
      </c>
      <c r="G169" s="127">
        <f>IF(F176=0, "-", F169/F176)</f>
        <v>3.015075376884422E-2</v>
      </c>
      <c r="H169" s="55">
        <v>4</v>
      </c>
      <c r="I169" s="119">
        <f>IF(H176=0, "-", H169/H176)</f>
        <v>3.0303030303030304E-2</v>
      </c>
      <c r="J169" s="118">
        <f t="shared" si="12"/>
        <v>0</v>
      </c>
      <c r="K169" s="119">
        <f t="shared" si="13"/>
        <v>0.5</v>
      </c>
    </row>
    <row r="170" spans="1:11" ht="15" x14ac:dyDescent="0.25">
      <c r="A170" s="20" t="s">
        <v>298</v>
      </c>
      <c r="B170" s="55">
        <v>1</v>
      </c>
      <c r="C170" s="127">
        <f>IF(B176=0, "-", B170/B176)</f>
        <v>3.3333333333333333E-2</v>
      </c>
      <c r="D170" s="55">
        <v>0</v>
      </c>
      <c r="E170" s="119">
        <f>IF(D176=0, "-", D170/D176)</f>
        <v>0</v>
      </c>
      <c r="F170" s="128">
        <v>2</v>
      </c>
      <c r="G170" s="127">
        <f>IF(F176=0, "-", F170/F176)</f>
        <v>1.0050251256281407E-2</v>
      </c>
      <c r="H170" s="55">
        <v>1</v>
      </c>
      <c r="I170" s="119">
        <f>IF(H176=0, "-", H170/H176)</f>
        <v>7.575757575757576E-3</v>
      </c>
      <c r="J170" s="118" t="str">
        <f t="shared" si="12"/>
        <v>-</v>
      </c>
      <c r="K170" s="119">
        <f t="shared" si="13"/>
        <v>1</v>
      </c>
    </row>
    <row r="171" spans="1:11" ht="15" x14ac:dyDescent="0.25">
      <c r="A171" s="20" t="s">
        <v>299</v>
      </c>
      <c r="B171" s="55">
        <v>1</v>
      </c>
      <c r="C171" s="127">
        <f>IF(B176=0, "-", B171/B176)</f>
        <v>3.3333333333333333E-2</v>
      </c>
      <c r="D171" s="55">
        <v>8</v>
      </c>
      <c r="E171" s="119">
        <f>IF(D176=0, "-", D171/D176)</f>
        <v>0.21052631578947367</v>
      </c>
      <c r="F171" s="128">
        <v>10</v>
      </c>
      <c r="G171" s="127">
        <f>IF(F176=0, "-", F171/F176)</f>
        <v>5.0251256281407038E-2</v>
      </c>
      <c r="H171" s="55">
        <v>14</v>
      </c>
      <c r="I171" s="119">
        <f>IF(H176=0, "-", H171/H176)</f>
        <v>0.10606060606060606</v>
      </c>
      <c r="J171" s="118">
        <f t="shared" si="12"/>
        <v>-0.875</v>
      </c>
      <c r="K171" s="119">
        <f t="shared" si="13"/>
        <v>-0.2857142857142857</v>
      </c>
    </row>
    <row r="172" spans="1:11" ht="15" x14ac:dyDescent="0.25">
      <c r="A172" s="20" t="s">
        <v>300</v>
      </c>
      <c r="B172" s="55">
        <v>6</v>
      </c>
      <c r="C172" s="127">
        <f>IF(B176=0, "-", B172/B176)</f>
        <v>0.2</v>
      </c>
      <c r="D172" s="55">
        <v>12</v>
      </c>
      <c r="E172" s="119">
        <f>IF(D176=0, "-", D172/D176)</f>
        <v>0.31578947368421051</v>
      </c>
      <c r="F172" s="128">
        <v>25</v>
      </c>
      <c r="G172" s="127">
        <f>IF(F176=0, "-", F172/F176)</f>
        <v>0.12562814070351758</v>
      </c>
      <c r="H172" s="55">
        <v>35</v>
      </c>
      <c r="I172" s="119">
        <f>IF(H176=0, "-", H172/H176)</f>
        <v>0.26515151515151514</v>
      </c>
      <c r="J172" s="118">
        <f t="shared" si="12"/>
        <v>-0.5</v>
      </c>
      <c r="K172" s="119">
        <f t="shared" si="13"/>
        <v>-0.2857142857142857</v>
      </c>
    </row>
    <row r="173" spans="1:11" ht="15" x14ac:dyDescent="0.25">
      <c r="A173" s="20" t="s">
        <v>301</v>
      </c>
      <c r="B173" s="55">
        <v>1</v>
      </c>
      <c r="C173" s="127">
        <f>IF(B176=0, "-", B173/B176)</f>
        <v>3.3333333333333333E-2</v>
      </c>
      <c r="D173" s="55">
        <v>2</v>
      </c>
      <c r="E173" s="119">
        <f>IF(D176=0, "-", D173/D176)</f>
        <v>5.2631578947368418E-2</v>
      </c>
      <c r="F173" s="128">
        <v>6</v>
      </c>
      <c r="G173" s="127">
        <f>IF(F176=0, "-", F173/F176)</f>
        <v>3.015075376884422E-2</v>
      </c>
      <c r="H173" s="55">
        <v>16</v>
      </c>
      <c r="I173" s="119">
        <f>IF(H176=0, "-", H173/H176)</f>
        <v>0.12121212121212122</v>
      </c>
      <c r="J173" s="118">
        <f t="shared" si="12"/>
        <v>-0.5</v>
      </c>
      <c r="K173" s="119">
        <f t="shared" si="13"/>
        <v>-0.625</v>
      </c>
    </row>
    <row r="174" spans="1:11" ht="15" x14ac:dyDescent="0.25">
      <c r="A174" s="20" t="s">
        <v>302</v>
      </c>
      <c r="B174" s="55">
        <v>0</v>
      </c>
      <c r="C174" s="127">
        <f>IF(B176=0, "-", B174/B176)</f>
        <v>0</v>
      </c>
      <c r="D174" s="55">
        <v>3</v>
      </c>
      <c r="E174" s="119">
        <f>IF(D176=0, "-", D174/D176)</f>
        <v>7.8947368421052627E-2</v>
      </c>
      <c r="F174" s="128">
        <v>0</v>
      </c>
      <c r="G174" s="127">
        <f>IF(F176=0, "-", F174/F176)</f>
        <v>0</v>
      </c>
      <c r="H174" s="55">
        <v>3</v>
      </c>
      <c r="I174" s="119">
        <f>IF(H176=0, "-", H174/H176)</f>
        <v>2.2727272727272728E-2</v>
      </c>
      <c r="J174" s="118">
        <f t="shared" si="12"/>
        <v>-1</v>
      </c>
      <c r="K174" s="119">
        <f t="shared" si="13"/>
        <v>-1</v>
      </c>
    </row>
    <row r="175" spans="1:11" x14ac:dyDescent="0.2">
      <c r="A175" s="129"/>
      <c r="B175" s="82"/>
      <c r="D175" s="82"/>
      <c r="E175" s="86"/>
      <c r="F175" s="130"/>
      <c r="H175" s="82"/>
      <c r="I175" s="86"/>
      <c r="J175" s="85"/>
      <c r="K175" s="86"/>
    </row>
    <row r="176" spans="1:11" s="38" customFormat="1" x14ac:dyDescent="0.2">
      <c r="A176" s="131" t="s">
        <v>303</v>
      </c>
      <c r="B176" s="32">
        <f>SUM(B163:B175)</f>
        <v>30</v>
      </c>
      <c r="C176" s="132">
        <f>B176/29302</f>
        <v>1.0238208995972972E-3</v>
      </c>
      <c r="D176" s="32">
        <f>SUM(D163:D175)</f>
        <v>38</v>
      </c>
      <c r="E176" s="133">
        <f>D176/33924</f>
        <v>1.1201509255983964E-3</v>
      </c>
      <c r="F176" s="121">
        <f>SUM(F163:F175)</f>
        <v>199</v>
      </c>
      <c r="G176" s="134">
        <f>F176/119606</f>
        <v>1.6637961306288983E-3</v>
      </c>
      <c r="H176" s="32">
        <f>SUM(H163:H175)</f>
        <v>132</v>
      </c>
      <c r="I176" s="133">
        <f>H176/157800</f>
        <v>8.3650190114068444E-4</v>
      </c>
      <c r="J176" s="35">
        <f>IF(D176=0, "-", IF((B176-D176)/D176&lt;10, (B176-D176)/D176, "&gt;999%"))</f>
        <v>-0.21052631578947367</v>
      </c>
      <c r="K176" s="36">
        <f>IF(H176=0, "-", IF((F176-H176)/H176&lt;10, (F176-H176)/H176, "&gt;999%"))</f>
        <v>0.50757575757575757</v>
      </c>
    </row>
    <row r="177" spans="1:11" x14ac:dyDescent="0.2">
      <c r="B177" s="130"/>
      <c r="D177" s="130"/>
      <c r="F177" s="130"/>
      <c r="H177" s="130"/>
    </row>
    <row r="178" spans="1:11" s="38" customFormat="1" x14ac:dyDescent="0.2">
      <c r="A178" s="131" t="s">
        <v>304</v>
      </c>
      <c r="B178" s="32">
        <v>33</v>
      </c>
      <c r="C178" s="132">
        <f>B178/29302</f>
        <v>1.1262029895570268E-3</v>
      </c>
      <c r="D178" s="32">
        <v>46</v>
      </c>
      <c r="E178" s="133">
        <f>D178/33924</f>
        <v>1.3559721730927957E-3</v>
      </c>
      <c r="F178" s="121">
        <v>224</v>
      </c>
      <c r="G178" s="134">
        <f>F178/119606</f>
        <v>1.8728157450295137E-3</v>
      </c>
      <c r="H178" s="32">
        <v>173</v>
      </c>
      <c r="I178" s="133">
        <f>H178/157800</f>
        <v>1.0963244613434728E-3</v>
      </c>
      <c r="J178" s="35">
        <f>IF(D178=0, "-", IF((B178-D178)/D178&lt;10, (B178-D178)/D178, "&gt;999%"))</f>
        <v>-0.28260869565217389</v>
      </c>
      <c r="K178" s="36">
        <f>IF(H178=0, "-", IF((F178-H178)/H178&lt;10, (F178-H178)/H178, "&gt;999%"))</f>
        <v>0.2947976878612717</v>
      </c>
    </row>
    <row r="179" spans="1:11" x14ac:dyDescent="0.2">
      <c r="B179" s="130"/>
      <c r="D179" s="130"/>
      <c r="F179" s="130"/>
      <c r="H179" s="130"/>
    </row>
    <row r="180" spans="1:11" ht="15.75" x14ac:dyDescent="0.25">
      <c r="A180" s="122" t="s">
        <v>33</v>
      </c>
      <c r="B180" s="170" t="s">
        <v>4</v>
      </c>
      <c r="C180" s="172"/>
      <c r="D180" s="172"/>
      <c r="E180" s="171"/>
      <c r="F180" s="170" t="s">
        <v>167</v>
      </c>
      <c r="G180" s="172"/>
      <c r="H180" s="172"/>
      <c r="I180" s="171"/>
      <c r="J180" s="170" t="s">
        <v>168</v>
      </c>
      <c r="K180" s="171"/>
    </row>
    <row r="181" spans="1:11" x14ac:dyDescent="0.2">
      <c r="A181" s="16"/>
      <c r="B181" s="170">
        <f>VALUE(RIGHT($B$2, 4))</f>
        <v>2020</v>
      </c>
      <c r="C181" s="171"/>
      <c r="D181" s="170">
        <f>B181-1</f>
        <v>2019</v>
      </c>
      <c r="E181" s="178"/>
      <c r="F181" s="170">
        <f>B181</f>
        <v>2020</v>
      </c>
      <c r="G181" s="178"/>
      <c r="H181" s="170">
        <f>D181</f>
        <v>2019</v>
      </c>
      <c r="I181" s="178"/>
      <c r="J181" s="13" t="s">
        <v>8</v>
      </c>
      <c r="K181" s="14" t="s">
        <v>5</v>
      </c>
    </row>
    <row r="182" spans="1:11" x14ac:dyDescent="0.2">
      <c r="A182" s="123" t="s">
        <v>305</v>
      </c>
      <c r="B182" s="124" t="s">
        <v>169</v>
      </c>
      <c r="C182" s="125" t="s">
        <v>170</v>
      </c>
      <c r="D182" s="124" t="s">
        <v>169</v>
      </c>
      <c r="E182" s="126" t="s">
        <v>170</v>
      </c>
      <c r="F182" s="125" t="s">
        <v>169</v>
      </c>
      <c r="G182" s="125" t="s">
        <v>170</v>
      </c>
      <c r="H182" s="124" t="s">
        <v>169</v>
      </c>
      <c r="I182" s="126" t="s">
        <v>170</v>
      </c>
      <c r="J182" s="124"/>
      <c r="K182" s="126"/>
    </row>
    <row r="183" spans="1:11" ht="15" x14ac:dyDescent="0.25">
      <c r="A183" s="20" t="s">
        <v>306</v>
      </c>
      <c r="B183" s="55">
        <v>32</v>
      </c>
      <c r="C183" s="127">
        <f>IF(B193=0, "-", B183/B193)</f>
        <v>0.14953271028037382</v>
      </c>
      <c r="D183" s="55">
        <v>57</v>
      </c>
      <c r="E183" s="119">
        <f>IF(D193=0, "-", D183/D193)</f>
        <v>0.1601123595505618</v>
      </c>
      <c r="F183" s="128">
        <v>165</v>
      </c>
      <c r="G183" s="127">
        <f>IF(F193=0, "-", F183/F193)</f>
        <v>0.14758497316636851</v>
      </c>
      <c r="H183" s="55">
        <v>261</v>
      </c>
      <c r="I183" s="119">
        <f>IF(H193=0, "-", H183/H193)</f>
        <v>0.14459833795013852</v>
      </c>
      <c r="J183" s="118">
        <f t="shared" ref="J183:J191" si="14">IF(D183=0, "-", IF((B183-D183)/D183&lt;10, (B183-D183)/D183, "&gt;999%"))</f>
        <v>-0.43859649122807015</v>
      </c>
      <c r="K183" s="119">
        <f t="shared" ref="K183:K191" si="15">IF(H183=0, "-", IF((F183-H183)/H183&lt;10, (F183-H183)/H183, "&gt;999%"))</f>
        <v>-0.36781609195402298</v>
      </c>
    </row>
    <row r="184" spans="1:11" ht="15" x14ac:dyDescent="0.25">
      <c r="A184" s="20" t="s">
        <v>307</v>
      </c>
      <c r="B184" s="55">
        <v>4</v>
      </c>
      <c r="C184" s="127">
        <f>IF(B193=0, "-", B184/B193)</f>
        <v>1.8691588785046728E-2</v>
      </c>
      <c r="D184" s="55">
        <v>22</v>
      </c>
      <c r="E184" s="119">
        <f>IF(D193=0, "-", D184/D193)</f>
        <v>6.1797752808988762E-2</v>
      </c>
      <c r="F184" s="128">
        <v>75</v>
      </c>
      <c r="G184" s="127">
        <f>IF(F193=0, "-", F184/F193)</f>
        <v>6.7084078711985684E-2</v>
      </c>
      <c r="H184" s="55">
        <v>95</v>
      </c>
      <c r="I184" s="119">
        <f>IF(H193=0, "-", H184/H193)</f>
        <v>5.2631578947368418E-2</v>
      </c>
      <c r="J184" s="118">
        <f t="shared" si="14"/>
        <v>-0.81818181818181823</v>
      </c>
      <c r="K184" s="119">
        <f t="shared" si="15"/>
        <v>-0.21052631578947367</v>
      </c>
    </row>
    <row r="185" spans="1:11" ht="15" x14ac:dyDescent="0.25">
      <c r="A185" s="20" t="s">
        <v>308</v>
      </c>
      <c r="B185" s="55">
        <v>150</v>
      </c>
      <c r="C185" s="127">
        <f>IF(B193=0, "-", B185/B193)</f>
        <v>0.7009345794392523</v>
      </c>
      <c r="D185" s="55">
        <v>221</v>
      </c>
      <c r="E185" s="119">
        <f>IF(D193=0, "-", D185/D193)</f>
        <v>0.6207865168539326</v>
      </c>
      <c r="F185" s="128">
        <v>697</v>
      </c>
      <c r="G185" s="127">
        <f>IF(F193=0, "-", F185/F193)</f>
        <v>0.6234347048300537</v>
      </c>
      <c r="H185" s="55">
        <v>1141</v>
      </c>
      <c r="I185" s="119">
        <f>IF(H193=0, "-", H185/H193)</f>
        <v>0.63213296398891972</v>
      </c>
      <c r="J185" s="118">
        <f t="shared" si="14"/>
        <v>-0.32126696832579188</v>
      </c>
      <c r="K185" s="119">
        <f t="shared" si="15"/>
        <v>-0.38913234005258546</v>
      </c>
    </row>
    <row r="186" spans="1:11" ht="15" x14ac:dyDescent="0.25">
      <c r="A186" s="20" t="s">
        <v>309</v>
      </c>
      <c r="B186" s="55">
        <v>0</v>
      </c>
      <c r="C186" s="127">
        <f>IF(B193=0, "-", B186/B193)</f>
        <v>0</v>
      </c>
      <c r="D186" s="55">
        <v>0</v>
      </c>
      <c r="E186" s="119">
        <f>IF(D193=0, "-", D186/D193)</f>
        <v>0</v>
      </c>
      <c r="F186" s="128">
        <v>0</v>
      </c>
      <c r="G186" s="127">
        <f>IF(F193=0, "-", F186/F193)</f>
        <v>0</v>
      </c>
      <c r="H186" s="55">
        <v>1</v>
      </c>
      <c r="I186" s="119">
        <f>IF(H193=0, "-", H186/H193)</f>
        <v>5.54016620498615E-4</v>
      </c>
      <c r="J186" s="118" t="str">
        <f t="shared" si="14"/>
        <v>-</v>
      </c>
      <c r="K186" s="119">
        <f t="shared" si="15"/>
        <v>-1</v>
      </c>
    </row>
    <row r="187" spans="1:11" ht="15" x14ac:dyDescent="0.25">
      <c r="A187" s="20" t="s">
        <v>310</v>
      </c>
      <c r="B187" s="55">
        <v>13</v>
      </c>
      <c r="C187" s="127">
        <f>IF(B193=0, "-", B187/B193)</f>
        <v>6.0747663551401869E-2</v>
      </c>
      <c r="D187" s="55">
        <v>13</v>
      </c>
      <c r="E187" s="119">
        <f>IF(D193=0, "-", D187/D193)</f>
        <v>3.6516853932584269E-2</v>
      </c>
      <c r="F187" s="128">
        <v>69</v>
      </c>
      <c r="G187" s="127">
        <f>IF(F193=0, "-", F187/F193)</f>
        <v>6.1717352415026835E-2</v>
      </c>
      <c r="H187" s="55">
        <v>78</v>
      </c>
      <c r="I187" s="119">
        <f>IF(H193=0, "-", H187/H193)</f>
        <v>4.3213296398891966E-2</v>
      </c>
      <c r="J187" s="118">
        <f t="shared" si="14"/>
        <v>0</v>
      </c>
      <c r="K187" s="119">
        <f t="shared" si="15"/>
        <v>-0.11538461538461539</v>
      </c>
    </row>
    <row r="188" spans="1:11" ht="15" x14ac:dyDescent="0.25">
      <c r="A188" s="20" t="s">
        <v>311</v>
      </c>
      <c r="B188" s="55">
        <v>2</v>
      </c>
      <c r="C188" s="127">
        <f>IF(B193=0, "-", B188/B193)</f>
        <v>9.3457943925233638E-3</v>
      </c>
      <c r="D188" s="55">
        <v>9</v>
      </c>
      <c r="E188" s="119">
        <f>IF(D193=0, "-", D188/D193)</f>
        <v>2.5280898876404494E-2</v>
      </c>
      <c r="F188" s="128">
        <v>14</v>
      </c>
      <c r="G188" s="127">
        <f>IF(F193=0, "-", F188/F193)</f>
        <v>1.2522361359570662E-2</v>
      </c>
      <c r="H188" s="55">
        <v>72</v>
      </c>
      <c r="I188" s="119">
        <f>IF(H193=0, "-", H188/H193)</f>
        <v>3.9889196675900275E-2</v>
      </c>
      <c r="J188" s="118">
        <f t="shared" si="14"/>
        <v>-0.77777777777777779</v>
      </c>
      <c r="K188" s="119">
        <f t="shared" si="15"/>
        <v>-0.80555555555555558</v>
      </c>
    </row>
    <row r="189" spans="1:11" ht="15" x14ac:dyDescent="0.25">
      <c r="A189" s="20" t="s">
        <v>312</v>
      </c>
      <c r="B189" s="55">
        <v>6</v>
      </c>
      <c r="C189" s="127">
        <f>IF(B193=0, "-", B189/B193)</f>
        <v>2.8037383177570093E-2</v>
      </c>
      <c r="D189" s="55">
        <v>8</v>
      </c>
      <c r="E189" s="119">
        <f>IF(D193=0, "-", D189/D193)</f>
        <v>2.247191011235955E-2</v>
      </c>
      <c r="F189" s="128">
        <v>27</v>
      </c>
      <c r="G189" s="127">
        <f>IF(F193=0, "-", F189/F193)</f>
        <v>2.4150268336314847E-2</v>
      </c>
      <c r="H189" s="55">
        <v>43</v>
      </c>
      <c r="I189" s="119">
        <f>IF(H193=0, "-", H189/H193)</f>
        <v>2.3822714681440444E-2</v>
      </c>
      <c r="J189" s="118">
        <f t="shared" si="14"/>
        <v>-0.25</v>
      </c>
      <c r="K189" s="119">
        <f t="shared" si="15"/>
        <v>-0.37209302325581395</v>
      </c>
    </row>
    <row r="190" spans="1:11" ht="15" x14ac:dyDescent="0.25">
      <c r="A190" s="20" t="s">
        <v>313</v>
      </c>
      <c r="B190" s="55">
        <v>0</v>
      </c>
      <c r="C190" s="127">
        <f>IF(B193=0, "-", B190/B193)</f>
        <v>0</v>
      </c>
      <c r="D190" s="55">
        <v>1</v>
      </c>
      <c r="E190" s="119">
        <f>IF(D193=0, "-", D190/D193)</f>
        <v>2.8089887640449437E-3</v>
      </c>
      <c r="F190" s="128">
        <v>1</v>
      </c>
      <c r="G190" s="127">
        <f>IF(F193=0, "-", F190/F193)</f>
        <v>8.9445438282647585E-4</v>
      </c>
      <c r="H190" s="55">
        <v>8</v>
      </c>
      <c r="I190" s="119">
        <f>IF(H193=0, "-", H190/H193)</f>
        <v>4.43213296398892E-3</v>
      </c>
      <c r="J190" s="118">
        <f t="shared" si="14"/>
        <v>-1</v>
      </c>
      <c r="K190" s="119">
        <f t="shared" si="15"/>
        <v>-0.875</v>
      </c>
    </row>
    <row r="191" spans="1:11" ht="15" x14ac:dyDescent="0.25">
      <c r="A191" s="20" t="s">
        <v>314</v>
      </c>
      <c r="B191" s="55">
        <v>7</v>
      </c>
      <c r="C191" s="127">
        <f>IF(B193=0, "-", B191/B193)</f>
        <v>3.2710280373831772E-2</v>
      </c>
      <c r="D191" s="55">
        <v>25</v>
      </c>
      <c r="E191" s="119">
        <f>IF(D193=0, "-", D191/D193)</f>
        <v>7.02247191011236E-2</v>
      </c>
      <c r="F191" s="128">
        <v>70</v>
      </c>
      <c r="G191" s="127">
        <f>IF(F193=0, "-", F191/F193)</f>
        <v>6.2611806797853303E-2</v>
      </c>
      <c r="H191" s="55">
        <v>106</v>
      </c>
      <c r="I191" s="119">
        <f>IF(H193=0, "-", H191/H193)</f>
        <v>5.8725761772853186E-2</v>
      </c>
      <c r="J191" s="118">
        <f t="shared" si="14"/>
        <v>-0.72</v>
      </c>
      <c r="K191" s="119">
        <f t="shared" si="15"/>
        <v>-0.33962264150943394</v>
      </c>
    </row>
    <row r="192" spans="1:11" x14ac:dyDescent="0.2">
      <c r="A192" s="129"/>
      <c r="B192" s="82"/>
      <c r="D192" s="82"/>
      <c r="E192" s="86"/>
      <c r="F192" s="130"/>
      <c r="H192" s="82"/>
      <c r="I192" s="86"/>
      <c r="J192" s="85"/>
      <c r="K192" s="86"/>
    </row>
    <row r="193" spans="1:11" s="38" customFormat="1" x14ac:dyDescent="0.2">
      <c r="A193" s="131" t="s">
        <v>315</v>
      </c>
      <c r="B193" s="32">
        <f>SUM(B183:B192)</f>
        <v>214</v>
      </c>
      <c r="C193" s="132">
        <f>B193/29302</f>
        <v>7.3032557504607194E-3</v>
      </c>
      <c r="D193" s="32">
        <f>SUM(D183:D192)</f>
        <v>356</v>
      </c>
      <c r="E193" s="133">
        <f>D193/33924</f>
        <v>1.0494045513500767E-2</v>
      </c>
      <c r="F193" s="121">
        <f>SUM(F183:F192)</f>
        <v>1118</v>
      </c>
      <c r="G193" s="134">
        <f>F193/119606</f>
        <v>9.3473571559955192E-3</v>
      </c>
      <c r="H193" s="32">
        <f>SUM(H183:H192)</f>
        <v>1805</v>
      </c>
      <c r="I193" s="133">
        <f>H193/157800</f>
        <v>1.1438529784537389E-2</v>
      </c>
      <c r="J193" s="35">
        <f>IF(D193=0, "-", IF((B193-D193)/D193&lt;10, (B193-D193)/D193, "&gt;999%"))</f>
        <v>-0.398876404494382</v>
      </c>
      <c r="K193" s="36">
        <f>IF(H193=0, "-", IF((F193-H193)/H193&lt;10, (F193-H193)/H193, "&gt;999%"))</f>
        <v>-0.38060941828254846</v>
      </c>
    </row>
    <row r="194" spans="1:11" x14ac:dyDescent="0.2">
      <c r="B194" s="130"/>
      <c r="D194" s="130"/>
      <c r="F194" s="130"/>
      <c r="H194" s="130"/>
    </row>
    <row r="195" spans="1:11" x14ac:dyDescent="0.2">
      <c r="A195" s="123" t="s">
        <v>316</v>
      </c>
      <c r="B195" s="124" t="s">
        <v>169</v>
      </c>
      <c r="C195" s="125" t="s">
        <v>170</v>
      </c>
      <c r="D195" s="124" t="s">
        <v>169</v>
      </c>
      <c r="E195" s="126" t="s">
        <v>170</v>
      </c>
      <c r="F195" s="125" t="s">
        <v>169</v>
      </c>
      <c r="G195" s="125" t="s">
        <v>170</v>
      </c>
      <c r="H195" s="124" t="s">
        <v>169</v>
      </c>
      <c r="I195" s="126" t="s">
        <v>170</v>
      </c>
      <c r="J195" s="124"/>
      <c r="K195" s="126"/>
    </row>
    <row r="196" spans="1:11" ht="15" x14ac:dyDescent="0.25">
      <c r="A196" s="20" t="s">
        <v>317</v>
      </c>
      <c r="B196" s="55">
        <v>1</v>
      </c>
      <c r="C196" s="127">
        <f>IF(B201=0, "-", B196/B201)</f>
        <v>3.125E-2</v>
      </c>
      <c r="D196" s="55">
        <v>0</v>
      </c>
      <c r="E196" s="119">
        <f>IF(D201=0, "-", D196/D201)</f>
        <v>0</v>
      </c>
      <c r="F196" s="128">
        <v>1</v>
      </c>
      <c r="G196" s="127">
        <f>IF(F201=0, "-", F196/F201)</f>
        <v>7.4074074074074077E-3</v>
      </c>
      <c r="H196" s="55">
        <v>7</v>
      </c>
      <c r="I196" s="119">
        <f>IF(H201=0, "-", H196/H201)</f>
        <v>7.6086956521739135E-2</v>
      </c>
      <c r="J196" s="118" t="str">
        <f>IF(D196=0, "-", IF((B196-D196)/D196&lt;10, (B196-D196)/D196, "&gt;999%"))</f>
        <v>-</v>
      </c>
      <c r="K196" s="119">
        <f>IF(H196=0, "-", IF((F196-H196)/H196&lt;10, (F196-H196)/H196, "&gt;999%"))</f>
        <v>-0.8571428571428571</v>
      </c>
    </row>
    <row r="197" spans="1:11" ht="15" x14ac:dyDescent="0.25">
      <c r="A197" s="20" t="s">
        <v>318</v>
      </c>
      <c r="B197" s="55">
        <v>8</v>
      </c>
      <c r="C197" s="127">
        <f>IF(B201=0, "-", B197/B201)</f>
        <v>0.25</v>
      </c>
      <c r="D197" s="55">
        <v>0</v>
      </c>
      <c r="E197" s="119">
        <f>IF(D201=0, "-", D197/D201)</f>
        <v>0</v>
      </c>
      <c r="F197" s="128">
        <v>22</v>
      </c>
      <c r="G197" s="127">
        <f>IF(F201=0, "-", F197/F201)</f>
        <v>0.16296296296296298</v>
      </c>
      <c r="H197" s="55">
        <v>35</v>
      </c>
      <c r="I197" s="119">
        <f>IF(H201=0, "-", H197/H201)</f>
        <v>0.38043478260869568</v>
      </c>
      <c r="J197" s="118" t="str">
        <f>IF(D197=0, "-", IF((B197-D197)/D197&lt;10, (B197-D197)/D197, "&gt;999%"))</f>
        <v>-</v>
      </c>
      <c r="K197" s="119">
        <f>IF(H197=0, "-", IF((F197-H197)/H197&lt;10, (F197-H197)/H197, "&gt;999%"))</f>
        <v>-0.37142857142857144</v>
      </c>
    </row>
    <row r="198" spans="1:11" ht="15" x14ac:dyDescent="0.25">
      <c r="A198" s="20" t="s">
        <v>319</v>
      </c>
      <c r="B198" s="55">
        <v>15</v>
      </c>
      <c r="C198" s="127">
        <f>IF(B201=0, "-", B198/B201)</f>
        <v>0.46875</v>
      </c>
      <c r="D198" s="55">
        <v>1</v>
      </c>
      <c r="E198" s="119">
        <f>IF(D201=0, "-", D198/D201)</f>
        <v>1</v>
      </c>
      <c r="F198" s="128">
        <v>79</v>
      </c>
      <c r="G198" s="127">
        <f>IF(F201=0, "-", F198/F201)</f>
        <v>0.58518518518518514</v>
      </c>
      <c r="H198" s="55">
        <v>50</v>
      </c>
      <c r="I198" s="119">
        <f>IF(H201=0, "-", H198/H201)</f>
        <v>0.54347826086956519</v>
      </c>
      <c r="J198" s="118" t="str">
        <f>IF(D198=0, "-", IF((B198-D198)/D198&lt;10, (B198-D198)/D198, "&gt;999%"))</f>
        <v>&gt;999%</v>
      </c>
      <c r="K198" s="119">
        <f>IF(H198=0, "-", IF((F198-H198)/H198&lt;10, (F198-H198)/H198, "&gt;999%"))</f>
        <v>0.57999999999999996</v>
      </c>
    </row>
    <row r="199" spans="1:11" ht="15" x14ac:dyDescent="0.25">
      <c r="A199" s="20" t="s">
        <v>320</v>
      </c>
      <c r="B199" s="55">
        <v>8</v>
      </c>
      <c r="C199" s="127">
        <f>IF(B201=0, "-", B199/B201)</f>
        <v>0.25</v>
      </c>
      <c r="D199" s="55">
        <v>0</v>
      </c>
      <c r="E199" s="119">
        <f>IF(D201=0, "-", D199/D201)</f>
        <v>0</v>
      </c>
      <c r="F199" s="128">
        <v>33</v>
      </c>
      <c r="G199" s="127">
        <f>IF(F201=0, "-", F199/F201)</f>
        <v>0.24444444444444444</v>
      </c>
      <c r="H199" s="55">
        <v>0</v>
      </c>
      <c r="I199" s="119">
        <f>IF(H201=0, "-", H199/H201)</f>
        <v>0</v>
      </c>
      <c r="J199" s="118" t="str">
        <f>IF(D199=0, "-", IF((B199-D199)/D199&lt;10, (B199-D199)/D199, "&gt;999%"))</f>
        <v>-</v>
      </c>
      <c r="K199" s="119" t="str">
        <f>IF(H199=0, "-", IF((F199-H199)/H199&lt;10, (F199-H199)/H199, "&gt;999%"))</f>
        <v>-</v>
      </c>
    </row>
    <row r="200" spans="1:11" x14ac:dyDescent="0.2">
      <c r="A200" s="129"/>
      <c r="B200" s="82"/>
      <c r="D200" s="82"/>
      <c r="E200" s="86"/>
      <c r="F200" s="130"/>
      <c r="H200" s="82"/>
      <c r="I200" s="86"/>
      <c r="J200" s="85"/>
      <c r="K200" s="86"/>
    </row>
    <row r="201" spans="1:11" s="38" customFormat="1" x14ac:dyDescent="0.2">
      <c r="A201" s="131" t="s">
        <v>321</v>
      </c>
      <c r="B201" s="32">
        <f>SUM(B196:B200)</f>
        <v>32</v>
      </c>
      <c r="C201" s="132">
        <f>B201/29302</f>
        <v>1.0920756262371169E-3</v>
      </c>
      <c r="D201" s="32">
        <f>SUM(D196:D200)</f>
        <v>1</v>
      </c>
      <c r="E201" s="133">
        <f>D201/33924</f>
        <v>2.9477655936799904E-5</v>
      </c>
      <c r="F201" s="121">
        <f>SUM(F196:F200)</f>
        <v>135</v>
      </c>
      <c r="G201" s="134">
        <f>F201/119606</f>
        <v>1.1287059177633228E-3</v>
      </c>
      <c r="H201" s="32">
        <f>SUM(H196:H200)</f>
        <v>92</v>
      </c>
      <c r="I201" s="133">
        <f>H201/157800</f>
        <v>5.8301647655259828E-4</v>
      </c>
      <c r="J201" s="35" t="str">
        <f>IF(D201=0, "-", IF((B201-D201)/D201&lt;10, (B201-D201)/D201, "&gt;999%"))</f>
        <v>&gt;999%</v>
      </c>
      <c r="K201" s="36">
        <f>IF(H201=0, "-", IF((F201-H201)/H201&lt;10, (F201-H201)/H201, "&gt;999%"))</f>
        <v>0.46739130434782611</v>
      </c>
    </row>
    <row r="202" spans="1:11" x14ac:dyDescent="0.2">
      <c r="B202" s="130"/>
      <c r="D202" s="130"/>
      <c r="F202" s="130"/>
      <c r="H202" s="130"/>
    </row>
    <row r="203" spans="1:11" s="38" customFormat="1" x14ac:dyDescent="0.2">
      <c r="A203" s="131" t="s">
        <v>322</v>
      </c>
      <c r="B203" s="32">
        <v>246</v>
      </c>
      <c r="C203" s="132">
        <f>B203/29302</f>
        <v>8.3953313766978368E-3</v>
      </c>
      <c r="D203" s="32">
        <v>357</v>
      </c>
      <c r="E203" s="133">
        <f>D203/33924</f>
        <v>1.0523523169437566E-2</v>
      </c>
      <c r="F203" s="121">
        <v>1253</v>
      </c>
      <c r="G203" s="134">
        <f>F203/119606</f>
        <v>1.0476063073758842E-2</v>
      </c>
      <c r="H203" s="32">
        <v>1897</v>
      </c>
      <c r="I203" s="133">
        <f>H203/157800</f>
        <v>1.2021546261089987E-2</v>
      </c>
      <c r="J203" s="35">
        <f>IF(D203=0, "-", IF((B203-D203)/D203&lt;10, (B203-D203)/D203, "&gt;999%"))</f>
        <v>-0.31092436974789917</v>
      </c>
      <c r="K203" s="36">
        <f>IF(H203=0, "-", IF((F203-H203)/H203&lt;10, (F203-H203)/H203, "&gt;999%"))</f>
        <v>-0.33948339483394835</v>
      </c>
    </row>
    <row r="204" spans="1:11" x14ac:dyDescent="0.2">
      <c r="B204" s="130"/>
      <c r="D204" s="130"/>
      <c r="F204" s="130"/>
      <c r="H204" s="130"/>
    </row>
    <row r="205" spans="1:11" ht="15.75" x14ac:dyDescent="0.25">
      <c r="A205" s="122" t="s">
        <v>34</v>
      </c>
      <c r="B205" s="170" t="s">
        <v>4</v>
      </c>
      <c r="C205" s="172"/>
      <c r="D205" s="172"/>
      <c r="E205" s="171"/>
      <c r="F205" s="170" t="s">
        <v>167</v>
      </c>
      <c r="G205" s="172"/>
      <c r="H205" s="172"/>
      <c r="I205" s="171"/>
      <c r="J205" s="170" t="s">
        <v>168</v>
      </c>
      <c r="K205" s="171"/>
    </row>
    <row r="206" spans="1:11" x14ac:dyDescent="0.2">
      <c r="A206" s="16"/>
      <c r="B206" s="170">
        <f>VALUE(RIGHT($B$2, 4))</f>
        <v>2020</v>
      </c>
      <c r="C206" s="171"/>
      <c r="D206" s="170">
        <f>B206-1</f>
        <v>2019</v>
      </c>
      <c r="E206" s="178"/>
      <c r="F206" s="170">
        <f>B206</f>
        <v>2020</v>
      </c>
      <c r="G206" s="178"/>
      <c r="H206" s="170">
        <f>D206</f>
        <v>2019</v>
      </c>
      <c r="I206" s="178"/>
      <c r="J206" s="13" t="s">
        <v>8</v>
      </c>
      <c r="K206" s="14" t="s">
        <v>5</v>
      </c>
    </row>
    <row r="207" spans="1:11" x14ac:dyDescent="0.2">
      <c r="A207" s="123" t="s">
        <v>323</v>
      </c>
      <c r="B207" s="124" t="s">
        <v>169</v>
      </c>
      <c r="C207" s="125" t="s">
        <v>170</v>
      </c>
      <c r="D207" s="124" t="s">
        <v>169</v>
      </c>
      <c r="E207" s="126" t="s">
        <v>170</v>
      </c>
      <c r="F207" s="125" t="s">
        <v>169</v>
      </c>
      <c r="G207" s="125" t="s">
        <v>170</v>
      </c>
      <c r="H207" s="124" t="s">
        <v>169</v>
      </c>
      <c r="I207" s="126" t="s">
        <v>170</v>
      </c>
      <c r="J207" s="124"/>
      <c r="K207" s="126"/>
    </row>
    <row r="208" spans="1:11" ht="15" x14ac:dyDescent="0.25">
      <c r="A208" s="20" t="s">
        <v>324</v>
      </c>
      <c r="B208" s="55">
        <v>3</v>
      </c>
      <c r="C208" s="127">
        <f>IF(B219=0, "-", B208/B219)</f>
        <v>1.1494252873563218E-2</v>
      </c>
      <c r="D208" s="55">
        <v>1</v>
      </c>
      <c r="E208" s="119">
        <f>IF(D219=0, "-", D208/D219)</f>
        <v>3.787878787878788E-3</v>
      </c>
      <c r="F208" s="128">
        <v>16</v>
      </c>
      <c r="G208" s="127">
        <f>IF(F219=0, "-", F208/F219)</f>
        <v>1.4967259120673527E-2</v>
      </c>
      <c r="H208" s="55">
        <v>17</v>
      </c>
      <c r="I208" s="119">
        <f>IF(H219=0, "-", H208/H219)</f>
        <v>1.0559006211180125E-2</v>
      </c>
      <c r="J208" s="118">
        <f t="shared" ref="J208:J217" si="16">IF(D208=0, "-", IF((B208-D208)/D208&lt;10, (B208-D208)/D208, "&gt;999%"))</f>
        <v>2</v>
      </c>
      <c r="K208" s="119">
        <f t="shared" ref="K208:K217" si="17">IF(H208=0, "-", IF((F208-H208)/H208&lt;10, (F208-H208)/H208, "&gt;999%"))</f>
        <v>-5.8823529411764705E-2</v>
      </c>
    </row>
    <row r="209" spans="1:11" ht="15" x14ac:dyDescent="0.25">
      <c r="A209" s="20" t="s">
        <v>325</v>
      </c>
      <c r="B209" s="55">
        <v>7</v>
      </c>
      <c r="C209" s="127">
        <f>IF(B219=0, "-", B209/B219)</f>
        <v>2.681992337164751E-2</v>
      </c>
      <c r="D209" s="55">
        <v>4</v>
      </c>
      <c r="E209" s="119">
        <f>IF(D219=0, "-", D209/D219)</f>
        <v>1.5151515151515152E-2</v>
      </c>
      <c r="F209" s="128">
        <v>26</v>
      </c>
      <c r="G209" s="127">
        <f>IF(F219=0, "-", F209/F219)</f>
        <v>2.4321796071094481E-2</v>
      </c>
      <c r="H209" s="55">
        <v>36</v>
      </c>
      <c r="I209" s="119">
        <f>IF(H219=0, "-", H209/H219)</f>
        <v>2.236024844720497E-2</v>
      </c>
      <c r="J209" s="118">
        <f t="shared" si="16"/>
        <v>0.75</v>
      </c>
      <c r="K209" s="119">
        <f t="shared" si="17"/>
        <v>-0.27777777777777779</v>
      </c>
    </row>
    <row r="210" spans="1:11" ht="15" x14ac:dyDescent="0.25">
      <c r="A210" s="20" t="s">
        <v>326</v>
      </c>
      <c r="B210" s="55">
        <v>31</v>
      </c>
      <c r="C210" s="127">
        <f>IF(B219=0, "-", B210/B219)</f>
        <v>0.11877394636015326</v>
      </c>
      <c r="D210" s="55">
        <v>46</v>
      </c>
      <c r="E210" s="119">
        <f>IF(D219=0, "-", D210/D219)</f>
        <v>0.17424242424242425</v>
      </c>
      <c r="F210" s="128">
        <v>135</v>
      </c>
      <c r="G210" s="127">
        <f>IF(F219=0, "-", F210/F219)</f>
        <v>0.12628624883068287</v>
      </c>
      <c r="H210" s="55">
        <v>258</v>
      </c>
      <c r="I210" s="119">
        <f>IF(H219=0, "-", H210/H219)</f>
        <v>0.16024844720496895</v>
      </c>
      <c r="J210" s="118">
        <f t="shared" si="16"/>
        <v>-0.32608695652173914</v>
      </c>
      <c r="K210" s="119">
        <f t="shared" si="17"/>
        <v>-0.47674418604651164</v>
      </c>
    </row>
    <row r="211" spans="1:11" ht="15" x14ac:dyDescent="0.25">
      <c r="A211" s="20" t="s">
        <v>327</v>
      </c>
      <c r="B211" s="55">
        <v>175</v>
      </c>
      <c r="C211" s="127">
        <f>IF(B219=0, "-", B211/B219)</f>
        <v>0.67049808429118773</v>
      </c>
      <c r="D211" s="55">
        <v>165</v>
      </c>
      <c r="E211" s="119">
        <f>IF(D219=0, "-", D211/D219)</f>
        <v>0.625</v>
      </c>
      <c r="F211" s="128">
        <v>648</v>
      </c>
      <c r="G211" s="127">
        <f>IF(F219=0, "-", F211/F219)</f>
        <v>0.60617399438727781</v>
      </c>
      <c r="H211" s="55">
        <v>1051</v>
      </c>
      <c r="I211" s="119">
        <f>IF(H219=0, "-", H211/H219)</f>
        <v>0.65279503105590064</v>
      </c>
      <c r="J211" s="118">
        <f t="shared" si="16"/>
        <v>6.0606060606060608E-2</v>
      </c>
      <c r="K211" s="119">
        <f t="shared" si="17"/>
        <v>-0.38344433872502381</v>
      </c>
    </row>
    <row r="212" spans="1:11" ht="15" x14ac:dyDescent="0.25">
      <c r="A212" s="20" t="s">
        <v>328</v>
      </c>
      <c r="B212" s="55">
        <v>18</v>
      </c>
      <c r="C212" s="127">
        <f>IF(B219=0, "-", B212/B219)</f>
        <v>6.8965517241379309E-2</v>
      </c>
      <c r="D212" s="55">
        <v>0</v>
      </c>
      <c r="E212" s="119">
        <f>IF(D219=0, "-", D212/D219)</f>
        <v>0</v>
      </c>
      <c r="F212" s="128">
        <v>72</v>
      </c>
      <c r="G212" s="127">
        <f>IF(F219=0, "-", F212/F219)</f>
        <v>6.7352666043030876E-2</v>
      </c>
      <c r="H212" s="55">
        <v>0</v>
      </c>
      <c r="I212" s="119">
        <f>IF(H219=0, "-", H212/H219)</f>
        <v>0</v>
      </c>
      <c r="J212" s="118" t="str">
        <f t="shared" si="16"/>
        <v>-</v>
      </c>
      <c r="K212" s="119" t="str">
        <f t="shared" si="17"/>
        <v>-</v>
      </c>
    </row>
    <row r="213" spans="1:11" ht="15" x14ac:dyDescent="0.25">
      <c r="A213" s="20" t="s">
        <v>329</v>
      </c>
      <c r="B213" s="55">
        <v>2</v>
      </c>
      <c r="C213" s="127">
        <f>IF(B219=0, "-", B213/B219)</f>
        <v>7.6628352490421452E-3</v>
      </c>
      <c r="D213" s="55">
        <v>15</v>
      </c>
      <c r="E213" s="119">
        <f>IF(D219=0, "-", D213/D219)</f>
        <v>5.6818181818181816E-2</v>
      </c>
      <c r="F213" s="128">
        <v>47</v>
      </c>
      <c r="G213" s="127">
        <f>IF(F219=0, "-", F213/F219)</f>
        <v>4.3966323666978488E-2</v>
      </c>
      <c r="H213" s="55">
        <v>79</v>
      </c>
      <c r="I213" s="119">
        <f>IF(H219=0, "-", H213/H219)</f>
        <v>4.9068322981366458E-2</v>
      </c>
      <c r="J213" s="118">
        <f t="shared" si="16"/>
        <v>-0.8666666666666667</v>
      </c>
      <c r="K213" s="119">
        <f t="shared" si="17"/>
        <v>-0.4050632911392405</v>
      </c>
    </row>
    <row r="214" spans="1:11" ht="15" x14ac:dyDescent="0.25">
      <c r="A214" s="20" t="s">
        <v>330</v>
      </c>
      <c r="B214" s="55">
        <v>6</v>
      </c>
      <c r="C214" s="127">
        <f>IF(B219=0, "-", B214/B219)</f>
        <v>2.2988505747126436E-2</v>
      </c>
      <c r="D214" s="55">
        <v>3</v>
      </c>
      <c r="E214" s="119">
        <f>IF(D219=0, "-", D214/D219)</f>
        <v>1.1363636363636364E-2</v>
      </c>
      <c r="F214" s="128">
        <v>32</v>
      </c>
      <c r="G214" s="127">
        <f>IF(F219=0, "-", F214/F219)</f>
        <v>2.9934518241347054E-2</v>
      </c>
      <c r="H214" s="55">
        <v>38</v>
      </c>
      <c r="I214" s="119">
        <f>IF(H219=0, "-", H214/H219)</f>
        <v>2.3602484472049691E-2</v>
      </c>
      <c r="J214" s="118">
        <f t="shared" si="16"/>
        <v>1</v>
      </c>
      <c r="K214" s="119">
        <f t="shared" si="17"/>
        <v>-0.15789473684210525</v>
      </c>
    </row>
    <row r="215" spans="1:11" ht="15" x14ac:dyDescent="0.25">
      <c r="A215" s="20" t="s">
        <v>331</v>
      </c>
      <c r="B215" s="55">
        <v>8</v>
      </c>
      <c r="C215" s="127">
        <f>IF(B219=0, "-", B215/B219)</f>
        <v>3.0651340996168581E-2</v>
      </c>
      <c r="D215" s="55">
        <v>9</v>
      </c>
      <c r="E215" s="119">
        <f>IF(D219=0, "-", D215/D219)</f>
        <v>3.4090909090909088E-2</v>
      </c>
      <c r="F215" s="128">
        <v>21</v>
      </c>
      <c r="G215" s="127">
        <f>IF(F219=0, "-", F215/F219)</f>
        <v>1.9644527595884004E-2</v>
      </c>
      <c r="H215" s="55">
        <v>39</v>
      </c>
      <c r="I215" s="119">
        <f>IF(H219=0, "-", H215/H219)</f>
        <v>2.422360248447205E-2</v>
      </c>
      <c r="J215" s="118">
        <f t="shared" si="16"/>
        <v>-0.1111111111111111</v>
      </c>
      <c r="K215" s="119">
        <f t="shared" si="17"/>
        <v>-0.46153846153846156</v>
      </c>
    </row>
    <row r="216" spans="1:11" ht="15" x14ac:dyDescent="0.25">
      <c r="A216" s="20" t="s">
        <v>332</v>
      </c>
      <c r="B216" s="55">
        <v>1</v>
      </c>
      <c r="C216" s="127">
        <f>IF(B219=0, "-", B216/B219)</f>
        <v>3.8314176245210726E-3</v>
      </c>
      <c r="D216" s="55">
        <v>11</v>
      </c>
      <c r="E216" s="119">
        <f>IF(D219=0, "-", D216/D219)</f>
        <v>4.1666666666666664E-2</v>
      </c>
      <c r="F216" s="128">
        <v>22</v>
      </c>
      <c r="G216" s="127">
        <f>IF(F219=0, "-", F216/F219)</f>
        <v>2.05799812909261E-2</v>
      </c>
      <c r="H216" s="55">
        <v>29</v>
      </c>
      <c r="I216" s="119">
        <f>IF(H219=0, "-", H216/H219)</f>
        <v>1.8012422360248446E-2</v>
      </c>
      <c r="J216" s="118">
        <f t="shared" si="16"/>
        <v>-0.90909090909090906</v>
      </c>
      <c r="K216" s="119">
        <f t="shared" si="17"/>
        <v>-0.2413793103448276</v>
      </c>
    </row>
    <row r="217" spans="1:11" ht="15" x14ac:dyDescent="0.25">
      <c r="A217" s="20" t="s">
        <v>333</v>
      </c>
      <c r="B217" s="55">
        <v>10</v>
      </c>
      <c r="C217" s="127">
        <f>IF(B219=0, "-", B217/B219)</f>
        <v>3.8314176245210725E-2</v>
      </c>
      <c r="D217" s="55">
        <v>10</v>
      </c>
      <c r="E217" s="119">
        <f>IF(D219=0, "-", D217/D219)</f>
        <v>3.787878787878788E-2</v>
      </c>
      <c r="F217" s="128">
        <v>50</v>
      </c>
      <c r="G217" s="127">
        <f>IF(F219=0, "-", F217/F219)</f>
        <v>4.6772684752104769E-2</v>
      </c>
      <c r="H217" s="55">
        <v>63</v>
      </c>
      <c r="I217" s="119">
        <f>IF(H219=0, "-", H217/H219)</f>
        <v>3.9130434782608699E-2</v>
      </c>
      <c r="J217" s="118">
        <f t="shared" si="16"/>
        <v>0</v>
      </c>
      <c r="K217" s="119">
        <f t="shared" si="17"/>
        <v>-0.20634920634920634</v>
      </c>
    </row>
    <row r="218" spans="1:11" x14ac:dyDescent="0.2">
      <c r="A218" s="129"/>
      <c r="B218" s="82"/>
      <c r="D218" s="82"/>
      <c r="E218" s="86"/>
      <c r="F218" s="130"/>
      <c r="H218" s="82"/>
      <c r="I218" s="86"/>
      <c r="J218" s="85"/>
      <c r="K218" s="86"/>
    </row>
    <row r="219" spans="1:11" s="38" customFormat="1" x14ac:dyDescent="0.2">
      <c r="A219" s="131" t="s">
        <v>334</v>
      </c>
      <c r="B219" s="32">
        <f>SUM(B208:B218)</f>
        <v>261</v>
      </c>
      <c r="C219" s="132">
        <f>B219/29302</f>
        <v>8.9072418264964856E-3</v>
      </c>
      <c r="D219" s="32">
        <f>SUM(D208:D218)</f>
        <v>264</v>
      </c>
      <c r="E219" s="133">
        <f>D219/33924</f>
        <v>7.7821011673151752E-3</v>
      </c>
      <c r="F219" s="121">
        <f>SUM(F208:F218)</f>
        <v>1069</v>
      </c>
      <c r="G219" s="134">
        <f>F219/119606</f>
        <v>8.9376787117703121E-3</v>
      </c>
      <c r="H219" s="32">
        <f>SUM(H208:H218)</f>
        <v>1610</v>
      </c>
      <c r="I219" s="133">
        <f>H219/157800</f>
        <v>1.020278833967047E-2</v>
      </c>
      <c r="J219" s="35">
        <f>IF(D219=0, "-", IF((B219-D219)/D219&lt;10, (B219-D219)/D219, "&gt;999%"))</f>
        <v>-1.1363636363636364E-2</v>
      </c>
      <c r="K219" s="36">
        <f>IF(H219=0, "-", IF((F219-H219)/H219&lt;10, (F219-H219)/H219, "&gt;999%"))</f>
        <v>-0.33602484472049687</v>
      </c>
    </row>
    <row r="220" spans="1:11" x14ac:dyDescent="0.2">
      <c r="B220" s="130"/>
      <c r="D220" s="130"/>
      <c r="F220" s="130"/>
      <c r="H220" s="130"/>
    </row>
    <row r="221" spans="1:11" x14ac:dyDescent="0.2">
      <c r="A221" s="123" t="s">
        <v>335</v>
      </c>
      <c r="B221" s="124" t="s">
        <v>169</v>
      </c>
      <c r="C221" s="125" t="s">
        <v>170</v>
      </c>
      <c r="D221" s="124" t="s">
        <v>169</v>
      </c>
      <c r="E221" s="126" t="s">
        <v>170</v>
      </c>
      <c r="F221" s="125" t="s">
        <v>169</v>
      </c>
      <c r="G221" s="125" t="s">
        <v>170</v>
      </c>
      <c r="H221" s="124" t="s">
        <v>169</v>
      </c>
      <c r="I221" s="126" t="s">
        <v>170</v>
      </c>
      <c r="J221" s="124"/>
      <c r="K221" s="126"/>
    </row>
    <row r="222" spans="1:11" ht="15" x14ac:dyDescent="0.25">
      <c r="A222" s="20" t="s">
        <v>336</v>
      </c>
      <c r="B222" s="55">
        <v>0</v>
      </c>
      <c r="C222" s="127">
        <f>IF(B243=0, "-", B222/B243)</f>
        <v>0</v>
      </c>
      <c r="D222" s="55">
        <v>1</v>
      </c>
      <c r="E222" s="119">
        <f>IF(D243=0, "-", D222/D243)</f>
        <v>5.1546391752577319E-3</v>
      </c>
      <c r="F222" s="128">
        <v>1</v>
      </c>
      <c r="G222" s="127">
        <f>IF(F243=0, "-", F222/F243)</f>
        <v>1.6313213703099511E-3</v>
      </c>
      <c r="H222" s="55">
        <v>7</v>
      </c>
      <c r="I222" s="119">
        <f>IF(H243=0, "-", H222/H243)</f>
        <v>6.4635272391505077E-3</v>
      </c>
      <c r="J222" s="118">
        <f t="shared" ref="J222:J241" si="18">IF(D222=0, "-", IF((B222-D222)/D222&lt;10, (B222-D222)/D222, "&gt;999%"))</f>
        <v>-1</v>
      </c>
      <c r="K222" s="119">
        <f t="shared" ref="K222:K241" si="19">IF(H222=0, "-", IF((F222-H222)/H222&lt;10, (F222-H222)/H222, "&gt;999%"))</f>
        <v>-0.8571428571428571</v>
      </c>
    </row>
    <row r="223" spans="1:11" ht="15" x14ac:dyDescent="0.25">
      <c r="A223" s="20" t="s">
        <v>337</v>
      </c>
      <c r="B223" s="55">
        <v>2</v>
      </c>
      <c r="C223" s="127">
        <f>IF(B243=0, "-", B223/B243)</f>
        <v>1.0526315789473684E-2</v>
      </c>
      <c r="D223" s="55">
        <v>1</v>
      </c>
      <c r="E223" s="119">
        <f>IF(D243=0, "-", D223/D243)</f>
        <v>5.1546391752577319E-3</v>
      </c>
      <c r="F223" s="128">
        <v>2</v>
      </c>
      <c r="G223" s="127">
        <f>IF(F243=0, "-", F223/F243)</f>
        <v>3.2626427406199023E-3</v>
      </c>
      <c r="H223" s="55">
        <v>8</v>
      </c>
      <c r="I223" s="119">
        <f>IF(H243=0, "-", H223/H243)</f>
        <v>7.3868882733148658E-3</v>
      </c>
      <c r="J223" s="118">
        <f t="shared" si="18"/>
        <v>1</v>
      </c>
      <c r="K223" s="119">
        <f t="shared" si="19"/>
        <v>-0.75</v>
      </c>
    </row>
    <row r="224" spans="1:11" ht="15" x14ac:dyDescent="0.25">
      <c r="A224" s="20" t="s">
        <v>338</v>
      </c>
      <c r="B224" s="55">
        <v>8</v>
      </c>
      <c r="C224" s="127">
        <f>IF(B243=0, "-", B224/B243)</f>
        <v>4.2105263157894736E-2</v>
      </c>
      <c r="D224" s="55">
        <v>8</v>
      </c>
      <c r="E224" s="119">
        <f>IF(D243=0, "-", D224/D243)</f>
        <v>4.1237113402061855E-2</v>
      </c>
      <c r="F224" s="128">
        <v>23</v>
      </c>
      <c r="G224" s="127">
        <f>IF(F243=0, "-", F224/F243)</f>
        <v>3.7520391517128875E-2</v>
      </c>
      <c r="H224" s="55">
        <v>49</v>
      </c>
      <c r="I224" s="119">
        <f>IF(H243=0, "-", H224/H243)</f>
        <v>4.5244690674053553E-2</v>
      </c>
      <c r="J224" s="118">
        <f t="shared" si="18"/>
        <v>0</v>
      </c>
      <c r="K224" s="119">
        <f t="shared" si="19"/>
        <v>-0.53061224489795922</v>
      </c>
    </row>
    <row r="225" spans="1:11" ht="15" x14ac:dyDescent="0.25">
      <c r="A225" s="20" t="s">
        <v>339</v>
      </c>
      <c r="B225" s="55">
        <v>2</v>
      </c>
      <c r="C225" s="127">
        <f>IF(B243=0, "-", B225/B243)</f>
        <v>1.0526315789473684E-2</v>
      </c>
      <c r="D225" s="55">
        <v>0</v>
      </c>
      <c r="E225" s="119">
        <f>IF(D243=0, "-", D225/D243)</f>
        <v>0</v>
      </c>
      <c r="F225" s="128">
        <v>4</v>
      </c>
      <c r="G225" s="127">
        <f>IF(F243=0, "-", F225/F243)</f>
        <v>6.5252854812398045E-3</v>
      </c>
      <c r="H225" s="55">
        <v>4</v>
      </c>
      <c r="I225" s="119">
        <f>IF(H243=0, "-", H225/H243)</f>
        <v>3.6934441366574329E-3</v>
      </c>
      <c r="J225" s="118" t="str">
        <f t="shared" si="18"/>
        <v>-</v>
      </c>
      <c r="K225" s="119">
        <f t="shared" si="19"/>
        <v>0</v>
      </c>
    </row>
    <row r="226" spans="1:11" ht="15" x14ac:dyDescent="0.25">
      <c r="A226" s="20" t="s">
        <v>340</v>
      </c>
      <c r="B226" s="55">
        <v>42</v>
      </c>
      <c r="C226" s="127">
        <f>IF(B243=0, "-", B226/B243)</f>
        <v>0.22105263157894736</v>
      </c>
      <c r="D226" s="55">
        <v>16</v>
      </c>
      <c r="E226" s="119">
        <f>IF(D243=0, "-", D226/D243)</f>
        <v>8.247422680412371E-2</v>
      </c>
      <c r="F226" s="128">
        <v>108</v>
      </c>
      <c r="G226" s="127">
        <f>IF(F243=0, "-", F226/F243)</f>
        <v>0.17618270799347471</v>
      </c>
      <c r="H226" s="55">
        <v>188</v>
      </c>
      <c r="I226" s="119">
        <f>IF(H243=0, "-", H226/H243)</f>
        <v>0.17359187442289936</v>
      </c>
      <c r="J226" s="118">
        <f t="shared" si="18"/>
        <v>1.625</v>
      </c>
      <c r="K226" s="119">
        <f t="shared" si="19"/>
        <v>-0.42553191489361702</v>
      </c>
    </row>
    <row r="227" spans="1:11" ht="15" x14ac:dyDescent="0.25">
      <c r="A227" s="20" t="s">
        <v>341</v>
      </c>
      <c r="B227" s="55">
        <v>13</v>
      </c>
      <c r="C227" s="127">
        <f>IF(B243=0, "-", B227/B243)</f>
        <v>6.8421052631578952E-2</v>
      </c>
      <c r="D227" s="55">
        <v>6</v>
      </c>
      <c r="E227" s="119">
        <f>IF(D243=0, "-", D227/D243)</f>
        <v>3.0927835051546393E-2</v>
      </c>
      <c r="F227" s="128">
        <v>44</v>
      </c>
      <c r="G227" s="127">
        <f>IF(F243=0, "-", F227/F243)</f>
        <v>7.177814029363784E-2</v>
      </c>
      <c r="H227" s="55">
        <v>28</v>
      </c>
      <c r="I227" s="119">
        <f>IF(H243=0, "-", H227/H243)</f>
        <v>2.5854108956602031E-2</v>
      </c>
      <c r="J227" s="118">
        <f t="shared" si="18"/>
        <v>1.1666666666666667</v>
      </c>
      <c r="K227" s="119">
        <f t="shared" si="19"/>
        <v>0.5714285714285714</v>
      </c>
    </row>
    <row r="228" spans="1:11" ht="15" x14ac:dyDescent="0.25">
      <c r="A228" s="20" t="s">
        <v>342</v>
      </c>
      <c r="B228" s="55">
        <v>0</v>
      </c>
      <c r="C228" s="127">
        <f>IF(B243=0, "-", B228/B243)</f>
        <v>0</v>
      </c>
      <c r="D228" s="55">
        <v>2</v>
      </c>
      <c r="E228" s="119">
        <f>IF(D243=0, "-", D228/D243)</f>
        <v>1.0309278350515464E-2</v>
      </c>
      <c r="F228" s="128">
        <v>8</v>
      </c>
      <c r="G228" s="127">
        <f>IF(F243=0, "-", F228/F243)</f>
        <v>1.3050570962479609E-2</v>
      </c>
      <c r="H228" s="55">
        <v>26</v>
      </c>
      <c r="I228" s="119">
        <f>IF(H243=0, "-", H228/H243)</f>
        <v>2.4007386888273315E-2</v>
      </c>
      <c r="J228" s="118">
        <f t="shared" si="18"/>
        <v>-1</v>
      </c>
      <c r="K228" s="119">
        <f t="shared" si="19"/>
        <v>-0.69230769230769229</v>
      </c>
    </row>
    <row r="229" spans="1:11" ht="15" x14ac:dyDescent="0.25">
      <c r="A229" s="20" t="s">
        <v>343</v>
      </c>
      <c r="B229" s="55">
        <v>3</v>
      </c>
      <c r="C229" s="127">
        <f>IF(B243=0, "-", B229/B243)</f>
        <v>1.5789473684210527E-2</v>
      </c>
      <c r="D229" s="55">
        <v>0</v>
      </c>
      <c r="E229" s="119">
        <f>IF(D243=0, "-", D229/D243)</f>
        <v>0</v>
      </c>
      <c r="F229" s="128">
        <v>3</v>
      </c>
      <c r="G229" s="127">
        <f>IF(F243=0, "-", F229/F243)</f>
        <v>4.8939641109298528E-3</v>
      </c>
      <c r="H229" s="55">
        <v>9</v>
      </c>
      <c r="I229" s="119">
        <f>IF(H243=0, "-", H229/H243)</f>
        <v>8.3102493074792248E-3</v>
      </c>
      <c r="J229" s="118" t="str">
        <f t="shared" si="18"/>
        <v>-</v>
      </c>
      <c r="K229" s="119">
        <f t="shared" si="19"/>
        <v>-0.66666666666666663</v>
      </c>
    </row>
    <row r="230" spans="1:11" ht="15" x14ac:dyDescent="0.25">
      <c r="A230" s="20" t="s">
        <v>344</v>
      </c>
      <c r="B230" s="55">
        <v>0</v>
      </c>
      <c r="C230" s="127">
        <f>IF(B243=0, "-", B230/B243)</f>
        <v>0</v>
      </c>
      <c r="D230" s="55">
        <v>0</v>
      </c>
      <c r="E230" s="119">
        <f>IF(D243=0, "-", D230/D243)</f>
        <v>0</v>
      </c>
      <c r="F230" s="128">
        <v>3</v>
      </c>
      <c r="G230" s="127">
        <f>IF(F243=0, "-", F230/F243)</f>
        <v>4.8939641109298528E-3</v>
      </c>
      <c r="H230" s="55">
        <v>4</v>
      </c>
      <c r="I230" s="119">
        <f>IF(H243=0, "-", H230/H243)</f>
        <v>3.6934441366574329E-3</v>
      </c>
      <c r="J230" s="118" t="str">
        <f t="shared" si="18"/>
        <v>-</v>
      </c>
      <c r="K230" s="119">
        <f t="shared" si="19"/>
        <v>-0.25</v>
      </c>
    </row>
    <row r="231" spans="1:11" ht="15" x14ac:dyDescent="0.25">
      <c r="A231" s="20" t="s">
        <v>345</v>
      </c>
      <c r="B231" s="55">
        <v>8</v>
      </c>
      <c r="C231" s="127">
        <f>IF(B243=0, "-", B231/B243)</f>
        <v>4.2105263157894736E-2</v>
      </c>
      <c r="D231" s="55">
        <v>13</v>
      </c>
      <c r="E231" s="119">
        <f>IF(D243=0, "-", D231/D243)</f>
        <v>6.7010309278350513E-2</v>
      </c>
      <c r="F231" s="128">
        <v>37</v>
      </c>
      <c r="G231" s="127">
        <f>IF(F243=0, "-", F231/F243)</f>
        <v>6.0358890701468187E-2</v>
      </c>
      <c r="H231" s="55">
        <v>56</v>
      </c>
      <c r="I231" s="119">
        <f>IF(H243=0, "-", H231/H243)</f>
        <v>5.1708217913204062E-2</v>
      </c>
      <c r="J231" s="118">
        <f t="shared" si="18"/>
        <v>-0.38461538461538464</v>
      </c>
      <c r="K231" s="119">
        <f t="shared" si="19"/>
        <v>-0.3392857142857143</v>
      </c>
    </row>
    <row r="232" spans="1:11" ht="15" x14ac:dyDescent="0.25">
      <c r="A232" s="20" t="s">
        <v>346</v>
      </c>
      <c r="B232" s="55">
        <v>1</v>
      </c>
      <c r="C232" s="127">
        <f>IF(B243=0, "-", B232/B243)</f>
        <v>5.263157894736842E-3</v>
      </c>
      <c r="D232" s="55">
        <v>0</v>
      </c>
      <c r="E232" s="119">
        <f>IF(D243=0, "-", D232/D243)</f>
        <v>0</v>
      </c>
      <c r="F232" s="128">
        <v>1</v>
      </c>
      <c r="G232" s="127">
        <f>IF(F243=0, "-", F232/F243)</f>
        <v>1.6313213703099511E-3</v>
      </c>
      <c r="H232" s="55">
        <v>1</v>
      </c>
      <c r="I232" s="119">
        <f>IF(H243=0, "-", H232/H243)</f>
        <v>9.2336103416435823E-4</v>
      </c>
      <c r="J232" s="118" t="str">
        <f t="shared" si="18"/>
        <v>-</v>
      </c>
      <c r="K232" s="119">
        <f t="shared" si="19"/>
        <v>0</v>
      </c>
    </row>
    <row r="233" spans="1:11" ht="15" x14ac:dyDescent="0.25">
      <c r="A233" s="20" t="s">
        <v>347</v>
      </c>
      <c r="B233" s="55">
        <v>0</v>
      </c>
      <c r="C233" s="127">
        <f>IF(B243=0, "-", B233/B243)</f>
        <v>0</v>
      </c>
      <c r="D233" s="55">
        <v>1</v>
      </c>
      <c r="E233" s="119">
        <f>IF(D243=0, "-", D233/D243)</f>
        <v>5.1546391752577319E-3</v>
      </c>
      <c r="F233" s="128">
        <v>0</v>
      </c>
      <c r="G233" s="127">
        <f>IF(F243=0, "-", F233/F243)</f>
        <v>0</v>
      </c>
      <c r="H233" s="55">
        <v>2</v>
      </c>
      <c r="I233" s="119">
        <f>IF(H243=0, "-", H233/H243)</f>
        <v>1.8467220683287165E-3</v>
      </c>
      <c r="J233" s="118">
        <f t="shared" si="18"/>
        <v>-1</v>
      </c>
      <c r="K233" s="119">
        <f t="shared" si="19"/>
        <v>-1</v>
      </c>
    </row>
    <row r="234" spans="1:11" ht="15" x14ac:dyDescent="0.25">
      <c r="A234" s="20" t="s">
        <v>348</v>
      </c>
      <c r="B234" s="55">
        <v>1</v>
      </c>
      <c r="C234" s="127">
        <f>IF(B243=0, "-", B234/B243)</f>
        <v>5.263157894736842E-3</v>
      </c>
      <c r="D234" s="55">
        <v>0</v>
      </c>
      <c r="E234" s="119">
        <f>IF(D243=0, "-", D234/D243)</f>
        <v>0</v>
      </c>
      <c r="F234" s="128">
        <v>3</v>
      </c>
      <c r="G234" s="127">
        <f>IF(F243=0, "-", F234/F243)</f>
        <v>4.8939641109298528E-3</v>
      </c>
      <c r="H234" s="55">
        <v>1</v>
      </c>
      <c r="I234" s="119">
        <f>IF(H243=0, "-", H234/H243)</f>
        <v>9.2336103416435823E-4</v>
      </c>
      <c r="J234" s="118" t="str">
        <f t="shared" si="18"/>
        <v>-</v>
      </c>
      <c r="K234" s="119">
        <f t="shared" si="19"/>
        <v>2</v>
      </c>
    </row>
    <row r="235" spans="1:11" ht="15" x14ac:dyDescent="0.25">
      <c r="A235" s="20" t="s">
        <v>349</v>
      </c>
      <c r="B235" s="55">
        <v>70</v>
      </c>
      <c r="C235" s="127">
        <f>IF(B243=0, "-", B235/B243)</f>
        <v>0.36842105263157893</v>
      </c>
      <c r="D235" s="55">
        <v>106</v>
      </c>
      <c r="E235" s="119">
        <f>IF(D243=0, "-", D235/D243)</f>
        <v>0.54639175257731953</v>
      </c>
      <c r="F235" s="128">
        <v>240</v>
      </c>
      <c r="G235" s="127">
        <f>IF(F243=0, "-", F235/F243)</f>
        <v>0.39151712887438828</v>
      </c>
      <c r="H235" s="55">
        <v>511</v>
      </c>
      <c r="I235" s="119">
        <f>IF(H243=0, "-", H235/H243)</f>
        <v>0.47183748845798706</v>
      </c>
      <c r="J235" s="118">
        <f t="shared" si="18"/>
        <v>-0.33962264150943394</v>
      </c>
      <c r="K235" s="119">
        <f t="shared" si="19"/>
        <v>-0.53033268101761255</v>
      </c>
    </row>
    <row r="236" spans="1:11" ht="15" x14ac:dyDescent="0.25">
      <c r="A236" s="20" t="s">
        <v>350</v>
      </c>
      <c r="B236" s="55">
        <v>15</v>
      </c>
      <c r="C236" s="127">
        <f>IF(B243=0, "-", B236/B243)</f>
        <v>7.8947368421052627E-2</v>
      </c>
      <c r="D236" s="55">
        <v>29</v>
      </c>
      <c r="E236" s="119">
        <f>IF(D243=0, "-", D236/D243)</f>
        <v>0.14948453608247422</v>
      </c>
      <c r="F236" s="128">
        <v>56</v>
      </c>
      <c r="G236" s="127">
        <f>IF(F243=0, "-", F236/F243)</f>
        <v>9.1353996737357265E-2</v>
      </c>
      <c r="H236" s="55">
        <v>119</v>
      </c>
      <c r="I236" s="119">
        <f>IF(H243=0, "-", H236/H243)</f>
        <v>0.10987996306555864</v>
      </c>
      <c r="J236" s="118">
        <f t="shared" si="18"/>
        <v>-0.48275862068965519</v>
      </c>
      <c r="K236" s="119">
        <f t="shared" si="19"/>
        <v>-0.52941176470588236</v>
      </c>
    </row>
    <row r="237" spans="1:11" ht="15" x14ac:dyDescent="0.25">
      <c r="A237" s="20" t="s">
        <v>351</v>
      </c>
      <c r="B237" s="55">
        <v>4</v>
      </c>
      <c r="C237" s="127">
        <f>IF(B243=0, "-", B237/B243)</f>
        <v>2.1052631578947368E-2</v>
      </c>
      <c r="D237" s="55">
        <v>3</v>
      </c>
      <c r="E237" s="119">
        <f>IF(D243=0, "-", D237/D243)</f>
        <v>1.5463917525773196E-2</v>
      </c>
      <c r="F237" s="128">
        <v>13</v>
      </c>
      <c r="G237" s="127">
        <f>IF(F243=0, "-", F237/F243)</f>
        <v>2.1207177814029365E-2</v>
      </c>
      <c r="H237" s="55">
        <v>20</v>
      </c>
      <c r="I237" s="119">
        <f>IF(H243=0, "-", H237/H243)</f>
        <v>1.8467220683287166E-2</v>
      </c>
      <c r="J237" s="118">
        <f t="shared" si="18"/>
        <v>0.33333333333333331</v>
      </c>
      <c r="K237" s="119">
        <f t="shared" si="19"/>
        <v>-0.35</v>
      </c>
    </row>
    <row r="238" spans="1:11" ht="15" x14ac:dyDescent="0.25">
      <c r="A238" s="20" t="s">
        <v>352</v>
      </c>
      <c r="B238" s="55">
        <v>0</v>
      </c>
      <c r="C238" s="127">
        <f>IF(B243=0, "-", B238/B243)</f>
        <v>0</v>
      </c>
      <c r="D238" s="55">
        <v>0</v>
      </c>
      <c r="E238" s="119">
        <f>IF(D243=0, "-", D238/D243)</f>
        <v>0</v>
      </c>
      <c r="F238" s="128">
        <v>0</v>
      </c>
      <c r="G238" s="127">
        <f>IF(F243=0, "-", F238/F243)</f>
        <v>0</v>
      </c>
      <c r="H238" s="55">
        <v>3</v>
      </c>
      <c r="I238" s="119">
        <f>IF(H243=0, "-", H238/H243)</f>
        <v>2.7700831024930748E-3</v>
      </c>
      <c r="J238" s="118" t="str">
        <f t="shared" si="18"/>
        <v>-</v>
      </c>
      <c r="K238" s="119">
        <f t="shared" si="19"/>
        <v>-1</v>
      </c>
    </row>
    <row r="239" spans="1:11" ht="15" x14ac:dyDescent="0.25">
      <c r="A239" s="20" t="s">
        <v>353</v>
      </c>
      <c r="B239" s="55">
        <v>2</v>
      </c>
      <c r="C239" s="127">
        <f>IF(B243=0, "-", B239/B243)</f>
        <v>1.0526315789473684E-2</v>
      </c>
      <c r="D239" s="55">
        <v>4</v>
      </c>
      <c r="E239" s="119">
        <f>IF(D243=0, "-", D239/D243)</f>
        <v>2.0618556701030927E-2</v>
      </c>
      <c r="F239" s="128">
        <v>14</v>
      </c>
      <c r="G239" s="127">
        <f>IF(F243=0, "-", F239/F243)</f>
        <v>2.2838499184339316E-2</v>
      </c>
      <c r="H239" s="55">
        <v>22</v>
      </c>
      <c r="I239" s="119">
        <f>IF(H243=0, "-", H239/H243)</f>
        <v>2.0313942751615882E-2</v>
      </c>
      <c r="J239" s="118">
        <f t="shared" si="18"/>
        <v>-0.5</v>
      </c>
      <c r="K239" s="119">
        <f t="shared" si="19"/>
        <v>-0.36363636363636365</v>
      </c>
    </row>
    <row r="240" spans="1:11" ht="15" x14ac:dyDescent="0.25">
      <c r="A240" s="20" t="s">
        <v>354</v>
      </c>
      <c r="B240" s="55">
        <v>7</v>
      </c>
      <c r="C240" s="127">
        <f>IF(B243=0, "-", B240/B243)</f>
        <v>3.6842105263157891E-2</v>
      </c>
      <c r="D240" s="55">
        <v>4</v>
      </c>
      <c r="E240" s="119">
        <f>IF(D243=0, "-", D240/D243)</f>
        <v>2.0618556701030927E-2</v>
      </c>
      <c r="F240" s="128">
        <v>27</v>
      </c>
      <c r="G240" s="127">
        <f>IF(F243=0, "-", F240/F243)</f>
        <v>4.4045676998368678E-2</v>
      </c>
      <c r="H240" s="55">
        <v>25</v>
      </c>
      <c r="I240" s="119">
        <f>IF(H243=0, "-", H240/H243)</f>
        <v>2.3084025854108958E-2</v>
      </c>
      <c r="J240" s="118">
        <f t="shared" si="18"/>
        <v>0.75</v>
      </c>
      <c r="K240" s="119">
        <f t="shared" si="19"/>
        <v>0.08</v>
      </c>
    </row>
    <row r="241" spans="1:11" ht="15" x14ac:dyDescent="0.25">
      <c r="A241" s="20" t="s">
        <v>355</v>
      </c>
      <c r="B241" s="55">
        <v>12</v>
      </c>
      <c r="C241" s="127">
        <f>IF(B243=0, "-", B241/B243)</f>
        <v>6.3157894736842107E-2</v>
      </c>
      <c r="D241" s="55">
        <v>0</v>
      </c>
      <c r="E241" s="119">
        <f>IF(D243=0, "-", D241/D243)</f>
        <v>0</v>
      </c>
      <c r="F241" s="128">
        <v>26</v>
      </c>
      <c r="G241" s="127">
        <f>IF(F243=0, "-", F241/F243)</f>
        <v>4.2414355628058731E-2</v>
      </c>
      <c r="H241" s="55">
        <v>0</v>
      </c>
      <c r="I241" s="119">
        <f>IF(H243=0, "-", H241/H243)</f>
        <v>0</v>
      </c>
      <c r="J241" s="118" t="str">
        <f t="shared" si="18"/>
        <v>-</v>
      </c>
      <c r="K241" s="119" t="str">
        <f t="shared" si="19"/>
        <v>-</v>
      </c>
    </row>
    <row r="242" spans="1:11" x14ac:dyDescent="0.2">
      <c r="A242" s="129"/>
      <c r="B242" s="82"/>
      <c r="D242" s="82"/>
      <c r="E242" s="86"/>
      <c r="F242" s="130"/>
      <c r="H242" s="82"/>
      <c r="I242" s="86"/>
      <c r="J242" s="85"/>
      <c r="K242" s="86"/>
    </row>
    <row r="243" spans="1:11" s="38" customFormat="1" x14ac:dyDescent="0.2">
      <c r="A243" s="131" t="s">
        <v>356</v>
      </c>
      <c r="B243" s="32">
        <f>SUM(B222:B242)</f>
        <v>190</v>
      </c>
      <c r="C243" s="132">
        <f>B243/29302</f>
        <v>6.4841990307828818E-3</v>
      </c>
      <c r="D243" s="32">
        <f>SUM(D222:D242)</f>
        <v>194</v>
      </c>
      <c r="E243" s="133">
        <f>D243/33924</f>
        <v>5.718665251739182E-3</v>
      </c>
      <c r="F243" s="121">
        <f>SUM(F222:F242)</f>
        <v>613</v>
      </c>
      <c r="G243" s="134">
        <f>F243/119606</f>
        <v>5.1251609451030888E-3</v>
      </c>
      <c r="H243" s="32">
        <f>SUM(H222:H242)</f>
        <v>1083</v>
      </c>
      <c r="I243" s="133">
        <f>H243/157800</f>
        <v>6.8631178707224336E-3</v>
      </c>
      <c r="J243" s="35">
        <f>IF(D243=0, "-", IF((B243-D243)/D243&lt;10, (B243-D243)/D243, "&gt;999%"))</f>
        <v>-2.0618556701030927E-2</v>
      </c>
      <c r="K243" s="36">
        <f>IF(H243=0, "-", IF((F243-H243)/H243&lt;10, (F243-H243)/H243, "&gt;999%"))</f>
        <v>-0.4339796860572484</v>
      </c>
    </row>
    <row r="244" spans="1:11" x14ac:dyDescent="0.2">
      <c r="B244" s="130"/>
      <c r="D244" s="130"/>
      <c r="F244" s="130"/>
      <c r="H244" s="130"/>
    </row>
    <row r="245" spans="1:11" x14ac:dyDescent="0.2">
      <c r="A245" s="123" t="s">
        <v>357</v>
      </c>
      <c r="B245" s="124" t="s">
        <v>169</v>
      </c>
      <c r="C245" s="125" t="s">
        <v>170</v>
      </c>
      <c r="D245" s="124" t="s">
        <v>169</v>
      </c>
      <c r="E245" s="126" t="s">
        <v>170</v>
      </c>
      <c r="F245" s="125" t="s">
        <v>169</v>
      </c>
      <c r="G245" s="125" t="s">
        <v>170</v>
      </c>
      <c r="H245" s="124" t="s">
        <v>169</v>
      </c>
      <c r="I245" s="126" t="s">
        <v>170</v>
      </c>
      <c r="J245" s="124"/>
      <c r="K245" s="126"/>
    </row>
    <row r="246" spans="1:11" ht="15" x14ac:dyDescent="0.25">
      <c r="A246" s="20" t="s">
        <v>358</v>
      </c>
      <c r="B246" s="55">
        <v>1</v>
      </c>
      <c r="C246" s="127">
        <f>IF(B264=0, "-", B246/B264)</f>
        <v>3.2258064516129031E-2</v>
      </c>
      <c r="D246" s="55">
        <v>6</v>
      </c>
      <c r="E246" s="119">
        <f>IF(D264=0, "-", D246/D264)</f>
        <v>0.10169491525423729</v>
      </c>
      <c r="F246" s="128">
        <v>9</v>
      </c>
      <c r="G246" s="127">
        <f>IF(F264=0, "-", F246/F264)</f>
        <v>4.4776119402985072E-2</v>
      </c>
      <c r="H246" s="55">
        <v>16</v>
      </c>
      <c r="I246" s="119">
        <f>IF(H264=0, "-", H246/H264)</f>
        <v>4.878048780487805E-2</v>
      </c>
      <c r="J246" s="118">
        <f t="shared" ref="J246:J262" si="20">IF(D246=0, "-", IF((B246-D246)/D246&lt;10, (B246-D246)/D246, "&gt;999%"))</f>
        <v>-0.83333333333333337</v>
      </c>
      <c r="K246" s="119">
        <f t="shared" ref="K246:K262" si="21">IF(H246=0, "-", IF((F246-H246)/H246&lt;10, (F246-H246)/H246, "&gt;999%"))</f>
        <v>-0.4375</v>
      </c>
    </row>
    <row r="247" spans="1:11" ht="15" x14ac:dyDescent="0.25">
      <c r="A247" s="20" t="s">
        <v>359</v>
      </c>
      <c r="B247" s="55">
        <v>1</v>
      </c>
      <c r="C247" s="127">
        <f>IF(B264=0, "-", B247/B264)</f>
        <v>3.2258064516129031E-2</v>
      </c>
      <c r="D247" s="55">
        <v>0</v>
      </c>
      <c r="E247" s="119">
        <f>IF(D264=0, "-", D247/D264)</f>
        <v>0</v>
      </c>
      <c r="F247" s="128">
        <v>1</v>
      </c>
      <c r="G247" s="127">
        <f>IF(F264=0, "-", F247/F264)</f>
        <v>4.9751243781094526E-3</v>
      </c>
      <c r="H247" s="55">
        <v>2</v>
      </c>
      <c r="I247" s="119">
        <f>IF(H264=0, "-", H247/H264)</f>
        <v>6.0975609756097563E-3</v>
      </c>
      <c r="J247" s="118" t="str">
        <f t="shared" si="20"/>
        <v>-</v>
      </c>
      <c r="K247" s="119">
        <f t="shared" si="21"/>
        <v>-0.5</v>
      </c>
    </row>
    <row r="248" spans="1:11" ht="15" x14ac:dyDescent="0.25">
      <c r="A248" s="20" t="s">
        <v>360</v>
      </c>
      <c r="B248" s="55">
        <v>1</v>
      </c>
      <c r="C248" s="127">
        <f>IF(B264=0, "-", B248/B264)</f>
        <v>3.2258064516129031E-2</v>
      </c>
      <c r="D248" s="55">
        <v>2</v>
      </c>
      <c r="E248" s="119">
        <f>IF(D264=0, "-", D248/D264)</f>
        <v>3.3898305084745763E-2</v>
      </c>
      <c r="F248" s="128">
        <v>13</v>
      </c>
      <c r="G248" s="127">
        <f>IF(F264=0, "-", F248/F264)</f>
        <v>6.4676616915422883E-2</v>
      </c>
      <c r="H248" s="55">
        <v>14</v>
      </c>
      <c r="I248" s="119">
        <f>IF(H264=0, "-", H248/H264)</f>
        <v>4.2682926829268296E-2</v>
      </c>
      <c r="J248" s="118">
        <f t="shared" si="20"/>
        <v>-0.5</v>
      </c>
      <c r="K248" s="119">
        <f t="shared" si="21"/>
        <v>-7.1428571428571425E-2</v>
      </c>
    </row>
    <row r="249" spans="1:11" ht="15" x14ac:dyDescent="0.25">
      <c r="A249" s="20" t="s">
        <v>361</v>
      </c>
      <c r="B249" s="55">
        <v>0</v>
      </c>
      <c r="C249" s="127">
        <f>IF(B264=0, "-", B249/B264)</f>
        <v>0</v>
      </c>
      <c r="D249" s="55">
        <v>0</v>
      </c>
      <c r="E249" s="119">
        <f>IF(D264=0, "-", D249/D264)</f>
        <v>0</v>
      </c>
      <c r="F249" s="128">
        <v>8</v>
      </c>
      <c r="G249" s="127">
        <f>IF(F264=0, "-", F249/F264)</f>
        <v>3.9800995024875621E-2</v>
      </c>
      <c r="H249" s="55">
        <v>4</v>
      </c>
      <c r="I249" s="119">
        <f>IF(H264=0, "-", H249/H264)</f>
        <v>1.2195121951219513E-2</v>
      </c>
      <c r="J249" s="118" t="str">
        <f t="shared" si="20"/>
        <v>-</v>
      </c>
      <c r="K249" s="119">
        <f t="shared" si="21"/>
        <v>1</v>
      </c>
    </row>
    <row r="250" spans="1:11" ht="15" x14ac:dyDescent="0.25">
      <c r="A250" s="20" t="s">
        <v>362</v>
      </c>
      <c r="B250" s="55">
        <v>11</v>
      </c>
      <c r="C250" s="127">
        <f>IF(B264=0, "-", B250/B264)</f>
        <v>0.35483870967741937</v>
      </c>
      <c r="D250" s="55">
        <v>3</v>
      </c>
      <c r="E250" s="119">
        <f>IF(D264=0, "-", D250/D264)</f>
        <v>5.0847457627118647E-2</v>
      </c>
      <c r="F250" s="128">
        <v>29</v>
      </c>
      <c r="G250" s="127">
        <f>IF(F264=0, "-", F250/F264)</f>
        <v>0.14427860696517414</v>
      </c>
      <c r="H250" s="55">
        <v>22</v>
      </c>
      <c r="I250" s="119">
        <f>IF(H264=0, "-", H250/H264)</f>
        <v>6.7073170731707321E-2</v>
      </c>
      <c r="J250" s="118">
        <f t="shared" si="20"/>
        <v>2.6666666666666665</v>
      </c>
      <c r="K250" s="119">
        <f t="shared" si="21"/>
        <v>0.31818181818181818</v>
      </c>
    </row>
    <row r="251" spans="1:11" ht="15" x14ac:dyDescent="0.25">
      <c r="A251" s="20" t="s">
        <v>363</v>
      </c>
      <c r="B251" s="55">
        <v>2</v>
      </c>
      <c r="C251" s="127">
        <f>IF(B264=0, "-", B251/B264)</f>
        <v>6.4516129032258063E-2</v>
      </c>
      <c r="D251" s="55">
        <v>0</v>
      </c>
      <c r="E251" s="119">
        <f>IF(D264=0, "-", D251/D264)</f>
        <v>0</v>
      </c>
      <c r="F251" s="128">
        <v>7</v>
      </c>
      <c r="G251" s="127">
        <f>IF(F264=0, "-", F251/F264)</f>
        <v>3.482587064676617E-2</v>
      </c>
      <c r="H251" s="55">
        <v>4</v>
      </c>
      <c r="I251" s="119">
        <f>IF(H264=0, "-", H251/H264)</f>
        <v>1.2195121951219513E-2</v>
      </c>
      <c r="J251" s="118" t="str">
        <f t="shared" si="20"/>
        <v>-</v>
      </c>
      <c r="K251" s="119">
        <f t="shared" si="21"/>
        <v>0.75</v>
      </c>
    </row>
    <row r="252" spans="1:11" ht="15" x14ac:dyDescent="0.25">
      <c r="A252" s="20" t="s">
        <v>364</v>
      </c>
      <c r="B252" s="55">
        <v>3</v>
      </c>
      <c r="C252" s="127">
        <f>IF(B264=0, "-", B252/B264)</f>
        <v>9.6774193548387094E-2</v>
      </c>
      <c r="D252" s="55">
        <v>6</v>
      </c>
      <c r="E252" s="119">
        <f>IF(D264=0, "-", D252/D264)</f>
        <v>0.10169491525423729</v>
      </c>
      <c r="F252" s="128">
        <v>31</v>
      </c>
      <c r="G252" s="127">
        <f>IF(F264=0, "-", F252/F264)</f>
        <v>0.15422885572139303</v>
      </c>
      <c r="H252" s="55">
        <v>33</v>
      </c>
      <c r="I252" s="119">
        <f>IF(H264=0, "-", H252/H264)</f>
        <v>0.10060975609756098</v>
      </c>
      <c r="J252" s="118">
        <f t="shared" si="20"/>
        <v>-0.5</v>
      </c>
      <c r="K252" s="119">
        <f t="shared" si="21"/>
        <v>-6.0606060606060608E-2</v>
      </c>
    </row>
    <row r="253" spans="1:11" ht="15" x14ac:dyDescent="0.25">
      <c r="A253" s="20" t="s">
        <v>365</v>
      </c>
      <c r="B253" s="55">
        <v>0</v>
      </c>
      <c r="C253" s="127">
        <f>IF(B264=0, "-", B253/B264)</f>
        <v>0</v>
      </c>
      <c r="D253" s="55">
        <v>0</v>
      </c>
      <c r="E253" s="119">
        <f>IF(D264=0, "-", D253/D264)</f>
        <v>0</v>
      </c>
      <c r="F253" s="128">
        <v>0</v>
      </c>
      <c r="G253" s="127">
        <f>IF(F264=0, "-", F253/F264)</f>
        <v>0</v>
      </c>
      <c r="H253" s="55">
        <v>1</v>
      </c>
      <c r="I253" s="119">
        <f>IF(H264=0, "-", H253/H264)</f>
        <v>3.0487804878048782E-3</v>
      </c>
      <c r="J253" s="118" t="str">
        <f t="shared" si="20"/>
        <v>-</v>
      </c>
      <c r="K253" s="119">
        <f t="shared" si="21"/>
        <v>-1</v>
      </c>
    </row>
    <row r="254" spans="1:11" ht="15" x14ac:dyDescent="0.25">
      <c r="A254" s="20" t="s">
        <v>366</v>
      </c>
      <c r="B254" s="55">
        <v>1</v>
      </c>
      <c r="C254" s="127">
        <f>IF(B264=0, "-", B254/B264)</f>
        <v>3.2258064516129031E-2</v>
      </c>
      <c r="D254" s="55">
        <v>5</v>
      </c>
      <c r="E254" s="119">
        <f>IF(D264=0, "-", D254/D264)</f>
        <v>8.4745762711864403E-2</v>
      </c>
      <c r="F254" s="128">
        <v>10</v>
      </c>
      <c r="G254" s="127">
        <f>IF(F264=0, "-", F254/F264)</f>
        <v>4.975124378109453E-2</v>
      </c>
      <c r="H254" s="55">
        <v>21</v>
      </c>
      <c r="I254" s="119">
        <f>IF(H264=0, "-", H254/H264)</f>
        <v>6.402439024390244E-2</v>
      </c>
      <c r="J254" s="118">
        <f t="shared" si="20"/>
        <v>-0.8</v>
      </c>
      <c r="K254" s="119">
        <f t="shared" si="21"/>
        <v>-0.52380952380952384</v>
      </c>
    </row>
    <row r="255" spans="1:11" ht="15" x14ac:dyDescent="0.25">
      <c r="A255" s="20" t="s">
        <v>367</v>
      </c>
      <c r="B255" s="55">
        <v>0</v>
      </c>
      <c r="C255" s="127">
        <f>IF(B264=0, "-", B255/B264)</f>
        <v>0</v>
      </c>
      <c r="D255" s="55">
        <v>1</v>
      </c>
      <c r="E255" s="119">
        <f>IF(D264=0, "-", D255/D264)</f>
        <v>1.6949152542372881E-2</v>
      </c>
      <c r="F255" s="128">
        <v>7</v>
      </c>
      <c r="G255" s="127">
        <f>IF(F264=0, "-", F255/F264)</f>
        <v>3.482587064676617E-2</v>
      </c>
      <c r="H255" s="55">
        <v>6</v>
      </c>
      <c r="I255" s="119">
        <f>IF(H264=0, "-", H255/H264)</f>
        <v>1.8292682926829267E-2</v>
      </c>
      <c r="J255" s="118">
        <f t="shared" si="20"/>
        <v>-1</v>
      </c>
      <c r="K255" s="119">
        <f t="shared" si="21"/>
        <v>0.16666666666666666</v>
      </c>
    </row>
    <row r="256" spans="1:11" ht="15" x14ac:dyDescent="0.25">
      <c r="A256" s="20" t="s">
        <v>368</v>
      </c>
      <c r="B256" s="55">
        <v>1</v>
      </c>
      <c r="C256" s="127">
        <f>IF(B264=0, "-", B256/B264)</f>
        <v>3.2258064516129031E-2</v>
      </c>
      <c r="D256" s="55">
        <v>3</v>
      </c>
      <c r="E256" s="119">
        <f>IF(D264=0, "-", D256/D264)</f>
        <v>5.0847457627118647E-2</v>
      </c>
      <c r="F256" s="128">
        <v>6</v>
      </c>
      <c r="G256" s="127">
        <f>IF(F264=0, "-", F256/F264)</f>
        <v>2.9850746268656716E-2</v>
      </c>
      <c r="H256" s="55">
        <v>15</v>
      </c>
      <c r="I256" s="119">
        <f>IF(H264=0, "-", H256/H264)</f>
        <v>4.573170731707317E-2</v>
      </c>
      <c r="J256" s="118">
        <f t="shared" si="20"/>
        <v>-0.66666666666666663</v>
      </c>
      <c r="K256" s="119">
        <f t="shared" si="21"/>
        <v>-0.6</v>
      </c>
    </row>
    <row r="257" spans="1:11" ht="15" x14ac:dyDescent="0.25">
      <c r="A257" s="20" t="s">
        <v>369</v>
      </c>
      <c r="B257" s="55">
        <v>1</v>
      </c>
      <c r="C257" s="127">
        <f>IF(B264=0, "-", B257/B264)</f>
        <v>3.2258064516129031E-2</v>
      </c>
      <c r="D257" s="55">
        <v>5</v>
      </c>
      <c r="E257" s="119">
        <f>IF(D264=0, "-", D257/D264)</f>
        <v>8.4745762711864403E-2</v>
      </c>
      <c r="F257" s="128">
        <v>10</v>
      </c>
      <c r="G257" s="127">
        <f>IF(F264=0, "-", F257/F264)</f>
        <v>4.975124378109453E-2</v>
      </c>
      <c r="H257" s="55">
        <v>30</v>
      </c>
      <c r="I257" s="119">
        <f>IF(H264=0, "-", H257/H264)</f>
        <v>9.1463414634146339E-2</v>
      </c>
      <c r="J257" s="118">
        <f t="shared" si="20"/>
        <v>-0.8</v>
      </c>
      <c r="K257" s="119">
        <f t="shared" si="21"/>
        <v>-0.66666666666666663</v>
      </c>
    </row>
    <row r="258" spans="1:11" ht="15" x14ac:dyDescent="0.25">
      <c r="A258" s="20" t="s">
        <v>370</v>
      </c>
      <c r="B258" s="55">
        <v>0</v>
      </c>
      <c r="C258" s="127">
        <f>IF(B264=0, "-", B258/B264)</f>
        <v>0</v>
      </c>
      <c r="D258" s="55">
        <v>6</v>
      </c>
      <c r="E258" s="119">
        <f>IF(D264=0, "-", D258/D264)</f>
        <v>0.10169491525423729</v>
      </c>
      <c r="F258" s="128">
        <v>3</v>
      </c>
      <c r="G258" s="127">
        <f>IF(F264=0, "-", F258/F264)</f>
        <v>1.4925373134328358E-2</v>
      </c>
      <c r="H258" s="55">
        <v>16</v>
      </c>
      <c r="I258" s="119">
        <f>IF(H264=0, "-", H258/H264)</f>
        <v>4.878048780487805E-2</v>
      </c>
      <c r="J258" s="118">
        <f t="shared" si="20"/>
        <v>-1</v>
      </c>
      <c r="K258" s="119">
        <f t="shared" si="21"/>
        <v>-0.8125</v>
      </c>
    </row>
    <row r="259" spans="1:11" ht="15" x14ac:dyDescent="0.25">
      <c r="A259" s="20" t="s">
        <v>371</v>
      </c>
      <c r="B259" s="55">
        <v>0</v>
      </c>
      <c r="C259" s="127">
        <f>IF(B264=0, "-", B259/B264)</f>
        <v>0</v>
      </c>
      <c r="D259" s="55">
        <v>0</v>
      </c>
      <c r="E259" s="119">
        <f>IF(D264=0, "-", D259/D264)</f>
        <v>0</v>
      </c>
      <c r="F259" s="128">
        <v>0</v>
      </c>
      <c r="G259" s="127">
        <f>IF(F264=0, "-", F259/F264)</f>
        <v>0</v>
      </c>
      <c r="H259" s="55">
        <v>6</v>
      </c>
      <c r="I259" s="119">
        <f>IF(H264=0, "-", H259/H264)</f>
        <v>1.8292682926829267E-2</v>
      </c>
      <c r="J259" s="118" t="str">
        <f t="shared" si="20"/>
        <v>-</v>
      </c>
      <c r="K259" s="119">
        <f t="shared" si="21"/>
        <v>-1</v>
      </c>
    </row>
    <row r="260" spans="1:11" ht="15" x14ac:dyDescent="0.25">
      <c r="A260" s="20" t="s">
        <v>372</v>
      </c>
      <c r="B260" s="55">
        <v>0</v>
      </c>
      <c r="C260" s="127">
        <f>IF(B264=0, "-", B260/B264)</f>
        <v>0</v>
      </c>
      <c r="D260" s="55">
        <v>0</v>
      </c>
      <c r="E260" s="119">
        <f>IF(D264=0, "-", D260/D264)</f>
        <v>0</v>
      </c>
      <c r="F260" s="128">
        <v>2</v>
      </c>
      <c r="G260" s="127">
        <f>IF(F264=0, "-", F260/F264)</f>
        <v>9.9502487562189053E-3</v>
      </c>
      <c r="H260" s="55">
        <v>1</v>
      </c>
      <c r="I260" s="119">
        <f>IF(H264=0, "-", H260/H264)</f>
        <v>3.0487804878048782E-3</v>
      </c>
      <c r="J260" s="118" t="str">
        <f t="shared" si="20"/>
        <v>-</v>
      </c>
      <c r="K260" s="119">
        <f t="shared" si="21"/>
        <v>1</v>
      </c>
    </row>
    <row r="261" spans="1:11" ht="15" x14ac:dyDescent="0.25">
      <c r="A261" s="20" t="s">
        <v>373</v>
      </c>
      <c r="B261" s="55">
        <v>9</v>
      </c>
      <c r="C261" s="127">
        <f>IF(B264=0, "-", B261/B264)</f>
        <v>0.29032258064516131</v>
      </c>
      <c r="D261" s="55">
        <v>20</v>
      </c>
      <c r="E261" s="119">
        <f>IF(D264=0, "-", D261/D264)</f>
        <v>0.33898305084745761</v>
      </c>
      <c r="F261" s="128">
        <v>64</v>
      </c>
      <c r="G261" s="127">
        <f>IF(F264=0, "-", F261/F264)</f>
        <v>0.31840796019900497</v>
      </c>
      <c r="H261" s="55">
        <v>132</v>
      </c>
      <c r="I261" s="119">
        <f>IF(H264=0, "-", H261/H264)</f>
        <v>0.40243902439024393</v>
      </c>
      <c r="J261" s="118">
        <f t="shared" si="20"/>
        <v>-0.55000000000000004</v>
      </c>
      <c r="K261" s="119">
        <f t="shared" si="21"/>
        <v>-0.51515151515151514</v>
      </c>
    </row>
    <row r="262" spans="1:11" ht="15" x14ac:dyDescent="0.25">
      <c r="A262" s="20" t="s">
        <v>374</v>
      </c>
      <c r="B262" s="55">
        <v>0</v>
      </c>
      <c r="C262" s="127">
        <f>IF(B264=0, "-", B262/B264)</f>
        <v>0</v>
      </c>
      <c r="D262" s="55">
        <v>2</v>
      </c>
      <c r="E262" s="119">
        <f>IF(D264=0, "-", D262/D264)</f>
        <v>3.3898305084745763E-2</v>
      </c>
      <c r="F262" s="128">
        <v>1</v>
      </c>
      <c r="G262" s="127">
        <f>IF(F264=0, "-", F262/F264)</f>
        <v>4.9751243781094526E-3</v>
      </c>
      <c r="H262" s="55">
        <v>5</v>
      </c>
      <c r="I262" s="119">
        <f>IF(H264=0, "-", H262/H264)</f>
        <v>1.524390243902439E-2</v>
      </c>
      <c r="J262" s="118">
        <f t="shared" si="20"/>
        <v>-1</v>
      </c>
      <c r="K262" s="119">
        <f t="shared" si="21"/>
        <v>-0.8</v>
      </c>
    </row>
    <row r="263" spans="1:11" x14ac:dyDescent="0.2">
      <c r="A263" s="129"/>
      <c r="B263" s="82"/>
      <c r="D263" s="82"/>
      <c r="E263" s="86"/>
      <c r="F263" s="130"/>
      <c r="H263" s="82"/>
      <c r="I263" s="86"/>
      <c r="J263" s="85"/>
      <c r="K263" s="86"/>
    </row>
    <row r="264" spans="1:11" s="38" customFormat="1" x14ac:dyDescent="0.2">
      <c r="A264" s="131" t="s">
        <v>375</v>
      </c>
      <c r="B264" s="32">
        <f>SUM(B246:B263)</f>
        <v>31</v>
      </c>
      <c r="C264" s="132">
        <f>B264/29302</f>
        <v>1.0579482629172071E-3</v>
      </c>
      <c r="D264" s="32">
        <f>SUM(D246:D263)</f>
        <v>59</v>
      </c>
      <c r="E264" s="133">
        <f>D264/33924</f>
        <v>1.7391817002711943E-3</v>
      </c>
      <c r="F264" s="121">
        <f>SUM(F246:F263)</f>
        <v>201</v>
      </c>
      <c r="G264" s="134">
        <f>F264/119606</f>
        <v>1.6805176997809475E-3</v>
      </c>
      <c r="H264" s="32">
        <f>SUM(H246:H263)</f>
        <v>328</v>
      </c>
      <c r="I264" s="133">
        <f>H264/157800</f>
        <v>2.0785804816223067E-3</v>
      </c>
      <c r="J264" s="35">
        <f>IF(D264=0, "-", IF((B264-D264)/D264&lt;10, (B264-D264)/D264, "&gt;999%"))</f>
        <v>-0.47457627118644069</v>
      </c>
      <c r="K264" s="36">
        <f>IF(H264=0, "-", IF((F264-H264)/H264&lt;10, (F264-H264)/H264, "&gt;999%"))</f>
        <v>-0.38719512195121952</v>
      </c>
    </row>
    <row r="265" spans="1:11" x14ac:dyDescent="0.2">
      <c r="B265" s="130"/>
      <c r="D265" s="130"/>
      <c r="F265" s="130"/>
      <c r="H265" s="130"/>
    </row>
    <row r="266" spans="1:11" s="38" customFormat="1" x14ac:dyDescent="0.2">
      <c r="A266" s="131" t="s">
        <v>376</v>
      </c>
      <c r="B266" s="32">
        <v>482</v>
      </c>
      <c r="C266" s="132">
        <f>B266/29302</f>
        <v>1.6449389120196573E-2</v>
      </c>
      <c r="D266" s="32">
        <v>517</v>
      </c>
      <c r="E266" s="133">
        <f>D266/33924</f>
        <v>1.5239948119325551E-2</v>
      </c>
      <c r="F266" s="121">
        <v>1883</v>
      </c>
      <c r="G266" s="134">
        <f>F266/119606</f>
        <v>1.5743357356654348E-2</v>
      </c>
      <c r="H266" s="32">
        <v>3021</v>
      </c>
      <c r="I266" s="133">
        <f>H266/157800</f>
        <v>1.9144486692015208E-2</v>
      </c>
      <c r="J266" s="35">
        <f>IF(D266=0, "-", IF((B266-D266)/D266&lt;10, (B266-D266)/D266, "&gt;999%"))</f>
        <v>-6.7698259187620888E-2</v>
      </c>
      <c r="K266" s="36">
        <f>IF(H266=0, "-", IF((F266-H266)/H266&lt;10, (F266-H266)/H266, "&gt;999%"))</f>
        <v>-0.3766964581264482</v>
      </c>
    </row>
    <row r="267" spans="1:11" x14ac:dyDescent="0.2">
      <c r="B267" s="130"/>
      <c r="D267" s="130"/>
      <c r="F267" s="130"/>
      <c r="H267" s="130"/>
    </row>
    <row r="268" spans="1:11" x14ac:dyDescent="0.2">
      <c r="A268" s="12" t="s">
        <v>377</v>
      </c>
      <c r="B268" s="32">
        <f>B272-B270</f>
        <v>5019</v>
      </c>
      <c r="C268" s="132">
        <f>B268/29302</f>
        <v>0.17128523650262781</v>
      </c>
      <c r="D268" s="32">
        <f>D272-D270</f>
        <v>8638</v>
      </c>
      <c r="E268" s="133">
        <f>D268/33924</f>
        <v>0.25462799198207758</v>
      </c>
      <c r="F268" s="121">
        <f>F272-F270</f>
        <v>25111</v>
      </c>
      <c r="G268" s="134">
        <f>F268/119606</f>
        <v>0.20994766148855409</v>
      </c>
      <c r="H268" s="32">
        <f>H272-H270</f>
        <v>42564</v>
      </c>
      <c r="I268" s="133">
        <f>H268/157800</f>
        <v>0.26973384030418252</v>
      </c>
      <c r="J268" s="35">
        <f>IF(D268=0, "-", IF((B268-D268)/D268&lt;10, (B268-D268)/D268, "&gt;999%"))</f>
        <v>-0.41896272285251218</v>
      </c>
      <c r="K268" s="36">
        <f>IF(H268=0, "-", IF((F268-H268)/H268&lt;10, (F268-H268)/H268, "&gt;999%"))</f>
        <v>-0.4100413494972277</v>
      </c>
    </row>
    <row r="269" spans="1:11" x14ac:dyDescent="0.2">
      <c r="A269" s="12"/>
      <c r="B269" s="32"/>
      <c r="C269" s="132"/>
      <c r="D269" s="32"/>
      <c r="E269" s="133"/>
      <c r="F269" s="121"/>
      <c r="G269" s="134"/>
      <c r="H269" s="32"/>
      <c r="I269" s="133"/>
      <c r="J269" s="35"/>
      <c r="K269" s="36"/>
    </row>
    <row r="270" spans="1:11" x14ac:dyDescent="0.2">
      <c r="A270" s="12" t="s">
        <v>378</v>
      </c>
      <c r="B270" s="32">
        <v>1896</v>
      </c>
      <c r="C270" s="132">
        <f>B270/29302</f>
        <v>6.4705480854549177E-2</v>
      </c>
      <c r="D270" s="32">
        <v>1589</v>
      </c>
      <c r="E270" s="133">
        <f>D270/33924</f>
        <v>4.6839995283575048E-2</v>
      </c>
      <c r="F270" s="121">
        <v>6647</v>
      </c>
      <c r="G270" s="134">
        <f>F270/119606</f>
        <v>5.5574135076835611E-2</v>
      </c>
      <c r="H270" s="32">
        <v>8281</v>
      </c>
      <c r="I270" s="133">
        <f>H270/157800</f>
        <v>5.2477820025348544E-2</v>
      </c>
      <c r="J270" s="35">
        <f>IF(D270=0, "-", IF((B270-D270)/D270&lt;10, (B270-D270)/D270, "&gt;999%"))</f>
        <v>0.19320327249842667</v>
      </c>
      <c r="K270" s="36">
        <f>IF(H270=0, "-", IF((F270-H270)/H270&lt;10, (F270-H270)/H270, "&gt;999%"))</f>
        <v>-0.1973191643521314</v>
      </c>
    </row>
    <row r="271" spans="1:11" x14ac:dyDescent="0.2">
      <c r="A271" s="12"/>
      <c r="B271" s="32"/>
      <c r="C271" s="132"/>
      <c r="D271" s="32"/>
      <c r="E271" s="133"/>
      <c r="F271" s="121"/>
      <c r="G271" s="134"/>
      <c r="H271" s="32"/>
      <c r="I271" s="133"/>
      <c r="J271" s="35"/>
      <c r="K271" s="36"/>
    </row>
    <row r="272" spans="1:11" x14ac:dyDescent="0.2">
      <c r="A272" s="12" t="s">
        <v>379</v>
      </c>
      <c r="B272" s="32">
        <v>6915</v>
      </c>
      <c r="C272" s="132">
        <f>B272/29302</f>
        <v>0.23599071735717697</v>
      </c>
      <c r="D272" s="32">
        <v>10227</v>
      </c>
      <c r="E272" s="133">
        <f>D272/33924</f>
        <v>0.30146798726565266</v>
      </c>
      <c r="F272" s="121">
        <v>31758</v>
      </c>
      <c r="G272" s="134">
        <f>F272/119606</f>
        <v>0.26552179656538971</v>
      </c>
      <c r="H272" s="32">
        <v>50845</v>
      </c>
      <c r="I272" s="133">
        <f>H272/157800</f>
        <v>0.32221166032953102</v>
      </c>
      <c r="J272" s="35">
        <f>IF(D272=0, "-", IF((B272-D272)/D272&lt;10, (B272-D272)/D272, "&gt;999%"))</f>
        <v>-0.32384863596362568</v>
      </c>
      <c r="K272" s="36">
        <f>IF(H272=0, "-", IF((F272-H272)/H272&lt;10, (F272-H272)/H272, "&gt;999%"))</f>
        <v>-0.37539581079752188</v>
      </c>
    </row>
  </sheetData>
  <mergeCells count="58">
    <mergeCell ref="B5:C5"/>
    <mergeCell ref="D5:E5"/>
    <mergeCell ref="F5:G5"/>
    <mergeCell ref="H5:I5"/>
    <mergeCell ref="B1:K1"/>
    <mergeCell ref="B2:K2"/>
    <mergeCell ref="B4:E4"/>
    <mergeCell ref="F4:I4"/>
    <mergeCell ref="J4:K4"/>
    <mergeCell ref="B16:E16"/>
    <mergeCell ref="F16:I16"/>
    <mergeCell ref="J16:K16"/>
    <mergeCell ref="B17:C17"/>
    <mergeCell ref="D17:E17"/>
    <mergeCell ref="F17:G17"/>
    <mergeCell ref="H17:I17"/>
    <mergeCell ref="B48:E48"/>
    <mergeCell ref="F48:I48"/>
    <mergeCell ref="J48:K48"/>
    <mergeCell ref="B49:C49"/>
    <mergeCell ref="D49:E49"/>
    <mergeCell ref="F49:G49"/>
    <mergeCell ref="H49:I49"/>
    <mergeCell ref="B91:E91"/>
    <mergeCell ref="F91:I91"/>
    <mergeCell ref="J91:K91"/>
    <mergeCell ref="B92:C92"/>
    <mergeCell ref="D92:E92"/>
    <mergeCell ref="F92:G92"/>
    <mergeCell ref="H92:I92"/>
    <mergeCell ref="B131:E131"/>
    <mergeCell ref="F131:I131"/>
    <mergeCell ref="J131:K131"/>
    <mergeCell ref="B132:C132"/>
    <mergeCell ref="D132:E132"/>
    <mergeCell ref="F132:G132"/>
    <mergeCell ref="H132:I132"/>
    <mergeCell ref="B155:E155"/>
    <mergeCell ref="F155:I155"/>
    <mergeCell ref="J155:K155"/>
    <mergeCell ref="B156:C156"/>
    <mergeCell ref="D156:E156"/>
    <mergeCell ref="F156:G156"/>
    <mergeCell ref="H156:I156"/>
    <mergeCell ref="B180:E180"/>
    <mergeCell ref="F180:I180"/>
    <mergeCell ref="J180:K180"/>
    <mergeCell ref="B181:C181"/>
    <mergeCell ref="D181:E181"/>
    <mergeCell ref="F181:G181"/>
    <mergeCell ref="H181:I181"/>
    <mergeCell ref="B205:E205"/>
    <mergeCell ref="F205:I205"/>
    <mergeCell ref="J205:K205"/>
    <mergeCell ref="B206:C206"/>
    <mergeCell ref="D206:E206"/>
    <mergeCell ref="F206:G206"/>
    <mergeCell ref="H206:I206"/>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7" max="16383" man="1"/>
    <brk id="90" max="16383" man="1"/>
    <brk id="130" max="16383" man="1"/>
    <brk id="179" max="16383" man="1"/>
    <brk id="204" max="16383" man="1"/>
    <brk id="24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77E95-B9DE-408F-AD66-D11FAD22635A}">
  <sheetPr>
    <pageSetUpPr fitToPage="1"/>
  </sheetPr>
  <dimension ref="A1:K50"/>
  <sheetViews>
    <sheetView tabSelected="1" workbookViewId="0">
      <selection activeCell="M1" sqref="M1"/>
    </sheetView>
  </sheetViews>
  <sheetFormatPr defaultRowHeight="12.75" x14ac:dyDescent="0.2"/>
  <cols>
    <col min="1" max="1" width="18.1406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380</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167</v>
      </c>
      <c r="G4" s="172"/>
      <c r="H4" s="172"/>
      <c r="I4" s="171"/>
      <c r="J4" s="170" t="s">
        <v>168</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169</v>
      </c>
      <c r="C6" s="125" t="s">
        <v>170</v>
      </c>
      <c r="D6" s="124" t="s">
        <v>169</v>
      </c>
      <c r="E6" s="126" t="s">
        <v>170</v>
      </c>
      <c r="F6" s="136" t="s">
        <v>169</v>
      </c>
      <c r="G6" s="125" t="s">
        <v>170</v>
      </c>
      <c r="H6" s="137" t="s">
        <v>169</v>
      </c>
      <c r="I6" s="126" t="s">
        <v>170</v>
      </c>
      <c r="J6" s="124"/>
      <c r="K6" s="126"/>
    </row>
    <row r="7" spans="1:11" x14ac:dyDescent="0.2">
      <c r="A7" s="20" t="s">
        <v>49</v>
      </c>
      <c r="B7" s="55">
        <v>13</v>
      </c>
      <c r="C7" s="138">
        <f>IF(B50=0, "-", B7/B50)</f>
        <v>1.8799710773680404E-3</v>
      </c>
      <c r="D7" s="55">
        <v>25</v>
      </c>
      <c r="E7" s="78">
        <f>IF(D50=0, "-", D7/D50)</f>
        <v>2.4445096313679476E-3</v>
      </c>
      <c r="F7" s="128">
        <v>88</v>
      </c>
      <c r="G7" s="138">
        <f>IF(F50=0, "-", F7/F50)</f>
        <v>2.7709553498331129E-3</v>
      </c>
      <c r="H7" s="55">
        <v>155</v>
      </c>
      <c r="I7" s="78">
        <f>IF(H50=0, "-", H7/H50)</f>
        <v>3.0484806765660342E-3</v>
      </c>
      <c r="J7" s="77">
        <f t="shared" ref="J7:J48" si="0">IF(D7=0, "-", IF((B7-D7)/D7&lt;10, (B7-D7)/D7, "&gt;999%"))</f>
        <v>-0.48</v>
      </c>
      <c r="K7" s="78">
        <f t="shared" ref="K7:K48" si="1">IF(H7=0, "-", IF((F7-H7)/H7&lt;10, (F7-H7)/H7, "&gt;999%"))</f>
        <v>-0.43225806451612903</v>
      </c>
    </row>
    <row r="8" spans="1:11" x14ac:dyDescent="0.2">
      <c r="A8" s="20" t="s">
        <v>50</v>
      </c>
      <c r="B8" s="55">
        <v>2</v>
      </c>
      <c r="C8" s="138">
        <f>IF(B50=0, "-", B8/B50)</f>
        <v>2.8922631959508316E-4</v>
      </c>
      <c r="D8" s="55">
        <v>1</v>
      </c>
      <c r="E8" s="78">
        <f>IF(D50=0, "-", D8/D50)</f>
        <v>9.77803852547179E-5</v>
      </c>
      <c r="F8" s="128">
        <v>2</v>
      </c>
      <c r="G8" s="138">
        <f>IF(F50=0, "-", F8/F50)</f>
        <v>6.297625795075257E-5</v>
      </c>
      <c r="H8" s="55">
        <v>8</v>
      </c>
      <c r="I8" s="78">
        <f>IF(H50=0, "-", H8/H50)</f>
        <v>1.573409381453437E-4</v>
      </c>
      <c r="J8" s="77">
        <f t="shared" si="0"/>
        <v>1</v>
      </c>
      <c r="K8" s="78">
        <f t="shared" si="1"/>
        <v>-0.75</v>
      </c>
    </row>
    <row r="9" spans="1:11" x14ac:dyDescent="0.2">
      <c r="A9" s="20" t="s">
        <v>51</v>
      </c>
      <c r="B9" s="55">
        <v>1</v>
      </c>
      <c r="C9" s="138">
        <f>IF(B50=0, "-", B9/B50)</f>
        <v>1.4461315979754158E-4</v>
      </c>
      <c r="D9" s="55">
        <v>6</v>
      </c>
      <c r="E9" s="78">
        <f>IF(D50=0, "-", D9/D50)</f>
        <v>5.8668231152830743E-4</v>
      </c>
      <c r="F9" s="128">
        <v>9</v>
      </c>
      <c r="G9" s="138">
        <f>IF(F50=0, "-", F9/F50)</f>
        <v>2.8339316077838654E-4</v>
      </c>
      <c r="H9" s="55">
        <v>16</v>
      </c>
      <c r="I9" s="78">
        <f>IF(H50=0, "-", H9/H50)</f>
        <v>3.146818762906874E-4</v>
      </c>
      <c r="J9" s="77">
        <f t="shared" si="0"/>
        <v>-0.83333333333333337</v>
      </c>
      <c r="K9" s="78">
        <f t="shared" si="1"/>
        <v>-0.4375</v>
      </c>
    </row>
    <row r="10" spans="1:11" x14ac:dyDescent="0.2">
      <c r="A10" s="20" t="s">
        <v>52</v>
      </c>
      <c r="B10" s="55">
        <v>203</v>
      </c>
      <c r="C10" s="138">
        <f>IF(B50=0, "-", B10/B50)</f>
        <v>2.9356471438900938E-2</v>
      </c>
      <c r="D10" s="55">
        <v>126</v>
      </c>
      <c r="E10" s="78">
        <f>IF(D50=0, "-", D10/D50)</f>
        <v>1.2320328542094456E-2</v>
      </c>
      <c r="F10" s="128">
        <v>546</v>
      </c>
      <c r="G10" s="138">
        <f>IF(F50=0, "-", F10/F50)</f>
        <v>1.7192518420555452E-2</v>
      </c>
      <c r="H10" s="55">
        <v>972</v>
      </c>
      <c r="I10" s="78">
        <f>IF(H50=0, "-", H10/H50)</f>
        <v>1.9116923984659258E-2</v>
      </c>
      <c r="J10" s="77">
        <f t="shared" si="0"/>
        <v>0.61111111111111116</v>
      </c>
      <c r="K10" s="78">
        <f t="shared" si="1"/>
        <v>-0.43827160493827161</v>
      </c>
    </row>
    <row r="11" spans="1:11" x14ac:dyDescent="0.2">
      <c r="A11" s="20" t="s">
        <v>53</v>
      </c>
      <c r="B11" s="55">
        <v>1</v>
      </c>
      <c r="C11" s="138">
        <f>IF(B50=0, "-", B11/B50)</f>
        <v>1.4461315979754158E-4</v>
      </c>
      <c r="D11" s="55">
        <v>3</v>
      </c>
      <c r="E11" s="78">
        <f>IF(D50=0, "-", D11/D50)</f>
        <v>2.9334115576415371E-4</v>
      </c>
      <c r="F11" s="128">
        <v>15</v>
      </c>
      <c r="G11" s="138">
        <f>IF(F50=0, "-", F11/F50)</f>
        <v>4.7232193463064425E-4</v>
      </c>
      <c r="H11" s="55">
        <v>16</v>
      </c>
      <c r="I11" s="78">
        <f>IF(H50=0, "-", H11/H50)</f>
        <v>3.146818762906874E-4</v>
      </c>
      <c r="J11" s="77">
        <f t="shared" si="0"/>
        <v>-0.66666666666666663</v>
      </c>
      <c r="K11" s="78">
        <f t="shared" si="1"/>
        <v>-6.25E-2</v>
      </c>
    </row>
    <row r="12" spans="1:11" x14ac:dyDescent="0.2">
      <c r="A12" s="20" t="s">
        <v>54</v>
      </c>
      <c r="B12" s="55">
        <v>622</v>
      </c>
      <c r="C12" s="138">
        <f>IF(B50=0, "-", B12/B50)</f>
        <v>8.9949385394070866E-2</v>
      </c>
      <c r="D12" s="55">
        <v>331</v>
      </c>
      <c r="E12" s="78">
        <f>IF(D50=0, "-", D12/D50)</f>
        <v>3.2365307519311624E-2</v>
      </c>
      <c r="F12" s="128">
        <v>2209</v>
      </c>
      <c r="G12" s="138">
        <f>IF(F50=0, "-", F12/F50)</f>
        <v>6.9557276906606208E-2</v>
      </c>
      <c r="H12" s="55">
        <v>2030</v>
      </c>
      <c r="I12" s="78">
        <f>IF(H50=0, "-", H12/H50)</f>
        <v>3.9925263054380961E-2</v>
      </c>
      <c r="J12" s="77">
        <f t="shared" si="0"/>
        <v>0.87915407854984895</v>
      </c>
      <c r="K12" s="78">
        <f t="shared" si="1"/>
        <v>8.817733990147783E-2</v>
      </c>
    </row>
    <row r="13" spans="1:11" x14ac:dyDescent="0.2">
      <c r="A13" s="20" t="s">
        <v>55</v>
      </c>
      <c r="B13" s="55">
        <v>3</v>
      </c>
      <c r="C13" s="138">
        <f>IF(B50=0, "-", B13/B50)</f>
        <v>4.3383947939262471E-4</v>
      </c>
      <c r="D13" s="55">
        <v>8</v>
      </c>
      <c r="E13" s="78">
        <f>IF(D50=0, "-", D13/D50)</f>
        <v>7.822430820377432E-4</v>
      </c>
      <c r="F13" s="128">
        <v>25</v>
      </c>
      <c r="G13" s="138">
        <f>IF(F50=0, "-", F13/F50)</f>
        <v>7.872032243844071E-4</v>
      </c>
      <c r="H13" s="55">
        <v>41</v>
      </c>
      <c r="I13" s="78">
        <f>IF(H50=0, "-", H13/H50)</f>
        <v>8.063723079948864E-4</v>
      </c>
      <c r="J13" s="77">
        <f t="shared" si="0"/>
        <v>-0.625</v>
      </c>
      <c r="K13" s="78">
        <f t="shared" si="1"/>
        <v>-0.3902439024390244</v>
      </c>
    </row>
    <row r="14" spans="1:11" x14ac:dyDescent="0.2">
      <c r="A14" s="20" t="s">
        <v>56</v>
      </c>
      <c r="B14" s="55">
        <v>0</v>
      </c>
      <c r="C14" s="138">
        <f>IF(B50=0, "-", B14/B50)</f>
        <v>0</v>
      </c>
      <c r="D14" s="55">
        <v>0</v>
      </c>
      <c r="E14" s="78">
        <f>IF(D50=0, "-", D14/D50)</f>
        <v>0</v>
      </c>
      <c r="F14" s="128">
        <v>3</v>
      </c>
      <c r="G14" s="138">
        <f>IF(F50=0, "-", F14/F50)</f>
        <v>9.4464386926128855E-5</v>
      </c>
      <c r="H14" s="55">
        <v>7</v>
      </c>
      <c r="I14" s="78">
        <f>IF(H50=0, "-", H14/H50)</f>
        <v>1.3767332087717574E-4</v>
      </c>
      <c r="J14" s="77" t="str">
        <f t="shared" si="0"/>
        <v>-</v>
      </c>
      <c r="K14" s="78">
        <f t="shared" si="1"/>
        <v>-0.5714285714285714</v>
      </c>
    </row>
    <row r="15" spans="1:11" x14ac:dyDescent="0.2">
      <c r="A15" s="20" t="s">
        <v>57</v>
      </c>
      <c r="B15" s="55">
        <v>3</v>
      </c>
      <c r="C15" s="138">
        <f>IF(B50=0, "-", B15/B50)</f>
        <v>4.3383947939262471E-4</v>
      </c>
      <c r="D15" s="55">
        <v>6</v>
      </c>
      <c r="E15" s="78">
        <f>IF(D50=0, "-", D15/D50)</f>
        <v>5.8668231152830743E-4</v>
      </c>
      <c r="F15" s="128">
        <v>31</v>
      </c>
      <c r="G15" s="138">
        <f>IF(F50=0, "-", F15/F50)</f>
        <v>9.7613199823666475E-4</v>
      </c>
      <c r="H15" s="55">
        <v>33</v>
      </c>
      <c r="I15" s="78">
        <f>IF(H50=0, "-", H15/H50)</f>
        <v>6.490313698495427E-4</v>
      </c>
      <c r="J15" s="77">
        <f t="shared" si="0"/>
        <v>-0.5</v>
      </c>
      <c r="K15" s="78">
        <f t="shared" si="1"/>
        <v>-6.0606060606060608E-2</v>
      </c>
    </row>
    <row r="16" spans="1:11" x14ac:dyDescent="0.2">
      <c r="A16" s="20" t="s">
        <v>58</v>
      </c>
      <c r="B16" s="55">
        <v>18</v>
      </c>
      <c r="C16" s="138">
        <f>IF(B50=0, "-", B16/B50)</f>
        <v>2.6030368763557484E-3</v>
      </c>
      <c r="D16" s="55">
        <v>16</v>
      </c>
      <c r="E16" s="78">
        <f>IF(D50=0, "-", D16/D50)</f>
        <v>1.5644861640754864E-3</v>
      </c>
      <c r="F16" s="128">
        <v>93</v>
      </c>
      <c r="G16" s="138">
        <f>IF(F50=0, "-", F16/F50)</f>
        <v>2.9283959947099944E-3</v>
      </c>
      <c r="H16" s="55">
        <v>158</v>
      </c>
      <c r="I16" s="78">
        <f>IF(H50=0, "-", H16/H50)</f>
        <v>3.1074835283705377E-3</v>
      </c>
      <c r="J16" s="77">
        <f t="shared" si="0"/>
        <v>0.125</v>
      </c>
      <c r="K16" s="78">
        <f t="shared" si="1"/>
        <v>-0.41139240506329117</v>
      </c>
    </row>
    <row r="17" spans="1:11" x14ac:dyDescent="0.2">
      <c r="A17" s="20" t="s">
        <v>60</v>
      </c>
      <c r="B17" s="55">
        <v>262</v>
      </c>
      <c r="C17" s="138">
        <f>IF(B50=0, "-", B17/B50)</f>
        <v>3.7888647866955893E-2</v>
      </c>
      <c r="D17" s="55">
        <v>296</v>
      </c>
      <c r="E17" s="78">
        <f>IF(D50=0, "-", D17/D50)</f>
        <v>2.8942994035396498E-2</v>
      </c>
      <c r="F17" s="128">
        <v>1234</v>
      </c>
      <c r="G17" s="138">
        <f>IF(F50=0, "-", F17/F50)</f>
        <v>3.8856351155614331E-2</v>
      </c>
      <c r="H17" s="55">
        <v>2137</v>
      </c>
      <c r="I17" s="78">
        <f>IF(H50=0, "-", H17/H50)</f>
        <v>4.2029698102074936E-2</v>
      </c>
      <c r="J17" s="77">
        <f t="shared" si="0"/>
        <v>-0.11486486486486487</v>
      </c>
      <c r="K17" s="78">
        <f t="shared" si="1"/>
        <v>-0.42255498362189986</v>
      </c>
    </row>
    <row r="18" spans="1:11" x14ac:dyDescent="0.2">
      <c r="A18" s="20" t="s">
        <v>61</v>
      </c>
      <c r="B18" s="55">
        <v>0</v>
      </c>
      <c r="C18" s="138">
        <f>IF(B50=0, "-", B18/B50)</f>
        <v>0</v>
      </c>
      <c r="D18" s="55">
        <v>0</v>
      </c>
      <c r="E18" s="78">
        <f>IF(D50=0, "-", D18/D50)</f>
        <v>0</v>
      </c>
      <c r="F18" s="128">
        <v>7</v>
      </c>
      <c r="G18" s="138">
        <f>IF(F50=0, "-", F18/F50)</f>
        <v>2.2041690282763399E-4</v>
      </c>
      <c r="H18" s="55">
        <v>0</v>
      </c>
      <c r="I18" s="78">
        <f>IF(H50=0, "-", H18/H50)</f>
        <v>0</v>
      </c>
      <c r="J18" s="77" t="str">
        <f t="shared" si="0"/>
        <v>-</v>
      </c>
      <c r="K18" s="78" t="str">
        <f t="shared" si="1"/>
        <v>-</v>
      </c>
    </row>
    <row r="19" spans="1:11" x14ac:dyDescent="0.2">
      <c r="A19" s="20" t="s">
        <v>64</v>
      </c>
      <c r="B19" s="55">
        <v>64</v>
      </c>
      <c r="C19" s="138">
        <f>IF(B50=0, "-", B19/B50)</f>
        <v>9.255242227042661E-3</v>
      </c>
      <c r="D19" s="55">
        <v>364</v>
      </c>
      <c r="E19" s="78">
        <f>IF(D50=0, "-", D19/D50)</f>
        <v>3.5592060232717319E-2</v>
      </c>
      <c r="F19" s="128">
        <v>715</v>
      </c>
      <c r="G19" s="138">
        <f>IF(F50=0, "-", F19/F50)</f>
        <v>2.2514012217394044E-2</v>
      </c>
      <c r="H19" s="55">
        <v>2753</v>
      </c>
      <c r="I19" s="78">
        <f>IF(H50=0, "-", H19/H50)</f>
        <v>5.4144950339266397E-2</v>
      </c>
      <c r="J19" s="77">
        <f t="shared" si="0"/>
        <v>-0.82417582417582413</v>
      </c>
      <c r="K19" s="78">
        <f t="shared" si="1"/>
        <v>-0.74028332727933166</v>
      </c>
    </row>
    <row r="20" spans="1:11" x14ac:dyDescent="0.2">
      <c r="A20" s="20" t="s">
        <v>65</v>
      </c>
      <c r="B20" s="55">
        <v>303</v>
      </c>
      <c r="C20" s="138">
        <f>IF(B50=0, "-", B20/B50)</f>
        <v>4.3817787418655101E-2</v>
      </c>
      <c r="D20" s="55">
        <v>772</v>
      </c>
      <c r="E20" s="78">
        <f>IF(D50=0, "-", D20/D50)</f>
        <v>7.5486457416642228E-2</v>
      </c>
      <c r="F20" s="128">
        <v>1867</v>
      </c>
      <c r="G20" s="138">
        <f>IF(F50=0, "-", F20/F50)</f>
        <v>5.8788336797027524E-2</v>
      </c>
      <c r="H20" s="55">
        <v>3347</v>
      </c>
      <c r="I20" s="78">
        <f>IF(H50=0, "-", H20/H50)</f>
        <v>6.5827514996558173E-2</v>
      </c>
      <c r="J20" s="77">
        <f t="shared" si="0"/>
        <v>-0.6075129533678757</v>
      </c>
      <c r="K20" s="78">
        <f t="shared" si="1"/>
        <v>-0.44218703316402747</v>
      </c>
    </row>
    <row r="21" spans="1:11" x14ac:dyDescent="0.2">
      <c r="A21" s="20" t="s">
        <v>66</v>
      </c>
      <c r="B21" s="55">
        <v>618</v>
      </c>
      <c r="C21" s="138">
        <f>IF(B50=0, "-", B21/B50)</f>
        <v>8.93709327548807E-2</v>
      </c>
      <c r="D21" s="55">
        <v>1341</v>
      </c>
      <c r="E21" s="78">
        <f>IF(D50=0, "-", D21/D50)</f>
        <v>0.13112349662657671</v>
      </c>
      <c r="F21" s="128">
        <v>2973</v>
      </c>
      <c r="G21" s="138">
        <f>IF(F50=0, "-", F21/F50)</f>
        <v>9.3614207443793687E-2</v>
      </c>
      <c r="H21" s="55">
        <v>5945</v>
      </c>
      <c r="I21" s="78">
        <f>IF(H50=0, "-", H21/H50)</f>
        <v>0.11692398465925853</v>
      </c>
      <c r="J21" s="77">
        <f t="shared" si="0"/>
        <v>-0.53914988814317677</v>
      </c>
      <c r="K21" s="78">
        <f t="shared" si="1"/>
        <v>-0.49991589571068124</v>
      </c>
    </row>
    <row r="22" spans="1:11" x14ac:dyDescent="0.2">
      <c r="A22" s="20" t="s">
        <v>67</v>
      </c>
      <c r="B22" s="55">
        <v>0</v>
      </c>
      <c r="C22" s="138">
        <f>IF(B50=0, "-", B22/B50)</f>
        <v>0</v>
      </c>
      <c r="D22" s="55">
        <v>17</v>
      </c>
      <c r="E22" s="78">
        <f>IF(D50=0, "-", D22/D50)</f>
        <v>1.6622665493302043E-3</v>
      </c>
      <c r="F22" s="128">
        <v>83</v>
      </c>
      <c r="G22" s="138">
        <f>IF(F50=0, "-", F22/F50)</f>
        <v>2.6135147049562314E-3</v>
      </c>
      <c r="H22" s="55">
        <v>90</v>
      </c>
      <c r="I22" s="78">
        <f>IF(H50=0, "-", H22/H50)</f>
        <v>1.7700855541351165E-3</v>
      </c>
      <c r="J22" s="77">
        <f t="shared" si="0"/>
        <v>-1</v>
      </c>
      <c r="K22" s="78">
        <f t="shared" si="1"/>
        <v>-7.7777777777777779E-2</v>
      </c>
    </row>
    <row r="23" spans="1:11" x14ac:dyDescent="0.2">
      <c r="A23" s="20" t="s">
        <v>70</v>
      </c>
      <c r="B23" s="55">
        <v>16</v>
      </c>
      <c r="C23" s="138">
        <f>IF(B50=0, "-", B23/B50)</f>
        <v>2.3138105567606653E-3</v>
      </c>
      <c r="D23" s="55">
        <v>9</v>
      </c>
      <c r="E23" s="78">
        <f>IF(D50=0, "-", D23/D50)</f>
        <v>8.8002346729246109E-4</v>
      </c>
      <c r="F23" s="128">
        <v>49</v>
      </c>
      <c r="G23" s="138">
        <f>IF(F50=0, "-", F23/F50)</f>
        <v>1.5429183197934379E-3</v>
      </c>
      <c r="H23" s="55">
        <v>56</v>
      </c>
      <c r="I23" s="78">
        <f>IF(H50=0, "-", H23/H50)</f>
        <v>1.1013865670174059E-3</v>
      </c>
      <c r="J23" s="77">
        <f t="shared" si="0"/>
        <v>0.77777777777777779</v>
      </c>
      <c r="K23" s="78">
        <f t="shared" si="1"/>
        <v>-0.125</v>
      </c>
    </row>
    <row r="24" spans="1:11" x14ac:dyDescent="0.2">
      <c r="A24" s="20" t="s">
        <v>72</v>
      </c>
      <c r="B24" s="55">
        <v>1043</v>
      </c>
      <c r="C24" s="138">
        <f>IF(B50=0, "-", B24/B50)</f>
        <v>0.15083152566883587</v>
      </c>
      <c r="D24" s="55">
        <v>1651</v>
      </c>
      <c r="E24" s="78">
        <f>IF(D50=0, "-", D24/D50)</f>
        <v>0.16143541605553927</v>
      </c>
      <c r="F24" s="128">
        <v>4796</v>
      </c>
      <c r="G24" s="138">
        <f>IF(F50=0, "-", F24/F50)</f>
        <v>0.15101706656590466</v>
      </c>
      <c r="H24" s="55">
        <v>7227</v>
      </c>
      <c r="I24" s="78">
        <f>IF(H50=0, "-", H24/H50)</f>
        <v>0.14213786999704986</v>
      </c>
      <c r="J24" s="77">
        <f t="shared" si="0"/>
        <v>-0.36826165960024226</v>
      </c>
      <c r="K24" s="78">
        <f t="shared" si="1"/>
        <v>-0.33637747336377471</v>
      </c>
    </row>
    <row r="25" spans="1:11" x14ac:dyDescent="0.2">
      <c r="A25" s="20" t="s">
        <v>73</v>
      </c>
      <c r="B25" s="55">
        <v>1</v>
      </c>
      <c r="C25" s="138">
        <f>IF(B50=0, "-", B25/B50)</f>
        <v>1.4461315979754158E-4</v>
      </c>
      <c r="D25" s="55">
        <v>5</v>
      </c>
      <c r="E25" s="78">
        <f>IF(D50=0, "-", D25/D50)</f>
        <v>4.8890192627358954E-4</v>
      </c>
      <c r="F25" s="128">
        <v>10</v>
      </c>
      <c r="G25" s="138">
        <f>IF(F50=0, "-", F25/F50)</f>
        <v>3.1488128975376285E-4</v>
      </c>
      <c r="H25" s="55">
        <v>21</v>
      </c>
      <c r="I25" s="78">
        <f>IF(H50=0, "-", H25/H50)</f>
        <v>4.1301996263152721E-4</v>
      </c>
      <c r="J25" s="77">
        <f t="shared" si="0"/>
        <v>-0.8</v>
      </c>
      <c r="K25" s="78">
        <f t="shared" si="1"/>
        <v>-0.52380952380952384</v>
      </c>
    </row>
    <row r="26" spans="1:11" x14ac:dyDescent="0.2">
      <c r="A26" s="20" t="s">
        <v>75</v>
      </c>
      <c r="B26" s="55">
        <v>13</v>
      </c>
      <c r="C26" s="138">
        <f>IF(B50=0, "-", B26/B50)</f>
        <v>1.8799710773680404E-3</v>
      </c>
      <c r="D26" s="55">
        <v>13</v>
      </c>
      <c r="E26" s="78">
        <f>IF(D50=0, "-", D26/D50)</f>
        <v>1.2711450083113327E-3</v>
      </c>
      <c r="F26" s="128">
        <v>69</v>
      </c>
      <c r="G26" s="138">
        <f>IF(F50=0, "-", F26/F50)</f>
        <v>2.1726808993009637E-3</v>
      </c>
      <c r="H26" s="55">
        <v>78</v>
      </c>
      <c r="I26" s="78">
        <f>IF(H50=0, "-", H26/H50)</f>
        <v>1.534074146917101E-3</v>
      </c>
      <c r="J26" s="77">
        <f t="shared" si="0"/>
        <v>0</v>
      </c>
      <c r="K26" s="78">
        <f t="shared" si="1"/>
        <v>-0.11538461538461539</v>
      </c>
    </row>
    <row r="27" spans="1:11" x14ac:dyDescent="0.2">
      <c r="A27" s="20" t="s">
        <v>76</v>
      </c>
      <c r="B27" s="55">
        <v>70</v>
      </c>
      <c r="C27" s="138">
        <f>IF(B50=0, "-", B27/B50)</f>
        <v>1.012292118582791E-2</v>
      </c>
      <c r="D27" s="55">
        <v>70</v>
      </c>
      <c r="E27" s="78">
        <f>IF(D50=0, "-", D27/D50)</f>
        <v>6.8446269678302529E-3</v>
      </c>
      <c r="F27" s="128">
        <v>251</v>
      </c>
      <c r="G27" s="138">
        <f>IF(F50=0, "-", F27/F50)</f>
        <v>7.9035203728194479E-3</v>
      </c>
      <c r="H27" s="55">
        <v>373</v>
      </c>
      <c r="I27" s="78">
        <f>IF(H50=0, "-", H27/H50)</f>
        <v>7.3360212410266499E-3</v>
      </c>
      <c r="J27" s="77">
        <f t="shared" si="0"/>
        <v>0</v>
      </c>
      <c r="K27" s="78">
        <f t="shared" si="1"/>
        <v>-0.32707774798927614</v>
      </c>
    </row>
    <row r="28" spans="1:11" x14ac:dyDescent="0.2">
      <c r="A28" s="20" t="s">
        <v>77</v>
      </c>
      <c r="B28" s="55">
        <v>2</v>
      </c>
      <c r="C28" s="138">
        <f>IF(B50=0, "-", B28/B50)</f>
        <v>2.8922631959508316E-4</v>
      </c>
      <c r="D28" s="55">
        <v>1</v>
      </c>
      <c r="E28" s="78">
        <f>IF(D50=0, "-", D28/D50)</f>
        <v>9.77803852547179E-5</v>
      </c>
      <c r="F28" s="128">
        <v>4</v>
      </c>
      <c r="G28" s="138">
        <f>IF(F50=0, "-", F28/F50)</f>
        <v>1.2595251590150514E-4</v>
      </c>
      <c r="H28" s="55">
        <v>4</v>
      </c>
      <c r="I28" s="78">
        <f>IF(H50=0, "-", H28/H50)</f>
        <v>7.8670469072671849E-5</v>
      </c>
      <c r="J28" s="77">
        <f t="shared" si="0"/>
        <v>1</v>
      </c>
      <c r="K28" s="78">
        <f t="shared" si="1"/>
        <v>0</v>
      </c>
    </row>
    <row r="29" spans="1:11" x14ac:dyDescent="0.2">
      <c r="A29" s="20" t="s">
        <v>78</v>
      </c>
      <c r="B29" s="55">
        <v>4</v>
      </c>
      <c r="C29" s="138">
        <f>IF(B50=0, "-", B29/B50)</f>
        <v>5.7845263919016632E-4</v>
      </c>
      <c r="D29" s="55">
        <v>9</v>
      </c>
      <c r="E29" s="78">
        <f>IF(D50=0, "-", D29/D50)</f>
        <v>8.8002346729246109E-4</v>
      </c>
      <c r="F29" s="128">
        <v>25</v>
      </c>
      <c r="G29" s="138">
        <f>IF(F50=0, "-", F29/F50)</f>
        <v>7.872032243844071E-4</v>
      </c>
      <c r="H29" s="55">
        <v>32</v>
      </c>
      <c r="I29" s="78">
        <f>IF(H50=0, "-", H29/H50)</f>
        <v>6.2936375258137479E-4</v>
      </c>
      <c r="J29" s="77">
        <f t="shared" si="0"/>
        <v>-0.55555555555555558</v>
      </c>
      <c r="K29" s="78">
        <f t="shared" si="1"/>
        <v>-0.21875</v>
      </c>
    </row>
    <row r="30" spans="1:11" x14ac:dyDescent="0.2">
      <c r="A30" s="20" t="s">
        <v>79</v>
      </c>
      <c r="B30" s="55">
        <v>572</v>
      </c>
      <c r="C30" s="138">
        <f>IF(B50=0, "-", B30/B50)</f>
        <v>8.2718727404193781E-2</v>
      </c>
      <c r="D30" s="55">
        <v>1004</v>
      </c>
      <c r="E30" s="78">
        <f>IF(D50=0, "-", D30/D50)</f>
        <v>9.8171506795736774E-2</v>
      </c>
      <c r="F30" s="128">
        <v>2542</v>
      </c>
      <c r="G30" s="138">
        <f>IF(F50=0, "-", F30/F50)</f>
        <v>8.0042823855406509E-2</v>
      </c>
      <c r="H30" s="55">
        <v>5878</v>
      </c>
      <c r="I30" s="78">
        <f>IF(H50=0, "-", H30/H50)</f>
        <v>0.11560625430229128</v>
      </c>
      <c r="J30" s="77">
        <f t="shared" si="0"/>
        <v>-0.4302788844621514</v>
      </c>
      <c r="K30" s="78">
        <f t="shared" si="1"/>
        <v>-0.56753997958489277</v>
      </c>
    </row>
    <row r="31" spans="1:11" x14ac:dyDescent="0.2">
      <c r="A31" s="20" t="s">
        <v>80</v>
      </c>
      <c r="B31" s="55">
        <v>1</v>
      </c>
      <c r="C31" s="138">
        <f>IF(B50=0, "-", B31/B50)</f>
        <v>1.4461315979754158E-4</v>
      </c>
      <c r="D31" s="55">
        <v>3</v>
      </c>
      <c r="E31" s="78">
        <f>IF(D50=0, "-", D31/D50)</f>
        <v>2.9334115576415371E-4</v>
      </c>
      <c r="F31" s="128">
        <v>6</v>
      </c>
      <c r="G31" s="138">
        <f>IF(F50=0, "-", F31/F50)</f>
        <v>1.8892877385225771E-4</v>
      </c>
      <c r="H31" s="55">
        <v>15</v>
      </c>
      <c r="I31" s="78">
        <f>IF(H50=0, "-", H31/H50)</f>
        <v>2.9501425902251943E-4</v>
      </c>
      <c r="J31" s="77">
        <f t="shared" si="0"/>
        <v>-0.66666666666666663</v>
      </c>
      <c r="K31" s="78">
        <f t="shared" si="1"/>
        <v>-0.6</v>
      </c>
    </row>
    <row r="32" spans="1:11" x14ac:dyDescent="0.2">
      <c r="A32" s="20" t="s">
        <v>81</v>
      </c>
      <c r="B32" s="55">
        <v>841</v>
      </c>
      <c r="C32" s="138">
        <f>IF(B50=0, "-", B32/B50)</f>
        <v>0.12161966738973247</v>
      </c>
      <c r="D32" s="55">
        <v>890</v>
      </c>
      <c r="E32" s="78">
        <f>IF(D50=0, "-", D32/D50)</f>
        <v>8.7024542876698932E-2</v>
      </c>
      <c r="F32" s="128">
        <v>2871</v>
      </c>
      <c r="G32" s="138">
        <f>IF(F50=0, "-", F32/F50)</f>
        <v>9.0402418288305308E-2</v>
      </c>
      <c r="H32" s="55">
        <v>4021</v>
      </c>
      <c r="I32" s="78">
        <f>IF(H50=0, "-", H32/H50)</f>
        <v>7.9083489035303378E-2</v>
      </c>
      <c r="J32" s="77">
        <f t="shared" si="0"/>
        <v>-5.5056179775280899E-2</v>
      </c>
      <c r="K32" s="78">
        <f t="shared" si="1"/>
        <v>-0.28599850783387215</v>
      </c>
    </row>
    <row r="33" spans="1:11" x14ac:dyDescent="0.2">
      <c r="A33" s="20" t="s">
        <v>82</v>
      </c>
      <c r="B33" s="55">
        <v>24</v>
      </c>
      <c r="C33" s="138">
        <f>IF(B50=0, "-", B33/B50)</f>
        <v>3.4707158351409977E-3</v>
      </c>
      <c r="D33" s="55">
        <v>1</v>
      </c>
      <c r="E33" s="78">
        <f>IF(D50=0, "-", D33/D50)</f>
        <v>9.77803852547179E-5</v>
      </c>
      <c r="F33" s="128">
        <v>102</v>
      </c>
      <c r="G33" s="138">
        <f>IF(F50=0, "-", F33/F50)</f>
        <v>3.2117891554883809E-3</v>
      </c>
      <c r="H33" s="55">
        <v>92</v>
      </c>
      <c r="I33" s="78">
        <f>IF(H50=0, "-", H33/H50)</f>
        <v>1.8094207886714525E-3</v>
      </c>
      <c r="J33" s="77" t="str">
        <f t="shared" si="0"/>
        <v>&gt;999%</v>
      </c>
      <c r="K33" s="78">
        <f t="shared" si="1"/>
        <v>0.10869565217391304</v>
      </c>
    </row>
    <row r="34" spans="1:11" x14ac:dyDescent="0.2">
      <c r="A34" s="20" t="s">
        <v>83</v>
      </c>
      <c r="B34" s="55">
        <v>173</v>
      </c>
      <c r="C34" s="138">
        <f>IF(B50=0, "-", B34/B50)</f>
        <v>2.5018076644974692E-2</v>
      </c>
      <c r="D34" s="55">
        <v>73</v>
      </c>
      <c r="E34" s="78">
        <f>IF(D50=0, "-", D34/D50)</f>
        <v>7.137968123594407E-3</v>
      </c>
      <c r="F34" s="128">
        <v>602</v>
      </c>
      <c r="G34" s="138">
        <f>IF(F50=0, "-", F34/F50)</f>
        <v>1.8955853643176524E-2</v>
      </c>
      <c r="H34" s="55">
        <v>352</v>
      </c>
      <c r="I34" s="78">
        <f>IF(H50=0, "-", H34/H50)</f>
        <v>6.9230012783951227E-3</v>
      </c>
      <c r="J34" s="77">
        <f t="shared" si="0"/>
        <v>1.3698630136986301</v>
      </c>
      <c r="K34" s="78">
        <f t="shared" si="1"/>
        <v>0.71022727272727271</v>
      </c>
    </row>
    <row r="35" spans="1:11" x14ac:dyDescent="0.2">
      <c r="A35" s="20" t="s">
        <v>84</v>
      </c>
      <c r="B35" s="55">
        <v>67</v>
      </c>
      <c r="C35" s="138">
        <f>IF(B50=0, "-", B35/B50)</f>
        <v>9.6890817064352857E-3</v>
      </c>
      <c r="D35" s="55">
        <v>72</v>
      </c>
      <c r="E35" s="78">
        <f>IF(D50=0, "-", D35/D50)</f>
        <v>7.0401877383396887E-3</v>
      </c>
      <c r="F35" s="128">
        <v>274</v>
      </c>
      <c r="G35" s="138">
        <f>IF(F50=0, "-", F35/F50)</f>
        <v>8.6277473392531012E-3</v>
      </c>
      <c r="H35" s="55">
        <v>412</v>
      </c>
      <c r="I35" s="78">
        <f>IF(H50=0, "-", H35/H50)</f>
        <v>8.1030583144851998E-3</v>
      </c>
      <c r="J35" s="77">
        <f t="shared" si="0"/>
        <v>-6.9444444444444448E-2</v>
      </c>
      <c r="K35" s="78">
        <f t="shared" si="1"/>
        <v>-0.33495145631067963</v>
      </c>
    </row>
    <row r="36" spans="1:11" x14ac:dyDescent="0.2">
      <c r="A36" s="20" t="s">
        <v>85</v>
      </c>
      <c r="B36" s="55">
        <v>13</v>
      </c>
      <c r="C36" s="138">
        <f>IF(B50=0, "-", B36/B50)</f>
        <v>1.8799710773680404E-3</v>
      </c>
      <c r="D36" s="55">
        <v>152</v>
      </c>
      <c r="E36" s="78">
        <f>IF(D50=0, "-", D36/D50)</f>
        <v>1.486261855871712E-2</v>
      </c>
      <c r="F36" s="128">
        <v>43</v>
      </c>
      <c r="G36" s="138">
        <f>IF(F50=0, "-", F36/F50)</f>
        <v>1.3539895459411802E-3</v>
      </c>
      <c r="H36" s="55">
        <v>460</v>
      </c>
      <c r="I36" s="78">
        <f>IF(H50=0, "-", H36/H50)</f>
        <v>9.0471039433572629E-3</v>
      </c>
      <c r="J36" s="77">
        <f t="shared" si="0"/>
        <v>-0.91447368421052633</v>
      </c>
      <c r="K36" s="78">
        <f t="shared" si="1"/>
        <v>-0.90652173913043477</v>
      </c>
    </row>
    <row r="37" spans="1:11" x14ac:dyDescent="0.2">
      <c r="A37" s="20" t="s">
        <v>86</v>
      </c>
      <c r="B37" s="55">
        <v>0</v>
      </c>
      <c r="C37" s="138">
        <f>IF(B50=0, "-", B37/B50)</f>
        <v>0</v>
      </c>
      <c r="D37" s="55">
        <v>0</v>
      </c>
      <c r="E37" s="78">
        <f>IF(D50=0, "-", D37/D50)</f>
        <v>0</v>
      </c>
      <c r="F37" s="128">
        <v>0</v>
      </c>
      <c r="G37" s="138">
        <f>IF(F50=0, "-", F37/F50)</f>
        <v>0</v>
      </c>
      <c r="H37" s="55">
        <v>3</v>
      </c>
      <c r="I37" s="78">
        <f>IF(H50=0, "-", H37/H50)</f>
        <v>5.9002851804503887E-5</v>
      </c>
      <c r="J37" s="77" t="str">
        <f t="shared" si="0"/>
        <v>-</v>
      </c>
      <c r="K37" s="78">
        <f t="shared" si="1"/>
        <v>-1</v>
      </c>
    </row>
    <row r="38" spans="1:11" x14ac:dyDescent="0.2">
      <c r="A38" s="20" t="s">
        <v>87</v>
      </c>
      <c r="B38" s="55">
        <v>17</v>
      </c>
      <c r="C38" s="138">
        <f>IF(B50=0, "-", B38/B50)</f>
        <v>2.4584237165582068E-3</v>
      </c>
      <c r="D38" s="55">
        <v>28</v>
      </c>
      <c r="E38" s="78">
        <f>IF(D50=0, "-", D38/D50)</f>
        <v>2.7378507871321013E-3</v>
      </c>
      <c r="F38" s="128">
        <v>66</v>
      </c>
      <c r="G38" s="138">
        <f>IF(F50=0, "-", F38/F50)</f>
        <v>2.0782165123748348E-3</v>
      </c>
      <c r="H38" s="55">
        <v>59</v>
      </c>
      <c r="I38" s="78">
        <f>IF(H50=0, "-", H38/H50)</f>
        <v>1.1603894188219098E-3</v>
      </c>
      <c r="J38" s="77">
        <f t="shared" si="0"/>
        <v>-0.39285714285714285</v>
      </c>
      <c r="K38" s="78">
        <f t="shared" si="1"/>
        <v>0.11864406779661017</v>
      </c>
    </row>
    <row r="39" spans="1:11" x14ac:dyDescent="0.2">
      <c r="A39" s="20" t="s">
        <v>88</v>
      </c>
      <c r="B39" s="55">
        <v>12</v>
      </c>
      <c r="C39" s="138">
        <f>IF(B50=0, "-", B39/B50)</f>
        <v>1.7353579175704988E-3</v>
      </c>
      <c r="D39" s="55">
        <v>23</v>
      </c>
      <c r="E39" s="78">
        <f>IF(D50=0, "-", D39/D50)</f>
        <v>2.2489488608585118E-3</v>
      </c>
      <c r="F39" s="128">
        <v>59</v>
      </c>
      <c r="G39" s="138">
        <f>IF(F50=0, "-", F39/F50)</f>
        <v>1.8577996095472007E-3</v>
      </c>
      <c r="H39" s="55">
        <v>149</v>
      </c>
      <c r="I39" s="78">
        <f>IF(H50=0, "-", H39/H50)</f>
        <v>2.9304749729570263E-3</v>
      </c>
      <c r="J39" s="77">
        <f t="shared" si="0"/>
        <v>-0.47826086956521741</v>
      </c>
      <c r="K39" s="78">
        <f t="shared" si="1"/>
        <v>-0.60402684563758391</v>
      </c>
    </row>
    <row r="40" spans="1:11" x14ac:dyDescent="0.2">
      <c r="A40" s="20" t="s">
        <v>89</v>
      </c>
      <c r="B40" s="55">
        <v>19</v>
      </c>
      <c r="C40" s="138">
        <f>IF(B50=0, "-", B40/B50)</f>
        <v>2.7476500361532899E-3</v>
      </c>
      <c r="D40" s="55">
        <v>30</v>
      </c>
      <c r="E40" s="78">
        <f>IF(D50=0, "-", D40/D50)</f>
        <v>2.933411557641537E-3</v>
      </c>
      <c r="F40" s="128">
        <v>111</v>
      </c>
      <c r="G40" s="138">
        <f>IF(F50=0, "-", F40/F50)</f>
        <v>3.4951823162667674E-3</v>
      </c>
      <c r="H40" s="55">
        <v>195</v>
      </c>
      <c r="I40" s="78">
        <f>IF(H50=0, "-", H40/H50)</f>
        <v>3.8351853672927523E-3</v>
      </c>
      <c r="J40" s="77">
        <f t="shared" si="0"/>
        <v>-0.36666666666666664</v>
      </c>
      <c r="K40" s="78">
        <f t="shared" si="1"/>
        <v>-0.43076923076923079</v>
      </c>
    </row>
    <row r="41" spans="1:11" x14ac:dyDescent="0.2">
      <c r="A41" s="20" t="s">
        <v>91</v>
      </c>
      <c r="B41" s="55">
        <v>10</v>
      </c>
      <c r="C41" s="138">
        <f>IF(B50=0, "-", B41/B50)</f>
        <v>1.4461315979754157E-3</v>
      </c>
      <c r="D41" s="55">
        <v>35</v>
      </c>
      <c r="E41" s="78">
        <f>IF(D50=0, "-", D41/D50)</f>
        <v>3.4223134839151265E-3</v>
      </c>
      <c r="F41" s="128">
        <v>88</v>
      </c>
      <c r="G41" s="138">
        <f>IF(F50=0, "-", F41/F50)</f>
        <v>2.7709553498331129E-3</v>
      </c>
      <c r="H41" s="55">
        <v>190</v>
      </c>
      <c r="I41" s="78">
        <f>IF(H50=0, "-", H41/H50)</f>
        <v>3.7368472809519125E-3</v>
      </c>
      <c r="J41" s="77">
        <f t="shared" si="0"/>
        <v>-0.7142857142857143</v>
      </c>
      <c r="K41" s="78">
        <f t="shared" si="1"/>
        <v>-0.5368421052631579</v>
      </c>
    </row>
    <row r="42" spans="1:11" x14ac:dyDescent="0.2">
      <c r="A42" s="20" t="s">
        <v>92</v>
      </c>
      <c r="B42" s="55">
        <v>0</v>
      </c>
      <c r="C42" s="138">
        <f>IF(B50=0, "-", B42/B50)</f>
        <v>0</v>
      </c>
      <c r="D42" s="55">
        <v>5</v>
      </c>
      <c r="E42" s="78">
        <f>IF(D50=0, "-", D42/D50)</f>
        <v>4.8890192627358954E-4</v>
      </c>
      <c r="F42" s="128">
        <v>1</v>
      </c>
      <c r="G42" s="138">
        <f>IF(F50=0, "-", F42/F50)</f>
        <v>3.1488128975376285E-5</v>
      </c>
      <c r="H42" s="55">
        <v>8</v>
      </c>
      <c r="I42" s="78">
        <f>IF(H50=0, "-", H42/H50)</f>
        <v>1.573409381453437E-4</v>
      </c>
      <c r="J42" s="77">
        <f t="shared" si="0"/>
        <v>-1</v>
      </c>
      <c r="K42" s="78">
        <f t="shared" si="1"/>
        <v>-0.875</v>
      </c>
    </row>
    <row r="43" spans="1:11" x14ac:dyDescent="0.2">
      <c r="A43" s="20" t="s">
        <v>93</v>
      </c>
      <c r="B43" s="55">
        <v>97</v>
      </c>
      <c r="C43" s="138">
        <f>IF(B50=0, "-", B43/B50)</f>
        <v>1.4027476500361532E-2</v>
      </c>
      <c r="D43" s="55">
        <v>227</v>
      </c>
      <c r="E43" s="78">
        <f>IF(D50=0, "-", D43/D50)</f>
        <v>2.2196147452820964E-2</v>
      </c>
      <c r="F43" s="128">
        <v>387</v>
      </c>
      <c r="G43" s="138">
        <f>IF(F50=0, "-", F43/F50)</f>
        <v>1.2185905913470622E-2</v>
      </c>
      <c r="H43" s="55">
        <v>652</v>
      </c>
      <c r="I43" s="78">
        <f>IF(H50=0, "-", H43/H50)</f>
        <v>1.2823286458845512E-2</v>
      </c>
      <c r="J43" s="77">
        <f t="shared" si="0"/>
        <v>-0.57268722466960353</v>
      </c>
      <c r="K43" s="78">
        <f t="shared" si="1"/>
        <v>-0.40644171779141103</v>
      </c>
    </row>
    <row r="44" spans="1:11" x14ac:dyDescent="0.2">
      <c r="A44" s="20" t="s">
        <v>95</v>
      </c>
      <c r="B44" s="55">
        <v>134</v>
      </c>
      <c r="C44" s="138">
        <f>IF(B50=0, "-", B44/B50)</f>
        <v>1.9378163412870571E-2</v>
      </c>
      <c r="D44" s="55">
        <v>217</v>
      </c>
      <c r="E44" s="78">
        <f>IF(D50=0, "-", D44/D50)</f>
        <v>2.1218343600273786E-2</v>
      </c>
      <c r="F44" s="128">
        <v>501</v>
      </c>
      <c r="G44" s="138">
        <f>IF(F50=0, "-", F44/F50)</f>
        <v>1.5775552616663517E-2</v>
      </c>
      <c r="H44" s="55">
        <v>770</v>
      </c>
      <c r="I44" s="78">
        <f>IF(H50=0, "-", H44/H50)</f>
        <v>1.514406529648933E-2</v>
      </c>
      <c r="J44" s="77">
        <f t="shared" si="0"/>
        <v>-0.38248847926267282</v>
      </c>
      <c r="K44" s="78">
        <f t="shared" si="1"/>
        <v>-0.34935064935064936</v>
      </c>
    </row>
    <row r="45" spans="1:11" x14ac:dyDescent="0.2">
      <c r="A45" s="20" t="s">
        <v>96</v>
      </c>
      <c r="B45" s="55">
        <v>192</v>
      </c>
      <c r="C45" s="138">
        <f>IF(B50=0, "-", B45/B50)</f>
        <v>2.7765726681127981E-2</v>
      </c>
      <c r="D45" s="55">
        <v>285</v>
      </c>
      <c r="E45" s="78">
        <f>IF(D50=0, "-", D45/D50)</f>
        <v>2.7867409797594604E-2</v>
      </c>
      <c r="F45" s="128">
        <v>1005</v>
      </c>
      <c r="G45" s="138">
        <f>IF(F50=0, "-", F45/F50)</f>
        <v>3.1645569620253167E-2</v>
      </c>
      <c r="H45" s="55">
        <v>1507</v>
      </c>
      <c r="I45" s="78">
        <f>IF(H50=0, "-", H45/H50)</f>
        <v>2.9639099223129118E-2</v>
      </c>
      <c r="J45" s="77">
        <f t="shared" si="0"/>
        <v>-0.32631578947368423</v>
      </c>
      <c r="K45" s="78">
        <f t="shared" si="1"/>
        <v>-0.33311214333112144</v>
      </c>
    </row>
    <row r="46" spans="1:11" x14ac:dyDescent="0.2">
      <c r="A46" s="20" t="s">
        <v>97</v>
      </c>
      <c r="B46" s="55">
        <v>931</v>
      </c>
      <c r="C46" s="138">
        <f>IF(B50=0, "-", B46/B50)</f>
        <v>0.13463485177151122</v>
      </c>
      <c r="D46" s="55">
        <v>1440</v>
      </c>
      <c r="E46" s="78">
        <f>IF(D50=0, "-", D46/D50)</f>
        <v>0.14080375476679377</v>
      </c>
      <c r="F46" s="128">
        <v>5581</v>
      </c>
      <c r="G46" s="138">
        <f>IF(F50=0, "-", F46/F50)</f>
        <v>0.17573524781157504</v>
      </c>
      <c r="H46" s="55">
        <v>7250</v>
      </c>
      <c r="I46" s="78">
        <f>IF(H50=0, "-", H46/H50)</f>
        <v>0.14259022519421771</v>
      </c>
      <c r="J46" s="77">
        <f t="shared" si="0"/>
        <v>-0.35347222222222224</v>
      </c>
      <c r="K46" s="78">
        <f t="shared" si="1"/>
        <v>-0.23020689655172413</v>
      </c>
    </row>
    <row r="47" spans="1:11" x14ac:dyDescent="0.2">
      <c r="A47" s="20" t="s">
        <v>98</v>
      </c>
      <c r="B47" s="55">
        <v>526</v>
      </c>
      <c r="C47" s="138">
        <f>IF(B50=0, "-", B47/B50)</f>
        <v>7.6066522053506863E-2</v>
      </c>
      <c r="D47" s="55">
        <v>672</v>
      </c>
      <c r="E47" s="78">
        <f>IF(D50=0, "-", D47/D50)</f>
        <v>6.5708418891170434E-2</v>
      </c>
      <c r="F47" s="128">
        <v>2369</v>
      </c>
      <c r="G47" s="138">
        <f>IF(F50=0, "-", F47/F50)</f>
        <v>7.4595377542666416E-2</v>
      </c>
      <c r="H47" s="55">
        <v>3333</v>
      </c>
      <c r="I47" s="78">
        <f>IF(H50=0, "-", H47/H50)</f>
        <v>6.5552168354803819E-2</v>
      </c>
      <c r="J47" s="77">
        <f t="shared" si="0"/>
        <v>-0.21726190476190477</v>
      </c>
      <c r="K47" s="78">
        <f t="shared" si="1"/>
        <v>-0.28922892289228924</v>
      </c>
    </row>
    <row r="48" spans="1:11" x14ac:dyDescent="0.2">
      <c r="A48" s="20" t="s">
        <v>99</v>
      </c>
      <c r="B48" s="55">
        <v>24</v>
      </c>
      <c r="C48" s="138">
        <f>IF(B50=0, "-", B48/B50)</f>
        <v>3.4707158351409977E-3</v>
      </c>
      <c r="D48" s="55">
        <v>0</v>
      </c>
      <c r="E48" s="78">
        <f>IF(D50=0, "-", D48/D50)</f>
        <v>0</v>
      </c>
      <c r="F48" s="128">
        <v>46</v>
      </c>
      <c r="G48" s="138">
        <f>IF(F50=0, "-", F48/F50)</f>
        <v>1.4484539328673089E-3</v>
      </c>
      <c r="H48" s="55">
        <v>0</v>
      </c>
      <c r="I48" s="78">
        <f>IF(H50=0, "-", H48/H50)</f>
        <v>0</v>
      </c>
      <c r="J48" s="77" t="str">
        <f t="shared" si="0"/>
        <v>-</v>
      </c>
      <c r="K48" s="78" t="str">
        <f t="shared" si="1"/>
        <v>-</v>
      </c>
    </row>
    <row r="49" spans="1:11" x14ac:dyDescent="0.2">
      <c r="A49" s="129"/>
      <c r="B49" s="82"/>
      <c r="D49" s="82"/>
      <c r="E49" s="86"/>
      <c r="F49" s="130"/>
      <c r="H49" s="82"/>
      <c r="I49" s="86"/>
      <c r="J49" s="85"/>
      <c r="K49" s="86"/>
    </row>
    <row r="50" spans="1:11" s="38" customFormat="1" x14ac:dyDescent="0.2">
      <c r="A50" s="131" t="s">
        <v>379</v>
      </c>
      <c r="B50" s="32">
        <f>SUM(B7:B49)</f>
        <v>6915</v>
      </c>
      <c r="C50" s="132">
        <v>1</v>
      </c>
      <c r="D50" s="32">
        <f>SUM(D7:D49)</f>
        <v>10227</v>
      </c>
      <c r="E50" s="133">
        <v>1</v>
      </c>
      <c r="F50" s="121">
        <f>SUM(F7:F49)</f>
        <v>31758</v>
      </c>
      <c r="G50" s="134">
        <v>1</v>
      </c>
      <c r="H50" s="32">
        <f>SUM(H7:H49)</f>
        <v>50845</v>
      </c>
      <c r="I50" s="133">
        <v>1</v>
      </c>
      <c r="J50" s="35">
        <f>IF(D50=0, "-", (B50-D50)/D50)</f>
        <v>-0.32384863596362568</v>
      </c>
      <c r="K50" s="36">
        <f>IF(H50=0, "-", (F50-H50)/H50)</f>
        <v>-0.37539581079752188</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C65035-E7C7-4577-BB2B-50780DDF3A43}">
  <ds:schemaRefs>
    <ds:schemaRef ds:uri="http://schemas.microsoft.com/office/infopath/2007/PartnerControls"/>
    <ds:schemaRef ds:uri="http://purl.org/dc/elements/1.1/"/>
    <ds:schemaRef ds:uri="http://schemas.microsoft.com/office/2006/metadata/propertie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7A1065EF-B449-4804-AB52-3FEA9A31F16C}">
  <ds:schemaRefs>
    <ds:schemaRef ds:uri="http://schemas.microsoft.com/sharepoint/v3/contenttype/forms"/>
  </ds:schemaRefs>
</ds:datastoreItem>
</file>

<file path=customXml/itemProps3.xml><?xml version="1.0" encoding="utf-8"?>
<ds:datastoreItem xmlns:ds="http://schemas.openxmlformats.org/officeDocument/2006/customXml" ds:itemID="{9E1027AF-082C-4A37-846C-545E4A888C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Packham, Linda</cp:lastModifiedBy>
  <dcterms:created xsi:type="dcterms:W3CDTF">2020-07-02T21:25:41Z</dcterms:created>
  <dcterms:modified xsi:type="dcterms:W3CDTF">2020-07-02T22:30:38Z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