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24226"/>
  <mc:AlternateContent xmlns:mc="http://schemas.openxmlformats.org/markup-compatibility/2006">
    <mc:Choice Requires="x15">
      <x15ac:absPath xmlns:x15ac="http://schemas.microsoft.com/office/spreadsheetml/2010/11/ac" url="C:\VFACTS\Output\2021\Jun21\Standard Reports\"/>
    </mc:Choice>
  </mc:AlternateContent>
  <xr:revisionPtr revIDLastSave="0" documentId="13_ncr:1_{1B732C16-7514-43CE-A9FE-166DFFD3D062}" xr6:coauthVersionLast="45" xr6:coauthVersionMax="45" xr10:uidLastSave="{00000000-0000-0000-0000-000000000000}"/>
  <bookViews>
    <workbookView xWindow="1230" yWindow="1275" windowWidth="23385" windowHeight="13815"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8" i="49" l="1"/>
  <c r="H8" i="49"/>
  <c r="J8" i="49" s="1"/>
  <c r="G8" i="49"/>
  <c r="H9" i="49"/>
  <c r="J9" i="49" s="1"/>
  <c r="G9" i="49"/>
  <c r="I9" i="49" s="1"/>
  <c r="H10" i="49"/>
  <c r="J10" i="49" s="1"/>
  <c r="G10" i="49"/>
  <c r="I10" i="49" s="1"/>
  <c r="H11" i="49"/>
  <c r="J11" i="49" s="1"/>
  <c r="G11" i="49"/>
  <c r="I11" i="49" s="1"/>
  <c r="H12" i="49"/>
  <c r="J12" i="49" s="1"/>
  <c r="G12" i="49"/>
  <c r="I12" i="49" s="1"/>
  <c r="H15" i="49"/>
  <c r="J15" i="49" s="1"/>
  <c r="G15" i="49"/>
  <c r="I15" i="49" s="1"/>
  <c r="H16" i="49"/>
  <c r="J16" i="49" s="1"/>
  <c r="G16" i="49"/>
  <c r="I16" i="49" s="1"/>
  <c r="H19" i="49"/>
  <c r="J19" i="49" s="1"/>
  <c r="G19" i="49"/>
  <c r="I19" i="49" s="1"/>
  <c r="J20" i="49"/>
  <c r="I20" i="49"/>
  <c r="H20" i="49"/>
  <c r="G20" i="49"/>
  <c r="H21" i="49"/>
  <c r="J21" i="49" s="1"/>
  <c r="G21" i="49"/>
  <c r="I21" i="49" s="1"/>
  <c r="H24" i="49"/>
  <c r="J24" i="49" s="1"/>
  <c r="G24" i="49"/>
  <c r="I24" i="49" s="1"/>
  <c r="H25" i="49"/>
  <c r="J25" i="49" s="1"/>
  <c r="G25" i="49"/>
  <c r="I25" i="49" s="1"/>
  <c r="H26" i="49"/>
  <c r="J26" i="49" s="1"/>
  <c r="G26" i="49"/>
  <c r="I26" i="49" s="1"/>
  <c r="H27" i="49"/>
  <c r="J27" i="49" s="1"/>
  <c r="G27" i="49"/>
  <c r="I27" i="49" s="1"/>
  <c r="H28" i="49"/>
  <c r="J28" i="49" s="1"/>
  <c r="G28" i="49"/>
  <c r="I28" i="49" s="1"/>
  <c r="H29" i="49"/>
  <c r="J29" i="49" s="1"/>
  <c r="G29" i="49"/>
  <c r="I29" i="49" s="1"/>
  <c r="H30" i="49"/>
  <c r="J30" i="49" s="1"/>
  <c r="G30" i="49"/>
  <c r="I30" i="49" s="1"/>
  <c r="H31" i="49"/>
  <c r="J31" i="49" s="1"/>
  <c r="G31" i="49"/>
  <c r="I31" i="49" s="1"/>
  <c r="H32" i="49"/>
  <c r="J32" i="49" s="1"/>
  <c r="G32" i="49"/>
  <c r="I32" i="49" s="1"/>
  <c r="J33" i="49"/>
  <c r="I33" i="49"/>
  <c r="H33" i="49"/>
  <c r="G33" i="49"/>
  <c r="H34" i="49"/>
  <c r="J34" i="49" s="1"/>
  <c r="G34" i="49"/>
  <c r="I34" i="49" s="1"/>
  <c r="H35" i="49"/>
  <c r="J35" i="49" s="1"/>
  <c r="G35" i="49"/>
  <c r="I35" i="49" s="1"/>
  <c r="H36" i="49"/>
  <c r="J36" i="49" s="1"/>
  <c r="G36" i="49"/>
  <c r="I36" i="49" s="1"/>
  <c r="H37" i="49"/>
  <c r="J37" i="49" s="1"/>
  <c r="G37" i="49"/>
  <c r="I37" i="49" s="1"/>
  <c r="H38" i="49"/>
  <c r="J38" i="49" s="1"/>
  <c r="G38" i="49"/>
  <c r="I38" i="49" s="1"/>
  <c r="H39" i="49"/>
  <c r="J39" i="49" s="1"/>
  <c r="G39" i="49"/>
  <c r="I39" i="49" s="1"/>
  <c r="H40" i="49"/>
  <c r="J40" i="49" s="1"/>
  <c r="G40" i="49"/>
  <c r="I40" i="49" s="1"/>
  <c r="H41" i="49"/>
  <c r="J41" i="49" s="1"/>
  <c r="G41" i="49"/>
  <c r="I41" i="49" s="1"/>
  <c r="H44" i="49"/>
  <c r="J44" i="49" s="1"/>
  <c r="G44" i="49"/>
  <c r="I44" i="49" s="1"/>
  <c r="H45" i="49"/>
  <c r="J45" i="49" s="1"/>
  <c r="G45" i="49"/>
  <c r="I45" i="49" s="1"/>
  <c r="I46" i="49"/>
  <c r="H46" i="49"/>
  <c r="J46" i="49" s="1"/>
  <c r="G46" i="49"/>
  <c r="H47" i="49"/>
  <c r="J47" i="49" s="1"/>
  <c r="G47" i="49"/>
  <c r="I47" i="49" s="1"/>
  <c r="H50" i="49"/>
  <c r="J50" i="49" s="1"/>
  <c r="G50" i="49"/>
  <c r="I50" i="49" s="1"/>
  <c r="H51" i="49"/>
  <c r="J51" i="49" s="1"/>
  <c r="G51" i="49"/>
  <c r="I51" i="49" s="1"/>
  <c r="H52" i="49"/>
  <c r="J52" i="49" s="1"/>
  <c r="G52" i="49"/>
  <c r="I52" i="49" s="1"/>
  <c r="H53" i="49"/>
  <c r="J53" i="49" s="1"/>
  <c r="G53" i="49"/>
  <c r="I53" i="49" s="1"/>
  <c r="H54" i="49"/>
  <c r="J54" i="49" s="1"/>
  <c r="G54" i="49"/>
  <c r="I54" i="49" s="1"/>
  <c r="H55" i="49"/>
  <c r="J55" i="49" s="1"/>
  <c r="G55" i="49"/>
  <c r="I55" i="49" s="1"/>
  <c r="H56" i="49"/>
  <c r="J56" i="49" s="1"/>
  <c r="G56" i="49"/>
  <c r="I56" i="49" s="1"/>
  <c r="H57" i="49"/>
  <c r="J57" i="49" s="1"/>
  <c r="G57" i="49"/>
  <c r="I57" i="49" s="1"/>
  <c r="H58" i="49"/>
  <c r="J58" i="49" s="1"/>
  <c r="G58" i="49"/>
  <c r="I58" i="49" s="1"/>
  <c r="I59" i="49"/>
  <c r="H59" i="49"/>
  <c r="J59" i="49" s="1"/>
  <c r="G59" i="49"/>
  <c r="H60" i="49"/>
  <c r="J60" i="49" s="1"/>
  <c r="G60" i="49"/>
  <c r="I60" i="49" s="1"/>
  <c r="H61" i="49"/>
  <c r="J61" i="49" s="1"/>
  <c r="G61" i="49"/>
  <c r="I61" i="49" s="1"/>
  <c r="H62" i="49"/>
  <c r="J62" i="49" s="1"/>
  <c r="G62" i="49"/>
  <c r="I62" i="49" s="1"/>
  <c r="H63" i="49"/>
  <c r="J63" i="49" s="1"/>
  <c r="G63" i="49"/>
  <c r="I63" i="49" s="1"/>
  <c r="H64" i="49"/>
  <c r="J64" i="49" s="1"/>
  <c r="G64" i="49"/>
  <c r="I64" i="49" s="1"/>
  <c r="H65" i="49"/>
  <c r="J65" i="49" s="1"/>
  <c r="G65" i="49"/>
  <c r="I65" i="49" s="1"/>
  <c r="H66" i="49"/>
  <c r="J66" i="49" s="1"/>
  <c r="G66" i="49"/>
  <c r="I66" i="49" s="1"/>
  <c r="H67" i="49"/>
  <c r="J67" i="49" s="1"/>
  <c r="G67" i="49"/>
  <c r="I67" i="49" s="1"/>
  <c r="H68" i="49"/>
  <c r="J68" i="49" s="1"/>
  <c r="G68" i="49"/>
  <c r="I68" i="49" s="1"/>
  <c r="H69" i="49"/>
  <c r="J69" i="49" s="1"/>
  <c r="G69" i="49"/>
  <c r="I69" i="49" s="1"/>
  <c r="H70" i="49"/>
  <c r="J70" i="49" s="1"/>
  <c r="G70" i="49"/>
  <c r="I70" i="49" s="1"/>
  <c r="H71" i="49"/>
  <c r="J71" i="49" s="1"/>
  <c r="G71" i="49"/>
  <c r="I71" i="49" s="1"/>
  <c r="H72" i="49"/>
  <c r="J72" i="49" s="1"/>
  <c r="G72" i="49"/>
  <c r="I72" i="49" s="1"/>
  <c r="H73" i="49"/>
  <c r="J73" i="49" s="1"/>
  <c r="G73" i="49"/>
  <c r="I73" i="49" s="1"/>
  <c r="H74" i="49"/>
  <c r="J74" i="49" s="1"/>
  <c r="G74" i="49"/>
  <c r="I74" i="49" s="1"/>
  <c r="J77" i="49"/>
  <c r="I77" i="49"/>
  <c r="H77" i="49"/>
  <c r="G77" i="49"/>
  <c r="J78" i="49"/>
  <c r="I78" i="49"/>
  <c r="H78" i="49"/>
  <c r="G78" i="49"/>
  <c r="H81" i="49"/>
  <c r="J81" i="49" s="1"/>
  <c r="G81" i="49"/>
  <c r="I81" i="49" s="1"/>
  <c r="H82" i="49"/>
  <c r="J82" i="49" s="1"/>
  <c r="G82" i="49"/>
  <c r="I82" i="49" s="1"/>
  <c r="I85" i="49"/>
  <c r="H85" i="49"/>
  <c r="J85" i="49" s="1"/>
  <c r="G85" i="49"/>
  <c r="H86" i="49"/>
  <c r="J86" i="49" s="1"/>
  <c r="G86" i="49"/>
  <c r="I86" i="49" s="1"/>
  <c r="I87" i="49"/>
  <c r="H87" i="49"/>
  <c r="J87" i="49" s="1"/>
  <c r="G87" i="49"/>
  <c r="H88" i="49"/>
  <c r="J88" i="49" s="1"/>
  <c r="G88" i="49"/>
  <c r="I88" i="49" s="1"/>
  <c r="H89" i="49"/>
  <c r="J89" i="49" s="1"/>
  <c r="G89" i="49"/>
  <c r="I89" i="49" s="1"/>
  <c r="H92" i="49"/>
  <c r="J92" i="49" s="1"/>
  <c r="G92" i="49"/>
  <c r="I92" i="49" s="1"/>
  <c r="H93" i="49"/>
  <c r="J93" i="49" s="1"/>
  <c r="G93" i="49"/>
  <c r="I93" i="49" s="1"/>
  <c r="H94" i="49"/>
  <c r="J94" i="49" s="1"/>
  <c r="G94" i="49"/>
  <c r="I94" i="49" s="1"/>
  <c r="I97" i="49"/>
  <c r="H97" i="49"/>
  <c r="J97" i="49" s="1"/>
  <c r="G97" i="49"/>
  <c r="J98" i="49"/>
  <c r="I98" i="49"/>
  <c r="H98" i="49"/>
  <c r="G98" i="49"/>
  <c r="I99" i="49"/>
  <c r="H99" i="49"/>
  <c r="J99" i="49" s="1"/>
  <c r="G99" i="49"/>
  <c r="H102" i="49"/>
  <c r="J102" i="49" s="1"/>
  <c r="G102" i="49"/>
  <c r="I102" i="49" s="1"/>
  <c r="H103" i="49"/>
  <c r="J103" i="49" s="1"/>
  <c r="G103" i="49"/>
  <c r="I103" i="49" s="1"/>
  <c r="H106" i="49"/>
  <c r="J106" i="49" s="1"/>
  <c r="G106" i="49"/>
  <c r="I106" i="49" s="1"/>
  <c r="H107" i="49"/>
  <c r="J107" i="49" s="1"/>
  <c r="G107" i="49"/>
  <c r="I107" i="49" s="1"/>
  <c r="H108" i="49"/>
  <c r="J108" i="49" s="1"/>
  <c r="G108" i="49"/>
  <c r="I108" i="49" s="1"/>
  <c r="H109" i="49"/>
  <c r="J109" i="49" s="1"/>
  <c r="G109" i="49"/>
  <c r="I109" i="49" s="1"/>
  <c r="I112" i="49"/>
  <c r="H112" i="49"/>
  <c r="J112" i="49" s="1"/>
  <c r="G112" i="49"/>
  <c r="H113" i="49"/>
  <c r="J113" i="49" s="1"/>
  <c r="G113" i="49"/>
  <c r="I113" i="49" s="1"/>
  <c r="H114" i="49"/>
  <c r="J114" i="49" s="1"/>
  <c r="G114" i="49"/>
  <c r="I114" i="49" s="1"/>
  <c r="I117" i="49"/>
  <c r="H117" i="49"/>
  <c r="J117" i="49" s="1"/>
  <c r="G117" i="49"/>
  <c r="H118" i="49"/>
  <c r="J118" i="49" s="1"/>
  <c r="G118" i="49"/>
  <c r="I118" i="49" s="1"/>
  <c r="H119" i="49"/>
  <c r="J119" i="49" s="1"/>
  <c r="G119" i="49"/>
  <c r="I119" i="49" s="1"/>
  <c r="H120" i="49"/>
  <c r="J120" i="49" s="1"/>
  <c r="G120" i="49"/>
  <c r="I120" i="49" s="1"/>
  <c r="H121" i="49"/>
  <c r="J121" i="49" s="1"/>
  <c r="G121" i="49"/>
  <c r="I121" i="49" s="1"/>
  <c r="H122" i="49"/>
  <c r="J122" i="49" s="1"/>
  <c r="G122" i="49"/>
  <c r="I122" i="49" s="1"/>
  <c r="H123" i="49"/>
  <c r="J123" i="49" s="1"/>
  <c r="G123" i="49"/>
  <c r="I123" i="49" s="1"/>
  <c r="H124" i="49"/>
  <c r="J124" i="49" s="1"/>
  <c r="G124" i="49"/>
  <c r="I124" i="49" s="1"/>
  <c r="J125" i="49"/>
  <c r="I125" i="49"/>
  <c r="H125" i="49"/>
  <c r="G125" i="49"/>
  <c r="H126" i="49"/>
  <c r="J126" i="49" s="1"/>
  <c r="G126" i="49"/>
  <c r="I126" i="49" s="1"/>
  <c r="H127" i="49"/>
  <c r="J127" i="49" s="1"/>
  <c r="G127" i="49"/>
  <c r="I127" i="49" s="1"/>
  <c r="J128" i="49"/>
  <c r="I128" i="49"/>
  <c r="H128" i="49"/>
  <c r="G128" i="49"/>
  <c r="H129" i="49"/>
  <c r="J129" i="49" s="1"/>
  <c r="G129" i="49"/>
  <c r="I129" i="49" s="1"/>
  <c r="H130" i="49"/>
  <c r="J130" i="49" s="1"/>
  <c r="G130" i="49"/>
  <c r="I130" i="49" s="1"/>
  <c r="H131" i="49"/>
  <c r="J131" i="49" s="1"/>
  <c r="G131" i="49"/>
  <c r="I131" i="49" s="1"/>
  <c r="H134" i="49"/>
  <c r="J134" i="49" s="1"/>
  <c r="G134" i="49"/>
  <c r="I134" i="49" s="1"/>
  <c r="H135" i="49"/>
  <c r="J135" i="49" s="1"/>
  <c r="G135" i="49"/>
  <c r="I135" i="49" s="1"/>
  <c r="H138" i="49"/>
  <c r="J138" i="49" s="1"/>
  <c r="G138" i="49"/>
  <c r="I138" i="49" s="1"/>
  <c r="H139" i="49"/>
  <c r="J139" i="49" s="1"/>
  <c r="G139" i="49"/>
  <c r="I139" i="49" s="1"/>
  <c r="H140" i="49"/>
  <c r="J140" i="49" s="1"/>
  <c r="G140" i="49"/>
  <c r="I140" i="49" s="1"/>
  <c r="H141" i="49"/>
  <c r="J141" i="49" s="1"/>
  <c r="G141" i="49"/>
  <c r="I141" i="49" s="1"/>
  <c r="I144" i="49"/>
  <c r="H144" i="49"/>
  <c r="J144" i="49" s="1"/>
  <c r="G144" i="49"/>
  <c r="I145" i="49"/>
  <c r="H145" i="49"/>
  <c r="J145" i="49" s="1"/>
  <c r="G145" i="49"/>
  <c r="J146" i="49"/>
  <c r="I146" i="49"/>
  <c r="H146" i="49"/>
  <c r="G146" i="49"/>
  <c r="J147" i="49"/>
  <c r="I147" i="49"/>
  <c r="H147" i="49"/>
  <c r="G147" i="49"/>
  <c r="I148" i="49"/>
  <c r="H148" i="49"/>
  <c r="J148" i="49" s="1"/>
  <c r="G148" i="49"/>
  <c r="H151" i="49"/>
  <c r="J151" i="49" s="1"/>
  <c r="G151" i="49"/>
  <c r="I151" i="49" s="1"/>
  <c r="H152" i="49"/>
  <c r="J152" i="49" s="1"/>
  <c r="G152" i="49"/>
  <c r="I152" i="49" s="1"/>
  <c r="H153" i="49"/>
  <c r="J153" i="49" s="1"/>
  <c r="G153" i="49"/>
  <c r="I153" i="49" s="1"/>
  <c r="J154" i="49"/>
  <c r="I154" i="49"/>
  <c r="H154" i="49"/>
  <c r="G154" i="49"/>
  <c r="H155" i="49"/>
  <c r="J155" i="49" s="1"/>
  <c r="G155" i="49"/>
  <c r="I155" i="49" s="1"/>
  <c r="H156" i="49"/>
  <c r="J156" i="49" s="1"/>
  <c r="G156" i="49"/>
  <c r="I156" i="49" s="1"/>
  <c r="J157" i="49"/>
  <c r="I157" i="49"/>
  <c r="H157" i="49"/>
  <c r="G157" i="49"/>
  <c r="H158" i="49"/>
  <c r="J158" i="49" s="1"/>
  <c r="G158" i="49"/>
  <c r="I158" i="49" s="1"/>
  <c r="H161" i="49"/>
  <c r="J161" i="49" s="1"/>
  <c r="G161" i="49"/>
  <c r="I161" i="49" s="1"/>
  <c r="H162" i="49"/>
  <c r="J162" i="49" s="1"/>
  <c r="G162" i="49"/>
  <c r="I162" i="49" s="1"/>
  <c r="H163" i="49"/>
  <c r="J163" i="49" s="1"/>
  <c r="G163" i="49"/>
  <c r="I163" i="49" s="1"/>
  <c r="H164" i="49"/>
  <c r="J164" i="49" s="1"/>
  <c r="G164" i="49"/>
  <c r="I164" i="49" s="1"/>
  <c r="H167" i="49"/>
  <c r="J167" i="49" s="1"/>
  <c r="G167" i="49"/>
  <c r="I167" i="49" s="1"/>
  <c r="H168" i="49"/>
  <c r="J168" i="49" s="1"/>
  <c r="G168" i="49"/>
  <c r="I168" i="49" s="1"/>
  <c r="H169" i="49"/>
  <c r="J169" i="49" s="1"/>
  <c r="G169" i="49"/>
  <c r="I169" i="49" s="1"/>
  <c r="H170" i="49"/>
  <c r="J170" i="49" s="1"/>
  <c r="G170" i="49"/>
  <c r="I170" i="49" s="1"/>
  <c r="H171" i="49"/>
  <c r="J171" i="49" s="1"/>
  <c r="G171" i="49"/>
  <c r="I171" i="49" s="1"/>
  <c r="H172" i="49"/>
  <c r="J172" i="49" s="1"/>
  <c r="G172" i="49"/>
  <c r="I172" i="49" s="1"/>
  <c r="H173" i="49"/>
  <c r="J173" i="49" s="1"/>
  <c r="G173" i="49"/>
  <c r="I173" i="49" s="1"/>
  <c r="H174" i="49"/>
  <c r="J174" i="49" s="1"/>
  <c r="G174" i="49"/>
  <c r="I174" i="49" s="1"/>
  <c r="H175" i="49"/>
  <c r="J175" i="49" s="1"/>
  <c r="G175" i="49"/>
  <c r="I175" i="49" s="1"/>
  <c r="H178" i="49"/>
  <c r="J178" i="49" s="1"/>
  <c r="G178" i="49"/>
  <c r="I178" i="49" s="1"/>
  <c r="H179" i="49"/>
  <c r="J179" i="49" s="1"/>
  <c r="G179" i="49"/>
  <c r="I179" i="49" s="1"/>
  <c r="H180" i="49"/>
  <c r="J180" i="49" s="1"/>
  <c r="G180" i="49"/>
  <c r="I180" i="49" s="1"/>
  <c r="H181" i="49"/>
  <c r="J181" i="49" s="1"/>
  <c r="G181" i="49"/>
  <c r="I181" i="49" s="1"/>
  <c r="H182" i="49"/>
  <c r="J182" i="49" s="1"/>
  <c r="G182" i="49"/>
  <c r="I182" i="49" s="1"/>
  <c r="H183" i="49"/>
  <c r="J183" i="49" s="1"/>
  <c r="G183" i="49"/>
  <c r="I183" i="49" s="1"/>
  <c r="H184" i="49"/>
  <c r="J184" i="49" s="1"/>
  <c r="G184" i="49"/>
  <c r="I184" i="49" s="1"/>
  <c r="H185" i="49"/>
  <c r="J185" i="49" s="1"/>
  <c r="G185" i="49"/>
  <c r="I185" i="49" s="1"/>
  <c r="I188" i="49"/>
  <c r="H188" i="49"/>
  <c r="J188" i="49" s="1"/>
  <c r="G188" i="49"/>
  <c r="H189" i="49"/>
  <c r="J189" i="49" s="1"/>
  <c r="G189" i="49"/>
  <c r="I189" i="49" s="1"/>
  <c r="H190" i="49"/>
  <c r="J190" i="49" s="1"/>
  <c r="G190" i="49"/>
  <c r="I190" i="49" s="1"/>
  <c r="H191" i="49"/>
  <c r="J191" i="49" s="1"/>
  <c r="G191" i="49"/>
  <c r="I191" i="49" s="1"/>
  <c r="H192" i="49"/>
  <c r="J192" i="49" s="1"/>
  <c r="G192" i="49"/>
  <c r="I192" i="49" s="1"/>
  <c r="H193" i="49"/>
  <c r="J193" i="49" s="1"/>
  <c r="G193" i="49"/>
  <c r="I193" i="49" s="1"/>
  <c r="H194" i="49"/>
  <c r="J194" i="49" s="1"/>
  <c r="G194" i="49"/>
  <c r="I194" i="49" s="1"/>
  <c r="J195" i="49"/>
  <c r="I195" i="49"/>
  <c r="H195" i="49"/>
  <c r="G195" i="49"/>
  <c r="H196" i="49"/>
  <c r="J196" i="49" s="1"/>
  <c r="G196" i="49"/>
  <c r="I196" i="49" s="1"/>
  <c r="I197" i="49"/>
  <c r="H197" i="49"/>
  <c r="J197" i="49" s="1"/>
  <c r="G197" i="49"/>
  <c r="H198" i="49"/>
  <c r="J198" i="49" s="1"/>
  <c r="G198" i="49"/>
  <c r="I198" i="49" s="1"/>
  <c r="H199" i="49"/>
  <c r="J199" i="49" s="1"/>
  <c r="G199" i="49"/>
  <c r="I199" i="49" s="1"/>
  <c r="H200" i="49"/>
  <c r="J200" i="49" s="1"/>
  <c r="G200" i="49"/>
  <c r="I200" i="49" s="1"/>
  <c r="H201" i="49"/>
  <c r="J201" i="49" s="1"/>
  <c r="G201" i="49"/>
  <c r="I201" i="49" s="1"/>
  <c r="H204" i="49"/>
  <c r="J204" i="49" s="1"/>
  <c r="G204" i="49"/>
  <c r="I204" i="49" s="1"/>
  <c r="H205" i="49"/>
  <c r="J205" i="49" s="1"/>
  <c r="G205" i="49"/>
  <c r="I205" i="49" s="1"/>
  <c r="J206" i="49"/>
  <c r="I206" i="49"/>
  <c r="H206" i="49"/>
  <c r="G206" i="49"/>
  <c r="J207" i="49"/>
  <c r="I207" i="49"/>
  <c r="H207" i="49"/>
  <c r="G207" i="49"/>
  <c r="H208" i="49"/>
  <c r="J208" i="49" s="1"/>
  <c r="G208" i="49"/>
  <c r="I208" i="49" s="1"/>
  <c r="I211" i="49"/>
  <c r="H211" i="49"/>
  <c r="J211" i="49" s="1"/>
  <c r="G211" i="49"/>
  <c r="I212" i="49"/>
  <c r="H212" i="49"/>
  <c r="J212" i="49" s="1"/>
  <c r="G212" i="49"/>
  <c r="I213" i="49"/>
  <c r="H213" i="49"/>
  <c r="J213" i="49" s="1"/>
  <c r="G213" i="49"/>
  <c r="I214" i="49"/>
  <c r="H214" i="49"/>
  <c r="J214" i="49" s="1"/>
  <c r="G214" i="49"/>
  <c r="I215" i="49"/>
  <c r="H215" i="49"/>
  <c r="J215" i="49" s="1"/>
  <c r="G215" i="49"/>
  <c r="I218" i="49"/>
  <c r="H218" i="49"/>
  <c r="J218" i="49" s="1"/>
  <c r="G218" i="49"/>
  <c r="I219" i="49"/>
  <c r="H219" i="49"/>
  <c r="J219" i="49" s="1"/>
  <c r="G219" i="49"/>
  <c r="H222" i="49"/>
  <c r="J222" i="49" s="1"/>
  <c r="G222" i="49"/>
  <c r="I222" i="49" s="1"/>
  <c r="H223" i="49"/>
  <c r="J223" i="49" s="1"/>
  <c r="G223" i="49"/>
  <c r="I223" i="49" s="1"/>
  <c r="H224" i="49"/>
  <c r="J224" i="49" s="1"/>
  <c r="G224" i="49"/>
  <c r="I224" i="49" s="1"/>
  <c r="H225" i="49"/>
  <c r="J225" i="49" s="1"/>
  <c r="G225" i="49"/>
  <c r="I225" i="49" s="1"/>
  <c r="H228" i="49"/>
  <c r="J228" i="49" s="1"/>
  <c r="G228" i="49"/>
  <c r="I228" i="49" s="1"/>
  <c r="H229" i="49"/>
  <c r="J229" i="49" s="1"/>
  <c r="G229" i="49"/>
  <c r="I229" i="49" s="1"/>
  <c r="H230" i="49"/>
  <c r="J230" i="49" s="1"/>
  <c r="G230" i="49"/>
  <c r="I230" i="49" s="1"/>
  <c r="H231" i="49"/>
  <c r="J231" i="49" s="1"/>
  <c r="G231" i="49"/>
  <c r="I231" i="49" s="1"/>
  <c r="H234" i="49"/>
  <c r="J234" i="49" s="1"/>
  <c r="G234" i="49"/>
  <c r="I234" i="49" s="1"/>
  <c r="H235" i="49"/>
  <c r="J235" i="49" s="1"/>
  <c r="G235" i="49"/>
  <c r="I235" i="49" s="1"/>
  <c r="H238" i="49"/>
  <c r="J238" i="49" s="1"/>
  <c r="G238" i="49"/>
  <c r="I238" i="49" s="1"/>
  <c r="H239" i="49"/>
  <c r="J239" i="49" s="1"/>
  <c r="G239" i="49"/>
  <c r="I239" i="49" s="1"/>
  <c r="H240" i="49"/>
  <c r="J240" i="49" s="1"/>
  <c r="G240" i="49"/>
  <c r="I240" i="49" s="1"/>
  <c r="H241" i="49"/>
  <c r="J241" i="49" s="1"/>
  <c r="G241" i="49"/>
  <c r="I241" i="49" s="1"/>
  <c r="H242" i="49"/>
  <c r="J242" i="49" s="1"/>
  <c r="G242" i="49"/>
  <c r="I242" i="49" s="1"/>
  <c r="H245" i="49"/>
  <c r="J245" i="49" s="1"/>
  <c r="G245" i="49"/>
  <c r="I245" i="49" s="1"/>
  <c r="H246" i="49"/>
  <c r="J246" i="49" s="1"/>
  <c r="G246" i="49"/>
  <c r="I246" i="49" s="1"/>
  <c r="H247" i="49"/>
  <c r="J247" i="49" s="1"/>
  <c r="G247" i="49"/>
  <c r="I247" i="49" s="1"/>
  <c r="H248" i="49"/>
  <c r="J248" i="49" s="1"/>
  <c r="G248" i="49"/>
  <c r="I248" i="49" s="1"/>
  <c r="H249" i="49"/>
  <c r="J249" i="49" s="1"/>
  <c r="G249" i="49"/>
  <c r="I249" i="49" s="1"/>
  <c r="I250" i="49"/>
  <c r="H250" i="49"/>
  <c r="J250" i="49" s="1"/>
  <c r="G250" i="49"/>
  <c r="H251" i="49"/>
  <c r="J251" i="49" s="1"/>
  <c r="G251" i="49"/>
  <c r="I251" i="49" s="1"/>
  <c r="H252" i="49"/>
  <c r="J252" i="49" s="1"/>
  <c r="G252" i="49"/>
  <c r="I252" i="49" s="1"/>
  <c r="H255" i="49"/>
  <c r="J255" i="49" s="1"/>
  <c r="G255" i="49"/>
  <c r="I255" i="49" s="1"/>
  <c r="H256" i="49"/>
  <c r="J256" i="49" s="1"/>
  <c r="G256" i="49"/>
  <c r="I256" i="49" s="1"/>
  <c r="H257" i="49"/>
  <c r="J257" i="49" s="1"/>
  <c r="G257" i="49"/>
  <c r="I257" i="49" s="1"/>
  <c r="H258" i="49"/>
  <c r="J258" i="49" s="1"/>
  <c r="G258" i="49"/>
  <c r="I258" i="49" s="1"/>
  <c r="I259" i="49"/>
  <c r="H259" i="49"/>
  <c r="J259" i="49" s="1"/>
  <c r="G259" i="49"/>
  <c r="H260" i="49"/>
  <c r="J260" i="49" s="1"/>
  <c r="G260" i="49"/>
  <c r="I260" i="49" s="1"/>
  <c r="H261" i="49"/>
  <c r="J261" i="49" s="1"/>
  <c r="G261" i="49"/>
  <c r="I261" i="49" s="1"/>
  <c r="H264" i="49"/>
  <c r="J264" i="49" s="1"/>
  <c r="G264" i="49"/>
  <c r="I264" i="49" s="1"/>
  <c r="H265" i="49"/>
  <c r="J265" i="49" s="1"/>
  <c r="G265" i="49"/>
  <c r="I265" i="49" s="1"/>
  <c r="H268" i="49"/>
  <c r="J268" i="49" s="1"/>
  <c r="G268" i="49"/>
  <c r="I268" i="49" s="1"/>
  <c r="H269" i="49"/>
  <c r="J269" i="49" s="1"/>
  <c r="G269" i="49"/>
  <c r="I269" i="49" s="1"/>
  <c r="J270" i="49"/>
  <c r="I270" i="49"/>
  <c r="H270" i="49"/>
  <c r="G270" i="49"/>
  <c r="H271" i="49"/>
  <c r="J271" i="49" s="1"/>
  <c r="G271" i="49"/>
  <c r="I271" i="49" s="1"/>
  <c r="H272" i="49"/>
  <c r="J272" i="49" s="1"/>
  <c r="G272" i="49"/>
  <c r="I272" i="49" s="1"/>
  <c r="H273" i="49"/>
  <c r="J273" i="49" s="1"/>
  <c r="G273" i="49"/>
  <c r="I273" i="49" s="1"/>
  <c r="H274" i="49"/>
  <c r="J274" i="49" s="1"/>
  <c r="G274" i="49"/>
  <c r="I274" i="49" s="1"/>
  <c r="H275" i="49"/>
  <c r="J275" i="49" s="1"/>
  <c r="G275" i="49"/>
  <c r="I275" i="49" s="1"/>
  <c r="H276" i="49"/>
  <c r="J276" i="49" s="1"/>
  <c r="G276" i="49"/>
  <c r="I276" i="49" s="1"/>
  <c r="H277" i="49"/>
  <c r="J277" i="49" s="1"/>
  <c r="G277" i="49"/>
  <c r="I277" i="49" s="1"/>
  <c r="J278" i="49"/>
  <c r="I278" i="49"/>
  <c r="H278" i="49"/>
  <c r="G278" i="49"/>
  <c r="H279" i="49"/>
  <c r="J279" i="49" s="1"/>
  <c r="G279" i="49"/>
  <c r="I279" i="49" s="1"/>
  <c r="H282" i="49"/>
  <c r="J282" i="49" s="1"/>
  <c r="G282" i="49"/>
  <c r="I282" i="49" s="1"/>
  <c r="H283" i="49"/>
  <c r="J283" i="49" s="1"/>
  <c r="G283" i="49"/>
  <c r="I283" i="49" s="1"/>
  <c r="H284" i="49"/>
  <c r="J284" i="49" s="1"/>
  <c r="G284" i="49"/>
  <c r="I284" i="49" s="1"/>
  <c r="J287" i="49"/>
  <c r="I287" i="49"/>
  <c r="H287" i="49"/>
  <c r="G287" i="49"/>
  <c r="H288" i="49"/>
  <c r="J288" i="49" s="1"/>
  <c r="G288" i="49"/>
  <c r="I288" i="49" s="1"/>
  <c r="H289" i="49"/>
  <c r="J289" i="49" s="1"/>
  <c r="G289" i="49"/>
  <c r="I289" i="49" s="1"/>
  <c r="H290" i="49"/>
  <c r="J290" i="49" s="1"/>
  <c r="G290" i="49"/>
  <c r="I290" i="49" s="1"/>
  <c r="H291" i="49"/>
  <c r="J291" i="49" s="1"/>
  <c r="G291" i="49"/>
  <c r="I291" i="49" s="1"/>
  <c r="H292" i="49"/>
  <c r="J292" i="49" s="1"/>
  <c r="G292" i="49"/>
  <c r="I292" i="49" s="1"/>
  <c r="H293" i="49"/>
  <c r="J293" i="49" s="1"/>
  <c r="G293" i="49"/>
  <c r="I293" i="49" s="1"/>
  <c r="H294" i="49"/>
  <c r="J294" i="49" s="1"/>
  <c r="G294" i="49"/>
  <c r="I294" i="49" s="1"/>
  <c r="H297" i="49"/>
  <c r="J297" i="49" s="1"/>
  <c r="G297" i="49"/>
  <c r="I297" i="49" s="1"/>
  <c r="J298" i="49"/>
  <c r="I298" i="49"/>
  <c r="H298" i="49"/>
  <c r="G298" i="49"/>
  <c r="J299" i="49"/>
  <c r="I299" i="49"/>
  <c r="H299" i="49"/>
  <c r="G299" i="49"/>
  <c r="H300" i="49"/>
  <c r="J300" i="49" s="1"/>
  <c r="G300" i="49"/>
  <c r="I300" i="49" s="1"/>
  <c r="H301" i="49"/>
  <c r="J301" i="49" s="1"/>
  <c r="G301" i="49"/>
  <c r="I301" i="49" s="1"/>
  <c r="H302" i="49"/>
  <c r="J302" i="49" s="1"/>
  <c r="G302" i="49"/>
  <c r="I302" i="49" s="1"/>
  <c r="H303" i="49"/>
  <c r="J303" i="49" s="1"/>
  <c r="G303" i="49"/>
  <c r="I303" i="49" s="1"/>
  <c r="H304" i="49"/>
  <c r="J304" i="49" s="1"/>
  <c r="G304" i="49"/>
  <c r="I304" i="49" s="1"/>
  <c r="H307" i="49"/>
  <c r="J307" i="49" s="1"/>
  <c r="G307" i="49"/>
  <c r="I307" i="49" s="1"/>
  <c r="H308" i="49"/>
  <c r="J308" i="49" s="1"/>
  <c r="G308" i="49"/>
  <c r="I308" i="49" s="1"/>
  <c r="H309" i="49"/>
  <c r="J309" i="49" s="1"/>
  <c r="G309" i="49"/>
  <c r="I309" i="49" s="1"/>
  <c r="H310" i="49"/>
  <c r="J310" i="49" s="1"/>
  <c r="G310" i="49"/>
  <c r="I310" i="49" s="1"/>
  <c r="I311" i="49"/>
  <c r="H311" i="49"/>
  <c r="J311" i="49" s="1"/>
  <c r="G311" i="49"/>
  <c r="H312" i="49"/>
  <c r="J312" i="49" s="1"/>
  <c r="G312" i="49"/>
  <c r="I312" i="49" s="1"/>
  <c r="H313" i="49"/>
  <c r="J313" i="49" s="1"/>
  <c r="G313" i="49"/>
  <c r="I313" i="49" s="1"/>
  <c r="H314" i="49"/>
  <c r="J314" i="49" s="1"/>
  <c r="G314" i="49"/>
  <c r="I314" i="49" s="1"/>
  <c r="H315" i="49"/>
  <c r="J315" i="49" s="1"/>
  <c r="G315" i="49"/>
  <c r="I315" i="49" s="1"/>
  <c r="H316" i="49"/>
  <c r="J316" i="49" s="1"/>
  <c r="G316" i="49"/>
  <c r="I316" i="49" s="1"/>
  <c r="H317" i="49"/>
  <c r="J317" i="49" s="1"/>
  <c r="G317" i="49"/>
  <c r="I317" i="49" s="1"/>
  <c r="H318" i="49"/>
  <c r="J318" i="49" s="1"/>
  <c r="G318" i="49"/>
  <c r="I318" i="49" s="1"/>
  <c r="H321" i="49"/>
  <c r="J321" i="49" s="1"/>
  <c r="G321" i="49"/>
  <c r="I321" i="49" s="1"/>
  <c r="H322" i="49"/>
  <c r="J322" i="49" s="1"/>
  <c r="G322" i="49"/>
  <c r="I322" i="49" s="1"/>
  <c r="H323" i="49"/>
  <c r="J323" i="49" s="1"/>
  <c r="G323" i="49"/>
  <c r="I323" i="49" s="1"/>
  <c r="H326" i="49"/>
  <c r="J326" i="49" s="1"/>
  <c r="G326" i="49"/>
  <c r="I326" i="49" s="1"/>
  <c r="H327" i="49"/>
  <c r="J327" i="49" s="1"/>
  <c r="G327" i="49"/>
  <c r="I327" i="49" s="1"/>
  <c r="H330" i="49"/>
  <c r="J330" i="49" s="1"/>
  <c r="G330" i="49"/>
  <c r="I330" i="49" s="1"/>
  <c r="H331" i="49"/>
  <c r="J331" i="49" s="1"/>
  <c r="G331" i="49"/>
  <c r="I331" i="49" s="1"/>
  <c r="H332" i="49"/>
  <c r="J332" i="49" s="1"/>
  <c r="G332" i="49"/>
  <c r="I332" i="49" s="1"/>
  <c r="I335" i="49"/>
  <c r="H335" i="49"/>
  <c r="J335" i="49" s="1"/>
  <c r="G335" i="49"/>
  <c r="H336" i="49"/>
  <c r="J336" i="49" s="1"/>
  <c r="G336" i="49"/>
  <c r="I336" i="49" s="1"/>
  <c r="H337" i="49"/>
  <c r="J337" i="49" s="1"/>
  <c r="G337" i="49"/>
  <c r="I337" i="49" s="1"/>
  <c r="H338" i="49"/>
  <c r="J338" i="49" s="1"/>
  <c r="G338" i="49"/>
  <c r="I338" i="49" s="1"/>
  <c r="H339" i="49"/>
  <c r="J339" i="49" s="1"/>
  <c r="G339" i="49"/>
  <c r="I339" i="49" s="1"/>
  <c r="H342" i="49"/>
  <c r="J342" i="49" s="1"/>
  <c r="G342" i="49"/>
  <c r="I342" i="49" s="1"/>
  <c r="H343" i="49"/>
  <c r="J343" i="49" s="1"/>
  <c r="G343" i="49"/>
  <c r="I343" i="49" s="1"/>
  <c r="H344" i="49"/>
  <c r="J344" i="49" s="1"/>
  <c r="G344" i="49"/>
  <c r="I344" i="49" s="1"/>
  <c r="H345" i="49"/>
  <c r="J345" i="49" s="1"/>
  <c r="G345" i="49"/>
  <c r="I345" i="49" s="1"/>
  <c r="H346" i="49"/>
  <c r="J346" i="49" s="1"/>
  <c r="G346" i="49"/>
  <c r="I346" i="49" s="1"/>
  <c r="H347" i="49"/>
  <c r="J347" i="49" s="1"/>
  <c r="G347" i="49"/>
  <c r="I347" i="49" s="1"/>
  <c r="H348" i="49"/>
  <c r="J348" i="49" s="1"/>
  <c r="G348" i="49"/>
  <c r="I348" i="49" s="1"/>
  <c r="J349" i="49"/>
  <c r="I349" i="49"/>
  <c r="H349" i="49"/>
  <c r="G349" i="49"/>
  <c r="H350" i="49"/>
  <c r="J350" i="49" s="1"/>
  <c r="G350" i="49"/>
  <c r="I350" i="49" s="1"/>
  <c r="H351" i="49"/>
  <c r="J351" i="49" s="1"/>
  <c r="G351" i="49"/>
  <c r="I351" i="49" s="1"/>
  <c r="H352" i="49"/>
  <c r="J352" i="49" s="1"/>
  <c r="G352" i="49"/>
  <c r="I352" i="49" s="1"/>
  <c r="H353" i="49"/>
  <c r="J353" i="49" s="1"/>
  <c r="G353" i="49"/>
  <c r="I353" i="49" s="1"/>
  <c r="H354" i="49"/>
  <c r="J354" i="49" s="1"/>
  <c r="G354" i="49"/>
  <c r="I354" i="49" s="1"/>
  <c r="H357" i="49"/>
  <c r="J357" i="49" s="1"/>
  <c r="G357" i="49"/>
  <c r="I357" i="49" s="1"/>
  <c r="H358" i="49"/>
  <c r="J358" i="49" s="1"/>
  <c r="G358" i="49"/>
  <c r="I358" i="49" s="1"/>
  <c r="H361" i="49"/>
  <c r="J361" i="49" s="1"/>
  <c r="G361" i="49"/>
  <c r="I361" i="49" s="1"/>
  <c r="H362" i="49"/>
  <c r="J362" i="49" s="1"/>
  <c r="G362" i="49"/>
  <c r="I362" i="49" s="1"/>
  <c r="H363" i="49"/>
  <c r="J363" i="49" s="1"/>
  <c r="G363" i="49"/>
  <c r="I363" i="49" s="1"/>
  <c r="H364" i="49"/>
  <c r="J364" i="49" s="1"/>
  <c r="G364" i="49"/>
  <c r="I364" i="49" s="1"/>
  <c r="H365" i="49"/>
  <c r="J365" i="49" s="1"/>
  <c r="G365" i="49"/>
  <c r="I365" i="49" s="1"/>
  <c r="H366" i="49"/>
  <c r="J366" i="49" s="1"/>
  <c r="G366" i="49"/>
  <c r="I366" i="49" s="1"/>
  <c r="H367" i="49"/>
  <c r="J367" i="49" s="1"/>
  <c r="G367" i="49"/>
  <c r="I367" i="49" s="1"/>
  <c r="H368" i="49"/>
  <c r="J368" i="49" s="1"/>
  <c r="G368" i="49"/>
  <c r="I368" i="49" s="1"/>
  <c r="H369" i="49"/>
  <c r="J369" i="49" s="1"/>
  <c r="G369" i="49"/>
  <c r="I369" i="49" s="1"/>
  <c r="H370" i="49"/>
  <c r="J370" i="49" s="1"/>
  <c r="G370" i="49"/>
  <c r="I370" i="49" s="1"/>
  <c r="J371" i="49"/>
  <c r="I371" i="49"/>
  <c r="H371" i="49"/>
  <c r="G371" i="49"/>
  <c r="H372" i="49"/>
  <c r="J372" i="49" s="1"/>
  <c r="G372" i="49"/>
  <c r="I372" i="49" s="1"/>
  <c r="H373" i="49"/>
  <c r="J373" i="49" s="1"/>
  <c r="G373" i="49"/>
  <c r="I373" i="49" s="1"/>
  <c r="H374" i="49"/>
  <c r="J374" i="49" s="1"/>
  <c r="G374" i="49"/>
  <c r="I374" i="49" s="1"/>
  <c r="H375" i="49"/>
  <c r="J375" i="49" s="1"/>
  <c r="G375" i="49"/>
  <c r="I375" i="49" s="1"/>
  <c r="H376" i="49"/>
  <c r="J376" i="49" s="1"/>
  <c r="G376" i="49"/>
  <c r="I376" i="49" s="1"/>
  <c r="H377" i="49"/>
  <c r="J377" i="49" s="1"/>
  <c r="G377" i="49"/>
  <c r="I377" i="49" s="1"/>
  <c r="H378" i="49"/>
  <c r="J378" i="49" s="1"/>
  <c r="G378" i="49"/>
  <c r="I378" i="49" s="1"/>
  <c r="H379" i="49"/>
  <c r="J379" i="49" s="1"/>
  <c r="G379" i="49"/>
  <c r="I379" i="49" s="1"/>
  <c r="H380" i="49"/>
  <c r="J380" i="49" s="1"/>
  <c r="G380" i="49"/>
  <c r="I380" i="49" s="1"/>
  <c r="I381" i="49"/>
  <c r="H381" i="49"/>
  <c r="J381" i="49" s="1"/>
  <c r="G381" i="49"/>
  <c r="I382" i="49"/>
  <c r="H382" i="49"/>
  <c r="J382" i="49" s="1"/>
  <c r="G382" i="49"/>
  <c r="H383" i="49"/>
  <c r="J383" i="49" s="1"/>
  <c r="G383" i="49"/>
  <c r="I383" i="49" s="1"/>
  <c r="I384" i="49"/>
  <c r="H384" i="49"/>
  <c r="J384" i="49" s="1"/>
  <c r="G384" i="49"/>
  <c r="H385" i="49"/>
  <c r="J385" i="49" s="1"/>
  <c r="G385" i="49"/>
  <c r="I385" i="49" s="1"/>
  <c r="H386" i="49"/>
  <c r="J386" i="49" s="1"/>
  <c r="G386" i="49"/>
  <c r="I386" i="49" s="1"/>
  <c r="H389" i="49"/>
  <c r="J389" i="49" s="1"/>
  <c r="G389" i="49"/>
  <c r="I389" i="49" s="1"/>
  <c r="H390" i="49"/>
  <c r="J390" i="49" s="1"/>
  <c r="G390" i="49"/>
  <c r="I390" i="49" s="1"/>
  <c r="H391" i="49"/>
  <c r="J391" i="49" s="1"/>
  <c r="G391" i="49"/>
  <c r="I391" i="49" s="1"/>
  <c r="H394" i="49"/>
  <c r="J394" i="49" s="1"/>
  <c r="G394" i="49"/>
  <c r="I394" i="49" s="1"/>
  <c r="H395" i="49"/>
  <c r="J395" i="49" s="1"/>
  <c r="G395" i="49"/>
  <c r="I395" i="49" s="1"/>
  <c r="H396" i="49"/>
  <c r="J396" i="49" s="1"/>
  <c r="G396" i="49"/>
  <c r="I396" i="49" s="1"/>
  <c r="H397" i="49"/>
  <c r="J397" i="49" s="1"/>
  <c r="G397" i="49"/>
  <c r="I397" i="49" s="1"/>
  <c r="H398" i="49"/>
  <c r="J398" i="49" s="1"/>
  <c r="G398" i="49"/>
  <c r="I398" i="49" s="1"/>
  <c r="H399" i="49"/>
  <c r="J399" i="49" s="1"/>
  <c r="G399" i="49"/>
  <c r="I399" i="49" s="1"/>
  <c r="I400" i="49"/>
  <c r="H400" i="49"/>
  <c r="J400" i="49" s="1"/>
  <c r="G400" i="49"/>
  <c r="H401" i="49"/>
  <c r="J401" i="49" s="1"/>
  <c r="G401" i="49"/>
  <c r="I401" i="49" s="1"/>
  <c r="H402" i="49"/>
  <c r="J402" i="49" s="1"/>
  <c r="G402" i="49"/>
  <c r="I402" i="49" s="1"/>
  <c r="H405" i="49"/>
  <c r="J405" i="49" s="1"/>
  <c r="G405" i="49"/>
  <c r="I405" i="49" s="1"/>
  <c r="H406" i="49"/>
  <c r="J406" i="49" s="1"/>
  <c r="G406" i="49"/>
  <c r="I406" i="49" s="1"/>
  <c r="H407" i="49"/>
  <c r="J407" i="49" s="1"/>
  <c r="G407" i="49"/>
  <c r="I407" i="49" s="1"/>
  <c r="H408" i="49"/>
  <c r="J408" i="49" s="1"/>
  <c r="G408" i="49"/>
  <c r="I408" i="49" s="1"/>
  <c r="H411" i="49"/>
  <c r="J411" i="49" s="1"/>
  <c r="G411" i="49"/>
  <c r="I411" i="49" s="1"/>
  <c r="H412" i="49"/>
  <c r="J412" i="49" s="1"/>
  <c r="G412" i="49"/>
  <c r="I412" i="49" s="1"/>
  <c r="H413" i="49"/>
  <c r="J413" i="49" s="1"/>
  <c r="G413" i="49"/>
  <c r="I413" i="49" s="1"/>
  <c r="H414" i="49"/>
  <c r="J414" i="49" s="1"/>
  <c r="G414" i="49"/>
  <c r="I414" i="49" s="1"/>
  <c r="H415" i="49"/>
  <c r="J415" i="49" s="1"/>
  <c r="G415" i="49"/>
  <c r="I415" i="49" s="1"/>
  <c r="H418" i="49"/>
  <c r="J418" i="49" s="1"/>
  <c r="G418" i="49"/>
  <c r="I418" i="49" s="1"/>
  <c r="H419" i="49"/>
  <c r="J419" i="49" s="1"/>
  <c r="G419" i="49"/>
  <c r="I419" i="49" s="1"/>
  <c r="H420" i="49"/>
  <c r="J420" i="49" s="1"/>
  <c r="G420" i="49"/>
  <c r="I420" i="49" s="1"/>
  <c r="H421" i="49"/>
  <c r="J421" i="49" s="1"/>
  <c r="G421" i="49"/>
  <c r="I421" i="49" s="1"/>
  <c r="H422" i="49"/>
  <c r="J422" i="49" s="1"/>
  <c r="G422" i="49"/>
  <c r="I422" i="49" s="1"/>
  <c r="H423" i="49"/>
  <c r="J423" i="49" s="1"/>
  <c r="G423" i="49"/>
  <c r="I423" i="49" s="1"/>
  <c r="H424" i="49"/>
  <c r="J424" i="49" s="1"/>
  <c r="G424" i="49"/>
  <c r="I424" i="49" s="1"/>
  <c r="H425" i="49"/>
  <c r="J425" i="49" s="1"/>
  <c r="G425" i="49"/>
  <c r="I425" i="49" s="1"/>
  <c r="H426" i="49"/>
  <c r="J426" i="49" s="1"/>
  <c r="G426" i="49"/>
  <c r="I426" i="49" s="1"/>
  <c r="H427" i="49"/>
  <c r="J427" i="49" s="1"/>
  <c r="G427" i="49"/>
  <c r="I427" i="49" s="1"/>
  <c r="H430" i="49"/>
  <c r="J430" i="49" s="1"/>
  <c r="G430" i="49"/>
  <c r="I430" i="49" s="1"/>
  <c r="I431" i="49"/>
  <c r="H431" i="49"/>
  <c r="J431" i="49" s="1"/>
  <c r="G431" i="49"/>
  <c r="H432" i="49"/>
  <c r="J432" i="49" s="1"/>
  <c r="G432" i="49"/>
  <c r="I432" i="49" s="1"/>
  <c r="H433" i="49"/>
  <c r="J433" i="49" s="1"/>
  <c r="G433" i="49"/>
  <c r="I433" i="49" s="1"/>
  <c r="H434" i="49"/>
  <c r="J434" i="49" s="1"/>
  <c r="G434" i="49"/>
  <c r="I434" i="49" s="1"/>
  <c r="H435" i="49"/>
  <c r="J435" i="49" s="1"/>
  <c r="G435" i="49"/>
  <c r="I435" i="49" s="1"/>
  <c r="H436" i="49"/>
  <c r="J436" i="49" s="1"/>
  <c r="G436" i="49"/>
  <c r="I436" i="49" s="1"/>
  <c r="H437" i="49"/>
  <c r="J437" i="49" s="1"/>
  <c r="G437" i="49"/>
  <c r="I437" i="49" s="1"/>
  <c r="H438" i="49"/>
  <c r="J438" i="49" s="1"/>
  <c r="G438" i="49"/>
  <c r="I438" i="49" s="1"/>
  <c r="H439" i="49"/>
  <c r="J439" i="49" s="1"/>
  <c r="G439" i="49"/>
  <c r="I439" i="49" s="1"/>
  <c r="H440" i="49"/>
  <c r="J440" i="49" s="1"/>
  <c r="G440" i="49"/>
  <c r="I440" i="49" s="1"/>
  <c r="I443" i="49"/>
  <c r="H443" i="49"/>
  <c r="J443" i="49" s="1"/>
  <c r="G443" i="49"/>
  <c r="H444" i="49"/>
  <c r="J444" i="49" s="1"/>
  <c r="G444" i="49"/>
  <c r="I444" i="49" s="1"/>
  <c r="H445" i="49"/>
  <c r="J445" i="49" s="1"/>
  <c r="G445" i="49"/>
  <c r="I445" i="49" s="1"/>
  <c r="H446" i="49"/>
  <c r="J446" i="49" s="1"/>
  <c r="G446" i="49"/>
  <c r="I446" i="49" s="1"/>
  <c r="H447" i="49"/>
  <c r="J447" i="49" s="1"/>
  <c r="G447" i="49"/>
  <c r="I447" i="49" s="1"/>
  <c r="I448" i="49"/>
  <c r="H448" i="49"/>
  <c r="J448" i="49" s="1"/>
  <c r="G448" i="49"/>
  <c r="H449" i="49"/>
  <c r="J449" i="49" s="1"/>
  <c r="G449" i="49"/>
  <c r="I449" i="49" s="1"/>
  <c r="H450" i="49"/>
  <c r="J450" i="49" s="1"/>
  <c r="G450" i="49"/>
  <c r="I450" i="49" s="1"/>
  <c r="H451" i="49"/>
  <c r="J451" i="49" s="1"/>
  <c r="G451" i="49"/>
  <c r="I451" i="49" s="1"/>
  <c r="H454" i="49"/>
  <c r="J454" i="49" s="1"/>
  <c r="G454" i="49"/>
  <c r="I454" i="49" s="1"/>
  <c r="H455" i="49"/>
  <c r="J455" i="49" s="1"/>
  <c r="G455" i="49"/>
  <c r="I455" i="49" s="1"/>
  <c r="H456" i="49"/>
  <c r="J456" i="49" s="1"/>
  <c r="G456" i="49"/>
  <c r="I456" i="49" s="1"/>
  <c r="H457" i="49"/>
  <c r="J457" i="49" s="1"/>
  <c r="G457" i="49"/>
  <c r="I457" i="49" s="1"/>
  <c r="H458" i="49"/>
  <c r="J458" i="49" s="1"/>
  <c r="G458" i="49"/>
  <c r="I458" i="49" s="1"/>
  <c r="H459" i="49"/>
  <c r="J459" i="49" s="1"/>
  <c r="G459" i="49"/>
  <c r="I459" i="49" s="1"/>
  <c r="H460" i="49"/>
  <c r="J460" i="49" s="1"/>
  <c r="G460" i="49"/>
  <c r="I460" i="49" s="1"/>
  <c r="J461" i="49"/>
  <c r="I461" i="49"/>
  <c r="H461" i="49"/>
  <c r="G461" i="49"/>
  <c r="H462" i="49"/>
  <c r="J462" i="49" s="1"/>
  <c r="G462" i="49"/>
  <c r="I462" i="49" s="1"/>
  <c r="H465" i="49"/>
  <c r="J465" i="49" s="1"/>
  <c r="G465" i="49"/>
  <c r="I465" i="49" s="1"/>
  <c r="I466" i="49"/>
  <c r="H466" i="49"/>
  <c r="J466" i="49" s="1"/>
  <c r="G466" i="49"/>
  <c r="I467" i="49"/>
  <c r="H467" i="49"/>
  <c r="J467" i="49" s="1"/>
  <c r="G467" i="49"/>
  <c r="H468" i="49"/>
  <c r="J468" i="49" s="1"/>
  <c r="G468" i="49"/>
  <c r="I468" i="49" s="1"/>
  <c r="H471" i="49"/>
  <c r="J471" i="49" s="1"/>
  <c r="G471" i="49"/>
  <c r="I471" i="49" s="1"/>
  <c r="I472" i="49"/>
  <c r="H472" i="49"/>
  <c r="J472" i="49" s="1"/>
  <c r="G472" i="49"/>
  <c r="H473" i="49"/>
  <c r="J473" i="49" s="1"/>
  <c r="G473" i="49"/>
  <c r="I473" i="49" s="1"/>
  <c r="H474" i="49"/>
  <c r="J474" i="49" s="1"/>
  <c r="G474" i="49"/>
  <c r="I474" i="49" s="1"/>
  <c r="H475" i="49"/>
  <c r="J475" i="49" s="1"/>
  <c r="G475" i="49"/>
  <c r="I475" i="49" s="1"/>
  <c r="H476" i="49"/>
  <c r="J476" i="49" s="1"/>
  <c r="G476" i="49"/>
  <c r="I476" i="49" s="1"/>
  <c r="H477" i="49"/>
  <c r="J477" i="49" s="1"/>
  <c r="G477" i="49"/>
  <c r="I477" i="49" s="1"/>
  <c r="H478" i="49"/>
  <c r="J478" i="49" s="1"/>
  <c r="G478" i="49"/>
  <c r="I478" i="49" s="1"/>
  <c r="H479" i="49"/>
  <c r="J479" i="49" s="1"/>
  <c r="G479" i="49"/>
  <c r="I479" i="49" s="1"/>
  <c r="H480" i="49"/>
  <c r="J480" i="49" s="1"/>
  <c r="G480" i="49"/>
  <c r="I480" i="49" s="1"/>
  <c r="H481" i="49"/>
  <c r="J481" i="49" s="1"/>
  <c r="G481" i="49"/>
  <c r="I481" i="49" s="1"/>
  <c r="I484" i="49"/>
  <c r="H484" i="49"/>
  <c r="J484" i="49" s="1"/>
  <c r="G484" i="49"/>
  <c r="I485" i="49"/>
  <c r="H485" i="49"/>
  <c r="J485" i="49" s="1"/>
  <c r="G485" i="49"/>
  <c r="J486" i="49"/>
  <c r="I486" i="49"/>
  <c r="H486" i="49"/>
  <c r="G486" i="49"/>
  <c r="I487" i="49"/>
  <c r="H487" i="49"/>
  <c r="J487" i="49" s="1"/>
  <c r="G487" i="49"/>
  <c r="H490" i="49"/>
  <c r="J490" i="49" s="1"/>
  <c r="G490" i="49"/>
  <c r="I490" i="49" s="1"/>
  <c r="H491" i="49"/>
  <c r="J491" i="49" s="1"/>
  <c r="G491" i="49"/>
  <c r="I491" i="49" s="1"/>
  <c r="H494" i="49"/>
  <c r="J494" i="49" s="1"/>
  <c r="G494" i="49"/>
  <c r="I494" i="49" s="1"/>
  <c r="J495" i="49"/>
  <c r="I495" i="49"/>
  <c r="H495" i="49"/>
  <c r="G495" i="49"/>
  <c r="H496" i="49"/>
  <c r="J496" i="49" s="1"/>
  <c r="G496" i="49"/>
  <c r="I496" i="49" s="1"/>
  <c r="H497" i="49"/>
  <c r="J497" i="49" s="1"/>
  <c r="G497" i="49"/>
  <c r="I497" i="49" s="1"/>
  <c r="H498" i="49"/>
  <c r="J498" i="49" s="1"/>
  <c r="G498" i="49"/>
  <c r="I498" i="49" s="1"/>
  <c r="I499" i="49"/>
  <c r="H499" i="49"/>
  <c r="J499" i="49" s="1"/>
  <c r="G499" i="49"/>
  <c r="J500" i="49"/>
  <c r="I500" i="49"/>
  <c r="H500" i="49"/>
  <c r="G500" i="49"/>
  <c r="H501" i="49"/>
  <c r="J501" i="49" s="1"/>
  <c r="G501" i="49"/>
  <c r="I501" i="49" s="1"/>
  <c r="H502" i="49"/>
  <c r="J502" i="49" s="1"/>
  <c r="G502" i="49"/>
  <c r="I502" i="49" s="1"/>
  <c r="H505" i="49"/>
  <c r="J505" i="49" s="1"/>
  <c r="G505" i="49"/>
  <c r="I505" i="49" s="1"/>
  <c r="H506" i="49"/>
  <c r="J506" i="49" s="1"/>
  <c r="G506" i="49"/>
  <c r="I506" i="49" s="1"/>
  <c r="H507" i="49"/>
  <c r="J507" i="49" s="1"/>
  <c r="G507" i="49"/>
  <c r="I507" i="49" s="1"/>
  <c r="H508" i="49"/>
  <c r="J508" i="49" s="1"/>
  <c r="G508" i="49"/>
  <c r="I508" i="49" s="1"/>
  <c r="I509" i="49"/>
  <c r="H509" i="49"/>
  <c r="J509" i="49" s="1"/>
  <c r="G509" i="49"/>
  <c r="H510" i="49"/>
  <c r="J510" i="49" s="1"/>
  <c r="G510" i="49"/>
  <c r="I510" i="49" s="1"/>
  <c r="H513" i="49"/>
  <c r="J513" i="49" s="1"/>
  <c r="G513" i="49"/>
  <c r="I513" i="49" s="1"/>
  <c r="H514" i="49"/>
  <c r="J514" i="49" s="1"/>
  <c r="G514" i="49"/>
  <c r="I514" i="49" s="1"/>
  <c r="H515" i="49"/>
  <c r="J515" i="49" s="1"/>
  <c r="G515" i="49"/>
  <c r="I515" i="49" s="1"/>
  <c r="H516" i="49"/>
  <c r="J516" i="49" s="1"/>
  <c r="G516" i="49"/>
  <c r="I516" i="49" s="1"/>
  <c r="H517" i="49"/>
  <c r="J517" i="49" s="1"/>
  <c r="G517" i="49"/>
  <c r="I517" i="49" s="1"/>
  <c r="H518" i="49"/>
  <c r="J518" i="49" s="1"/>
  <c r="G518" i="49"/>
  <c r="I518" i="49" s="1"/>
  <c r="H519" i="49"/>
  <c r="J519" i="49" s="1"/>
  <c r="G519" i="49"/>
  <c r="I519" i="49" s="1"/>
  <c r="H520" i="49"/>
  <c r="J520" i="49" s="1"/>
  <c r="G520" i="49"/>
  <c r="I520" i="49" s="1"/>
  <c r="H521" i="49"/>
  <c r="J521" i="49" s="1"/>
  <c r="G521" i="49"/>
  <c r="I521" i="49" s="1"/>
  <c r="H524" i="49"/>
  <c r="J524" i="49" s="1"/>
  <c r="G524" i="49"/>
  <c r="I524" i="49" s="1"/>
  <c r="H525" i="49"/>
  <c r="J525" i="49" s="1"/>
  <c r="G525" i="49"/>
  <c r="I525" i="49" s="1"/>
  <c r="H526" i="49"/>
  <c r="J526" i="49" s="1"/>
  <c r="G526" i="49"/>
  <c r="I526" i="49" s="1"/>
  <c r="H527" i="49"/>
  <c r="J527" i="49" s="1"/>
  <c r="G527" i="49"/>
  <c r="I527" i="49" s="1"/>
  <c r="H528" i="49"/>
  <c r="J528" i="49" s="1"/>
  <c r="G528" i="49"/>
  <c r="I528" i="49" s="1"/>
  <c r="H529" i="49"/>
  <c r="J529" i="49" s="1"/>
  <c r="G529" i="49"/>
  <c r="I529" i="49" s="1"/>
  <c r="H530" i="49"/>
  <c r="J530" i="49" s="1"/>
  <c r="G530" i="49"/>
  <c r="I530" i="49" s="1"/>
  <c r="H533" i="49"/>
  <c r="J533" i="49" s="1"/>
  <c r="G533" i="49"/>
  <c r="I533" i="49" s="1"/>
  <c r="H534" i="49"/>
  <c r="J534" i="49" s="1"/>
  <c r="G534" i="49"/>
  <c r="I534" i="49" s="1"/>
  <c r="H535" i="49"/>
  <c r="J535" i="49" s="1"/>
  <c r="G535" i="49"/>
  <c r="I535" i="49" s="1"/>
  <c r="H536" i="49"/>
  <c r="J536" i="49" s="1"/>
  <c r="G536" i="49"/>
  <c r="I536" i="49" s="1"/>
  <c r="H537" i="49"/>
  <c r="J537" i="49" s="1"/>
  <c r="G537" i="49"/>
  <c r="I537" i="49" s="1"/>
  <c r="H538" i="49"/>
  <c r="J538" i="49" s="1"/>
  <c r="G538" i="49"/>
  <c r="I538" i="49" s="1"/>
  <c r="H539" i="49"/>
  <c r="J539" i="49" s="1"/>
  <c r="G539" i="49"/>
  <c r="I539" i="49" s="1"/>
  <c r="H540" i="49"/>
  <c r="J540" i="49" s="1"/>
  <c r="G540" i="49"/>
  <c r="I540" i="49" s="1"/>
  <c r="H541" i="49"/>
  <c r="J541" i="49" s="1"/>
  <c r="G541" i="49"/>
  <c r="I541" i="49" s="1"/>
  <c r="H542" i="49"/>
  <c r="J542" i="49" s="1"/>
  <c r="G542" i="49"/>
  <c r="I542" i="49" s="1"/>
  <c r="H543" i="49"/>
  <c r="J543" i="49" s="1"/>
  <c r="G543" i="49"/>
  <c r="I543" i="49" s="1"/>
  <c r="H544" i="49"/>
  <c r="J544" i="49" s="1"/>
  <c r="G544" i="49"/>
  <c r="I544" i="49" s="1"/>
  <c r="H545" i="49"/>
  <c r="J545" i="49" s="1"/>
  <c r="G545" i="49"/>
  <c r="I545" i="49" s="1"/>
  <c r="H546" i="49"/>
  <c r="J546" i="49" s="1"/>
  <c r="G546" i="49"/>
  <c r="I546" i="49" s="1"/>
  <c r="J547" i="49"/>
  <c r="I547" i="49"/>
  <c r="H547" i="49"/>
  <c r="G547" i="49"/>
  <c r="H548" i="49"/>
  <c r="J548" i="49" s="1"/>
  <c r="G548" i="49"/>
  <c r="I548" i="49" s="1"/>
  <c r="H549" i="49"/>
  <c r="J549" i="49" s="1"/>
  <c r="G549" i="49"/>
  <c r="I549" i="49" s="1"/>
  <c r="H550" i="49"/>
  <c r="J550" i="49" s="1"/>
  <c r="G550" i="49"/>
  <c r="I550" i="49" s="1"/>
  <c r="H551" i="49"/>
  <c r="J551" i="49" s="1"/>
  <c r="G551" i="49"/>
  <c r="I551" i="49" s="1"/>
  <c r="H552" i="49"/>
  <c r="J552" i="49" s="1"/>
  <c r="G552" i="49"/>
  <c r="I552" i="49" s="1"/>
  <c r="H553" i="49"/>
  <c r="J553" i="49" s="1"/>
  <c r="G553" i="49"/>
  <c r="I553" i="49" s="1"/>
  <c r="H554" i="49"/>
  <c r="J554" i="49" s="1"/>
  <c r="G554" i="49"/>
  <c r="I554" i="49" s="1"/>
  <c r="H555" i="49"/>
  <c r="J555" i="49" s="1"/>
  <c r="G555" i="49"/>
  <c r="I555" i="49" s="1"/>
  <c r="J556" i="49"/>
  <c r="I556" i="49"/>
  <c r="H556" i="49"/>
  <c r="G556" i="49"/>
  <c r="H557" i="49"/>
  <c r="J557" i="49" s="1"/>
  <c r="G557" i="49"/>
  <c r="I557" i="49" s="1"/>
  <c r="H560" i="49"/>
  <c r="J560" i="49" s="1"/>
  <c r="G560" i="49"/>
  <c r="I560" i="49" s="1"/>
  <c r="H561" i="49"/>
  <c r="J561" i="49" s="1"/>
  <c r="G561" i="49"/>
  <c r="I561" i="49" s="1"/>
  <c r="H562" i="49"/>
  <c r="J562" i="49" s="1"/>
  <c r="G562" i="49"/>
  <c r="I562" i="49" s="1"/>
  <c r="I565" i="49"/>
  <c r="H565" i="49"/>
  <c r="J565" i="49" s="1"/>
  <c r="G565" i="49"/>
  <c r="H566" i="49"/>
  <c r="J566" i="49" s="1"/>
  <c r="G566" i="49"/>
  <c r="I566" i="49" s="1"/>
  <c r="I567" i="49"/>
  <c r="H567" i="49"/>
  <c r="J567" i="49" s="1"/>
  <c r="G567" i="49"/>
  <c r="H568" i="49"/>
  <c r="J568" i="49" s="1"/>
  <c r="G568" i="49"/>
  <c r="I568" i="49" s="1"/>
  <c r="H569" i="49"/>
  <c r="J569" i="49" s="1"/>
  <c r="G569" i="49"/>
  <c r="I569" i="49" s="1"/>
  <c r="J570" i="49"/>
  <c r="I570" i="49"/>
  <c r="H570" i="49"/>
  <c r="G570" i="49"/>
  <c r="I571" i="49"/>
  <c r="H571" i="49"/>
  <c r="J571" i="49" s="1"/>
  <c r="G571" i="49"/>
  <c r="H572" i="49"/>
  <c r="J572" i="49" s="1"/>
  <c r="G572" i="49"/>
  <c r="I572" i="49" s="1"/>
  <c r="J573" i="49"/>
  <c r="I573" i="49"/>
  <c r="H573" i="49"/>
  <c r="G573" i="49"/>
  <c r="H574" i="49"/>
  <c r="J574" i="49" s="1"/>
  <c r="G574" i="49"/>
  <c r="I574" i="49" s="1"/>
  <c r="H575" i="49"/>
  <c r="J575" i="49" s="1"/>
  <c r="G575" i="49"/>
  <c r="I575" i="49" s="1"/>
  <c r="H576" i="49"/>
  <c r="J576" i="49" s="1"/>
  <c r="G576" i="49"/>
  <c r="I576" i="49" s="1"/>
  <c r="H577" i="49"/>
  <c r="J577" i="49" s="1"/>
  <c r="G577" i="49"/>
  <c r="I577" i="49" s="1"/>
  <c r="J578" i="49"/>
  <c r="I578" i="49"/>
  <c r="H578" i="49"/>
  <c r="G578" i="49"/>
  <c r="H579" i="49"/>
  <c r="J579" i="49" s="1"/>
  <c r="G579" i="49"/>
  <c r="I579" i="49" s="1"/>
  <c r="H580" i="49"/>
  <c r="J580" i="49" s="1"/>
  <c r="G580" i="49"/>
  <c r="I580" i="49" s="1"/>
  <c r="H581" i="49"/>
  <c r="J581" i="49" s="1"/>
  <c r="G581" i="49"/>
  <c r="I581" i="49" s="1"/>
  <c r="H582" i="49"/>
  <c r="J582" i="49" s="1"/>
  <c r="G582" i="49"/>
  <c r="I582" i="49" s="1"/>
  <c r="H583" i="49"/>
  <c r="J583" i="49" s="1"/>
  <c r="G583" i="49"/>
  <c r="I583" i="49" s="1"/>
  <c r="H584" i="49"/>
  <c r="J584" i="49" s="1"/>
  <c r="G584" i="49"/>
  <c r="I584" i="49" s="1"/>
  <c r="J585" i="49"/>
  <c r="I585" i="49"/>
  <c r="H585" i="49"/>
  <c r="G585" i="49"/>
  <c r="H586" i="49"/>
  <c r="J586" i="49" s="1"/>
  <c r="G586" i="49"/>
  <c r="I586" i="49" s="1"/>
  <c r="H589" i="49"/>
  <c r="J589" i="49" s="1"/>
  <c r="G589" i="49"/>
  <c r="I589" i="49" s="1"/>
  <c r="H590" i="49"/>
  <c r="J590" i="49" s="1"/>
  <c r="G590" i="49"/>
  <c r="I590" i="49" s="1"/>
  <c r="H591" i="49"/>
  <c r="J591" i="49" s="1"/>
  <c r="G591" i="49"/>
  <c r="I591" i="49" s="1"/>
  <c r="H592" i="49"/>
  <c r="J592" i="49" s="1"/>
  <c r="G592" i="49"/>
  <c r="I592" i="49" s="1"/>
  <c r="H593" i="49"/>
  <c r="J593" i="49" s="1"/>
  <c r="G593" i="49"/>
  <c r="I593" i="49" s="1"/>
  <c r="H594" i="49"/>
  <c r="J594" i="49" s="1"/>
  <c r="G594" i="49"/>
  <c r="I594" i="49" s="1"/>
  <c r="H595" i="49"/>
  <c r="J595" i="49" s="1"/>
  <c r="G595" i="49"/>
  <c r="I595" i="49" s="1"/>
  <c r="H598" i="49"/>
  <c r="J598" i="49" s="1"/>
  <c r="G598" i="49"/>
  <c r="I598" i="49" s="1"/>
  <c r="H599" i="49"/>
  <c r="J599" i="49" s="1"/>
  <c r="G599" i="49"/>
  <c r="I599" i="49" s="1"/>
  <c r="H600" i="49"/>
  <c r="J600" i="49" s="1"/>
  <c r="G600" i="49"/>
  <c r="I600" i="49" s="1"/>
  <c r="H603" i="49"/>
  <c r="J603" i="49" s="1"/>
  <c r="G603" i="49"/>
  <c r="I603" i="49" s="1"/>
  <c r="H604" i="49"/>
  <c r="J604" i="49" s="1"/>
  <c r="G604" i="49"/>
  <c r="I604" i="49" s="1"/>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K29" i="56"/>
  <c r="J29" i="56"/>
  <c r="K30" i="56"/>
  <c r="J30" i="56"/>
  <c r="H32" i="56"/>
  <c r="I29" i="56" s="1"/>
  <c r="F32" i="56"/>
  <c r="G30" i="56" s="1"/>
  <c r="D32" i="56"/>
  <c r="E29" i="56" s="1"/>
  <c r="B32" i="56"/>
  <c r="C30" i="56" s="1"/>
  <c r="K7" i="56"/>
  <c r="J7" i="56"/>
  <c r="B5" i="56"/>
  <c r="F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K24" i="57"/>
  <c r="J24" i="57"/>
  <c r="K25" i="57"/>
  <c r="J25" i="57"/>
  <c r="K26" i="57"/>
  <c r="J26" i="57"/>
  <c r="K27" i="57"/>
  <c r="J27" i="57"/>
  <c r="H29" i="57"/>
  <c r="I26" i="57" s="1"/>
  <c r="F29" i="57"/>
  <c r="G27" i="57" s="1"/>
  <c r="D29" i="57"/>
  <c r="E27" i="57" s="1"/>
  <c r="B29" i="57"/>
  <c r="C27" i="57" s="1"/>
  <c r="K7" i="57"/>
  <c r="J7" i="57"/>
  <c r="B5" i="57"/>
  <c r="D5" i="57" s="1"/>
  <c r="H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K44" i="58"/>
  <c r="J44" i="58"/>
  <c r="K45" i="58"/>
  <c r="J45" i="58"/>
  <c r="K46" i="58"/>
  <c r="J46" i="58"/>
  <c r="H48" i="58"/>
  <c r="I45" i="58" s="1"/>
  <c r="F48" i="58"/>
  <c r="G46" i="58" s="1"/>
  <c r="D48" i="58"/>
  <c r="E46" i="58" s="1"/>
  <c r="B48" i="58"/>
  <c r="C46" i="58" s="1"/>
  <c r="K7" i="58"/>
  <c r="J7" i="58"/>
  <c r="B5" i="58"/>
  <c r="D5" i="58" s="1"/>
  <c r="H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K45" i="50"/>
  <c r="J45" i="50"/>
  <c r="K46" i="50"/>
  <c r="J46" i="50"/>
  <c r="K47" i="50"/>
  <c r="J47" i="50"/>
  <c r="H49" i="50"/>
  <c r="I46" i="50" s="1"/>
  <c r="F49" i="50"/>
  <c r="G47" i="50" s="1"/>
  <c r="D49" i="50"/>
  <c r="E46" i="50" s="1"/>
  <c r="B49" i="50"/>
  <c r="C47" i="50" s="1"/>
  <c r="K7" i="50"/>
  <c r="J7" i="50"/>
  <c r="B5" i="50"/>
  <c r="F5" i="50" s="1"/>
  <c r="B5" i="53"/>
  <c r="F5" i="53" s="1"/>
  <c r="K8" i="53"/>
  <c r="J8" i="53"/>
  <c r="K9" i="53"/>
  <c r="J9" i="53"/>
  <c r="K10" i="53"/>
  <c r="J10" i="53"/>
  <c r="K11" i="53"/>
  <c r="J11" i="53"/>
  <c r="K12" i="53"/>
  <c r="J12" i="53"/>
  <c r="K13" i="53"/>
  <c r="J13" i="53"/>
  <c r="K14" i="53"/>
  <c r="J14" i="53"/>
  <c r="K15" i="53"/>
  <c r="J15" i="53"/>
  <c r="K16" i="53"/>
  <c r="J16" i="53"/>
  <c r="K17" i="53"/>
  <c r="J17" i="53"/>
  <c r="K18" i="53"/>
  <c r="J18" i="53"/>
  <c r="K19" i="53"/>
  <c r="J19" i="53"/>
  <c r="K20" i="53"/>
  <c r="J20" i="53"/>
  <c r="H22" i="53"/>
  <c r="I19" i="53" s="1"/>
  <c r="F22" i="53"/>
  <c r="G20" i="53" s="1"/>
  <c r="D22" i="53"/>
  <c r="E19" i="53" s="1"/>
  <c r="B22" i="53"/>
  <c r="C20" i="53" s="1"/>
  <c r="K7" i="53"/>
  <c r="J7" i="53"/>
  <c r="K26" i="53"/>
  <c r="J26" i="53"/>
  <c r="K27" i="53"/>
  <c r="J27" i="53"/>
  <c r="K28" i="53"/>
  <c r="J28" i="53"/>
  <c r="K29" i="53"/>
  <c r="J29" i="53"/>
  <c r="K30" i="53"/>
  <c r="J30" i="53"/>
  <c r="K31" i="53"/>
  <c r="J31" i="53"/>
  <c r="K32" i="53"/>
  <c r="J32" i="53"/>
  <c r="K33" i="53"/>
  <c r="J33" i="53"/>
  <c r="K34" i="53"/>
  <c r="J34" i="53"/>
  <c r="K35" i="53"/>
  <c r="J35" i="53"/>
  <c r="K36" i="53"/>
  <c r="J36" i="53"/>
  <c r="H38" i="53"/>
  <c r="I35" i="53" s="1"/>
  <c r="F38" i="53"/>
  <c r="G36" i="53" s="1"/>
  <c r="D38" i="53"/>
  <c r="E35" i="53" s="1"/>
  <c r="B38" i="53"/>
  <c r="C36" i="53" s="1"/>
  <c r="K25" i="53"/>
  <c r="J25" i="53"/>
  <c r="K42" i="53"/>
  <c r="J42" i="53"/>
  <c r="K43" i="53"/>
  <c r="J43" i="53"/>
  <c r="K44" i="53"/>
  <c r="J44" i="53"/>
  <c r="K45" i="53"/>
  <c r="J45" i="53"/>
  <c r="K46" i="53"/>
  <c r="J46" i="53"/>
  <c r="K47" i="53"/>
  <c r="J47" i="53"/>
  <c r="K48" i="53"/>
  <c r="J48" i="53"/>
  <c r="K49" i="53"/>
  <c r="J49" i="53"/>
  <c r="K50" i="53"/>
  <c r="J50" i="53"/>
  <c r="K51" i="53"/>
  <c r="J51" i="53"/>
  <c r="K52" i="53"/>
  <c r="J52" i="53"/>
  <c r="K53" i="53"/>
  <c r="J53" i="53"/>
  <c r="K54" i="53"/>
  <c r="J54" i="53"/>
  <c r="K55" i="53"/>
  <c r="J55" i="53"/>
  <c r="K56" i="53"/>
  <c r="J56" i="53"/>
  <c r="H58" i="53"/>
  <c r="I55" i="53" s="1"/>
  <c r="F58" i="53"/>
  <c r="G56" i="53" s="1"/>
  <c r="D58" i="53"/>
  <c r="E55" i="53" s="1"/>
  <c r="B58" i="53"/>
  <c r="C56" i="53" s="1"/>
  <c r="K41" i="53"/>
  <c r="J41" i="53"/>
  <c r="I60" i="53"/>
  <c r="G60" i="53"/>
  <c r="E60" i="53"/>
  <c r="C60" i="53"/>
  <c r="B5" i="54"/>
  <c r="F5" i="54" s="1"/>
  <c r="K8" i="54"/>
  <c r="J8" i="54"/>
  <c r="K9" i="54"/>
  <c r="J9" i="54"/>
  <c r="K10" i="54"/>
  <c r="J10" i="54"/>
  <c r="K11" i="54"/>
  <c r="J11" i="54"/>
  <c r="K12" i="54"/>
  <c r="J12" i="54"/>
  <c r="K13" i="54"/>
  <c r="J13" i="54"/>
  <c r="H15" i="54"/>
  <c r="I11" i="54" s="1"/>
  <c r="F15" i="54"/>
  <c r="G13" i="54" s="1"/>
  <c r="D15" i="54"/>
  <c r="E11" i="54" s="1"/>
  <c r="B15" i="54"/>
  <c r="C13" i="54" s="1"/>
  <c r="K7" i="54"/>
  <c r="J7" i="54"/>
  <c r="H20" i="54"/>
  <c r="F20" i="54"/>
  <c r="G20" i="54" s="1"/>
  <c r="D20" i="54"/>
  <c r="B20" i="54"/>
  <c r="C20" i="54" s="1"/>
  <c r="K18" i="54"/>
  <c r="J18" i="54"/>
  <c r="K24" i="54"/>
  <c r="J24" i="54"/>
  <c r="K25" i="54"/>
  <c r="J25" i="54"/>
  <c r="K26" i="54"/>
  <c r="J26" i="54"/>
  <c r="H28" i="54"/>
  <c r="I25" i="54" s="1"/>
  <c r="F28" i="54"/>
  <c r="G26" i="54" s="1"/>
  <c r="D28" i="54"/>
  <c r="E25" i="54" s="1"/>
  <c r="B28" i="54"/>
  <c r="C26" i="54" s="1"/>
  <c r="K23" i="54"/>
  <c r="J23" i="54"/>
  <c r="K32" i="54"/>
  <c r="J32" i="54"/>
  <c r="K33" i="54"/>
  <c r="J33" i="54"/>
  <c r="K34" i="54"/>
  <c r="J34" i="54"/>
  <c r="K35" i="54"/>
  <c r="J35" i="54"/>
  <c r="K36" i="54"/>
  <c r="J36" i="54"/>
  <c r="K37" i="54"/>
  <c r="J37" i="54"/>
  <c r="K38" i="54"/>
  <c r="J38" i="54"/>
  <c r="K39" i="54"/>
  <c r="J39" i="54"/>
  <c r="K40" i="54"/>
  <c r="J40" i="54"/>
  <c r="H42" i="54"/>
  <c r="I40" i="54" s="1"/>
  <c r="F42" i="54"/>
  <c r="G40" i="54" s="1"/>
  <c r="D42" i="54"/>
  <c r="E40" i="54" s="1"/>
  <c r="B42" i="54"/>
  <c r="C40" i="54" s="1"/>
  <c r="K31" i="54"/>
  <c r="J31" i="54"/>
  <c r="K46" i="54"/>
  <c r="J46" i="54"/>
  <c r="K47" i="54"/>
  <c r="J47" i="54"/>
  <c r="K48" i="54"/>
  <c r="J48" i="54"/>
  <c r="K49" i="54"/>
  <c r="J49" i="54"/>
  <c r="K50" i="54"/>
  <c r="J50" i="54"/>
  <c r="K51" i="54"/>
  <c r="J51" i="54"/>
  <c r="K52" i="54"/>
  <c r="J52" i="54"/>
  <c r="K53" i="54"/>
  <c r="J53" i="54"/>
  <c r="K54" i="54"/>
  <c r="J54" i="54"/>
  <c r="H56" i="54"/>
  <c r="I53" i="54" s="1"/>
  <c r="F56" i="54"/>
  <c r="G54" i="54" s="1"/>
  <c r="D56" i="54"/>
  <c r="E54" i="54" s="1"/>
  <c r="B56" i="54"/>
  <c r="C54" i="54" s="1"/>
  <c r="K45" i="54"/>
  <c r="J45" i="54"/>
  <c r="K60" i="54"/>
  <c r="J60" i="54"/>
  <c r="K61" i="54"/>
  <c r="J61" i="54"/>
  <c r="K62" i="54"/>
  <c r="J62" i="54"/>
  <c r="K63" i="54"/>
  <c r="J63" i="54"/>
  <c r="K64" i="54"/>
  <c r="J64" i="54"/>
  <c r="K65" i="54"/>
  <c r="J65" i="54"/>
  <c r="K66" i="54"/>
  <c r="J66" i="54"/>
  <c r="K67" i="54"/>
  <c r="J67" i="54"/>
  <c r="K68" i="54"/>
  <c r="J68" i="54"/>
  <c r="K69" i="54"/>
  <c r="J69" i="54"/>
  <c r="K70" i="54"/>
  <c r="J70" i="54"/>
  <c r="K71" i="54"/>
  <c r="J71" i="54"/>
  <c r="K72" i="54"/>
  <c r="J72" i="54"/>
  <c r="K73" i="54"/>
  <c r="J73" i="54"/>
  <c r="K74" i="54"/>
  <c r="J74" i="54"/>
  <c r="K75" i="54"/>
  <c r="J75" i="54"/>
  <c r="K76" i="54"/>
  <c r="J76" i="54"/>
  <c r="K77" i="54"/>
  <c r="J77" i="54"/>
  <c r="K78" i="54"/>
  <c r="J78" i="54"/>
  <c r="H80" i="54"/>
  <c r="I77" i="54" s="1"/>
  <c r="F80" i="54"/>
  <c r="G78" i="54" s="1"/>
  <c r="D80" i="54"/>
  <c r="E77" i="54" s="1"/>
  <c r="B80" i="54"/>
  <c r="C78" i="54" s="1"/>
  <c r="K59" i="54"/>
  <c r="J59" i="54"/>
  <c r="I82" i="54"/>
  <c r="G82" i="54"/>
  <c r="E82" i="54"/>
  <c r="C82" i="54"/>
  <c r="B5" i="55"/>
  <c r="D5" i="55" s="1"/>
  <c r="H5" i="55" s="1"/>
  <c r="K8" i="55"/>
  <c r="J8" i="55"/>
  <c r="K9" i="55"/>
  <c r="J9" i="55"/>
  <c r="K10" i="55"/>
  <c r="J10" i="55"/>
  <c r="K11" i="55"/>
  <c r="J11" i="55"/>
  <c r="K12" i="55"/>
  <c r="J12" i="55"/>
  <c r="K13" i="55"/>
  <c r="J13" i="55"/>
  <c r="K14" i="55"/>
  <c r="J14" i="55"/>
  <c r="K15" i="55"/>
  <c r="J15" i="55"/>
  <c r="K16" i="55"/>
  <c r="J16" i="55"/>
  <c r="K17" i="55"/>
  <c r="J17" i="55"/>
  <c r="K18" i="55"/>
  <c r="J18" i="55"/>
  <c r="K19" i="55"/>
  <c r="J19" i="55"/>
  <c r="K20" i="55"/>
  <c r="J20" i="55"/>
  <c r="K21" i="55"/>
  <c r="J21" i="55"/>
  <c r="H23" i="55"/>
  <c r="I20" i="55" s="1"/>
  <c r="F23" i="55"/>
  <c r="G21" i="55" s="1"/>
  <c r="D23" i="55"/>
  <c r="E20" i="55" s="1"/>
  <c r="B23" i="55"/>
  <c r="C21" i="55" s="1"/>
  <c r="K7" i="55"/>
  <c r="J7" i="55"/>
  <c r="I25" i="55"/>
  <c r="G25" i="55"/>
  <c r="E25" i="55"/>
  <c r="C25" i="55"/>
  <c r="J25" i="55"/>
  <c r="K25" i="55"/>
  <c r="B28" i="55"/>
  <c r="D28" i="55" s="1"/>
  <c r="H28" i="55" s="1"/>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K47" i="55"/>
  <c r="J47" i="55"/>
  <c r="K48" i="55"/>
  <c r="J48" i="55"/>
  <c r="K49" i="55"/>
  <c r="J49" i="55"/>
  <c r="K50" i="55"/>
  <c r="J50" i="55"/>
  <c r="K51" i="55"/>
  <c r="J51" i="55"/>
  <c r="K52" i="55"/>
  <c r="J52" i="55"/>
  <c r="K53" i="55"/>
  <c r="J53" i="55"/>
  <c r="H55" i="55"/>
  <c r="I51" i="55" s="1"/>
  <c r="F55" i="55"/>
  <c r="G53" i="55" s="1"/>
  <c r="D55" i="55"/>
  <c r="E51" i="55" s="1"/>
  <c r="B55" i="55"/>
  <c r="C53" i="55" s="1"/>
  <c r="K30" i="55"/>
  <c r="J30" i="55"/>
  <c r="K59" i="55"/>
  <c r="J59" i="55"/>
  <c r="K60" i="55"/>
  <c r="J60" i="55"/>
  <c r="K61" i="55"/>
  <c r="J61" i="55"/>
  <c r="K62" i="55"/>
  <c r="J62" i="55"/>
  <c r="K63" i="55"/>
  <c r="J63" i="55"/>
  <c r="K64" i="55"/>
  <c r="J64" i="55"/>
  <c r="K65" i="55"/>
  <c r="J65" i="55"/>
  <c r="K66" i="55"/>
  <c r="J66" i="55"/>
  <c r="K67" i="55"/>
  <c r="J67" i="55"/>
  <c r="K68" i="55"/>
  <c r="J68" i="55"/>
  <c r="H70" i="55"/>
  <c r="I67" i="55" s="1"/>
  <c r="F70" i="55"/>
  <c r="G68" i="55" s="1"/>
  <c r="D70" i="55"/>
  <c r="E67" i="55" s="1"/>
  <c r="B70" i="55"/>
  <c r="C68" i="55" s="1"/>
  <c r="K58" i="55"/>
  <c r="J58" i="55"/>
  <c r="I72" i="55"/>
  <c r="G72" i="55"/>
  <c r="E72" i="55"/>
  <c r="C72" i="55"/>
  <c r="J72" i="55"/>
  <c r="K72" i="55"/>
  <c r="B75" i="55"/>
  <c r="D75" i="55" s="1"/>
  <c r="H75" i="55" s="1"/>
  <c r="K78" i="55"/>
  <c r="J78" i="55"/>
  <c r="K79" i="55"/>
  <c r="J79" i="55"/>
  <c r="K80" i="55"/>
  <c r="J80" i="55"/>
  <c r="K81" i="55"/>
  <c r="J81" i="55"/>
  <c r="K82" i="55"/>
  <c r="J82" i="55"/>
  <c r="K83" i="55"/>
  <c r="J83" i="55"/>
  <c r="K84" i="55"/>
  <c r="J84" i="55"/>
  <c r="K85" i="55"/>
  <c r="J85" i="55"/>
  <c r="K86" i="55"/>
  <c r="J86" i="55"/>
  <c r="K87" i="55"/>
  <c r="J87" i="55"/>
  <c r="K88" i="55"/>
  <c r="J88" i="55"/>
  <c r="K89" i="55"/>
  <c r="J89" i="55"/>
  <c r="K90" i="55"/>
  <c r="J90" i="55"/>
  <c r="K91" i="55"/>
  <c r="J91" i="55"/>
  <c r="K92" i="55"/>
  <c r="J92" i="55"/>
  <c r="K93" i="55"/>
  <c r="J93" i="55"/>
  <c r="K94" i="55"/>
  <c r="J94" i="55"/>
  <c r="K95" i="55"/>
  <c r="J95" i="55"/>
  <c r="K96" i="55"/>
  <c r="J96" i="55"/>
  <c r="K97" i="55"/>
  <c r="J97" i="55"/>
  <c r="H99" i="55"/>
  <c r="I96" i="55" s="1"/>
  <c r="F99" i="55"/>
  <c r="G97" i="55" s="1"/>
  <c r="D99" i="55"/>
  <c r="E97" i="55" s="1"/>
  <c r="B99" i="55"/>
  <c r="C97" i="55" s="1"/>
  <c r="K77" i="55"/>
  <c r="J77" i="55"/>
  <c r="K103" i="55"/>
  <c r="J103" i="55"/>
  <c r="K104" i="55"/>
  <c r="J104" i="55"/>
  <c r="K105" i="55"/>
  <c r="J105" i="55"/>
  <c r="K106" i="55"/>
  <c r="J106" i="55"/>
  <c r="K107" i="55"/>
  <c r="J107" i="55"/>
  <c r="K108" i="55"/>
  <c r="J108" i="55"/>
  <c r="K109" i="55"/>
  <c r="J109" i="55"/>
  <c r="K110" i="55"/>
  <c r="J110" i="55"/>
  <c r="K111" i="55"/>
  <c r="J111" i="55"/>
  <c r="K112" i="55"/>
  <c r="J112" i="55"/>
  <c r="K113" i="55"/>
  <c r="J113" i="55"/>
  <c r="K114" i="55"/>
  <c r="J114" i="55"/>
  <c r="K115" i="55"/>
  <c r="J115" i="55"/>
  <c r="H117" i="55"/>
  <c r="I114" i="55" s="1"/>
  <c r="F117" i="55"/>
  <c r="G115" i="55" s="1"/>
  <c r="D117" i="55"/>
  <c r="E114" i="55" s="1"/>
  <c r="B117" i="55"/>
  <c r="C115" i="55" s="1"/>
  <c r="K102" i="55"/>
  <c r="J102" i="55"/>
  <c r="I119" i="55"/>
  <c r="G119" i="55"/>
  <c r="E119" i="55"/>
  <c r="C119" i="55"/>
  <c r="K119" i="55"/>
  <c r="J119" i="55"/>
  <c r="B122" i="55"/>
  <c r="F122" i="55" s="1"/>
  <c r="K125" i="55"/>
  <c r="J125" i="55"/>
  <c r="K126" i="55"/>
  <c r="J126" i="55"/>
  <c r="K127" i="55"/>
  <c r="J127" i="55"/>
  <c r="K128" i="55"/>
  <c r="J128" i="55"/>
  <c r="K129" i="55"/>
  <c r="J129" i="55"/>
  <c r="K130" i="55"/>
  <c r="J130" i="55"/>
  <c r="K131" i="55"/>
  <c r="J131" i="55"/>
  <c r="K132" i="55"/>
  <c r="J132" i="55"/>
  <c r="K133" i="55"/>
  <c r="J133" i="55"/>
  <c r="K134" i="55"/>
  <c r="J134" i="55"/>
  <c r="K135" i="55"/>
  <c r="J135" i="55"/>
  <c r="K136" i="55"/>
  <c r="J136" i="55"/>
  <c r="K137" i="55"/>
  <c r="J137" i="55"/>
  <c r="K138" i="55"/>
  <c r="J138" i="55"/>
  <c r="K139" i="55"/>
  <c r="J139" i="55"/>
  <c r="K140" i="55"/>
  <c r="J140" i="55"/>
  <c r="K141" i="55"/>
  <c r="J141" i="55"/>
  <c r="K142" i="55"/>
  <c r="J142" i="55"/>
  <c r="K143" i="55"/>
  <c r="J143" i="55"/>
  <c r="K144" i="55"/>
  <c r="J144" i="55"/>
  <c r="K145" i="55"/>
  <c r="J145" i="55"/>
  <c r="K146" i="55"/>
  <c r="J146" i="55"/>
  <c r="K147" i="55"/>
  <c r="J147" i="55"/>
  <c r="K148" i="55"/>
  <c r="J148" i="55"/>
  <c r="H150" i="55"/>
  <c r="I147" i="55" s="1"/>
  <c r="F150" i="55"/>
  <c r="G148" i="55" s="1"/>
  <c r="D150" i="55"/>
  <c r="E147" i="55" s="1"/>
  <c r="B150" i="55"/>
  <c r="C148" i="55" s="1"/>
  <c r="K124" i="55"/>
  <c r="J124" i="55"/>
  <c r="K154" i="55"/>
  <c r="J154" i="55"/>
  <c r="K155" i="55"/>
  <c r="J155" i="55"/>
  <c r="K156" i="55"/>
  <c r="J156" i="55"/>
  <c r="K157" i="55"/>
  <c r="J157" i="55"/>
  <c r="K158" i="55"/>
  <c r="J158" i="55"/>
  <c r="K159" i="55"/>
  <c r="J159" i="55"/>
  <c r="K160" i="55"/>
  <c r="J160" i="55"/>
  <c r="K161" i="55"/>
  <c r="J161" i="55"/>
  <c r="K162" i="55"/>
  <c r="J162" i="55"/>
  <c r="K163" i="55"/>
  <c r="J163" i="55"/>
  <c r="K164" i="55"/>
  <c r="J164" i="55"/>
  <c r="K165" i="55"/>
  <c r="J165" i="55"/>
  <c r="K166" i="55"/>
  <c r="J166" i="55"/>
  <c r="K167" i="55"/>
  <c r="J167" i="55"/>
  <c r="K168" i="55"/>
  <c r="J168" i="55"/>
  <c r="K169" i="55"/>
  <c r="J169" i="55"/>
  <c r="K170" i="55"/>
  <c r="J170" i="55"/>
  <c r="K171" i="55"/>
  <c r="J171" i="55"/>
  <c r="H173" i="55"/>
  <c r="I170" i="55" s="1"/>
  <c r="F173" i="55"/>
  <c r="G171" i="55" s="1"/>
  <c r="D173" i="55"/>
  <c r="E170" i="55" s="1"/>
  <c r="B173" i="55"/>
  <c r="C171" i="55" s="1"/>
  <c r="K153" i="55"/>
  <c r="J153" i="55"/>
  <c r="I175" i="55"/>
  <c r="G175" i="55"/>
  <c r="E175" i="55"/>
  <c r="C175" i="55"/>
  <c r="J175" i="55"/>
  <c r="K175" i="55"/>
  <c r="B178" i="55"/>
  <c r="D178" i="55" s="1"/>
  <c r="H178" i="55" s="1"/>
  <c r="K181" i="55"/>
  <c r="J181" i="55"/>
  <c r="H183" i="55"/>
  <c r="I183" i="55" s="1"/>
  <c r="F183" i="55"/>
  <c r="G181" i="55" s="1"/>
  <c r="D183" i="55"/>
  <c r="B183" i="55"/>
  <c r="C181" i="55" s="1"/>
  <c r="K180" i="55"/>
  <c r="J180" i="55"/>
  <c r="K187" i="55"/>
  <c r="J187" i="55"/>
  <c r="K188" i="55"/>
  <c r="J188" i="55"/>
  <c r="K189" i="55"/>
  <c r="J189" i="55"/>
  <c r="K190" i="55"/>
  <c r="J190" i="55"/>
  <c r="K191" i="55"/>
  <c r="J191" i="55"/>
  <c r="K192" i="55"/>
  <c r="J192" i="55"/>
  <c r="K193" i="55"/>
  <c r="J193" i="55"/>
  <c r="K194" i="55"/>
  <c r="J194" i="55"/>
  <c r="K195" i="55"/>
  <c r="J195" i="55"/>
  <c r="K196" i="55"/>
  <c r="J196" i="55"/>
  <c r="K197" i="55"/>
  <c r="J197" i="55"/>
  <c r="H199" i="55"/>
  <c r="I195" i="55" s="1"/>
  <c r="F199" i="55"/>
  <c r="G197" i="55" s="1"/>
  <c r="D199" i="55"/>
  <c r="E197" i="55" s="1"/>
  <c r="B199" i="55"/>
  <c r="C197" i="55" s="1"/>
  <c r="K186" i="55"/>
  <c r="J186" i="55"/>
  <c r="I201" i="55"/>
  <c r="G201" i="55"/>
  <c r="E201" i="55"/>
  <c r="C201" i="55"/>
  <c r="J201" i="55"/>
  <c r="K201" i="55"/>
  <c r="I205" i="55"/>
  <c r="G205" i="55"/>
  <c r="E205" i="55"/>
  <c r="C205" i="55"/>
  <c r="I203" i="55"/>
  <c r="H203" i="55"/>
  <c r="F203" i="55"/>
  <c r="G203" i="55" s="1"/>
  <c r="D203" i="55"/>
  <c r="E203" i="55" s="1"/>
  <c r="B203" i="55"/>
  <c r="C203" i="55" s="1"/>
  <c r="K205" i="55"/>
  <c r="J205" i="55"/>
  <c r="K207" i="55"/>
  <c r="J207" i="55"/>
  <c r="I207" i="55"/>
  <c r="G207" i="55"/>
  <c r="E207" i="55"/>
  <c r="C207" i="55"/>
  <c r="B5" i="48"/>
  <c r="D5" i="48" s="1"/>
  <c r="H5" i="48" s="1"/>
  <c r="K8" i="48"/>
  <c r="J8" i="48"/>
  <c r="K9" i="48"/>
  <c r="J9" i="48"/>
  <c r="H11" i="48"/>
  <c r="I8" i="48" s="1"/>
  <c r="F11" i="48"/>
  <c r="G9" i="48" s="1"/>
  <c r="D11" i="48"/>
  <c r="E8" i="48" s="1"/>
  <c r="B11" i="48"/>
  <c r="C9" i="48" s="1"/>
  <c r="K7" i="48"/>
  <c r="J7" i="48"/>
  <c r="I13" i="48"/>
  <c r="G13" i="48"/>
  <c r="E13" i="48"/>
  <c r="C13" i="48"/>
  <c r="K13" i="48"/>
  <c r="J13" i="48"/>
  <c r="B16" i="48"/>
  <c r="D16" i="48" s="1"/>
  <c r="H16" i="48" s="1"/>
  <c r="K19" i="48"/>
  <c r="J19" i="48"/>
  <c r="K20" i="48"/>
  <c r="J20" i="48"/>
  <c r="K21" i="48"/>
  <c r="J21" i="48"/>
  <c r="K22" i="48"/>
  <c r="J22" i="48"/>
  <c r="K23" i="48"/>
  <c r="J23" i="48"/>
  <c r="K24" i="48"/>
  <c r="J24" i="48"/>
  <c r="K25" i="48"/>
  <c r="J25" i="48"/>
  <c r="K26" i="48"/>
  <c r="J26" i="48"/>
  <c r="K27" i="48"/>
  <c r="J27" i="48"/>
  <c r="K28" i="48"/>
  <c r="J28" i="48"/>
  <c r="K29" i="48"/>
  <c r="J29" i="48"/>
  <c r="K30" i="48"/>
  <c r="J30" i="48"/>
  <c r="K31" i="48"/>
  <c r="J31" i="48"/>
  <c r="H33" i="48"/>
  <c r="I30" i="48" s="1"/>
  <c r="F33" i="48"/>
  <c r="G31" i="48" s="1"/>
  <c r="D33" i="48"/>
  <c r="E31" i="48" s="1"/>
  <c r="B33" i="48"/>
  <c r="C31" i="48" s="1"/>
  <c r="K18" i="48"/>
  <c r="J18" i="48"/>
  <c r="K37" i="48"/>
  <c r="J37" i="48"/>
  <c r="K38" i="48"/>
  <c r="J38" i="48"/>
  <c r="K39" i="48"/>
  <c r="J39" i="48"/>
  <c r="H41" i="48"/>
  <c r="I38" i="48" s="1"/>
  <c r="F41" i="48"/>
  <c r="G39" i="48" s="1"/>
  <c r="D41" i="48"/>
  <c r="E38" i="48" s="1"/>
  <c r="B41" i="48"/>
  <c r="C39" i="48" s="1"/>
  <c r="K36" i="48"/>
  <c r="J36" i="48"/>
  <c r="I43" i="48"/>
  <c r="G43" i="48"/>
  <c r="E43" i="48"/>
  <c r="C43" i="48"/>
  <c r="J43" i="48"/>
  <c r="K43" i="48"/>
  <c r="B46" i="48"/>
  <c r="D46" i="48" s="1"/>
  <c r="H46" i="48" s="1"/>
  <c r="K49" i="48"/>
  <c r="J49" i="48"/>
  <c r="K50" i="48"/>
  <c r="J50" i="48"/>
  <c r="K51" i="48"/>
  <c r="J51" i="48"/>
  <c r="K52" i="48"/>
  <c r="J52" i="48"/>
  <c r="K53" i="48"/>
  <c r="J53" i="48"/>
  <c r="K54" i="48"/>
  <c r="J54" i="48"/>
  <c r="K55" i="48"/>
  <c r="J55" i="48"/>
  <c r="K56" i="48"/>
  <c r="J56" i="48"/>
  <c r="K57" i="48"/>
  <c r="J57" i="48"/>
  <c r="K58" i="48"/>
  <c r="J58" i="48"/>
  <c r="K59" i="48"/>
  <c r="J59" i="48"/>
  <c r="K60" i="48"/>
  <c r="J60" i="48"/>
  <c r="K61" i="48"/>
  <c r="J61" i="48"/>
  <c r="K62" i="48"/>
  <c r="J62" i="48"/>
  <c r="K63" i="48"/>
  <c r="J63" i="48"/>
  <c r="K64" i="48"/>
  <c r="J64" i="48"/>
  <c r="K65" i="48"/>
  <c r="J65" i="48"/>
  <c r="K66" i="48"/>
  <c r="J66" i="48"/>
  <c r="H68" i="48"/>
  <c r="I65" i="48" s="1"/>
  <c r="F68" i="48"/>
  <c r="G66" i="48" s="1"/>
  <c r="D68" i="48"/>
  <c r="E66" i="48" s="1"/>
  <c r="B68" i="48"/>
  <c r="C66" i="48" s="1"/>
  <c r="K48" i="48"/>
  <c r="J48" i="48"/>
  <c r="K72" i="48"/>
  <c r="J72" i="48"/>
  <c r="K73" i="48"/>
  <c r="J73" i="48"/>
  <c r="K74" i="48"/>
  <c r="J74" i="48"/>
  <c r="K75" i="48"/>
  <c r="J75" i="48"/>
  <c r="K76" i="48"/>
  <c r="J76" i="48"/>
  <c r="K77" i="48"/>
  <c r="J77" i="48"/>
  <c r="K78" i="48"/>
  <c r="J78" i="48"/>
  <c r="K79" i="48"/>
  <c r="J79" i="48"/>
  <c r="K80" i="48"/>
  <c r="J80" i="48"/>
  <c r="H82" i="48"/>
  <c r="I79" i="48" s="1"/>
  <c r="F82" i="48"/>
  <c r="G80" i="48" s="1"/>
  <c r="D82" i="48"/>
  <c r="E79" i="48" s="1"/>
  <c r="B82" i="48"/>
  <c r="C80" i="48" s="1"/>
  <c r="K71" i="48"/>
  <c r="J71" i="48"/>
  <c r="I84" i="48"/>
  <c r="G84" i="48"/>
  <c r="E84" i="48"/>
  <c r="C84" i="48"/>
  <c r="J84" i="48"/>
  <c r="K84" i="48"/>
  <c r="B87" i="48"/>
  <c r="D87" i="48" s="1"/>
  <c r="H87" i="48" s="1"/>
  <c r="K90" i="48"/>
  <c r="J90" i="48"/>
  <c r="K91" i="48"/>
  <c r="J91" i="48"/>
  <c r="K92" i="48"/>
  <c r="J92" i="48"/>
  <c r="K93" i="48"/>
  <c r="J93" i="48"/>
  <c r="K94" i="48"/>
  <c r="J94" i="48"/>
  <c r="K95" i="48"/>
  <c r="J95" i="48"/>
  <c r="K96" i="48"/>
  <c r="J96" i="48"/>
  <c r="K97" i="48"/>
  <c r="J97" i="48"/>
  <c r="K98" i="48"/>
  <c r="J98" i="48"/>
  <c r="K99" i="48"/>
  <c r="J99" i="48"/>
  <c r="H101" i="48"/>
  <c r="I98" i="48" s="1"/>
  <c r="F101" i="48"/>
  <c r="G99" i="48" s="1"/>
  <c r="D101" i="48"/>
  <c r="E98" i="48" s="1"/>
  <c r="B101" i="48"/>
  <c r="C99" i="48" s="1"/>
  <c r="K89" i="48"/>
  <c r="J89" i="48"/>
  <c r="K105" i="48"/>
  <c r="J105" i="48"/>
  <c r="K106" i="48"/>
  <c r="J106" i="48"/>
  <c r="K107" i="48"/>
  <c r="J107" i="48"/>
  <c r="K108" i="48"/>
  <c r="J108" i="48"/>
  <c r="K109" i="48"/>
  <c r="J109" i="48"/>
  <c r="K110" i="48"/>
  <c r="J110" i="48"/>
  <c r="K111" i="48"/>
  <c r="J111" i="48"/>
  <c r="K112" i="48"/>
  <c r="J112" i="48"/>
  <c r="K113" i="48"/>
  <c r="J113" i="48"/>
  <c r="K114" i="48"/>
  <c r="J114" i="48"/>
  <c r="K115" i="48"/>
  <c r="J115" i="48"/>
  <c r="K116" i="48"/>
  <c r="J116" i="48"/>
  <c r="K117" i="48"/>
  <c r="J117" i="48"/>
  <c r="K118" i="48"/>
  <c r="J118" i="48"/>
  <c r="K119" i="48"/>
  <c r="J119" i="48"/>
  <c r="H121" i="48"/>
  <c r="I118" i="48" s="1"/>
  <c r="F121" i="48"/>
  <c r="G119" i="48" s="1"/>
  <c r="D121" i="48"/>
  <c r="E119" i="48" s="1"/>
  <c r="B121" i="48"/>
  <c r="C119" i="48" s="1"/>
  <c r="K104" i="48"/>
  <c r="J104" i="48"/>
  <c r="I123" i="48"/>
  <c r="G123" i="48"/>
  <c r="E123" i="48"/>
  <c r="C123" i="48"/>
  <c r="K123" i="48"/>
  <c r="J123" i="48"/>
  <c r="B126" i="48"/>
  <c r="F126" i="48" s="1"/>
  <c r="K129" i="48"/>
  <c r="J129" i="48"/>
  <c r="K130" i="48"/>
  <c r="J130" i="48"/>
  <c r="H132" i="48"/>
  <c r="I130" i="48" s="1"/>
  <c r="F132" i="48"/>
  <c r="G130" i="48" s="1"/>
  <c r="D132" i="48"/>
  <c r="E130" i="48" s="1"/>
  <c r="B132" i="48"/>
  <c r="C130" i="48" s="1"/>
  <c r="K128" i="48"/>
  <c r="J128" i="48"/>
  <c r="K136" i="48"/>
  <c r="J136" i="48"/>
  <c r="K137" i="48"/>
  <c r="J137" i="48"/>
  <c r="K138" i="48"/>
  <c r="J138" i="48"/>
  <c r="K139" i="48"/>
  <c r="J139" i="48"/>
  <c r="K140" i="48"/>
  <c r="J140" i="48"/>
  <c r="K141" i="48"/>
  <c r="J141" i="48"/>
  <c r="K142" i="48"/>
  <c r="J142" i="48"/>
  <c r="K143" i="48"/>
  <c r="J143" i="48"/>
  <c r="K144" i="48"/>
  <c r="J144" i="48"/>
  <c r="K145" i="48"/>
  <c r="J145" i="48"/>
  <c r="K146" i="48"/>
  <c r="J146" i="48"/>
  <c r="H148" i="48"/>
  <c r="I146" i="48" s="1"/>
  <c r="F148" i="48"/>
  <c r="G146" i="48" s="1"/>
  <c r="D148" i="48"/>
  <c r="E146" i="48" s="1"/>
  <c r="B148" i="48"/>
  <c r="C146" i="48" s="1"/>
  <c r="K135" i="48"/>
  <c r="J135" i="48"/>
  <c r="I150" i="48"/>
  <c r="G150" i="48"/>
  <c r="E150" i="48"/>
  <c r="C150" i="48"/>
  <c r="J150" i="48"/>
  <c r="K150" i="48"/>
  <c r="B153" i="48"/>
  <c r="F153" i="48" s="1"/>
  <c r="H157" i="48"/>
  <c r="F157" i="48"/>
  <c r="G157" i="48" s="1"/>
  <c r="D157" i="48"/>
  <c r="B157" i="48"/>
  <c r="C157" i="48" s="1"/>
  <c r="K155" i="48"/>
  <c r="J155" i="48"/>
  <c r="K161" i="48"/>
  <c r="J161" i="48"/>
  <c r="K162" i="48"/>
  <c r="J162" i="48"/>
  <c r="K163" i="48"/>
  <c r="J163" i="48"/>
  <c r="K164" i="48"/>
  <c r="J164" i="48"/>
  <c r="K165" i="48"/>
  <c r="J165" i="48"/>
  <c r="K166" i="48"/>
  <c r="J166" i="48"/>
  <c r="K167" i="48"/>
  <c r="J167" i="48"/>
  <c r="K168" i="48"/>
  <c r="J168" i="48"/>
  <c r="K169" i="48"/>
  <c r="J169" i="48"/>
  <c r="K170" i="48"/>
  <c r="J170" i="48"/>
  <c r="K171" i="48"/>
  <c r="J171" i="48"/>
  <c r="H173" i="48"/>
  <c r="I169" i="48" s="1"/>
  <c r="F173" i="48"/>
  <c r="G171" i="48" s="1"/>
  <c r="D173" i="48"/>
  <c r="E168" i="48" s="1"/>
  <c r="B173" i="48"/>
  <c r="C171" i="48" s="1"/>
  <c r="K160" i="48"/>
  <c r="J160" i="48"/>
  <c r="I175" i="48"/>
  <c r="G175" i="48"/>
  <c r="E175" i="48"/>
  <c r="C175" i="48"/>
  <c r="J175" i="48"/>
  <c r="K175" i="48"/>
  <c r="B178" i="48"/>
  <c r="F178" i="48" s="1"/>
  <c r="K181" i="48"/>
  <c r="J181" i="48"/>
  <c r="K182" i="48"/>
  <c r="J182" i="48"/>
  <c r="K183" i="48"/>
  <c r="J183" i="48"/>
  <c r="K184" i="48"/>
  <c r="J184" i="48"/>
  <c r="K185" i="48"/>
  <c r="J185" i="48"/>
  <c r="K186" i="48"/>
  <c r="J186" i="48"/>
  <c r="K187" i="48"/>
  <c r="J187" i="48"/>
  <c r="H189" i="48"/>
  <c r="I186" i="48" s="1"/>
  <c r="F189" i="48"/>
  <c r="G187" i="48" s="1"/>
  <c r="D189" i="48"/>
  <c r="E186" i="48" s="1"/>
  <c r="B189" i="48"/>
  <c r="C187" i="48" s="1"/>
  <c r="K180" i="48"/>
  <c r="J180" i="48"/>
  <c r="K193" i="48"/>
  <c r="J193" i="48"/>
  <c r="K194" i="48"/>
  <c r="J194" i="48"/>
  <c r="K195" i="48"/>
  <c r="J195" i="48"/>
  <c r="K196" i="48"/>
  <c r="J196" i="48"/>
  <c r="H198" i="48"/>
  <c r="I194" i="48" s="1"/>
  <c r="F198" i="48"/>
  <c r="G196" i="48" s="1"/>
  <c r="D198" i="48"/>
  <c r="E193" i="48" s="1"/>
  <c r="B198" i="48"/>
  <c r="C196" i="48" s="1"/>
  <c r="K192" i="48"/>
  <c r="J192" i="48"/>
  <c r="I200" i="48"/>
  <c r="G200" i="48"/>
  <c r="E200" i="48"/>
  <c r="C200" i="48"/>
  <c r="J200" i="48"/>
  <c r="K200" i="48"/>
  <c r="B203" i="48"/>
  <c r="D203" i="48" s="1"/>
  <c r="H203" i="48" s="1"/>
  <c r="K206" i="48"/>
  <c r="J206" i="48"/>
  <c r="K207" i="48"/>
  <c r="J207" i="48"/>
  <c r="K208" i="48"/>
  <c r="J208" i="48"/>
  <c r="K209" i="48"/>
  <c r="J209" i="48"/>
  <c r="K210" i="48"/>
  <c r="J210" i="48"/>
  <c r="K211" i="48"/>
  <c r="J211" i="48"/>
  <c r="K212" i="48"/>
  <c r="J212" i="48"/>
  <c r="K213" i="48"/>
  <c r="J213" i="48"/>
  <c r="K214" i="48"/>
  <c r="J214" i="48"/>
  <c r="H216" i="48"/>
  <c r="I213" i="48" s="1"/>
  <c r="F216" i="48"/>
  <c r="G214" i="48" s="1"/>
  <c r="D216" i="48"/>
  <c r="E213" i="48" s="1"/>
  <c r="B216" i="48"/>
  <c r="C214" i="48" s="1"/>
  <c r="K205" i="48"/>
  <c r="J205" i="48"/>
  <c r="K220" i="48"/>
  <c r="J220" i="48"/>
  <c r="K221" i="48"/>
  <c r="J221" i="48"/>
  <c r="K222" i="48"/>
  <c r="J222" i="48"/>
  <c r="K223" i="48"/>
  <c r="J223" i="48"/>
  <c r="K224" i="48"/>
  <c r="J224" i="48"/>
  <c r="K225" i="48"/>
  <c r="J225" i="48"/>
  <c r="K226" i="48"/>
  <c r="J226" i="48"/>
  <c r="K227" i="48"/>
  <c r="J227" i="48"/>
  <c r="K228" i="48"/>
  <c r="J228" i="48"/>
  <c r="K229" i="48"/>
  <c r="J229" i="48"/>
  <c r="K230" i="48"/>
  <c r="J230" i="48"/>
  <c r="K231" i="48"/>
  <c r="J231" i="48"/>
  <c r="K232" i="48"/>
  <c r="J232" i="48"/>
  <c r="K233" i="48"/>
  <c r="J233" i="48"/>
  <c r="K234" i="48"/>
  <c r="J234" i="48"/>
  <c r="K235" i="48"/>
  <c r="J235" i="48"/>
  <c r="K236" i="48"/>
  <c r="J236" i="48"/>
  <c r="H238" i="48"/>
  <c r="I236" i="48" s="1"/>
  <c r="F238" i="48"/>
  <c r="G236" i="48" s="1"/>
  <c r="D238" i="48"/>
  <c r="E236" i="48" s="1"/>
  <c r="B238" i="48"/>
  <c r="C236" i="48" s="1"/>
  <c r="K219" i="48"/>
  <c r="J219" i="48"/>
  <c r="K242" i="48"/>
  <c r="J242" i="48"/>
  <c r="K243" i="48"/>
  <c r="J243" i="48"/>
  <c r="K244" i="48"/>
  <c r="J244" i="48"/>
  <c r="K245" i="48"/>
  <c r="J245" i="48"/>
  <c r="K246" i="48"/>
  <c r="J246" i="48"/>
  <c r="K247" i="48"/>
  <c r="J247" i="48"/>
  <c r="K248" i="48"/>
  <c r="J248" i="48"/>
  <c r="K249" i="48"/>
  <c r="J249" i="48"/>
  <c r="K250" i="48"/>
  <c r="J250" i="48"/>
  <c r="K251" i="48"/>
  <c r="J251" i="48"/>
  <c r="K252" i="48"/>
  <c r="J252" i="48"/>
  <c r="K253" i="48"/>
  <c r="J253" i="48"/>
  <c r="K254" i="48"/>
  <c r="J254" i="48"/>
  <c r="K255" i="48"/>
  <c r="J255" i="48"/>
  <c r="H257" i="48"/>
  <c r="I255" i="48" s="1"/>
  <c r="F257" i="48"/>
  <c r="G255" i="48" s="1"/>
  <c r="D257" i="48"/>
  <c r="E255" i="48" s="1"/>
  <c r="B257" i="48"/>
  <c r="C255" i="48" s="1"/>
  <c r="K241" i="48"/>
  <c r="J241" i="48"/>
  <c r="I259" i="48"/>
  <c r="G259" i="48"/>
  <c r="E259" i="48"/>
  <c r="C259" i="48"/>
  <c r="J259" i="48"/>
  <c r="K259" i="48"/>
  <c r="I263" i="48"/>
  <c r="G263" i="48"/>
  <c r="E263" i="48"/>
  <c r="C263" i="48"/>
  <c r="I261" i="48"/>
  <c r="H261" i="48"/>
  <c r="F261" i="48"/>
  <c r="G261" i="48" s="1"/>
  <c r="D261" i="48"/>
  <c r="E261" i="48" s="1"/>
  <c r="B261" i="48"/>
  <c r="C261" i="48" s="1"/>
  <c r="K263" i="48"/>
  <c r="J263" i="48"/>
  <c r="K265" i="48"/>
  <c r="J265" i="48"/>
  <c r="I265" i="48"/>
  <c r="G265" i="48"/>
  <c r="E265" i="48"/>
  <c r="C265" i="48"/>
  <c r="K82" i="54"/>
  <c r="J82" i="54"/>
  <c r="K60" i="53"/>
  <c r="J60" i="53"/>
  <c r="H16" i="44"/>
  <c r="J16" i="44" s="1"/>
  <c r="G16" i="44"/>
  <c r="I16" i="44" s="1"/>
  <c r="H17" i="44"/>
  <c r="J17" i="44" s="1"/>
  <c r="G17" i="44"/>
  <c r="I17" i="44" s="1"/>
  <c r="H18" i="44"/>
  <c r="J18" i="44" s="1"/>
  <c r="G18" i="44"/>
  <c r="I18" i="44" s="1"/>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H27" i="44"/>
  <c r="J27" i="44" s="1"/>
  <c r="G27" i="44"/>
  <c r="I27" i="44" s="1"/>
  <c r="H28" i="44"/>
  <c r="J28" i="44" s="1"/>
  <c r="G28" i="44"/>
  <c r="I28" i="44" s="1"/>
  <c r="H29" i="44"/>
  <c r="J29" i="44" s="1"/>
  <c r="G29" i="44"/>
  <c r="I29" i="44" s="1"/>
  <c r="H30" i="44"/>
  <c r="J30" i="44" s="1"/>
  <c r="G30" i="44"/>
  <c r="I30" i="44" s="1"/>
  <c r="H41" i="44"/>
  <c r="J41" i="44" s="1"/>
  <c r="G41" i="44"/>
  <c r="I41" i="44" s="1"/>
  <c r="H31" i="44"/>
  <c r="J31" i="44" s="1"/>
  <c r="G31" i="44"/>
  <c r="I31" i="44" s="1"/>
  <c r="J32" i="44"/>
  <c r="I32" i="44"/>
  <c r="H32" i="44"/>
  <c r="G32" i="44"/>
  <c r="J33" i="44"/>
  <c r="I33" i="44"/>
  <c r="H33" i="44"/>
  <c r="G33" i="44"/>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8" i="47"/>
  <c r="J8" i="47" s="1"/>
  <c r="G8" i="47"/>
  <c r="I8" i="47" s="1"/>
  <c r="H9" i="47"/>
  <c r="J9" i="47" s="1"/>
  <c r="G9" i="47"/>
  <c r="I9" i="47" s="1"/>
  <c r="H10" i="47"/>
  <c r="J10" i="47" s="1"/>
  <c r="G10" i="47"/>
  <c r="I10" i="47" s="1"/>
  <c r="J11" i="47"/>
  <c r="I11" i="47"/>
  <c r="H11" i="47"/>
  <c r="G11" i="47"/>
  <c r="H12" i="47"/>
  <c r="J12" i="47" s="1"/>
  <c r="G12" i="47"/>
  <c r="I12" i="47" s="1"/>
  <c r="H13" i="47"/>
  <c r="J13" i="47" s="1"/>
  <c r="G13" i="47"/>
  <c r="I13" i="47" s="1"/>
  <c r="H16" i="47"/>
  <c r="J16" i="47" s="1"/>
  <c r="G16" i="47"/>
  <c r="I16" i="47" s="1"/>
  <c r="H17" i="47"/>
  <c r="J17" i="47" s="1"/>
  <c r="G17" i="47"/>
  <c r="I17" i="47" s="1"/>
  <c r="H18" i="47"/>
  <c r="J18" i="47" s="1"/>
  <c r="G18" i="47"/>
  <c r="I18" i="47" s="1"/>
  <c r="H19" i="47"/>
  <c r="J19" i="47" s="1"/>
  <c r="G19" i="47"/>
  <c r="I19" i="47" s="1"/>
  <c r="H20" i="47"/>
  <c r="J20" i="47" s="1"/>
  <c r="G20" i="47"/>
  <c r="I20" i="47" s="1"/>
  <c r="H23" i="47"/>
  <c r="J23" i="47" s="1"/>
  <c r="G23" i="47"/>
  <c r="I23" i="47" s="1"/>
  <c r="I24" i="47"/>
  <c r="H24" i="47"/>
  <c r="J24" i="47" s="1"/>
  <c r="G24" i="47"/>
  <c r="H25" i="47"/>
  <c r="J25" i="47" s="1"/>
  <c r="G25" i="47"/>
  <c r="I25" i="47" s="1"/>
  <c r="H33" i="47"/>
  <c r="J33" i="47" s="1"/>
  <c r="G33" i="47"/>
  <c r="I33" i="47" s="1"/>
  <c r="H34" i="47"/>
  <c r="J34" i="47" s="1"/>
  <c r="G34" i="47"/>
  <c r="I34" i="47" s="1"/>
  <c r="J35" i="47"/>
  <c r="I35" i="47"/>
  <c r="H35" i="47"/>
  <c r="G35" i="47"/>
  <c r="H36" i="47"/>
  <c r="J36" i="47" s="1"/>
  <c r="G36" i="47"/>
  <c r="I36" i="47" s="1"/>
  <c r="H37" i="47"/>
  <c r="J37" i="47" s="1"/>
  <c r="G37" i="47"/>
  <c r="I37" i="47" s="1"/>
  <c r="H25" i="46"/>
  <c r="E25" i="46"/>
  <c r="J25" i="46" s="1"/>
  <c r="D25" i="46"/>
  <c r="C25" i="46"/>
  <c r="B25" i="46"/>
  <c r="G25" i="46" s="1"/>
  <c r="H19" i="46"/>
  <c r="E19" i="46"/>
  <c r="J19" i="46" s="1"/>
  <c r="D19" i="46"/>
  <c r="C19" i="46"/>
  <c r="B19" i="46"/>
  <c r="G19" i="46" s="1"/>
  <c r="H13" i="46"/>
  <c r="E13" i="46"/>
  <c r="J13" i="46" s="1"/>
  <c r="D13" i="46"/>
  <c r="C13" i="46"/>
  <c r="B13" i="46"/>
  <c r="G13" i="46" s="1"/>
  <c r="H7" i="46"/>
  <c r="E7" i="46"/>
  <c r="J7" i="46" s="1"/>
  <c r="D7" i="46"/>
  <c r="C7" i="46"/>
  <c r="I7" i="46" s="1"/>
  <c r="B7" i="46"/>
  <c r="G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H67" i="33"/>
  <c r="G67" i="33"/>
  <c r="H68" i="33"/>
  <c r="G68" i="33"/>
  <c r="H69" i="33"/>
  <c r="G69" i="33"/>
  <c r="H70" i="33"/>
  <c r="G70" i="33"/>
  <c r="H71" i="33"/>
  <c r="G71" i="33"/>
  <c r="H72" i="33"/>
  <c r="G72" i="33"/>
  <c r="H7" i="26"/>
  <c r="J7" i="26" s="1"/>
  <c r="G7" i="26"/>
  <c r="I7" i="26" s="1"/>
  <c r="H8" i="26"/>
  <c r="J8" i="26" s="1"/>
  <c r="G8" i="26"/>
  <c r="I8" i="26" s="1"/>
  <c r="H9" i="26"/>
  <c r="J9" i="26" s="1"/>
  <c r="G9" i="26"/>
  <c r="I9" i="26" s="1"/>
  <c r="H10" i="26"/>
  <c r="J10" i="26" s="1"/>
  <c r="G10" i="26"/>
  <c r="I10" i="26" s="1"/>
  <c r="H11" i="26"/>
  <c r="J11" i="26" s="1"/>
  <c r="G11" i="26"/>
  <c r="I11" i="26" s="1"/>
  <c r="J12" i="26"/>
  <c r="I12" i="26"/>
  <c r="H12" i="26"/>
  <c r="G12" i="26"/>
  <c r="H13" i="26"/>
  <c r="J13" i="26" s="1"/>
  <c r="G13" i="26"/>
  <c r="I13" i="26" s="1"/>
  <c r="H14" i="26"/>
  <c r="J14" i="26" s="1"/>
  <c r="G14" i="26"/>
  <c r="I14" i="26" s="1"/>
  <c r="H15" i="26"/>
  <c r="J15" i="26" s="1"/>
  <c r="G15" i="26"/>
  <c r="I15" i="26" s="1"/>
  <c r="H16" i="26"/>
  <c r="J16" i="26" s="1"/>
  <c r="G16" i="26"/>
  <c r="I16" i="26" s="1"/>
  <c r="H17" i="26"/>
  <c r="J17" i="26" s="1"/>
  <c r="G17" i="26"/>
  <c r="I17" i="26" s="1"/>
  <c r="H18" i="26"/>
  <c r="J18" i="26" s="1"/>
  <c r="G18" i="26"/>
  <c r="I18" i="26" s="1"/>
  <c r="I19" i="26"/>
  <c r="H19" i="26"/>
  <c r="J19" i="26" s="1"/>
  <c r="G19" i="26"/>
  <c r="H20" i="26"/>
  <c r="J20" i="26" s="1"/>
  <c r="G20" i="26"/>
  <c r="I20" i="26" s="1"/>
  <c r="H21" i="26"/>
  <c r="J21" i="26" s="1"/>
  <c r="G21" i="26"/>
  <c r="I21" i="26" s="1"/>
  <c r="H22" i="26"/>
  <c r="J22" i="26" s="1"/>
  <c r="G22" i="26"/>
  <c r="I22" i="26" s="1"/>
  <c r="H23" i="26"/>
  <c r="J23" i="26" s="1"/>
  <c r="G23" i="26"/>
  <c r="I23" i="26" s="1"/>
  <c r="I24" i="26"/>
  <c r="H24" i="26"/>
  <c r="J24" i="26" s="1"/>
  <c r="G24" i="26"/>
  <c r="H25" i="26"/>
  <c r="J25" i="26" s="1"/>
  <c r="G25" i="26"/>
  <c r="I25" i="26" s="1"/>
  <c r="H26" i="26"/>
  <c r="J26" i="26" s="1"/>
  <c r="G26" i="26"/>
  <c r="I26" i="26" s="1"/>
  <c r="H27" i="26"/>
  <c r="J27" i="26" s="1"/>
  <c r="G27" i="26"/>
  <c r="I27" i="26" s="1"/>
  <c r="H28" i="26"/>
  <c r="J28" i="26" s="1"/>
  <c r="G28" i="26"/>
  <c r="I28" i="26" s="1"/>
  <c r="H29" i="26"/>
  <c r="J29" i="26" s="1"/>
  <c r="G29" i="26"/>
  <c r="I29" i="26" s="1"/>
  <c r="H30" i="26"/>
  <c r="J30" i="26" s="1"/>
  <c r="G30" i="26"/>
  <c r="I30" i="26" s="1"/>
  <c r="H31" i="26"/>
  <c r="J31" i="26" s="1"/>
  <c r="G31" i="26"/>
  <c r="I31" i="26" s="1"/>
  <c r="H32" i="26"/>
  <c r="J32" i="26" s="1"/>
  <c r="G32" i="26"/>
  <c r="I32" i="26" s="1"/>
  <c r="H33" i="26"/>
  <c r="J33" i="26" s="1"/>
  <c r="G33" i="26"/>
  <c r="I33" i="26" s="1"/>
  <c r="H34" i="26"/>
  <c r="J34" i="26" s="1"/>
  <c r="G34" i="26"/>
  <c r="I34" i="26" s="1"/>
  <c r="H35" i="26"/>
  <c r="J35" i="26" s="1"/>
  <c r="G35" i="26"/>
  <c r="I35" i="26" s="1"/>
  <c r="H36" i="26"/>
  <c r="J36" i="26" s="1"/>
  <c r="G36" i="26"/>
  <c r="I36" i="26" s="1"/>
  <c r="H37" i="26"/>
  <c r="J37" i="26" s="1"/>
  <c r="G37" i="26"/>
  <c r="I37" i="26" s="1"/>
  <c r="H38" i="26"/>
  <c r="J38" i="26" s="1"/>
  <c r="G38" i="26"/>
  <c r="I38" i="26" s="1"/>
  <c r="H39" i="26"/>
  <c r="J39" i="26" s="1"/>
  <c r="G39" i="26"/>
  <c r="I39" i="26" s="1"/>
  <c r="H40" i="26"/>
  <c r="J40" i="26" s="1"/>
  <c r="G40" i="26"/>
  <c r="I40" i="26" s="1"/>
  <c r="H41" i="26"/>
  <c r="J41" i="26" s="1"/>
  <c r="G41" i="26"/>
  <c r="I41" i="26" s="1"/>
  <c r="H42" i="26"/>
  <c r="J42" i="26" s="1"/>
  <c r="G42" i="26"/>
  <c r="I42" i="26" s="1"/>
  <c r="H43" i="26"/>
  <c r="J43" i="26" s="1"/>
  <c r="G43" i="26"/>
  <c r="I43" i="26" s="1"/>
  <c r="H44" i="26"/>
  <c r="J44" i="26" s="1"/>
  <c r="G44" i="26"/>
  <c r="I44" i="26" s="1"/>
  <c r="H45" i="26"/>
  <c r="J45" i="26" s="1"/>
  <c r="G45" i="26"/>
  <c r="I45" i="26" s="1"/>
  <c r="H46" i="26"/>
  <c r="J46" i="26" s="1"/>
  <c r="G46" i="26"/>
  <c r="I46" i="26" s="1"/>
  <c r="H47" i="26"/>
  <c r="J47" i="26" s="1"/>
  <c r="G47" i="26"/>
  <c r="I47" i="26" s="1"/>
  <c r="I48" i="26"/>
  <c r="H48" i="26"/>
  <c r="J48" i="26" s="1"/>
  <c r="G48" i="26"/>
  <c r="H49" i="26"/>
  <c r="J49" i="26" s="1"/>
  <c r="G49" i="26"/>
  <c r="I49" i="26" s="1"/>
  <c r="H50" i="26"/>
  <c r="J50" i="26" s="1"/>
  <c r="G50" i="26"/>
  <c r="I50" i="26" s="1"/>
  <c r="H51" i="26"/>
  <c r="J51" i="26" s="1"/>
  <c r="G51" i="26"/>
  <c r="I51" i="26" s="1"/>
  <c r="H52" i="26"/>
  <c r="J52" i="26" s="1"/>
  <c r="G52" i="26"/>
  <c r="I52" i="26" s="1"/>
  <c r="H53" i="26"/>
  <c r="J53" i="26" s="1"/>
  <c r="G53" i="26"/>
  <c r="I53" i="26" s="1"/>
  <c r="H54" i="26"/>
  <c r="J54" i="26" s="1"/>
  <c r="G54" i="26"/>
  <c r="I54" i="26" s="1"/>
  <c r="H55" i="26"/>
  <c r="J55" i="26" s="1"/>
  <c r="G55" i="26"/>
  <c r="I55" i="26" s="1"/>
  <c r="H56" i="26"/>
  <c r="J56" i="26" s="1"/>
  <c r="G56" i="26"/>
  <c r="I56" i="26" s="1"/>
  <c r="I57" i="26"/>
  <c r="H57" i="26"/>
  <c r="J57" i="26" s="1"/>
  <c r="G57" i="26"/>
  <c r="H58" i="26"/>
  <c r="J58" i="26" s="1"/>
  <c r="G58" i="26"/>
  <c r="I58" i="26" s="1"/>
  <c r="H59" i="26"/>
  <c r="J59" i="26" s="1"/>
  <c r="G59" i="26"/>
  <c r="I59" i="26" s="1"/>
  <c r="H60" i="26"/>
  <c r="J60" i="26" s="1"/>
  <c r="G60" i="26"/>
  <c r="I60" i="26" s="1"/>
  <c r="H61" i="26"/>
  <c r="J61" i="26" s="1"/>
  <c r="G61" i="26"/>
  <c r="I61" i="26" s="1"/>
  <c r="I62" i="26"/>
  <c r="H62" i="26"/>
  <c r="J62" i="26" s="1"/>
  <c r="G62" i="26"/>
  <c r="H63" i="26"/>
  <c r="J63" i="26" s="1"/>
  <c r="G63" i="26"/>
  <c r="I63" i="26" s="1"/>
  <c r="H64" i="26"/>
  <c r="J64" i="26" s="1"/>
  <c r="G64" i="26"/>
  <c r="I64" i="26" s="1"/>
  <c r="H65" i="26"/>
  <c r="J65" i="26" s="1"/>
  <c r="G65" i="26"/>
  <c r="I65" i="26" s="1"/>
  <c r="H66" i="26"/>
  <c r="J66" i="26" s="1"/>
  <c r="G66" i="26"/>
  <c r="I66" i="26" s="1"/>
  <c r="H67" i="26"/>
  <c r="J67" i="26" s="1"/>
  <c r="G67" i="26"/>
  <c r="I67" i="26" s="1"/>
  <c r="H68" i="26"/>
  <c r="J68" i="26" s="1"/>
  <c r="G68" i="26"/>
  <c r="I68" i="26" s="1"/>
  <c r="H69" i="26"/>
  <c r="J69" i="26" s="1"/>
  <c r="G69" i="26"/>
  <c r="I69" i="26" s="1"/>
  <c r="H70" i="26"/>
  <c r="J70" i="26" s="1"/>
  <c r="G70" i="26"/>
  <c r="I70" i="26" s="1"/>
  <c r="H71" i="26"/>
  <c r="J71" i="26" s="1"/>
  <c r="G71" i="26"/>
  <c r="I71" i="26" s="1"/>
  <c r="H72" i="26"/>
  <c r="J72" i="26" s="1"/>
  <c r="G72" i="26"/>
  <c r="I72" i="26" s="1"/>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I13" i="46" l="1"/>
  <c r="I19" i="46"/>
  <c r="I25" i="46"/>
  <c r="J20" i="54"/>
  <c r="J203" i="55"/>
  <c r="J183" i="55"/>
  <c r="K20" i="54"/>
  <c r="D5" i="54"/>
  <c r="H5" i="54" s="1"/>
  <c r="C7" i="56"/>
  <c r="G7" i="56"/>
  <c r="D5" i="56"/>
  <c r="H5" i="56" s="1"/>
  <c r="E7" i="56"/>
  <c r="I7" i="56"/>
  <c r="C8" i="56"/>
  <c r="G8" i="56"/>
  <c r="E8" i="56"/>
  <c r="I8" i="56"/>
  <c r="C9" i="56"/>
  <c r="G9" i="56"/>
  <c r="E9" i="56"/>
  <c r="I9" i="56"/>
  <c r="C10" i="56"/>
  <c r="G10" i="56"/>
  <c r="E10" i="56"/>
  <c r="I10" i="56"/>
  <c r="E11" i="56"/>
  <c r="I11" i="56"/>
  <c r="C11" i="56"/>
  <c r="G11" i="56"/>
  <c r="C12" i="56"/>
  <c r="G12" i="56"/>
  <c r="E12" i="56"/>
  <c r="I12" i="56"/>
  <c r="C13" i="56"/>
  <c r="G13" i="56"/>
  <c r="E13" i="56"/>
  <c r="I13" i="56"/>
  <c r="C14" i="56"/>
  <c r="G14" i="56"/>
  <c r="E14" i="56"/>
  <c r="I14" i="56"/>
  <c r="C15" i="56"/>
  <c r="G15" i="56"/>
  <c r="E15" i="56"/>
  <c r="I15" i="56"/>
  <c r="C16" i="56"/>
  <c r="G16" i="56"/>
  <c r="E16" i="56"/>
  <c r="I16" i="56"/>
  <c r="E17" i="56"/>
  <c r="I17" i="56"/>
  <c r="C17" i="56"/>
  <c r="G17" i="56"/>
  <c r="C18" i="56"/>
  <c r="G18" i="56"/>
  <c r="E18" i="56"/>
  <c r="I18" i="56"/>
  <c r="C19" i="56"/>
  <c r="G19" i="56"/>
  <c r="E19" i="56"/>
  <c r="I19" i="56"/>
  <c r="C20" i="56"/>
  <c r="G20" i="56"/>
  <c r="E20" i="56"/>
  <c r="I20" i="56"/>
  <c r="C21" i="56"/>
  <c r="G21" i="56"/>
  <c r="E21" i="56"/>
  <c r="I21" i="56"/>
  <c r="C22" i="56"/>
  <c r="G22" i="56"/>
  <c r="E22" i="56"/>
  <c r="I22" i="56"/>
  <c r="E23" i="56"/>
  <c r="I23" i="56"/>
  <c r="C23" i="56"/>
  <c r="G23" i="56"/>
  <c r="C24" i="56"/>
  <c r="G24" i="56"/>
  <c r="E24" i="56"/>
  <c r="I24" i="56"/>
  <c r="E25" i="56"/>
  <c r="I25" i="56"/>
  <c r="C25" i="56"/>
  <c r="G25" i="56"/>
  <c r="C26" i="56"/>
  <c r="G26" i="56"/>
  <c r="E26" i="56"/>
  <c r="I26" i="56"/>
  <c r="C27" i="56"/>
  <c r="G27" i="56"/>
  <c r="E27" i="56"/>
  <c r="I27" i="56"/>
  <c r="C28" i="56"/>
  <c r="G28" i="56"/>
  <c r="E28" i="56"/>
  <c r="I28" i="56"/>
  <c r="C29" i="56"/>
  <c r="G29" i="56"/>
  <c r="J32" i="56"/>
  <c r="K32" i="56"/>
  <c r="E30" i="56"/>
  <c r="I30" i="56"/>
  <c r="C7" i="57"/>
  <c r="G7" i="57"/>
  <c r="E7" i="57"/>
  <c r="I7" i="57"/>
  <c r="C8" i="57"/>
  <c r="G8" i="57"/>
  <c r="E8" i="57"/>
  <c r="I8" i="57"/>
  <c r="E9" i="57"/>
  <c r="I9" i="57"/>
  <c r="C9" i="57"/>
  <c r="G9" i="57"/>
  <c r="C10" i="57"/>
  <c r="G10" i="57"/>
  <c r="E10" i="57"/>
  <c r="I10" i="57"/>
  <c r="C11" i="57"/>
  <c r="G11" i="57"/>
  <c r="E11" i="57"/>
  <c r="I11" i="57"/>
  <c r="C12" i="57"/>
  <c r="G12" i="57"/>
  <c r="E12" i="57"/>
  <c r="I12" i="57"/>
  <c r="C13" i="57"/>
  <c r="G13" i="57"/>
  <c r="E13" i="57"/>
  <c r="I13" i="57"/>
  <c r="C14" i="57"/>
  <c r="G14" i="57"/>
  <c r="E14" i="57"/>
  <c r="I14" i="57"/>
  <c r="E15" i="57"/>
  <c r="I15" i="57"/>
  <c r="C15" i="57"/>
  <c r="G15" i="57"/>
  <c r="C16" i="57"/>
  <c r="G16" i="57"/>
  <c r="E16" i="57"/>
  <c r="I16" i="57"/>
  <c r="C17" i="57"/>
  <c r="G17" i="57"/>
  <c r="E17" i="57"/>
  <c r="I17" i="57"/>
  <c r="E18" i="57"/>
  <c r="I18" i="57"/>
  <c r="C18" i="57"/>
  <c r="G18" i="57"/>
  <c r="C19" i="57"/>
  <c r="G19" i="57"/>
  <c r="E19" i="57"/>
  <c r="I19" i="57"/>
  <c r="C20" i="57"/>
  <c r="G20" i="57"/>
  <c r="E20" i="57"/>
  <c r="I20" i="57"/>
  <c r="E21" i="57"/>
  <c r="I21" i="57"/>
  <c r="C21" i="57"/>
  <c r="G21" i="57"/>
  <c r="E22" i="57"/>
  <c r="I22" i="57"/>
  <c r="C22" i="57"/>
  <c r="G22" i="57"/>
  <c r="C23" i="57"/>
  <c r="G23" i="57"/>
  <c r="E23" i="57"/>
  <c r="I23" i="57"/>
  <c r="E24" i="57"/>
  <c r="I24" i="57"/>
  <c r="C24" i="57"/>
  <c r="G24" i="57"/>
  <c r="C25" i="57"/>
  <c r="G25" i="57"/>
  <c r="E25" i="57"/>
  <c r="I25" i="57"/>
  <c r="E26" i="57"/>
  <c r="C26" i="57"/>
  <c r="G26" i="57"/>
  <c r="K29" i="57"/>
  <c r="J29" i="57"/>
  <c r="I27" i="57"/>
  <c r="F5" i="57"/>
  <c r="C7" i="58"/>
  <c r="G7" i="58"/>
  <c r="E7" i="58"/>
  <c r="I7" i="58"/>
  <c r="C8" i="58"/>
  <c r="G8" i="58"/>
  <c r="E8" i="58"/>
  <c r="I8" i="58"/>
  <c r="C9" i="58"/>
  <c r="G9" i="58"/>
  <c r="E9" i="58"/>
  <c r="I9" i="58"/>
  <c r="C10" i="58"/>
  <c r="G10" i="58"/>
  <c r="E10" i="58"/>
  <c r="I10" i="58"/>
  <c r="E11" i="58"/>
  <c r="I11" i="58"/>
  <c r="C11" i="58"/>
  <c r="G11" i="58"/>
  <c r="E12" i="58"/>
  <c r="I12" i="58"/>
  <c r="C12" i="58"/>
  <c r="G12" i="58"/>
  <c r="C13" i="58"/>
  <c r="G13" i="58"/>
  <c r="E13" i="58"/>
  <c r="I13" i="58"/>
  <c r="C14" i="58"/>
  <c r="G14" i="58"/>
  <c r="E14" i="58"/>
  <c r="I14" i="58"/>
  <c r="C15" i="58"/>
  <c r="G15" i="58"/>
  <c r="E15" i="58"/>
  <c r="I15" i="58"/>
  <c r="C16" i="58"/>
  <c r="G16" i="58"/>
  <c r="E16" i="58"/>
  <c r="I16" i="58"/>
  <c r="C17" i="58"/>
  <c r="G17" i="58"/>
  <c r="E17" i="58"/>
  <c r="I17" i="58"/>
  <c r="E18" i="58"/>
  <c r="I18" i="58"/>
  <c r="C18" i="58"/>
  <c r="G18" i="58"/>
  <c r="C19" i="58"/>
  <c r="G19" i="58"/>
  <c r="E19" i="58"/>
  <c r="I19" i="58"/>
  <c r="E20" i="58"/>
  <c r="I20" i="58"/>
  <c r="C20" i="58"/>
  <c r="G20" i="58"/>
  <c r="C21" i="58"/>
  <c r="G21" i="58"/>
  <c r="E21" i="58"/>
  <c r="I21" i="58"/>
  <c r="C22" i="58"/>
  <c r="G22" i="58"/>
  <c r="E22" i="58"/>
  <c r="I22" i="58"/>
  <c r="I23" i="58"/>
  <c r="C23" i="58"/>
  <c r="G23" i="58"/>
  <c r="E23" i="58"/>
  <c r="C24" i="58"/>
  <c r="G24" i="58"/>
  <c r="E24" i="58"/>
  <c r="I24" i="58"/>
  <c r="C25" i="58"/>
  <c r="G25" i="58"/>
  <c r="E25" i="58"/>
  <c r="I25" i="58"/>
  <c r="C26" i="58"/>
  <c r="G26" i="58"/>
  <c r="E26" i="58"/>
  <c r="I26" i="58"/>
  <c r="C27" i="58"/>
  <c r="G27" i="58"/>
  <c r="E27" i="58"/>
  <c r="I27" i="58"/>
  <c r="E28" i="58"/>
  <c r="I28" i="58"/>
  <c r="C28" i="58"/>
  <c r="G28" i="58"/>
  <c r="E29" i="58"/>
  <c r="I29" i="58"/>
  <c r="C29" i="58"/>
  <c r="G29" i="58"/>
  <c r="C30" i="58"/>
  <c r="G30" i="58"/>
  <c r="E30" i="58"/>
  <c r="I30" i="58"/>
  <c r="E31" i="58"/>
  <c r="I31" i="58"/>
  <c r="C31" i="58"/>
  <c r="G31" i="58"/>
  <c r="C32" i="58"/>
  <c r="G32" i="58"/>
  <c r="E32" i="58"/>
  <c r="I32" i="58"/>
  <c r="C33" i="58"/>
  <c r="G33" i="58"/>
  <c r="E33" i="58"/>
  <c r="I33" i="58"/>
  <c r="E34" i="58"/>
  <c r="I34" i="58"/>
  <c r="C34" i="58"/>
  <c r="G34" i="58"/>
  <c r="C35" i="58"/>
  <c r="G35" i="58"/>
  <c r="E35" i="58"/>
  <c r="I35" i="58"/>
  <c r="C36" i="58"/>
  <c r="G36" i="58"/>
  <c r="E36" i="58"/>
  <c r="I36" i="58"/>
  <c r="C37" i="58"/>
  <c r="G37" i="58"/>
  <c r="E37" i="58"/>
  <c r="I37" i="58"/>
  <c r="C38" i="58"/>
  <c r="G38" i="58"/>
  <c r="E38" i="58"/>
  <c r="I38" i="58"/>
  <c r="C39" i="58"/>
  <c r="G39" i="58"/>
  <c r="E39" i="58"/>
  <c r="I39" i="58"/>
  <c r="E40" i="58"/>
  <c r="I40" i="58"/>
  <c r="C40" i="58"/>
  <c r="G40" i="58"/>
  <c r="C41" i="58"/>
  <c r="G41" i="58"/>
  <c r="E41" i="58"/>
  <c r="I41" i="58"/>
  <c r="C42" i="58"/>
  <c r="G42" i="58"/>
  <c r="E42" i="58"/>
  <c r="I42" i="58"/>
  <c r="C43" i="58"/>
  <c r="G43" i="58"/>
  <c r="E43" i="58"/>
  <c r="I43" i="58"/>
  <c r="C44" i="58"/>
  <c r="G44" i="58"/>
  <c r="E44" i="58"/>
  <c r="I44" i="58"/>
  <c r="C45" i="58"/>
  <c r="G45" i="58"/>
  <c r="E45" i="58"/>
  <c r="K48" i="58"/>
  <c r="J48" i="58"/>
  <c r="I46" i="58"/>
  <c r="F5" i="58"/>
  <c r="C7" i="50"/>
  <c r="G7" i="50"/>
  <c r="D5" i="50"/>
  <c r="H5" i="50" s="1"/>
  <c r="E7" i="50"/>
  <c r="I7" i="50"/>
  <c r="C8" i="50"/>
  <c r="G8" i="50"/>
  <c r="E8" i="50"/>
  <c r="I8" i="50"/>
  <c r="C9" i="50"/>
  <c r="G9" i="50"/>
  <c r="E9" i="50"/>
  <c r="I9" i="50"/>
  <c r="E10" i="50"/>
  <c r="I10" i="50"/>
  <c r="C10" i="50"/>
  <c r="G10" i="50"/>
  <c r="G11" i="50"/>
  <c r="C11" i="50"/>
  <c r="E11" i="50"/>
  <c r="I11" i="50"/>
  <c r="E12" i="50"/>
  <c r="I12" i="50"/>
  <c r="C12" i="50"/>
  <c r="G12" i="50"/>
  <c r="E13" i="50"/>
  <c r="I13" i="50"/>
  <c r="C13" i="50"/>
  <c r="G13" i="50"/>
  <c r="C14" i="50"/>
  <c r="G14" i="50"/>
  <c r="E14" i="50"/>
  <c r="I14" i="50"/>
  <c r="C15" i="50"/>
  <c r="G15" i="50"/>
  <c r="E15" i="50"/>
  <c r="I15" i="50"/>
  <c r="E16" i="50"/>
  <c r="I16" i="50"/>
  <c r="C16" i="50"/>
  <c r="G16" i="50"/>
  <c r="C17" i="50"/>
  <c r="G17" i="50"/>
  <c r="E17" i="50"/>
  <c r="I17" i="50"/>
  <c r="C18" i="50"/>
  <c r="G18" i="50"/>
  <c r="E18" i="50"/>
  <c r="I18" i="50"/>
  <c r="E19" i="50"/>
  <c r="I19" i="50"/>
  <c r="C19" i="50"/>
  <c r="G19" i="50"/>
  <c r="E20" i="50"/>
  <c r="I20" i="50"/>
  <c r="C20" i="50"/>
  <c r="G20" i="50"/>
  <c r="C21" i="50"/>
  <c r="G21" i="50"/>
  <c r="E21" i="50"/>
  <c r="I21" i="50"/>
  <c r="E22" i="50"/>
  <c r="I22" i="50"/>
  <c r="C22" i="50"/>
  <c r="G22" i="50"/>
  <c r="C23" i="50"/>
  <c r="G23" i="50"/>
  <c r="E23" i="50"/>
  <c r="I23" i="50"/>
  <c r="C24" i="50"/>
  <c r="G24" i="50"/>
  <c r="E24" i="50"/>
  <c r="I24" i="50"/>
  <c r="E25" i="50"/>
  <c r="I25" i="50"/>
  <c r="C25" i="50"/>
  <c r="G25" i="50"/>
  <c r="C26" i="50"/>
  <c r="G26" i="50"/>
  <c r="E26" i="50"/>
  <c r="I26" i="50"/>
  <c r="C27" i="50"/>
  <c r="G27" i="50"/>
  <c r="E27" i="50"/>
  <c r="I27" i="50"/>
  <c r="C28" i="50"/>
  <c r="G28" i="50"/>
  <c r="E28" i="50"/>
  <c r="I28" i="50"/>
  <c r="C29" i="50"/>
  <c r="G29" i="50"/>
  <c r="E29" i="50"/>
  <c r="I29" i="50"/>
  <c r="C30" i="50"/>
  <c r="G30" i="50"/>
  <c r="E30" i="50"/>
  <c r="I30" i="50"/>
  <c r="E31" i="50"/>
  <c r="I31" i="50"/>
  <c r="C31" i="50"/>
  <c r="G31" i="50"/>
  <c r="C32" i="50"/>
  <c r="G32" i="50"/>
  <c r="E32" i="50"/>
  <c r="I32" i="50"/>
  <c r="C33" i="50"/>
  <c r="G33" i="50"/>
  <c r="E33" i="50"/>
  <c r="I33" i="50"/>
  <c r="C34" i="50"/>
  <c r="G34" i="50"/>
  <c r="E34" i="50"/>
  <c r="I34" i="50"/>
  <c r="C35" i="50"/>
  <c r="G35" i="50"/>
  <c r="E35" i="50"/>
  <c r="I35" i="50"/>
  <c r="C36" i="50"/>
  <c r="G36" i="50"/>
  <c r="E36" i="50"/>
  <c r="I36" i="50"/>
  <c r="E37" i="50"/>
  <c r="I37" i="50"/>
  <c r="C37" i="50"/>
  <c r="G37" i="50"/>
  <c r="C38" i="50"/>
  <c r="G38" i="50"/>
  <c r="E38" i="50"/>
  <c r="I38" i="50"/>
  <c r="E39" i="50"/>
  <c r="I39" i="50"/>
  <c r="C39" i="50"/>
  <c r="G39" i="50"/>
  <c r="E40" i="50"/>
  <c r="I40" i="50"/>
  <c r="C40" i="50"/>
  <c r="G40" i="50"/>
  <c r="C41" i="50"/>
  <c r="G41" i="50"/>
  <c r="E41" i="50"/>
  <c r="I41" i="50"/>
  <c r="C42" i="50"/>
  <c r="G42" i="50"/>
  <c r="E42" i="50"/>
  <c r="I42" i="50"/>
  <c r="E43" i="50"/>
  <c r="I43" i="50"/>
  <c r="C43" i="50"/>
  <c r="G43" i="50"/>
  <c r="E44" i="50"/>
  <c r="I44" i="50"/>
  <c r="C44" i="50"/>
  <c r="G44" i="50"/>
  <c r="C45" i="50"/>
  <c r="G45" i="50"/>
  <c r="E45" i="50"/>
  <c r="I45" i="50"/>
  <c r="C46" i="50"/>
  <c r="G46" i="50"/>
  <c r="J49" i="50"/>
  <c r="K49" i="50"/>
  <c r="E47" i="50"/>
  <c r="I47" i="50"/>
  <c r="C41" i="53"/>
  <c r="G41" i="53"/>
  <c r="C58" i="53"/>
  <c r="G58" i="53"/>
  <c r="C25" i="53"/>
  <c r="G25" i="53"/>
  <c r="C38" i="53"/>
  <c r="G38" i="53"/>
  <c r="C7" i="53"/>
  <c r="G7" i="53"/>
  <c r="C22" i="53"/>
  <c r="G22" i="53"/>
  <c r="E41" i="53"/>
  <c r="I41" i="53"/>
  <c r="E58" i="53"/>
  <c r="I58" i="53"/>
  <c r="E25" i="53"/>
  <c r="I25" i="53"/>
  <c r="E38" i="53"/>
  <c r="I38" i="53"/>
  <c r="E7" i="53"/>
  <c r="I7" i="53"/>
  <c r="E22" i="53"/>
  <c r="I22" i="53"/>
  <c r="D5" i="53"/>
  <c r="H5" i="53" s="1"/>
  <c r="C8" i="53"/>
  <c r="G8" i="53"/>
  <c r="E8" i="53"/>
  <c r="I8" i="53"/>
  <c r="E9" i="53"/>
  <c r="I9" i="53"/>
  <c r="C9" i="53"/>
  <c r="G9" i="53"/>
  <c r="E10" i="53"/>
  <c r="I10" i="53"/>
  <c r="C10" i="53"/>
  <c r="G10" i="53"/>
  <c r="E11" i="53"/>
  <c r="I11" i="53"/>
  <c r="C11" i="53"/>
  <c r="G11" i="53"/>
  <c r="E12" i="53"/>
  <c r="I12" i="53"/>
  <c r="C12" i="53"/>
  <c r="G12" i="53"/>
  <c r="C13" i="53"/>
  <c r="G13" i="53"/>
  <c r="E13" i="53"/>
  <c r="I13" i="53"/>
  <c r="C14" i="53"/>
  <c r="G14" i="53"/>
  <c r="E14" i="53"/>
  <c r="I14" i="53"/>
  <c r="C15" i="53"/>
  <c r="G15" i="53"/>
  <c r="E15" i="53"/>
  <c r="I15" i="53"/>
  <c r="C16" i="53"/>
  <c r="G16" i="53"/>
  <c r="E16" i="53"/>
  <c r="I16" i="53"/>
  <c r="C17" i="53"/>
  <c r="G17" i="53"/>
  <c r="E17" i="53"/>
  <c r="I17" i="53"/>
  <c r="C18" i="53"/>
  <c r="G18" i="53"/>
  <c r="E18" i="53"/>
  <c r="I18" i="53"/>
  <c r="C19" i="53"/>
  <c r="G19" i="53"/>
  <c r="J22" i="53"/>
  <c r="K22" i="53"/>
  <c r="E20" i="53"/>
  <c r="I20" i="53"/>
  <c r="E26" i="53"/>
  <c r="I26" i="53"/>
  <c r="C26" i="53"/>
  <c r="G26" i="53"/>
  <c r="C27" i="53"/>
  <c r="G27" i="53"/>
  <c r="E27" i="53"/>
  <c r="I27" i="53"/>
  <c r="E28" i="53"/>
  <c r="I28" i="53"/>
  <c r="C28" i="53"/>
  <c r="G28" i="53"/>
  <c r="E29" i="53"/>
  <c r="I29" i="53"/>
  <c r="C29" i="53"/>
  <c r="G29" i="53"/>
  <c r="C30" i="53"/>
  <c r="G30" i="53"/>
  <c r="E30" i="53"/>
  <c r="I30" i="53"/>
  <c r="E31" i="53"/>
  <c r="I31" i="53"/>
  <c r="C31" i="53"/>
  <c r="G31" i="53"/>
  <c r="E32" i="53"/>
  <c r="I32" i="53"/>
  <c r="C32" i="53"/>
  <c r="G32" i="53"/>
  <c r="C33" i="53"/>
  <c r="G33" i="53"/>
  <c r="E33" i="53"/>
  <c r="I33" i="53"/>
  <c r="E34" i="53"/>
  <c r="I34" i="53"/>
  <c r="C34" i="53"/>
  <c r="G34" i="53"/>
  <c r="C35" i="53"/>
  <c r="G35" i="53"/>
  <c r="J38" i="53"/>
  <c r="K38" i="53"/>
  <c r="E36" i="53"/>
  <c r="I36" i="53"/>
  <c r="C42" i="53"/>
  <c r="G42" i="53"/>
  <c r="E42" i="53"/>
  <c r="I42" i="53"/>
  <c r="C43" i="53"/>
  <c r="G43" i="53"/>
  <c r="E43" i="53"/>
  <c r="I43" i="53"/>
  <c r="E44" i="53"/>
  <c r="I44" i="53"/>
  <c r="C44" i="53"/>
  <c r="G44" i="53"/>
  <c r="C45" i="53"/>
  <c r="G45" i="53"/>
  <c r="E45" i="53"/>
  <c r="I45" i="53"/>
  <c r="C46" i="53"/>
  <c r="G46" i="53"/>
  <c r="E46" i="53"/>
  <c r="I46" i="53"/>
  <c r="E47" i="53"/>
  <c r="I47" i="53"/>
  <c r="C47" i="53"/>
  <c r="G47" i="53"/>
  <c r="C48" i="53"/>
  <c r="G48" i="53"/>
  <c r="E48" i="53"/>
  <c r="I48" i="53"/>
  <c r="C49" i="53"/>
  <c r="G49" i="53"/>
  <c r="E49" i="53"/>
  <c r="I49" i="53"/>
  <c r="C50" i="53"/>
  <c r="G50" i="53"/>
  <c r="E50" i="53"/>
  <c r="I50" i="53"/>
  <c r="C51" i="53"/>
  <c r="G51" i="53"/>
  <c r="E51" i="53"/>
  <c r="I51" i="53"/>
  <c r="C52" i="53"/>
  <c r="G52" i="53"/>
  <c r="E52" i="53"/>
  <c r="I52" i="53"/>
  <c r="C53" i="53"/>
  <c r="G53" i="53"/>
  <c r="E53" i="53"/>
  <c r="I53" i="53"/>
  <c r="C54" i="53"/>
  <c r="G54" i="53"/>
  <c r="E54" i="53"/>
  <c r="I54" i="53"/>
  <c r="C55" i="53"/>
  <c r="G55" i="53"/>
  <c r="J58" i="53"/>
  <c r="K58" i="53"/>
  <c r="E56" i="53"/>
  <c r="I56" i="53"/>
  <c r="E59" i="54"/>
  <c r="I59" i="54"/>
  <c r="E80" i="54"/>
  <c r="I80" i="54"/>
  <c r="E45" i="54"/>
  <c r="I45" i="54"/>
  <c r="E56" i="54"/>
  <c r="I56" i="54"/>
  <c r="E31" i="54"/>
  <c r="I31" i="54"/>
  <c r="E42" i="54"/>
  <c r="I42" i="54"/>
  <c r="E23" i="54"/>
  <c r="I23" i="54"/>
  <c r="E28" i="54"/>
  <c r="I28" i="54"/>
  <c r="E18" i="54"/>
  <c r="I18" i="54"/>
  <c r="E20" i="54"/>
  <c r="I20" i="54"/>
  <c r="E7" i="54"/>
  <c r="I7" i="54"/>
  <c r="E15" i="54"/>
  <c r="I15" i="54"/>
  <c r="C59" i="54"/>
  <c r="G59" i="54"/>
  <c r="C80" i="54"/>
  <c r="G80" i="54"/>
  <c r="C45" i="54"/>
  <c r="G45" i="54"/>
  <c r="C56" i="54"/>
  <c r="G56" i="54"/>
  <c r="C31" i="54"/>
  <c r="G31" i="54"/>
  <c r="C42" i="54"/>
  <c r="G42" i="54"/>
  <c r="C23" i="54"/>
  <c r="G23" i="54"/>
  <c r="C28" i="54"/>
  <c r="G28" i="54"/>
  <c r="C18" i="54"/>
  <c r="G18" i="54"/>
  <c r="C7" i="54"/>
  <c r="G7" i="54"/>
  <c r="C15" i="54"/>
  <c r="G15" i="54"/>
  <c r="C8" i="54"/>
  <c r="G8" i="54"/>
  <c r="E8" i="54"/>
  <c r="I8" i="54"/>
  <c r="C9" i="54"/>
  <c r="G9" i="54"/>
  <c r="E9" i="54"/>
  <c r="I9" i="54"/>
  <c r="E10" i="54"/>
  <c r="I10" i="54"/>
  <c r="C10" i="54"/>
  <c r="G10" i="54"/>
  <c r="C11" i="54"/>
  <c r="G11" i="54"/>
  <c r="C12" i="54"/>
  <c r="G12" i="54"/>
  <c r="J15" i="54"/>
  <c r="K15" i="54"/>
  <c r="E12" i="54"/>
  <c r="I12" i="54"/>
  <c r="E13" i="54"/>
  <c r="I13" i="54"/>
  <c r="E24" i="54"/>
  <c r="I24" i="54"/>
  <c r="C24" i="54"/>
  <c r="G24" i="54"/>
  <c r="C25" i="54"/>
  <c r="G25" i="54"/>
  <c r="J28" i="54"/>
  <c r="K28" i="54"/>
  <c r="E26" i="54"/>
  <c r="I26" i="54"/>
  <c r="E32" i="54"/>
  <c r="I32" i="54"/>
  <c r="C32" i="54"/>
  <c r="G32" i="54"/>
  <c r="C33" i="54"/>
  <c r="G33" i="54"/>
  <c r="E33" i="54"/>
  <c r="I33" i="54"/>
  <c r="E34" i="54"/>
  <c r="I34" i="54"/>
  <c r="C34" i="54"/>
  <c r="G34" i="54"/>
  <c r="C35" i="54"/>
  <c r="G35" i="54"/>
  <c r="E35" i="54"/>
  <c r="I35" i="54"/>
  <c r="C36" i="54"/>
  <c r="G36" i="54"/>
  <c r="E36" i="54"/>
  <c r="I36" i="54"/>
  <c r="C37" i="54"/>
  <c r="G37" i="54"/>
  <c r="E37" i="54"/>
  <c r="I37" i="54"/>
  <c r="C38" i="54"/>
  <c r="G38" i="54"/>
  <c r="E38" i="54"/>
  <c r="I38" i="54"/>
  <c r="E39" i="54"/>
  <c r="I39" i="54"/>
  <c r="C39" i="54"/>
  <c r="G39" i="54"/>
  <c r="J42" i="54"/>
  <c r="K42" i="54"/>
  <c r="C46" i="54"/>
  <c r="G46" i="54"/>
  <c r="E46" i="54"/>
  <c r="I46" i="54"/>
  <c r="C47" i="54"/>
  <c r="G47" i="54"/>
  <c r="E47" i="54"/>
  <c r="I47" i="54"/>
  <c r="E48" i="54"/>
  <c r="I48" i="54"/>
  <c r="C48" i="54"/>
  <c r="G48" i="54"/>
  <c r="E49" i="54"/>
  <c r="I49" i="54"/>
  <c r="C49" i="54"/>
  <c r="G49" i="54"/>
  <c r="E50" i="54"/>
  <c r="I50" i="54"/>
  <c r="C50" i="54"/>
  <c r="G50" i="54"/>
  <c r="C51" i="54"/>
  <c r="G51" i="54"/>
  <c r="E51" i="54"/>
  <c r="I51" i="54"/>
  <c r="C52" i="54"/>
  <c r="G52" i="54"/>
  <c r="E52" i="54"/>
  <c r="I52" i="54"/>
  <c r="E53" i="54"/>
  <c r="C53" i="54"/>
  <c r="G53" i="54"/>
  <c r="K56" i="54"/>
  <c r="J56" i="54"/>
  <c r="I54" i="54"/>
  <c r="C60" i="54"/>
  <c r="G60" i="54"/>
  <c r="E60" i="54"/>
  <c r="I60" i="54"/>
  <c r="C61" i="54"/>
  <c r="G61" i="54"/>
  <c r="E61" i="54"/>
  <c r="I61" i="54"/>
  <c r="C62" i="54"/>
  <c r="G62" i="54"/>
  <c r="E62" i="54"/>
  <c r="I62" i="54"/>
  <c r="C63" i="54"/>
  <c r="G63" i="54"/>
  <c r="E63" i="54"/>
  <c r="I63" i="54"/>
  <c r="C64" i="54"/>
  <c r="G64" i="54"/>
  <c r="E64" i="54"/>
  <c r="I64" i="54"/>
  <c r="C65" i="54"/>
  <c r="G65" i="54"/>
  <c r="E65" i="54"/>
  <c r="I65" i="54"/>
  <c r="C66" i="54"/>
  <c r="G66" i="54"/>
  <c r="E66" i="54"/>
  <c r="I66" i="54"/>
  <c r="E67" i="54"/>
  <c r="I67" i="54"/>
  <c r="C67" i="54"/>
  <c r="G67" i="54"/>
  <c r="C68" i="54"/>
  <c r="G68" i="54"/>
  <c r="E68" i="54"/>
  <c r="I68" i="54"/>
  <c r="E69" i="54"/>
  <c r="I69" i="54"/>
  <c r="C69" i="54"/>
  <c r="G69" i="54"/>
  <c r="C70" i="54"/>
  <c r="G70" i="54"/>
  <c r="E70" i="54"/>
  <c r="I70" i="54"/>
  <c r="C71" i="54"/>
  <c r="G71" i="54"/>
  <c r="E71" i="54"/>
  <c r="I71" i="54"/>
  <c r="C72" i="54"/>
  <c r="G72" i="54"/>
  <c r="E72" i="54"/>
  <c r="I72" i="54"/>
  <c r="E73" i="54"/>
  <c r="I73" i="54"/>
  <c r="C73" i="54"/>
  <c r="G73" i="54"/>
  <c r="C74" i="54"/>
  <c r="G74" i="54"/>
  <c r="E74" i="54"/>
  <c r="I74" i="54"/>
  <c r="C75" i="54"/>
  <c r="G75" i="54"/>
  <c r="E75" i="54"/>
  <c r="I75" i="54"/>
  <c r="C76" i="54"/>
  <c r="G76" i="54"/>
  <c r="E76" i="54"/>
  <c r="I76" i="54"/>
  <c r="C77" i="54"/>
  <c r="G77" i="54"/>
  <c r="J80" i="54"/>
  <c r="K80" i="54"/>
  <c r="E78" i="54"/>
  <c r="I78" i="54"/>
  <c r="E186" i="55"/>
  <c r="I186" i="55"/>
  <c r="I199" i="55"/>
  <c r="E180" i="55"/>
  <c r="I180" i="55"/>
  <c r="E183" i="55"/>
  <c r="C153" i="55"/>
  <c r="G153" i="55"/>
  <c r="G173" i="55"/>
  <c r="C124" i="55"/>
  <c r="G124" i="55"/>
  <c r="C150" i="55"/>
  <c r="G150" i="55"/>
  <c r="C102" i="55"/>
  <c r="G102" i="55"/>
  <c r="C117" i="55"/>
  <c r="G77" i="55"/>
  <c r="E58" i="55"/>
  <c r="I58" i="55"/>
  <c r="I70" i="55"/>
  <c r="E30" i="55"/>
  <c r="I30" i="55"/>
  <c r="E55" i="55"/>
  <c r="K203" i="55"/>
  <c r="C186" i="55"/>
  <c r="G186" i="55"/>
  <c r="C199" i="55"/>
  <c r="G199" i="55"/>
  <c r="C180" i="55"/>
  <c r="G180" i="55"/>
  <c r="C183" i="55"/>
  <c r="G183" i="55"/>
  <c r="E153" i="55"/>
  <c r="I153" i="55"/>
  <c r="E173" i="55"/>
  <c r="I173" i="55"/>
  <c r="E124" i="55"/>
  <c r="I124" i="55"/>
  <c r="E150" i="55"/>
  <c r="I150" i="55"/>
  <c r="D122" i="55"/>
  <c r="H122" i="55" s="1"/>
  <c r="E102" i="55"/>
  <c r="I102" i="55"/>
  <c r="E117" i="55"/>
  <c r="I117" i="55"/>
  <c r="E77" i="55"/>
  <c r="I77" i="55"/>
  <c r="E99" i="55"/>
  <c r="I99" i="55"/>
  <c r="C58" i="55"/>
  <c r="G58" i="55"/>
  <c r="C70" i="55"/>
  <c r="G70" i="55"/>
  <c r="C30" i="55"/>
  <c r="G30" i="55"/>
  <c r="C55" i="55"/>
  <c r="G55" i="55"/>
  <c r="E7" i="55"/>
  <c r="I7" i="55"/>
  <c r="E23" i="55"/>
  <c r="I23" i="55"/>
  <c r="E199" i="55"/>
  <c r="C173" i="55"/>
  <c r="G117" i="55"/>
  <c r="C77" i="55"/>
  <c r="C99" i="55"/>
  <c r="G99" i="55"/>
  <c r="E70" i="55"/>
  <c r="I55" i="55"/>
  <c r="C7" i="55"/>
  <c r="G7" i="55"/>
  <c r="C23" i="55"/>
  <c r="G23" i="55"/>
  <c r="F5" i="55"/>
  <c r="C8" i="55"/>
  <c r="G8" i="55"/>
  <c r="E8" i="55"/>
  <c r="I8" i="55"/>
  <c r="C9" i="55"/>
  <c r="G9" i="55"/>
  <c r="E9" i="55"/>
  <c r="I9" i="55"/>
  <c r="C10" i="55"/>
  <c r="G10" i="55"/>
  <c r="E10" i="55"/>
  <c r="I10" i="55"/>
  <c r="C11" i="55"/>
  <c r="G11" i="55"/>
  <c r="E11" i="55"/>
  <c r="I11" i="55"/>
  <c r="C12" i="55"/>
  <c r="G12" i="55"/>
  <c r="E12" i="55"/>
  <c r="I12" i="55"/>
  <c r="C13" i="55"/>
  <c r="G13" i="55"/>
  <c r="E13" i="55"/>
  <c r="I13" i="55"/>
  <c r="C14" i="55"/>
  <c r="G14" i="55"/>
  <c r="E14" i="55"/>
  <c r="I14" i="55"/>
  <c r="E15" i="55"/>
  <c r="I15" i="55"/>
  <c r="C15" i="55"/>
  <c r="G15" i="55"/>
  <c r="C16" i="55"/>
  <c r="G16" i="55"/>
  <c r="E16" i="55"/>
  <c r="I16" i="55"/>
  <c r="C17" i="55"/>
  <c r="G17" i="55"/>
  <c r="E17" i="55"/>
  <c r="I17" i="55"/>
  <c r="C18" i="55"/>
  <c r="G18" i="55"/>
  <c r="E18" i="55"/>
  <c r="I18" i="55"/>
  <c r="C19" i="55"/>
  <c r="G19" i="55"/>
  <c r="E19" i="55"/>
  <c r="I19" i="55"/>
  <c r="C20" i="55"/>
  <c r="G20" i="55"/>
  <c r="J23" i="55"/>
  <c r="K23" i="55"/>
  <c r="E21" i="55"/>
  <c r="I21" i="55"/>
  <c r="F28" i="55"/>
  <c r="C31" i="55"/>
  <c r="G31" i="55"/>
  <c r="E31" i="55"/>
  <c r="I31" i="55"/>
  <c r="C32" i="55"/>
  <c r="G32" i="55"/>
  <c r="E32" i="55"/>
  <c r="I32" i="55"/>
  <c r="C33" i="55"/>
  <c r="G33" i="55"/>
  <c r="E33" i="55"/>
  <c r="I33" i="55"/>
  <c r="E34" i="55"/>
  <c r="I34" i="55"/>
  <c r="C34" i="55"/>
  <c r="G34" i="55"/>
  <c r="C35" i="55"/>
  <c r="G35" i="55"/>
  <c r="E35" i="55"/>
  <c r="I35" i="55"/>
  <c r="C36" i="55"/>
  <c r="G36" i="55"/>
  <c r="E36" i="55"/>
  <c r="I36" i="55"/>
  <c r="C37" i="55"/>
  <c r="G37" i="55"/>
  <c r="E37" i="55"/>
  <c r="I37" i="55"/>
  <c r="E38" i="55"/>
  <c r="I38" i="55"/>
  <c r="C38" i="55"/>
  <c r="G38" i="55"/>
  <c r="E39" i="55"/>
  <c r="I39" i="55"/>
  <c r="C39" i="55"/>
  <c r="G39" i="55"/>
  <c r="C40" i="55"/>
  <c r="G40" i="55"/>
  <c r="E40" i="55"/>
  <c r="I40" i="55"/>
  <c r="C41" i="55"/>
  <c r="G41" i="55"/>
  <c r="E41" i="55"/>
  <c r="I41" i="55"/>
  <c r="C42" i="55"/>
  <c r="G42" i="55"/>
  <c r="E42" i="55"/>
  <c r="I42" i="55"/>
  <c r="C43" i="55"/>
  <c r="G43" i="55"/>
  <c r="E43" i="55"/>
  <c r="I43" i="55"/>
  <c r="C44" i="55"/>
  <c r="G44" i="55"/>
  <c r="E44" i="55"/>
  <c r="I44" i="55"/>
  <c r="C45" i="55"/>
  <c r="G45" i="55"/>
  <c r="E45" i="55"/>
  <c r="I45" i="55"/>
  <c r="C46" i="55"/>
  <c r="G46" i="55"/>
  <c r="E46" i="55"/>
  <c r="I46" i="55"/>
  <c r="C47" i="55"/>
  <c r="G47" i="55"/>
  <c r="E47" i="55"/>
  <c r="I47" i="55"/>
  <c r="C48" i="55"/>
  <c r="G48" i="55"/>
  <c r="E48" i="55"/>
  <c r="I48" i="55"/>
  <c r="C49" i="55"/>
  <c r="G49" i="55"/>
  <c r="E49" i="55"/>
  <c r="I49" i="55"/>
  <c r="C50" i="55"/>
  <c r="G50" i="55"/>
  <c r="E50" i="55"/>
  <c r="I50" i="55"/>
  <c r="C51" i="55"/>
  <c r="G51" i="55"/>
  <c r="K55" i="55"/>
  <c r="J55" i="55"/>
  <c r="E52" i="55"/>
  <c r="I52" i="55"/>
  <c r="C52" i="55"/>
  <c r="G52" i="55"/>
  <c r="E53" i="55"/>
  <c r="I53" i="55"/>
  <c r="E59" i="55"/>
  <c r="I59" i="55"/>
  <c r="C59" i="55"/>
  <c r="G59" i="55"/>
  <c r="C60" i="55"/>
  <c r="G60" i="55"/>
  <c r="E60" i="55"/>
  <c r="I60" i="55"/>
  <c r="C61" i="55"/>
  <c r="G61" i="55"/>
  <c r="E61" i="55"/>
  <c r="I61" i="55"/>
  <c r="C62" i="55"/>
  <c r="G62" i="55"/>
  <c r="E62" i="55"/>
  <c r="I62" i="55"/>
  <c r="C63" i="55"/>
  <c r="G63" i="55"/>
  <c r="E63" i="55"/>
  <c r="I63" i="55"/>
  <c r="C64" i="55"/>
  <c r="G64" i="55"/>
  <c r="E64" i="55"/>
  <c r="I64" i="55"/>
  <c r="C65" i="55"/>
  <c r="G65" i="55"/>
  <c r="E65" i="55"/>
  <c r="I65" i="55"/>
  <c r="C66" i="55"/>
  <c r="G66" i="55"/>
  <c r="E66" i="55"/>
  <c r="I66" i="55"/>
  <c r="C67" i="55"/>
  <c r="G67" i="55"/>
  <c r="J70" i="55"/>
  <c r="K70" i="55"/>
  <c r="E68" i="55"/>
  <c r="I68" i="55"/>
  <c r="F75" i="55"/>
  <c r="C78" i="55"/>
  <c r="G78" i="55"/>
  <c r="E78" i="55"/>
  <c r="I78" i="55"/>
  <c r="C79" i="55"/>
  <c r="G79" i="55"/>
  <c r="E79" i="55"/>
  <c r="I79" i="55"/>
  <c r="C80" i="55"/>
  <c r="G80" i="55"/>
  <c r="E80" i="55"/>
  <c r="I80" i="55"/>
  <c r="C81" i="55"/>
  <c r="G81" i="55"/>
  <c r="E81" i="55"/>
  <c r="I81" i="55"/>
  <c r="C82" i="55"/>
  <c r="G82" i="55"/>
  <c r="E82" i="55"/>
  <c r="I82" i="55"/>
  <c r="C83" i="55"/>
  <c r="G83" i="55"/>
  <c r="E83" i="55"/>
  <c r="I83" i="55"/>
  <c r="E84" i="55"/>
  <c r="I84" i="55"/>
  <c r="C84" i="55"/>
  <c r="G84" i="55"/>
  <c r="E85" i="55"/>
  <c r="I85" i="55"/>
  <c r="C85" i="55"/>
  <c r="G85" i="55"/>
  <c r="C86" i="55"/>
  <c r="G86" i="55"/>
  <c r="E86" i="55"/>
  <c r="I86" i="55"/>
  <c r="C87" i="55"/>
  <c r="G87" i="55"/>
  <c r="E87" i="55"/>
  <c r="I87" i="55"/>
  <c r="C88" i="55"/>
  <c r="G88" i="55"/>
  <c r="E88" i="55"/>
  <c r="I88" i="55"/>
  <c r="C89" i="55"/>
  <c r="G89" i="55"/>
  <c r="E89" i="55"/>
  <c r="I89" i="55"/>
  <c r="C90" i="55"/>
  <c r="G90" i="55"/>
  <c r="E90" i="55"/>
  <c r="I90" i="55"/>
  <c r="C91" i="55"/>
  <c r="G91" i="55"/>
  <c r="E91" i="55"/>
  <c r="I91" i="55"/>
  <c r="C92" i="55"/>
  <c r="G92" i="55"/>
  <c r="E92" i="55"/>
  <c r="I92" i="55"/>
  <c r="C93" i="55"/>
  <c r="G93" i="55"/>
  <c r="E93" i="55"/>
  <c r="I93" i="55"/>
  <c r="C94" i="55"/>
  <c r="G94" i="55"/>
  <c r="E94" i="55"/>
  <c r="I94" i="55"/>
  <c r="C95" i="55"/>
  <c r="G95" i="55"/>
  <c r="E95" i="55"/>
  <c r="I95" i="55"/>
  <c r="C96" i="55"/>
  <c r="G96" i="55"/>
  <c r="E96" i="55"/>
  <c r="K99" i="55"/>
  <c r="J99" i="55"/>
  <c r="I97" i="55"/>
  <c r="C103" i="55"/>
  <c r="G103" i="55"/>
  <c r="E103" i="55"/>
  <c r="I103" i="55"/>
  <c r="C104" i="55"/>
  <c r="G104" i="55"/>
  <c r="E104" i="55"/>
  <c r="I104" i="55"/>
  <c r="C105" i="55"/>
  <c r="G105" i="55"/>
  <c r="E105" i="55"/>
  <c r="I105" i="55"/>
  <c r="C106" i="55"/>
  <c r="G106" i="55"/>
  <c r="E106" i="55"/>
  <c r="I106" i="55"/>
  <c r="C107" i="55"/>
  <c r="G107" i="55"/>
  <c r="E107" i="55"/>
  <c r="I107" i="55"/>
  <c r="C108" i="55"/>
  <c r="G108" i="55"/>
  <c r="E108" i="55"/>
  <c r="I108" i="55"/>
  <c r="C109" i="55"/>
  <c r="G109" i="55"/>
  <c r="E109" i="55"/>
  <c r="I109" i="55"/>
  <c r="C110" i="55"/>
  <c r="G110" i="55"/>
  <c r="E110" i="55"/>
  <c r="I110" i="55"/>
  <c r="C111" i="55"/>
  <c r="G111" i="55"/>
  <c r="E111" i="55"/>
  <c r="I111" i="55"/>
  <c r="C112" i="55"/>
  <c r="G112" i="55"/>
  <c r="E112" i="55"/>
  <c r="I112" i="55"/>
  <c r="C113" i="55"/>
  <c r="G113" i="55"/>
  <c r="E113" i="55"/>
  <c r="I113" i="55"/>
  <c r="C114" i="55"/>
  <c r="G114" i="55"/>
  <c r="J117" i="55"/>
  <c r="K117" i="55"/>
  <c r="E115" i="55"/>
  <c r="I115" i="55"/>
  <c r="C125" i="55"/>
  <c r="G125" i="55"/>
  <c r="E125" i="55"/>
  <c r="I125" i="55"/>
  <c r="C126" i="55"/>
  <c r="G126" i="55"/>
  <c r="E126" i="55"/>
  <c r="I126" i="55"/>
  <c r="C127" i="55"/>
  <c r="G127" i="55"/>
  <c r="E127" i="55"/>
  <c r="I127" i="55"/>
  <c r="C128" i="55"/>
  <c r="G128" i="55"/>
  <c r="E128" i="55"/>
  <c r="I128" i="55"/>
  <c r="C129" i="55"/>
  <c r="G129" i="55"/>
  <c r="E129" i="55"/>
  <c r="I129" i="55"/>
  <c r="C130" i="55"/>
  <c r="G130" i="55"/>
  <c r="E130" i="55"/>
  <c r="I130" i="55"/>
  <c r="C131" i="55"/>
  <c r="G131" i="55"/>
  <c r="E131" i="55"/>
  <c r="I131" i="55"/>
  <c r="C132" i="55"/>
  <c r="G132" i="55"/>
  <c r="E132" i="55"/>
  <c r="I132" i="55"/>
  <c r="C133" i="55"/>
  <c r="G133" i="55"/>
  <c r="E133" i="55"/>
  <c r="I133" i="55"/>
  <c r="C134" i="55"/>
  <c r="G134" i="55"/>
  <c r="E134" i="55"/>
  <c r="I134" i="55"/>
  <c r="C135" i="55"/>
  <c r="G135" i="55"/>
  <c r="E135" i="55"/>
  <c r="I135" i="55"/>
  <c r="C136" i="55"/>
  <c r="G136" i="55"/>
  <c r="E136" i="55"/>
  <c r="I136" i="55"/>
  <c r="C137" i="55"/>
  <c r="G137" i="55"/>
  <c r="E137" i="55"/>
  <c r="I137" i="55"/>
  <c r="C138" i="55"/>
  <c r="G138" i="55"/>
  <c r="E138" i="55"/>
  <c r="I138" i="55"/>
  <c r="C139" i="55"/>
  <c r="G139" i="55"/>
  <c r="E139" i="55"/>
  <c r="I139" i="55"/>
  <c r="C140" i="55"/>
  <c r="G140" i="55"/>
  <c r="E140" i="55"/>
  <c r="I140" i="55"/>
  <c r="C141" i="55"/>
  <c r="G141" i="55"/>
  <c r="E141" i="55"/>
  <c r="I141" i="55"/>
  <c r="C142" i="55"/>
  <c r="G142" i="55"/>
  <c r="E142" i="55"/>
  <c r="I142" i="55"/>
  <c r="C143" i="55"/>
  <c r="G143" i="55"/>
  <c r="E143" i="55"/>
  <c r="I143" i="55"/>
  <c r="C144" i="55"/>
  <c r="G144" i="55"/>
  <c r="E144" i="55"/>
  <c r="I144" i="55"/>
  <c r="C145" i="55"/>
  <c r="G145" i="55"/>
  <c r="E145" i="55"/>
  <c r="I145" i="55"/>
  <c r="E146" i="55"/>
  <c r="I146" i="55"/>
  <c r="C146" i="55"/>
  <c r="G146" i="55"/>
  <c r="C147" i="55"/>
  <c r="G147" i="55"/>
  <c r="J150" i="55"/>
  <c r="K150" i="55"/>
  <c r="E148" i="55"/>
  <c r="I148" i="55"/>
  <c r="C154" i="55"/>
  <c r="G154" i="55"/>
  <c r="E154" i="55"/>
  <c r="I154" i="55"/>
  <c r="C155" i="55"/>
  <c r="G155" i="55"/>
  <c r="E155" i="55"/>
  <c r="I155" i="55"/>
  <c r="C156" i="55"/>
  <c r="G156" i="55"/>
  <c r="E156" i="55"/>
  <c r="I156" i="55"/>
  <c r="C157" i="55"/>
  <c r="G157" i="55"/>
  <c r="E157" i="55"/>
  <c r="I157" i="55"/>
  <c r="C158" i="55"/>
  <c r="G158" i="55"/>
  <c r="E158" i="55"/>
  <c r="I158" i="55"/>
  <c r="C159" i="55"/>
  <c r="G159" i="55"/>
  <c r="E159" i="55"/>
  <c r="I159" i="55"/>
  <c r="C160" i="55"/>
  <c r="G160" i="55"/>
  <c r="E160" i="55"/>
  <c r="I160" i="55"/>
  <c r="E161" i="55"/>
  <c r="I161" i="55"/>
  <c r="C161" i="55"/>
  <c r="G161" i="55"/>
  <c r="C162" i="55"/>
  <c r="G162" i="55"/>
  <c r="E162" i="55"/>
  <c r="I162" i="55"/>
  <c r="C163" i="55"/>
  <c r="G163" i="55"/>
  <c r="E163" i="55"/>
  <c r="I163" i="55"/>
  <c r="C164" i="55"/>
  <c r="G164" i="55"/>
  <c r="E164" i="55"/>
  <c r="I164" i="55"/>
  <c r="C165" i="55"/>
  <c r="G165" i="55"/>
  <c r="E165" i="55"/>
  <c r="I165" i="55"/>
  <c r="C166" i="55"/>
  <c r="G166" i="55"/>
  <c r="E166" i="55"/>
  <c r="I166" i="55"/>
  <c r="C167" i="55"/>
  <c r="G167" i="55"/>
  <c r="E167" i="55"/>
  <c r="I167" i="55"/>
  <c r="C168" i="55"/>
  <c r="G168" i="55"/>
  <c r="E168" i="55"/>
  <c r="I168" i="55"/>
  <c r="C169" i="55"/>
  <c r="G169" i="55"/>
  <c r="E169" i="55"/>
  <c r="I169" i="55"/>
  <c r="C170" i="55"/>
  <c r="G170" i="55"/>
  <c r="J173" i="55"/>
  <c r="K173" i="55"/>
  <c r="E171" i="55"/>
  <c r="I171" i="55"/>
  <c r="F178" i="55"/>
  <c r="K183" i="55"/>
  <c r="E181" i="55"/>
  <c r="I181" i="55"/>
  <c r="C187" i="55"/>
  <c r="G187" i="55"/>
  <c r="E187" i="55"/>
  <c r="I187" i="55"/>
  <c r="C188" i="55"/>
  <c r="G188" i="55"/>
  <c r="E188" i="55"/>
  <c r="I188" i="55"/>
  <c r="E189" i="55"/>
  <c r="I189" i="55"/>
  <c r="C189" i="55"/>
  <c r="G189" i="55"/>
  <c r="C190" i="55"/>
  <c r="G190" i="55"/>
  <c r="E190" i="55"/>
  <c r="I190" i="55"/>
  <c r="C191" i="55"/>
  <c r="G191" i="55"/>
  <c r="E191" i="55"/>
  <c r="I191" i="55"/>
  <c r="C192" i="55"/>
  <c r="G192" i="55"/>
  <c r="E192" i="55"/>
  <c r="I192" i="55"/>
  <c r="E193" i="55"/>
  <c r="I193" i="55"/>
  <c r="C193" i="55"/>
  <c r="G193" i="55"/>
  <c r="C194" i="55"/>
  <c r="G194" i="55"/>
  <c r="E194" i="55"/>
  <c r="I194" i="55"/>
  <c r="C195" i="55"/>
  <c r="G195" i="55"/>
  <c r="E195" i="55"/>
  <c r="C196" i="55"/>
  <c r="G196" i="55"/>
  <c r="K199" i="55"/>
  <c r="E196" i="55"/>
  <c r="I196" i="55"/>
  <c r="J199" i="55"/>
  <c r="I197" i="55"/>
  <c r="I257" i="48"/>
  <c r="E219" i="48"/>
  <c r="I219" i="48"/>
  <c r="E238" i="48"/>
  <c r="I238" i="48"/>
  <c r="E205" i="48"/>
  <c r="I205" i="48"/>
  <c r="E216" i="48"/>
  <c r="I216" i="48"/>
  <c r="C192" i="48"/>
  <c r="G192" i="48"/>
  <c r="C198" i="48"/>
  <c r="G198" i="48"/>
  <c r="C180" i="48"/>
  <c r="G180" i="48"/>
  <c r="C189" i="48"/>
  <c r="G189" i="48"/>
  <c r="C160" i="48"/>
  <c r="G160" i="48"/>
  <c r="C173" i="48"/>
  <c r="G173" i="48"/>
  <c r="C155" i="48"/>
  <c r="G155" i="48"/>
  <c r="C135" i="48"/>
  <c r="G135" i="48"/>
  <c r="C148" i="48"/>
  <c r="G148" i="48"/>
  <c r="C128" i="48"/>
  <c r="G128" i="48"/>
  <c r="C132" i="48"/>
  <c r="G132" i="48"/>
  <c r="C104" i="48"/>
  <c r="G104" i="48"/>
  <c r="C121" i="48"/>
  <c r="G121" i="48"/>
  <c r="C89" i="48"/>
  <c r="G89" i="48"/>
  <c r="C101" i="48"/>
  <c r="G101" i="48"/>
  <c r="E71" i="48"/>
  <c r="I71" i="48"/>
  <c r="E82" i="48"/>
  <c r="I82" i="48"/>
  <c r="E48" i="48"/>
  <c r="I48" i="48"/>
  <c r="E68" i="48"/>
  <c r="I68" i="48"/>
  <c r="C36" i="48"/>
  <c r="G36" i="48"/>
  <c r="C41" i="48"/>
  <c r="G41" i="48"/>
  <c r="C18" i="48"/>
  <c r="G18" i="48"/>
  <c r="C33" i="48"/>
  <c r="G33" i="48"/>
  <c r="E7" i="48"/>
  <c r="I7" i="48"/>
  <c r="E11" i="48"/>
  <c r="I11" i="48"/>
  <c r="E241" i="48"/>
  <c r="I241" i="48"/>
  <c r="E257" i="48"/>
  <c r="C241" i="48"/>
  <c r="G241" i="48"/>
  <c r="C257" i="48"/>
  <c r="G257" i="48"/>
  <c r="C219" i="48"/>
  <c r="G219" i="48"/>
  <c r="C238" i="48"/>
  <c r="G238" i="48"/>
  <c r="C205" i="48"/>
  <c r="G205" i="48"/>
  <c r="C216" i="48"/>
  <c r="G216" i="48"/>
  <c r="E192" i="48"/>
  <c r="I192" i="48"/>
  <c r="E198" i="48"/>
  <c r="I198" i="48"/>
  <c r="E180" i="48"/>
  <c r="I180" i="48"/>
  <c r="E189" i="48"/>
  <c r="I189" i="48"/>
  <c r="D178" i="48"/>
  <c r="H178" i="48" s="1"/>
  <c r="E160" i="48"/>
  <c r="I160" i="48"/>
  <c r="E173" i="48"/>
  <c r="I173" i="48"/>
  <c r="J157" i="48"/>
  <c r="K157" i="48"/>
  <c r="E155" i="48"/>
  <c r="I155" i="48"/>
  <c r="E157" i="48"/>
  <c r="I157" i="48"/>
  <c r="D153" i="48"/>
  <c r="H153" i="48" s="1"/>
  <c r="E135" i="48"/>
  <c r="I135" i="48"/>
  <c r="E148" i="48"/>
  <c r="I148" i="48"/>
  <c r="E128" i="48"/>
  <c r="I128" i="48"/>
  <c r="E132" i="48"/>
  <c r="I132" i="48"/>
  <c r="D126" i="48"/>
  <c r="H126" i="48" s="1"/>
  <c r="E104" i="48"/>
  <c r="I104" i="48"/>
  <c r="E121" i="48"/>
  <c r="I121" i="48"/>
  <c r="E89" i="48"/>
  <c r="I89" i="48"/>
  <c r="E101" i="48"/>
  <c r="I101" i="48"/>
  <c r="C71" i="48"/>
  <c r="G71" i="48"/>
  <c r="C82" i="48"/>
  <c r="G82" i="48"/>
  <c r="C48" i="48"/>
  <c r="G48" i="48"/>
  <c r="C68" i="48"/>
  <c r="G68" i="48"/>
  <c r="E36" i="48"/>
  <c r="I36" i="48"/>
  <c r="E41" i="48"/>
  <c r="I41" i="48"/>
  <c r="E18" i="48"/>
  <c r="I18" i="48"/>
  <c r="E33" i="48"/>
  <c r="I33" i="48"/>
  <c r="C7" i="48"/>
  <c r="G7" i="48"/>
  <c r="C11" i="48"/>
  <c r="G11" i="48"/>
  <c r="F5" i="48"/>
  <c r="C8" i="48"/>
  <c r="G8" i="48"/>
  <c r="J11" i="48"/>
  <c r="K11" i="48"/>
  <c r="E9" i="48"/>
  <c r="I9" i="48"/>
  <c r="F16" i="48"/>
  <c r="C19" i="48"/>
  <c r="G19" i="48"/>
  <c r="E19" i="48"/>
  <c r="I19" i="48"/>
  <c r="C20" i="48"/>
  <c r="G20" i="48"/>
  <c r="E20" i="48"/>
  <c r="I20" i="48"/>
  <c r="E21" i="48"/>
  <c r="I21" i="48"/>
  <c r="C21" i="48"/>
  <c r="G21" i="48"/>
  <c r="C22" i="48"/>
  <c r="G22" i="48"/>
  <c r="E22" i="48"/>
  <c r="I22" i="48"/>
  <c r="C23" i="48"/>
  <c r="G23" i="48"/>
  <c r="E23" i="48"/>
  <c r="I23" i="48"/>
  <c r="E24" i="48"/>
  <c r="I24" i="48"/>
  <c r="C24" i="48"/>
  <c r="G24" i="48"/>
  <c r="C25" i="48"/>
  <c r="G25" i="48"/>
  <c r="E25" i="48"/>
  <c r="I25" i="48"/>
  <c r="E26" i="48"/>
  <c r="I26" i="48"/>
  <c r="C26" i="48"/>
  <c r="G26" i="48"/>
  <c r="E27" i="48"/>
  <c r="I27" i="48"/>
  <c r="C27" i="48"/>
  <c r="G27" i="48"/>
  <c r="E28" i="48"/>
  <c r="I28" i="48"/>
  <c r="C28" i="48"/>
  <c r="G28" i="48"/>
  <c r="E29" i="48"/>
  <c r="I29" i="48"/>
  <c r="C29" i="48"/>
  <c r="G29" i="48"/>
  <c r="C30" i="48"/>
  <c r="G30" i="48"/>
  <c r="E30" i="48"/>
  <c r="K33" i="48"/>
  <c r="J33" i="48"/>
  <c r="I31" i="48"/>
  <c r="C37" i="48"/>
  <c r="G37" i="48"/>
  <c r="E37" i="48"/>
  <c r="I37" i="48"/>
  <c r="C38" i="48"/>
  <c r="G38" i="48"/>
  <c r="J41" i="48"/>
  <c r="K41" i="48"/>
  <c r="E39" i="48"/>
  <c r="I39" i="48"/>
  <c r="F46" i="48"/>
  <c r="C49" i="48"/>
  <c r="G49" i="48"/>
  <c r="E49" i="48"/>
  <c r="I49" i="48"/>
  <c r="E50" i="48"/>
  <c r="I50" i="48"/>
  <c r="C50" i="48"/>
  <c r="G50" i="48"/>
  <c r="E51" i="48"/>
  <c r="I51" i="48"/>
  <c r="C51" i="48"/>
  <c r="G51" i="48"/>
  <c r="C52" i="48"/>
  <c r="G52" i="48"/>
  <c r="E52" i="48"/>
  <c r="I52" i="48"/>
  <c r="E53" i="48"/>
  <c r="I53" i="48"/>
  <c r="C53" i="48"/>
  <c r="G53" i="48"/>
  <c r="C54" i="48"/>
  <c r="G54" i="48"/>
  <c r="E54" i="48"/>
  <c r="I54" i="48"/>
  <c r="C55" i="48"/>
  <c r="G55" i="48"/>
  <c r="E55" i="48"/>
  <c r="I55" i="48"/>
  <c r="C56" i="48"/>
  <c r="G56" i="48"/>
  <c r="E56" i="48"/>
  <c r="I56" i="48"/>
  <c r="C57" i="48"/>
  <c r="G57" i="48"/>
  <c r="E57" i="48"/>
  <c r="I57" i="48"/>
  <c r="E58" i="48"/>
  <c r="I58" i="48"/>
  <c r="C58" i="48"/>
  <c r="G58" i="48"/>
  <c r="E59" i="48"/>
  <c r="I59" i="48"/>
  <c r="C59" i="48"/>
  <c r="G59" i="48"/>
  <c r="C60" i="48"/>
  <c r="G60" i="48"/>
  <c r="E60" i="48"/>
  <c r="I60" i="48"/>
  <c r="C61" i="48"/>
  <c r="G61" i="48"/>
  <c r="E61" i="48"/>
  <c r="I61" i="48"/>
  <c r="C62" i="48"/>
  <c r="G62" i="48"/>
  <c r="E62" i="48"/>
  <c r="I62" i="48"/>
  <c r="C63" i="48"/>
  <c r="G63" i="48"/>
  <c r="E63" i="48"/>
  <c r="I63" i="48"/>
  <c r="C64" i="48"/>
  <c r="G64" i="48"/>
  <c r="E64" i="48"/>
  <c r="I64" i="48"/>
  <c r="E65" i="48"/>
  <c r="C65" i="48"/>
  <c r="G65" i="48"/>
  <c r="K68" i="48"/>
  <c r="J68" i="48"/>
  <c r="I66" i="48"/>
  <c r="E72" i="48"/>
  <c r="I72" i="48"/>
  <c r="C72" i="48"/>
  <c r="G72" i="48"/>
  <c r="C73" i="48"/>
  <c r="G73" i="48"/>
  <c r="E73" i="48"/>
  <c r="I73" i="48"/>
  <c r="E74" i="48"/>
  <c r="I74" i="48"/>
  <c r="C74" i="48"/>
  <c r="G74" i="48"/>
  <c r="E75" i="48"/>
  <c r="I75" i="48"/>
  <c r="C75" i="48"/>
  <c r="G75" i="48"/>
  <c r="C76" i="48"/>
  <c r="G76" i="48"/>
  <c r="E76" i="48"/>
  <c r="I76" i="48"/>
  <c r="E77" i="48"/>
  <c r="I77" i="48"/>
  <c r="C77" i="48"/>
  <c r="G77" i="48"/>
  <c r="C78" i="48"/>
  <c r="G78" i="48"/>
  <c r="E78" i="48"/>
  <c r="I78" i="48"/>
  <c r="C79" i="48"/>
  <c r="G79" i="48"/>
  <c r="J82" i="48"/>
  <c r="K82" i="48"/>
  <c r="E80" i="48"/>
  <c r="I80" i="48"/>
  <c r="F87" i="48"/>
  <c r="C90" i="48"/>
  <c r="G90" i="48"/>
  <c r="E90" i="48"/>
  <c r="I90" i="48"/>
  <c r="E91" i="48"/>
  <c r="I91" i="48"/>
  <c r="C91" i="48"/>
  <c r="G91" i="48"/>
  <c r="C92" i="48"/>
  <c r="G92" i="48"/>
  <c r="E92" i="48"/>
  <c r="I92" i="48"/>
  <c r="C93" i="48"/>
  <c r="G93" i="48"/>
  <c r="E93" i="48"/>
  <c r="I93" i="48"/>
  <c r="C94" i="48"/>
  <c r="G94" i="48"/>
  <c r="E94" i="48"/>
  <c r="I94" i="48"/>
  <c r="C95" i="48"/>
  <c r="G95" i="48"/>
  <c r="E95" i="48"/>
  <c r="I95" i="48"/>
  <c r="C96" i="48"/>
  <c r="G96" i="48"/>
  <c r="E96" i="48"/>
  <c r="I96" i="48"/>
  <c r="C97" i="48"/>
  <c r="G97" i="48"/>
  <c r="E97" i="48"/>
  <c r="I97" i="48"/>
  <c r="C98" i="48"/>
  <c r="G98" i="48"/>
  <c r="J101" i="48"/>
  <c r="K101" i="48"/>
  <c r="E99" i="48"/>
  <c r="I99" i="48"/>
  <c r="C105" i="48"/>
  <c r="G105" i="48"/>
  <c r="E105" i="48"/>
  <c r="I105" i="48"/>
  <c r="E106" i="48"/>
  <c r="I106" i="48"/>
  <c r="C106" i="48"/>
  <c r="G106" i="48"/>
  <c r="C107" i="48"/>
  <c r="G107" i="48"/>
  <c r="E107" i="48"/>
  <c r="I107" i="48"/>
  <c r="C108" i="48"/>
  <c r="G108" i="48"/>
  <c r="E108" i="48"/>
  <c r="I108" i="48"/>
  <c r="C109" i="48"/>
  <c r="G109" i="48"/>
  <c r="E109" i="48"/>
  <c r="I109" i="48"/>
  <c r="C110" i="48"/>
  <c r="G110" i="48"/>
  <c r="E110" i="48"/>
  <c r="I110" i="48"/>
  <c r="C111" i="48"/>
  <c r="G111" i="48"/>
  <c r="E111" i="48"/>
  <c r="I111" i="48"/>
  <c r="C112" i="48"/>
  <c r="G112" i="48"/>
  <c r="E112" i="48"/>
  <c r="I112" i="48"/>
  <c r="C113" i="48"/>
  <c r="G113" i="48"/>
  <c r="E113" i="48"/>
  <c r="I113" i="48"/>
  <c r="C114" i="48"/>
  <c r="G114" i="48"/>
  <c r="E114" i="48"/>
  <c r="I114" i="48"/>
  <c r="C115" i="48"/>
  <c r="G115" i="48"/>
  <c r="E115" i="48"/>
  <c r="I115" i="48"/>
  <c r="C116" i="48"/>
  <c r="G116" i="48"/>
  <c r="E116" i="48"/>
  <c r="I116" i="48"/>
  <c r="C117" i="48"/>
  <c r="G117" i="48"/>
  <c r="E117" i="48"/>
  <c r="I117" i="48"/>
  <c r="E118" i="48"/>
  <c r="C118" i="48"/>
  <c r="G118" i="48"/>
  <c r="K121" i="48"/>
  <c r="J121" i="48"/>
  <c r="I119" i="48"/>
  <c r="C129" i="48"/>
  <c r="G129" i="48"/>
  <c r="E129" i="48"/>
  <c r="I129" i="48"/>
  <c r="J132" i="48"/>
  <c r="K132" i="48"/>
  <c r="C136" i="48"/>
  <c r="G136" i="48"/>
  <c r="E136" i="48"/>
  <c r="I136" i="48"/>
  <c r="E137" i="48"/>
  <c r="I137" i="48"/>
  <c r="C137" i="48"/>
  <c r="G137" i="48"/>
  <c r="C138" i="48"/>
  <c r="G138" i="48"/>
  <c r="E138" i="48"/>
  <c r="I138" i="48"/>
  <c r="C139" i="48"/>
  <c r="G139" i="48"/>
  <c r="E139" i="48"/>
  <c r="I139" i="48"/>
  <c r="E140" i="48"/>
  <c r="I140" i="48"/>
  <c r="C140" i="48"/>
  <c r="G140" i="48"/>
  <c r="C141" i="48"/>
  <c r="G141" i="48"/>
  <c r="E141" i="48"/>
  <c r="I141" i="48"/>
  <c r="E142" i="48"/>
  <c r="I142" i="48"/>
  <c r="C142" i="48"/>
  <c r="G142" i="48"/>
  <c r="C143" i="48"/>
  <c r="G143" i="48"/>
  <c r="E143" i="48"/>
  <c r="I143" i="48"/>
  <c r="C144" i="48"/>
  <c r="G144" i="48"/>
  <c r="E144" i="48"/>
  <c r="I144" i="48"/>
  <c r="C145" i="48"/>
  <c r="G145" i="48"/>
  <c r="E145" i="48"/>
  <c r="I145" i="48"/>
  <c r="J148" i="48"/>
  <c r="K148" i="48"/>
  <c r="C161" i="48"/>
  <c r="G161" i="48"/>
  <c r="E161" i="48"/>
  <c r="I161" i="48"/>
  <c r="C162" i="48"/>
  <c r="G162" i="48"/>
  <c r="E162" i="48"/>
  <c r="I162" i="48"/>
  <c r="C163" i="48"/>
  <c r="G163" i="48"/>
  <c r="E163" i="48"/>
  <c r="I163" i="48"/>
  <c r="C164" i="48"/>
  <c r="G164" i="48"/>
  <c r="E164" i="48"/>
  <c r="I164" i="48"/>
  <c r="C165" i="48"/>
  <c r="G165" i="48"/>
  <c r="E165" i="48"/>
  <c r="I165" i="48"/>
  <c r="C166" i="48"/>
  <c r="G166" i="48"/>
  <c r="E166" i="48"/>
  <c r="I166" i="48"/>
  <c r="E167" i="48"/>
  <c r="I167" i="48"/>
  <c r="C167" i="48"/>
  <c r="G167" i="48"/>
  <c r="I168" i="48"/>
  <c r="C168" i="48"/>
  <c r="G168" i="48"/>
  <c r="C169" i="48"/>
  <c r="G169" i="48"/>
  <c r="J173" i="48"/>
  <c r="E169" i="48"/>
  <c r="K173" i="48"/>
  <c r="E171" i="48"/>
  <c r="E170" i="48"/>
  <c r="I170" i="48"/>
  <c r="C170" i="48"/>
  <c r="G170" i="48"/>
  <c r="I171" i="48"/>
  <c r="E181" i="48"/>
  <c r="I181" i="48"/>
  <c r="C181" i="48"/>
  <c r="G181" i="48"/>
  <c r="C182" i="48"/>
  <c r="G182" i="48"/>
  <c r="E182" i="48"/>
  <c r="I182" i="48"/>
  <c r="C183" i="48"/>
  <c r="G183" i="48"/>
  <c r="E183" i="48"/>
  <c r="I183" i="48"/>
  <c r="C184" i="48"/>
  <c r="G184" i="48"/>
  <c r="E184" i="48"/>
  <c r="I184" i="48"/>
  <c r="C185" i="48"/>
  <c r="G185" i="48"/>
  <c r="E185" i="48"/>
  <c r="I185" i="48"/>
  <c r="C186" i="48"/>
  <c r="G186" i="48"/>
  <c r="J189" i="48"/>
  <c r="K189" i="48"/>
  <c r="E187" i="48"/>
  <c r="I187" i="48"/>
  <c r="I193" i="48"/>
  <c r="C193" i="48"/>
  <c r="G193" i="48"/>
  <c r="C194" i="48"/>
  <c r="G194" i="48"/>
  <c r="J198" i="48"/>
  <c r="E194" i="48"/>
  <c r="K198" i="48"/>
  <c r="E195" i="48"/>
  <c r="I195" i="48"/>
  <c r="C195" i="48"/>
  <c r="G195" i="48"/>
  <c r="E196" i="48"/>
  <c r="I196" i="48"/>
  <c r="F203" i="48"/>
  <c r="C206" i="48"/>
  <c r="G206" i="48"/>
  <c r="E206" i="48"/>
  <c r="I206" i="48"/>
  <c r="C207" i="48"/>
  <c r="G207" i="48"/>
  <c r="E207" i="48"/>
  <c r="I207" i="48"/>
  <c r="E208" i="48"/>
  <c r="I208" i="48"/>
  <c r="C208" i="48"/>
  <c r="G208" i="48"/>
  <c r="E209" i="48"/>
  <c r="I209" i="48"/>
  <c r="C209" i="48"/>
  <c r="G209" i="48"/>
  <c r="C210" i="48"/>
  <c r="G210" i="48"/>
  <c r="E210" i="48"/>
  <c r="I210" i="48"/>
  <c r="E211" i="48"/>
  <c r="I211" i="48"/>
  <c r="C211" i="48"/>
  <c r="G211" i="48"/>
  <c r="C212" i="48"/>
  <c r="G212" i="48"/>
  <c r="E212" i="48"/>
  <c r="I212" i="48"/>
  <c r="C213" i="48"/>
  <c r="G213" i="48"/>
  <c r="K216" i="48"/>
  <c r="J216" i="48"/>
  <c r="E214" i="48"/>
  <c r="I214" i="48"/>
  <c r="E220" i="48"/>
  <c r="I220" i="48"/>
  <c r="C220" i="48"/>
  <c r="G220" i="48"/>
  <c r="C221" i="48"/>
  <c r="G221" i="48"/>
  <c r="E221" i="48"/>
  <c r="I221" i="48"/>
  <c r="E222" i="48"/>
  <c r="I222" i="48"/>
  <c r="C222" i="48"/>
  <c r="G222" i="48"/>
  <c r="E223" i="48"/>
  <c r="I223" i="48"/>
  <c r="C223" i="48"/>
  <c r="G223" i="48"/>
  <c r="E224" i="48"/>
  <c r="I224" i="48"/>
  <c r="C224" i="48"/>
  <c r="G224" i="48"/>
  <c r="C225" i="48"/>
  <c r="G225" i="48"/>
  <c r="E225" i="48"/>
  <c r="I225" i="48"/>
  <c r="E226" i="48"/>
  <c r="I226" i="48"/>
  <c r="C226" i="48"/>
  <c r="G226" i="48"/>
  <c r="E227" i="48"/>
  <c r="I227" i="48"/>
  <c r="C227" i="48"/>
  <c r="G227" i="48"/>
  <c r="C228" i="48"/>
  <c r="G228" i="48"/>
  <c r="E228" i="48"/>
  <c r="I228" i="48"/>
  <c r="E229" i="48"/>
  <c r="I229" i="48"/>
  <c r="C229" i="48"/>
  <c r="G229" i="48"/>
  <c r="E230" i="48"/>
  <c r="I230" i="48"/>
  <c r="C230" i="48"/>
  <c r="G230" i="48"/>
  <c r="C231" i="48"/>
  <c r="G231" i="48"/>
  <c r="E231" i="48"/>
  <c r="I231" i="48"/>
  <c r="C232" i="48"/>
  <c r="G232" i="48"/>
  <c r="E232" i="48"/>
  <c r="I232" i="48"/>
  <c r="C233" i="48"/>
  <c r="G233" i="48"/>
  <c r="E233" i="48"/>
  <c r="I233" i="48"/>
  <c r="E234" i="48"/>
  <c r="I234" i="48"/>
  <c r="C234" i="48"/>
  <c r="G234" i="48"/>
  <c r="C235" i="48"/>
  <c r="G235" i="48"/>
  <c r="E235" i="48"/>
  <c r="I235" i="48"/>
  <c r="J238" i="48"/>
  <c r="K238" i="48"/>
  <c r="E242" i="48"/>
  <c r="I242" i="48"/>
  <c r="C242" i="48"/>
  <c r="G242" i="48"/>
  <c r="C243" i="48"/>
  <c r="G243" i="48"/>
  <c r="E243" i="48"/>
  <c r="I243" i="48"/>
  <c r="C244" i="48"/>
  <c r="G244" i="48"/>
  <c r="E244" i="48"/>
  <c r="I244" i="48"/>
  <c r="E245" i="48"/>
  <c r="I245" i="48"/>
  <c r="C245" i="48"/>
  <c r="G245" i="48"/>
  <c r="C246" i="48"/>
  <c r="G246" i="48"/>
  <c r="E246" i="48"/>
  <c r="I246" i="48"/>
  <c r="E247" i="48"/>
  <c r="I247" i="48"/>
  <c r="C247" i="48"/>
  <c r="G247" i="48"/>
  <c r="C248" i="48"/>
  <c r="G248" i="48"/>
  <c r="E248" i="48"/>
  <c r="I248" i="48"/>
  <c r="C249" i="48"/>
  <c r="G249" i="48"/>
  <c r="E249" i="48"/>
  <c r="I249" i="48"/>
  <c r="C250" i="48"/>
  <c r="G250" i="48"/>
  <c r="E250" i="48"/>
  <c r="I250" i="48"/>
  <c r="E251" i="48"/>
  <c r="I251" i="48"/>
  <c r="C251" i="48"/>
  <c r="G251" i="48"/>
  <c r="C252" i="48"/>
  <c r="G252" i="48"/>
  <c r="E252" i="48"/>
  <c r="I252" i="48"/>
  <c r="E253" i="48"/>
  <c r="I253" i="48"/>
  <c r="C253" i="48"/>
  <c r="G253" i="48"/>
  <c r="C254" i="48"/>
  <c r="G254" i="48"/>
  <c r="E254" i="48"/>
  <c r="I254" i="48"/>
  <c r="J257" i="48"/>
  <c r="K257" i="48"/>
  <c r="E41" i="47"/>
  <c r="D41" i="47"/>
  <c r="C41" i="47"/>
  <c r="B41" i="47"/>
  <c r="H39" i="47"/>
  <c r="J39" i="47" s="1"/>
  <c r="G39" i="47"/>
  <c r="I39" i="47" s="1"/>
  <c r="H32" i="47"/>
  <c r="J32" i="47" s="1"/>
  <c r="G32" i="47"/>
  <c r="I32" i="47" s="1"/>
  <c r="E29" i="47"/>
  <c r="D29" i="47"/>
  <c r="C29" i="47"/>
  <c r="B29" i="47"/>
  <c r="H27" i="47"/>
  <c r="J27" i="47" s="1"/>
  <c r="G27" i="47"/>
  <c r="I27" i="47" s="1"/>
  <c r="C13" i="51"/>
  <c r="E13" i="51" s="1"/>
  <c r="D13" i="51"/>
  <c r="F13" i="51" s="1"/>
  <c r="F24" i="51"/>
  <c r="D24" i="51"/>
  <c r="I15" i="51"/>
  <c r="I24" i="51"/>
  <c r="H15" i="51"/>
  <c r="H24" i="51" s="1"/>
  <c r="E24" i="51"/>
  <c r="C24" i="51"/>
  <c r="K15" i="51"/>
  <c r="J15" i="51"/>
  <c r="B33" i="46"/>
  <c r="E33" i="46"/>
  <c r="D33" i="46"/>
  <c r="C33" i="46"/>
  <c r="K261" i="48"/>
  <c r="J261" i="48"/>
  <c r="C11" i="44"/>
  <c r="C43" i="44"/>
  <c r="D11" i="44"/>
  <c r="D43" i="44"/>
  <c r="D44" i="44" s="1"/>
  <c r="E11" i="44"/>
  <c r="J11" i="44" s="1"/>
  <c r="E43" i="44"/>
  <c r="B11" i="44"/>
  <c r="B43" i="44"/>
  <c r="E11" i="45"/>
  <c r="D11" i="45"/>
  <c r="C11" i="45"/>
  <c r="B11" i="45"/>
  <c r="E606" i="49"/>
  <c r="D606" i="49"/>
  <c r="C606" i="49"/>
  <c r="B606" i="49"/>
  <c r="B5" i="49"/>
  <c r="C5" i="49" s="1"/>
  <c r="E5" i="49" s="1"/>
  <c r="B5" i="47"/>
  <c r="C5" i="47" s="1"/>
  <c r="E5" i="47" s="1"/>
  <c r="E74" i="26"/>
  <c r="C74" i="26"/>
  <c r="H6" i="26"/>
  <c r="H74" i="26" s="1"/>
  <c r="G6" i="26"/>
  <c r="G74" i="26" s="1"/>
  <c r="D74" i="26"/>
  <c r="B74" i="26"/>
  <c r="B5" i="26"/>
  <c r="C5" i="26" s="1"/>
  <c r="E5" i="26" s="1"/>
  <c r="H26" i="46"/>
  <c r="J26" i="46" s="1"/>
  <c r="G26" i="46"/>
  <c r="I26" i="46" s="1"/>
  <c r="H31" i="46"/>
  <c r="J31" i="46" s="1"/>
  <c r="G31" i="46"/>
  <c r="I31" i="46" s="1"/>
  <c r="B5" i="46"/>
  <c r="C5" i="46" s="1"/>
  <c r="E5" i="46" s="1"/>
  <c r="B6" i="45"/>
  <c r="D6" i="45" s="1"/>
  <c r="D38" i="45" s="1"/>
  <c r="B5" i="44"/>
  <c r="D5" i="44" s="1"/>
  <c r="B5" i="33"/>
  <c r="D5" i="33" s="1"/>
  <c r="E34" i="45"/>
  <c r="C34" i="45"/>
  <c r="D34" i="45"/>
  <c r="B34" i="45"/>
  <c r="H14" i="45"/>
  <c r="J14" i="45" s="1"/>
  <c r="G14" i="45"/>
  <c r="I14" i="45" s="1"/>
  <c r="G7" i="45"/>
  <c r="I7" i="45" s="1"/>
  <c r="H7" i="45"/>
  <c r="J7" i="45" s="1"/>
  <c r="J9" i="44"/>
  <c r="I9" i="44"/>
  <c r="H15" i="44"/>
  <c r="J15" i="44" s="1"/>
  <c r="G15" i="44"/>
  <c r="I15" i="44" s="1"/>
  <c r="G9" i="44"/>
  <c r="H9" i="44"/>
  <c r="H6" i="33"/>
  <c r="H74" i="33" s="1"/>
  <c r="G6" i="33"/>
  <c r="G74" i="33" s="1"/>
  <c r="E74" i="33"/>
  <c r="D74" i="33"/>
  <c r="C74" i="33"/>
  <c r="B74" i="33"/>
  <c r="D5" i="47" l="1"/>
  <c r="G606" i="49"/>
  <c r="I606" i="49" s="1"/>
  <c r="H606" i="49"/>
  <c r="J606" i="49" s="1"/>
  <c r="D5" i="49"/>
  <c r="H11" i="44"/>
  <c r="H43" i="44"/>
  <c r="G43" i="44"/>
  <c r="I43" i="44" s="1"/>
  <c r="C44" i="44"/>
  <c r="B44" i="44"/>
  <c r="E44" i="44"/>
  <c r="H44" i="44" s="1"/>
  <c r="C5" i="44"/>
  <c r="E5" i="44" s="1"/>
  <c r="H29" i="47"/>
  <c r="J29" i="47" s="1"/>
  <c r="G29" i="47"/>
  <c r="I29" i="47" s="1"/>
  <c r="H41" i="47"/>
  <c r="G41" i="47"/>
  <c r="I41" i="47" s="1"/>
  <c r="J41" i="47"/>
  <c r="H33" i="46"/>
  <c r="J33" i="46" s="1"/>
  <c r="G33" i="46"/>
  <c r="I33" i="46" s="1"/>
  <c r="D5" i="46"/>
  <c r="C5" i="33"/>
  <c r="E5" i="33" s="1"/>
  <c r="I6" i="26"/>
  <c r="J6" i="26"/>
  <c r="J74" i="26"/>
  <c r="I74" i="26"/>
  <c r="D5" i="26"/>
  <c r="D61" i="45"/>
  <c r="D62" i="45"/>
  <c r="D63" i="45"/>
  <c r="D64" i="45"/>
  <c r="D65" i="45"/>
  <c r="D46" i="45"/>
  <c r="D47" i="45"/>
  <c r="D48" i="45"/>
  <c r="D49" i="45"/>
  <c r="D50" i="45"/>
  <c r="D51" i="45"/>
  <c r="D52" i="45"/>
  <c r="D53" i="45"/>
  <c r="D54" i="45"/>
  <c r="D55" i="45"/>
  <c r="D56" i="45"/>
  <c r="D57" i="45"/>
  <c r="D58" i="45"/>
  <c r="D59" i="45"/>
  <c r="D60" i="45"/>
  <c r="E46" i="45"/>
  <c r="E47" i="45"/>
  <c r="E48" i="45"/>
  <c r="E49" i="45"/>
  <c r="E50" i="45"/>
  <c r="E51" i="45"/>
  <c r="E52" i="45"/>
  <c r="E53" i="45"/>
  <c r="E54" i="45"/>
  <c r="E55" i="45"/>
  <c r="E56" i="45"/>
  <c r="E57" i="45"/>
  <c r="E58" i="45"/>
  <c r="E59" i="45"/>
  <c r="E60" i="45"/>
  <c r="E61" i="45"/>
  <c r="E62" i="45"/>
  <c r="E63" i="45"/>
  <c r="E64" i="45"/>
  <c r="E65" i="45"/>
  <c r="B61" i="45"/>
  <c r="B62" i="45"/>
  <c r="B63" i="45"/>
  <c r="B64" i="45"/>
  <c r="B65" i="45"/>
  <c r="B46" i="45"/>
  <c r="B47" i="45"/>
  <c r="B48" i="45"/>
  <c r="B49" i="45"/>
  <c r="B50" i="45"/>
  <c r="B51" i="45"/>
  <c r="B52" i="45"/>
  <c r="B53" i="45"/>
  <c r="B54" i="45"/>
  <c r="B55" i="45"/>
  <c r="B56" i="45"/>
  <c r="B57" i="45"/>
  <c r="B58" i="45"/>
  <c r="B59" i="45"/>
  <c r="B60" i="45"/>
  <c r="C46" i="45"/>
  <c r="C47" i="45"/>
  <c r="C48" i="45"/>
  <c r="C49" i="45"/>
  <c r="C50" i="45"/>
  <c r="C51" i="45"/>
  <c r="C52" i="45"/>
  <c r="C53" i="45"/>
  <c r="C54" i="45"/>
  <c r="C55" i="45"/>
  <c r="C56" i="45"/>
  <c r="C57" i="45"/>
  <c r="C58" i="45"/>
  <c r="C59" i="45"/>
  <c r="C60" i="45"/>
  <c r="C61" i="45"/>
  <c r="C62" i="45"/>
  <c r="C63" i="45"/>
  <c r="C64" i="45"/>
  <c r="C65" i="45"/>
  <c r="B39" i="45"/>
  <c r="B40" i="45"/>
  <c r="B41" i="45"/>
  <c r="B42" i="45"/>
  <c r="D39" i="45"/>
  <c r="D40" i="45"/>
  <c r="D41" i="45"/>
  <c r="D42" i="45"/>
  <c r="C39" i="45"/>
  <c r="C40" i="45"/>
  <c r="C41" i="45"/>
  <c r="C42" i="45"/>
  <c r="E39" i="45"/>
  <c r="E40" i="45"/>
  <c r="H40" i="45" s="1"/>
  <c r="E41" i="45"/>
  <c r="E42" i="45"/>
  <c r="H42" i="45" s="1"/>
  <c r="H34" i="45"/>
  <c r="J34" i="45" s="1"/>
  <c r="G34" i="45"/>
  <c r="I34" i="45" s="1"/>
  <c r="G11" i="45"/>
  <c r="I11" i="45" s="1"/>
  <c r="H11" i="45"/>
  <c r="J11" i="45" s="1"/>
  <c r="J24" i="51"/>
  <c r="K24" i="51"/>
  <c r="G11" i="44"/>
  <c r="C6" i="45"/>
  <c r="J43" i="44"/>
  <c r="B38" i="45"/>
  <c r="I11" i="44"/>
  <c r="H63" i="45" l="1"/>
  <c r="G44" i="44"/>
  <c r="I44" i="44" s="1"/>
  <c r="J44" i="44"/>
  <c r="C43" i="45"/>
  <c r="G59" i="45"/>
  <c r="G57" i="45"/>
  <c r="G55" i="45"/>
  <c r="G53" i="45"/>
  <c r="G51" i="45"/>
  <c r="G49" i="45"/>
  <c r="G47" i="45"/>
  <c r="H64" i="45"/>
  <c r="H62" i="45"/>
  <c r="H60" i="45"/>
  <c r="H58" i="45"/>
  <c r="H56" i="45"/>
  <c r="H54" i="45"/>
  <c r="H52" i="45"/>
  <c r="H57" i="45"/>
  <c r="H55" i="45"/>
  <c r="H51" i="45"/>
  <c r="H49" i="45"/>
  <c r="G42" i="45"/>
  <c r="G40" i="45"/>
  <c r="G60" i="45"/>
  <c r="G58" i="45"/>
  <c r="G56" i="45"/>
  <c r="G54" i="45"/>
  <c r="G52" i="45"/>
  <c r="G50" i="45"/>
  <c r="G48" i="45"/>
  <c r="G46" i="45"/>
  <c r="B66" i="45"/>
  <c r="G64" i="45"/>
  <c r="G62" i="45"/>
  <c r="H59" i="45"/>
  <c r="H53" i="45"/>
  <c r="H50" i="45"/>
  <c r="H48" i="45"/>
  <c r="D66" i="45"/>
  <c r="H46" i="45"/>
  <c r="E43" i="45"/>
  <c r="H41" i="45"/>
  <c r="D43" i="45"/>
  <c r="H43" i="45" s="1"/>
  <c r="H39" i="45"/>
  <c r="G41" i="45"/>
  <c r="G39" i="45"/>
  <c r="B43" i="45"/>
  <c r="G43" i="45" s="1"/>
  <c r="C66" i="45"/>
  <c r="G65" i="45"/>
  <c r="G63" i="45"/>
  <c r="G61" i="45"/>
  <c r="E66" i="45"/>
  <c r="H47" i="45"/>
  <c r="H65" i="45"/>
  <c r="H61" i="45"/>
  <c r="C38" i="45"/>
  <c r="E6" i="45"/>
  <c r="E38" i="45" s="1"/>
  <c r="H66" i="45" l="1"/>
  <c r="G66" i="45"/>
</calcChain>
</file>

<file path=xl/sharedStrings.xml><?xml version="1.0" encoding="utf-8"?>
<sst xmlns="http://schemas.openxmlformats.org/spreadsheetml/2006/main" count="1980" uniqueCount="717">
  <si>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</si>
  <si>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</si>
  <si>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</si>
  <si>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</si>
  <si>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</si>
  <si>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</si>
  <si>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</si>
  <si>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</si>
  <si>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</si>
  <si>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</si>
  <si>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</si>
  <si>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</si>
  <si>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</si>
  <si>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</si>
  <si>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</si>
  <si>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</si>
  <si>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</si>
  <si>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</si>
  <si>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</si>
  <si>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</si>
  <si>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</si>
  <si>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</si>
  <si>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</si>
  <si>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</si>
  <si>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</si>
  <si>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</si>
  <si>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</si>
  <si>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</si>
  <si>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</si>
  <si>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</si>
  <si>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</si>
  <si>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</si>
  <si>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Alpine</t>
  </si>
  <si>
    <t>Aston Martin</t>
  </si>
  <si>
    <t>Audi</t>
  </si>
  <si>
    <t>Bentley</t>
  </si>
  <si>
    <t>BMW</t>
  </si>
  <si>
    <t>Chevrolet</t>
  </si>
  <si>
    <t>Chrysler</t>
  </si>
  <si>
    <t>Citroen</t>
  </si>
  <si>
    <t>Daf</t>
  </si>
  <si>
    <t>Dennis Eagle</t>
  </si>
  <si>
    <t>Ferrari</t>
  </si>
  <si>
    <t>Fiat</t>
  </si>
  <si>
    <t>Fiat Professional</t>
  </si>
  <si>
    <t>Ford</t>
  </si>
  <si>
    <t>Freightliner</t>
  </si>
  <si>
    <t>Fuso</t>
  </si>
  <si>
    <t>Genesis</t>
  </si>
  <si>
    <t>GWM</t>
  </si>
  <si>
    <t>Hino</t>
  </si>
  <si>
    <t>Holden</t>
  </si>
  <si>
    <t>Honda</t>
  </si>
  <si>
    <t>Hyundai</t>
  </si>
  <si>
    <t>Hyundai Commercial Vehicles</t>
  </si>
  <si>
    <t>Infiniti</t>
  </si>
  <si>
    <t>International</t>
  </si>
  <si>
    <t>Isuzu</t>
  </si>
  <si>
    <t>Isuzu Ute</t>
  </si>
  <si>
    <t>Iveco Bus</t>
  </si>
  <si>
    <t>Iveco Trucks</t>
  </si>
  <si>
    <t>Jaguar</t>
  </si>
  <si>
    <t>Jeep</t>
  </si>
  <si>
    <t>Kenworth</t>
  </si>
  <si>
    <t>Kia</t>
  </si>
  <si>
    <t>Lamborghini</t>
  </si>
  <si>
    <t>Land Rover</t>
  </si>
  <si>
    <t>LDV</t>
  </si>
  <si>
    <t>Lexus</t>
  </si>
  <si>
    <t>Lotus</t>
  </si>
  <si>
    <t>Mack</t>
  </si>
  <si>
    <t>Man</t>
  </si>
  <si>
    <t>Maserati</t>
  </si>
  <si>
    <t>Mazda</t>
  </si>
  <si>
    <t>McLaren</t>
  </si>
  <si>
    <t>Mercedes-Benz Cars</t>
  </si>
  <si>
    <t>Mercedes-Benz Trucks</t>
  </si>
  <si>
    <t>Mercedes-Benz Vans</t>
  </si>
  <si>
    <t>MG</t>
  </si>
  <si>
    <t>MINI</t>
  </si>
  <si>
    <t>Mitsubishi</t>
  </si>
  <si>
    <t>Nissan</t>
  </si>
  <si>
    <t>Peugeot</t>
  </si>
  <si>
    <t>Porsche</t>
  </si>
  <si>
    <t>RAM</t>
  </si>
  <si>
    <t>Renault</t>
  </si>
  <si>
    <t>Rolls-Royce</t>
  </si>
  <si>
    <t>Scania</t>
  </si>
  <si>
    <t>Skoda</t>
  </si>
  <si>
    <t>SsangYong</t>
  </si>
  <si>
    <t>Subaru</t>
  </si>
  <si>
    <t>Suzuki</t>
  </si>
  <si>
    <t>Toyota</t>
  </si>
  <si>
    <t>UD Trucks</t>
  </si>
  <si>
    <t>Volkswagen</t>
  </si>
  <si>
    <t>Volvo Car</t>
  </si>
  <si>
    <t>Volvo Commercial</t>
  </si>
  <si>
    <t>Western Star</t>
  </si>
  <si>
    <t>VFACTS VIC REPORT</t>
  </si>
  <si>
    <t>JUNE 2021</t>
  </si>
  <si>
    <t>AUSTRALIAN CAPITAL TERRITORY</t>
  </si>
  <si>
    <t>NEW SOUTH WALES</t>
  </si>
  <si>
    <t>NORTHERN TERRITORY</t>
  </si>
  <si>
    <t>QUEENSLAND</t>
  </si>
  <si>
    <t>SOUTH AUSTRALIA</t>
  </si>
  <si>
    <t>TASMANIA</t>
  </si>
  <si>
    <t>VICTORIA</t>
  </si>
  <si>
    <t>WESTERN AUSTRALIA</t>
  </si>
  <si>
    <r>
      <t xml:space="preserve">Copyright © 2021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Monday, 5 July 2021</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r>
  </si>
  <si>
    <t>VIC</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</si>
  <si>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</si>
  <si>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</si>
  <si>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</si>
  <si>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</si>
  <si>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</si>
  <si>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</si>
  <si>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</si>
  <si>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</si>
  <si>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</si>
  <si>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</si>
  <si>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</si>
  <si>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</si>
  <si>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</si>
  <si>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</si>
  <si>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</si>
  <si>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</si>
  <si>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</si>
  <si>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</si>
  <si>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</si>
  <si>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</si>
  <si>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</si>
  <si>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</si>
  <si>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</si>
  <si>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</si>
  <si>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</si>
  <si>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</si>
  <si>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</si>
  <si>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Light &gt; $25K</t>
  </si>
  <si>
    <t>Small &lt; $40K</t>
  </si>
  <si>
    <t>Small &gt; $40K</t>
  </si>
  <si>
    <t>Medium &lt; $60K</t>
  </si>
  <si>
    <t>Medium &gt; $60K</t>
  </si>
  <si>
    <t>Large &lt; $70K</t>
  </si>
  <si>
    <t>Large &gt; $70K</t>
  </si>
  <si>
    <t>Upper Large &lt; $100K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</si>
  <si>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</si>
  <si>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</si>
  <si>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</si>
  <si>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</si>
  <si>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</si>
  <si>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</si>
  <si>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</si>
  <si>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</si>
  <si>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</si>
  <si>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</si>
  <si>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</si>
  <si>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</si>
  <si>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</si>
  <si>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</si>
  <si>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</si>
  <si>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</si>
  <si>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</si>
  <si>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</si>
  <si>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</si>
  <si>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</si>
  <si>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</si>
  <si>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Hydrogen</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</si>
  <si>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</si>
  <si>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</si>
  <si>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</si>
  <si>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</si>
  <si>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</si>
  <si>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</si>
  <si>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</si>
  <si>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</si>
  <si>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</si>
  <si>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</si>
  <si>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</si>
  <si>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</si>
  <si>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</si>
  <si>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</si>
  <si>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</si>
  <si>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</si>
  <si>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</si>
  <si>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</si>
  <si>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India</t>
  </si>
  <si>
    <t>Hungary</t>
  </si>
  <si>
    <t>Germany</t>
  </si>
  <si>
    <t>France</t>
  </si>
  <si>
    <t>Finland</t>
  </si>
  <si>
    <t>England</t>
  </si>
  <si>
    <t>Czech Republic</t>
  </si>
  <si>
    <t>China</t>
  </si>
  <si>
    <t>Canada</t>
  </si>
  <si>
    <t>Belgium</t>
  </si>
  <si>
    <t>Austria</t>
  </si>
  <si>
    <t>Argentina</t>
  </si>
  <si>
    <t>Fiat 500/Abarth</t>
  </si>
  <si>
    <t>Kia Picanto</t>
  </si>
  <si>
    <t>Mitsubishi Mirage</t>
  </si>
  <si>
    <t>Ford Fiesta</t>
  </si>
  <si>
    <t>Honda City</t>
  </si>
  <si>
    <t>Honda Jazz</t>
  </si>
  <si>
    <t>Hyundai Accent</t>
  </si>
  <si>
    <t>Kia Rio</t>
  </si>
  <si>
    <t>Mazda2</t>
  </si>
  <si>
    <t>MG MG3</t>
  </si>
  <si>
    <t>Renault Clio</t>
  </si>
  <si>
    <t>Skoda Fabia</t>
  </si>
  <si>
    <t>Suzuki Baleno</t>
  </si>
  <si>
    <t>Suzuki Swift</t>
  </si>
  <si>
    <t>Toyota Prius C</t>
  </si>
  <si>
    <t>Toyota Yaris</t>
  </si>
  <si>
    <t>Volkswagen Polo</t>
  </si>
  <si>
    <t>Audi A1</t>
  </si>
  <si>
    <t>Citroen C3</t>
  </si>
  <si>
    <t>MINI Hatch</t>
  </si>
  <si>
    <t>Renault Zoe</t>
  </si>
  <si>
    <t>Alfa Romeo Giulietta</t>
  </si>
  <si>
    <t>Ford Focus</t>
  </si>
  <si>
    <t>Holden Astra</t>
  </si>
  <si>
    <t>Honda Civic</t>
  </si>
  <si>
    <t>Hyundai Elantra</t>
  </si>
  <si>
    <t>Hyundai i30</t>
  </si>
  <si>
    <t>Hyundai Ioniq</t>
  </si>
  <si>
    <t>Kia Cerato</t>
  </si>
  <si>
    <t>Mazda3</t>
  </si>
  <si>
    <t>Peugeot 308</t>
  </si>
  <si>
    <t>Renault Megane</t>
  </si>
  <si>
    <t>Skoda Rapid</t>
  </si>
  <si>
    <t>Skoda Scala</t>
  </si>
  <si>
    <t>Subaru Impreza</t>
  </si>
  <si>
    <t>Subaru WRX</t>
  </si>
  <si>
    <t>Toyota Corolla</t>
  </si>
  <si>
    <t>Toyota Prius</t>
  </si>
  <si>
    <t>Toyota Prius V</t>
  </si>
  <si>
    <t>Volkswagen Golf</t>
  </si>
  <si>
    <t>Audi A3</t>
  </si>
  <si>
    <t>BMW 1 Series</t>
  </si>
  <si>
    <t>BMW 2 Series</t>
  </si>
  <si>
    <t>BMW 2 Series Gran Coupe</t>
  </si>
  <si>
    <t>BMW i3</t>
  </si>
  <si>
    <t>Lexus CT200H</t>
  </si>
  <si>
    <t>Mercedes-Benz A-Class</t>
  </si>
  <si>
    <t>Mercedes-Benz B-Class</t>
  </si>
  <si>
    <t>MINI Clubman</t>
  </si>
  <si>
    <t>Nissan Leaf</t>
  </si>
  <si>
    <t>Ford Mondeo</t>
  </si>
  <si>
    <t>Honda Accord</t>
  </si>
  <si>
    <t>Hyundai Sonata</t>
  </si>
  <si>
    <t>Kia Optima</t>
  </si>
  <si>
    <t>Mazda6</t>
  </si>
  <si>
    <t>Peugeot 508</t>
  </si>
  <si>
    <t>Skoda Octavia</t>
  </si>
  <si>
    <t>Subaru Levorg</t>
  </si>
  <si>
    <t>Subaru Liberty</t>
  </si>
  <si>
    <t>Toyota Camry</t>
  </si>
  <si>
    <t>Volkswagen Passat</t>
  </si>
  <si>
    <t>Alfa Romeo Giulia</t>
  </si>
  <si>
    <t>Audi A4</t>
  </si>
  <si>
    <t>Audi A5 Sportback</t>
  </si>
  <si>
    <t>BMW 3 Series</t>
  </si>
  <si>
    <t>BMW 3 Series Gran Turismo</t>
  </si>
  <si>
    <t>BMW 4 Series Gran Coupe</t>
  </si>
  <si>
    <t>Genesis G70</t>
  </si>
  <si>
    <t>Infiniti Q50</t>
  </si>
  <si>
    <t>Jaguar XE</t>
  </si>
  <si>
    <t>Lexus ES</t>
  </si>
  <si>
    <t>Lexus IS</t>
  </si>
  <si>
    <t>Mercedes-Benz C-Class</t>
  </si>
  <si>
    <t>Mercedes-Benz CLA-Class</t>
  </si>
  <si>
    <t>Volkswagen Arteon</t>
  </si>
  <si>
    <t>Volvo S60</t>
  </si>
  <si>
    <t>Volvo V60</t>
  </si>
  <si>
    <t>Holden Commodore</t>
  </si>
  <si>
    <t>Kia Stinger</t>
  </si>
  <si>
    <t>Skoda Superb</t>
  </si>
  <si>
    <t>Audi A6</t>
  </si>
  <si>
    <t>Audi A7</t>
  </si>
  <si>
    <t>BMW 5 Series</t>
  </si>
  <si>
    <t>Genesis G80</t>
  </si>
  <si>
    <t>Jaguar XF</t>
  </si>
  <si>
    <t>Lexus GS</t>
  </si>
  <si>
    <t>Maserati Ghibli</t>
  </si>
  <si>
    <t>Mercedes-Benz CLS-Class</t>
  </si>
  <si>
    <t>Mercedes-Benz E-Class</t>
  </si>
  <si>
    <t>Porsche Taycan</t>
  </si>
  <si>
    <t>Toyota Mirai</t>
  </si>
  <si>
    <t>Volvo V90 CC</t>
  </si>
  <si>
    <t>Chrysler 300</t>
  </si>
  <si>
    <t>Audi A8</t>
  </si>
  <si>
    <t>Bentley Sedan</t>
  </si>
  <si>
    <t>BMW 6 Series GT</t>
  </si>
  <si>
    <t>BMW 7 Series</t>
  </si>
  <si>
    <t>BMW 8 Series Gran Coupe</t>
  </si>
  <si>
    <t>Jaguar XJ Series</t>
  </si>
  <si>
    <t>Lexus LS</t>
  </si>
  <si>
    <t>Maserati Quattroporte</t>
  </si>
  <si>
    <t>Mercedes-AMG GT 4D</t>
  </si>
  <si>
    <t>Mercedes-Benz S-Class</t>
  </si>
  <si>
    <t>Porsche Panamera</t>
  </si>
  <si>
    <t>Rolls-Royce Sedan</t>
  </si>
  <si>
    <t>Honda Odyssey</t>
  </si>
  <si>
    <t>Hyundai iMAX</t>
  </si>
  <si>
    <t>Kia Carnival</t>
  </si>
  <si>
    <t>LDV G10 Wagon</t>
  </si>
  <si>
    <t>Toyota Tarago</t>
  </si>
  <si>
    <t>Volkswagen Caddy</t>
  </si>
  <si>
    <t>Volkswagen Caravelle</t>
  </si>
  <si>
    <t>Volkswagen Multivan</t>
  </si>
  <si>
    <t>Mercedes-Benz Marco Polo</t>
  </si>
  <si>
    <t>Mercedes-Benz Valente</t>
  </si>
  <si>
    <t>Mercedes-Benz V-Class</t>
  </si>
  <si>
    <t>Toyota Granvia</t>
  </si>
  <si>
    <t>Volkswagen California</t>
  </si>
  <si>
    <t>Abarth 124 Spider</t>
  </si>
  <si>
    <t>Audi A3 Convertible</t>
  </si>
  <si>
    <t>BMW 2 Series Coupe/Conv</t>
  </si>
  <si>
    <t>Ford Mustang</t>
  </si>
  <si>
    <t>Hyundai Veloster</t>
  </si>
  <si>
    <t>Mazda MX5</t>
  </si>
  <si>
    <t>MINI Cabrio</t>
  </si>
  <si>
    <t>Nissan 370Z</t>
  </si>
  <si>
    <t>Subaru BRZ</t>
  </si>
  <si>
    <t>Toyota 86</t>
  </si>
  <si>
    <t>Alfa Romeo 4C</t>
  </si>
  <si>
    <t>Alpine A110</t>
  </si>
  <si>
    <t>Audi A5</t>
  </si>
  <si>
    <t>Audi TT</t>
  </si>
  <si>
    <t>BMW 4 Series Coupe/Conv</t>
  </si>
  <si>
    <t>BMW Z4</t>
  </si>
  <si>
    <t>Infiniti Q60</t>
  </si>
  <si>
    <t>Jaguar F-Type</t>
  </si>
  <si>
    <t>Lexus LC</t>
  </si>
  <si>
    <t>Lexus RC</t>
  </si>
  <si>
    <t>Lotus Elise</t>
  </si>
  <si>
    <t>Lotus Exige</t>
  </si>
  <si>
    <t>Mercedes-Benz C-Class Cpe/Conv</t>
  </si>
  <si>
    <t>Mercedes-Benz E-Class Cpe/Conv</t>
  </si>
  <si>
    <t>Mercedes-Benz SLC-Class</t>
  </si>
  <si>
    <t>Porsche Boxster</t>
  </si>
  <si>
    <t>Porsche Cayman</t>
  </si>
  <si>
    <t>Toyota Supra</t>
  </si>
  <si>
    <t>Aston Martin Coupe/Conv</t>
  </si>
  <si>
    <t>Audi R8</t>
  </si>
  <si>
    <t>Bentley Coupe/Conv</t>
  </si>
  <si>
    <t>BMW 6 Series</t>
  </si>
  <si>
    <t>BMW 8 Series</t>
  </si>
  <si>
    <t>BMW i8</t>
  </si>
  <si>
    <t>Ferrari Coupe/Conv</t>
  </si>
  <si>
    <t>Lamborghini Coupe/Conv</t>
  </si>
  <si>
    <t>Maserati Coupe/Conv</t>
  </si>
  <si>
    <t>McLaren Coupe/Conv</t>
  </si>
  <si>
    <t>Mercedes-AMG GT Cpe/Conv</t>
  </si>
  <si>
    <t>Mercedes-Benz S-Class Cpe/Conv</t>
  </si>
  <si>
    <t>Nissan GT-R</t>
  </si>
  <si>
    <t>Porsche 911</t>
  </si>
  <si>
    <t>Rolls-Royce Coupe/Conv</t>
  </si>
  <si>
    <t>Citroen C3 Aircross</t>
  </si>
  <si>
    <t>Citroen C4 Cactus</t>
  </si>
  <si>
    <t>Ford EcoSport</t>
  </si>
  <si>
    <t>Ford Puma</t>
  </si>
  <si>
    <t>Holden Trax</t>
  </si>
  <si>
    <t>Hyundai Venue</t>
  </si>
  <si>
    <t>Kia Stonic</t>
  </si>
  <si>
    <t>Mazda CX-3</t>
  </si>
  <si>
    <t>Nissan Juke</t>
  </si>
  <si>
    <t>Renault Captur</t>
  </si>
  <si>
    <t>SsangYong Tivoli</t>
  </si>
  <si>
    <t>Suzuki Ignis</t>
  </si>
  <si>
    <t>Suzuki Jimny</t>
  </si>
  <si>
    <t>Toyota Yaris Cross</t>
  </si>
  <si>
    <t>Volkswagen T-Cross</t>
  </si>
  <si>
    <t>Fiat 500X</t>
  </si>
  <si>
    <t>GWM Haval H2</t>
  </si>
  <si>
    <t>GWM Haval Jolion</t>
  </si>
  <si>
    <t>Honda HR-V</t>
  </si>
  <si>
    <t>Hyundai Kona</t>
  </si>
  <si>
    <t>Jeep Compass</t>
  </si>
  <si>
    <t>Jeep Renegade</t>
  </si>
  <si>
    <t>Kia Niro</t>
  </si>
  <si>
    <t>Kia Seltos</t>
  </si>
  <si>
    <t>Mazda CX-30</t>
  </si>
  <si>
    <t>Mazda MX-30</t>
  </si>
  <si>
    <t>MG ZS</t>
  </si>
  <si>
    <t>Mitsubishi ASX</t>
  </si>
  <si>
    <t>Mitsubishi Eclipse Cross</t>
  </si>
  <si>
    <t>Nissan Qashqai</t>
  </si>
  <si>
    <t>Peugeot 2008</t>
  </si>
  <si>
    <t>Renault Kadjar</t>
  </si>
  <si>
    <t>Skoda Kamiq</t>
  </si>
  <si>
    <t>SsangYong Tivoli XLV</t>
  </si>
  <si>
    <t>Subaru XV</t>
  </si>
  <si>
    <t>Suzuki S-Cross</t>
  </si>
  <si>
    <t>Suzuki Vitara</t>
  </si>
  <si>
    <t>Toyota C-HR</t>
  </si>
  <si>
    <t>Volkswagen T-Roc</t>
  </si>
  <si>
    <t>Audi Q2</t>
  </si>
  <si>
    <t>Audi Q3</t>
  </si>
  <si>
    <t>BMW X1</t>
  </si>
  <si>
    <t>BMW X2</t>
  </si>
  <si>
    <t>Infiniti Q30/QX30</t>
  </si>
  <si>
    <t>Jaguar E-Pace</t>
  </si>
  <si>
    <t>Lexus UX</t>
  </si>
  <si>
    <t>Mercedes-Benz EQA</t>
  </si>
  <si>
    <t>Mercedes-Benz GLA-Class</t>
  </si>
  <si>
    <t>MINI Countryman</t>
  </si>
  <si>
    <t>Volvo XC40</t>
  </si>
  <si>
    <t>Citroen C5 Aircross</t>
  </si>
  <si>
    <t>Ford Escape</t>
  </si>
  <si>
    <t>GWM Haval H6</t>
  </si>
  <si>
    <t>Holden Equinox</t>
  </si>
  <si>
    <t>Honda CR-V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</si>
  <si>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</si>
  <si>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</si>
  <si>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</si>
  <si>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</si>
  <si>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</si>
  <si>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</si>
  <si>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</si>
  <si>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</si>
  <si>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</si>
  <si>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</si>
  <si>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</si>
  <si>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</si>
  <si>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</si>
  <si>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</si>
  <si>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Golf Alltrack</t>
  </si>
  <si>
    <t>Volkswagen Tiguan</t>
  </si>
  <si>
    <t>Alfa Romeo Stelvio</t>
  </si>
  <si>
    <t>Audi Q5</t>
  </si>
  <si>
    <t>BMW X3</t>
  </si>
  <si>
    <t>BMW X4</t>
  </si>
  <si>
    <t>Genesis GV70</t>
  </si>
  <si>
    <t>Land Rover Discovery Sport</t>
  </si>
  <si>
    <t>Land Rover Range Rover Evoque</t>
  </si>
  <si>
    <t>Lexus NX</t>
  </si>
  <si>
    <t>Mercedes-Benz EQC</t>
  </si>
  <si>
    <t>Mercedes-Benz GLB-Class</t>
  </si>
  <si>
    <t>Mercedes-Benz GLC-Class Coupe</t>
  </si>
  <si>
    <t>Mercedes-Benz GLC-Class Wagon</t>
  </si>
  <si>
    <t>Porsche Macan</t>
  </si>
  <si>
    <t>Volvo XC60</t>
  </si>
  <si>
    <t>Ford Endura</t>
  </si>
  <si>
    <t>Ford Everest</t>
  </si>
  <si>
    <t>GWM Haval H9</t>
  </si>
  <si>
    <t>Holden Acadia</t>
  </si>
  <si>
    <t>Holden Trailblazer</t>
  </si>
  <si>
    <t>Hyundai Palisade</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</si>
  <si>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</si>
  <si>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</si>
  <si>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</si>
  <si>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</si>
  <si>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</si>
  <si>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</si>
  <si>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</si>
  <si>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</si>
  <si>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</si>
  <si>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</si>
  <si>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</si>
  <si>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</si>
  <si>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</si>
  <si>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</si>
  <si>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</si>
  <si>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</si>
  <si>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</si>
  <si>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</si>
  <si>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</si>
  <si>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e-tron</t>
  </si>
  <si>
    <t>Audi Q7</t>
  </si>
  <si>
    <t>BMW X5</t>
  </si>
  <si>
    <t>BMW X6</t>
  </si>
  <si>
    <t>Genesis GV80</t>
  </si>
  <si>
    <t>Infiniti QX70</t>
  </si>
  <si>
    <t>Jaguar F-Pace</t>
  </si>
  <si>
    <t>Jaguar I-Pace</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</si>
  <si>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</si>
  <si>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</si>
  <si>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</si>
  <si>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</si>
  <si>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</si>
  <si>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</si>
  <si>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</si>
  <si>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</si>
  <si>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</si>
  <si>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</si>
  <si>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</si>
  <si>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</si>
  <si>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</si>
  <si>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Aston Martin DBX</t>
  </si>
  <si>
    <t>Audi Q8</t>
  </si>
  <si>
    <t>Bentley Bentayga</t>
  </si>
  <si>
    <t>BMW X7</t>
  </si>
  <si>
    <t>Lamborghini Urus</t>
  </si>
  <si>
    <t>Land Rover Discovery</t>
  </si>
  <si>
    <t>Land Rover Range Rover</t>
  </si>
  <si>
    <t>Lexus LX</t>
  </si>
  <si>
    <t>Mercedes-Benz G-Class</t>
  </si>
  <si>
    <t>Mercedes-Benz GLS-Class</t>
  </si>
  <si>
    <t>Mercedes-Benz G-Wagon</t>
  </si>
  <si>
    <t>Rolls-Royce Cullinan</t>
  </si>
  <si>
    <t>Ford Transit Bus</t>
  </si>
  <si>
    <t>Iveco Daily Minibus &lt; 20 Seats</t>
  </si>
  <si>
    <t>LDV Deliver 9 Bus</t>
  </si>
  <si>
    <t>Mercedes-Benz Sprinter Bus</t>
  </si>
  <si>
    <t>Renault Master Bus</t>
  </si>
  <si>
    <t>Toyota Hiace Bus</t>
  </si>
  <si>
    <t>Volkswagen Crafter Bus</t>
  </si>
  <si>
    <t>Toyota Coaster</t>
  </si>
  <si>
    <t>Fiat Doblo</t>
  </si>
  <si>
    <t>Peugeot Partner</t>
  </si>
  <si>
    <t>Renault Kangoo</t>
  </si>
  <si>
    <t>Volkswagen Caddy Van</t>
  </si>
  <si>
    <t>Ford Transit Custom</t>
  </si>
  <si>
    <t>Hyundai iLOAD</t>
  </si>
  <si>
    <t>LDV G10</t>
  </si>
  <si>
    <t>LDV V80</t>
  </si>
  <si>
    <t>Mercedes-Benz Vito</t>
  </si>
  <si>
    <t>Mitsubishi Express</t>
  </si>
  <si>
    <t>Peugeot Expert</t>
  </si>
  <si>
    <t>Renault Trafic</t>
  </si>
  <si>
    <t>Toyota Hiace Van</t>
  </si>
  <si>
    <t>Volkswagen Transporter</t>
  </si>
  <si>
    <t>Ford Ranger 4X2</t>
  </si>
  <si>
    <t>GWM Steed 4X2</t>
  </si>
  <si>
    <t>Holden Colorado 4X2</t>
  </si>
  <si>
    <t>Isuzu Ute D-Max 4X2</t>
  </si>
  <si>
    <t>Mazda BT-50 4X2</t>
  </si>
  <si>
    <t>Mercedes-Benz X-Class 4X2</t>
  </si>
  <si>
    <t>Mitsubishi Triton 4X2</t>
  </si>
  <si>
    <t>Nissan Navara 4X2</t>
  </si>
  <si>
    <t>Toyota Hilux 4X2</t>
  </si>
  <si>
    <t>Volkswagen Amarok 4X2</t>
  </si>
  <si>
    <t>Chevrolet Silverado 1500</t>
  </si>
  <si>
    <t>Ford Ranger 4X4</t>
  </si>
  <si>
    <t>GWM Steed 4X4</t>
  </si>
  <si>
    <t>GWM Ute 4X4</t>
  </si>
  <si>
    <t>Holden Colorado 4X4</t>
  </si>
  <si>
    <t>Isuzu Ute D-Max 4X4</t>
  </si>
  <si>
    <t>Jeep Gladiator</t>
  </si>
  <si>
    <t>LDV T60 4X4</t>
  </si>
  <si>
    <t>Mazda BT-50 4X4</t>
  </si>
  <si>
    <t>Mercedes-Benz G-Wagon CC</t>
  </si>
  <si>
    <t>Mercedes-Benz X-Class 4X4</t>
  </si>
  <si>
    <t>Mitsubishi Triton 4X4</t>
  </si>
  <si>
    <t>Nissan Navara 4X4</t>
  </si>
  <si>
    <t>RAM 1500</t>
  </si>
  <si>
    <t>RAM 2500</t>
  </si>
  <si>
    <t>RAM 3500</t>
  </si>
  <si>
    <t>Ssangyong Musso/Musso XLV 4X4</t>
  </si>
  <si>
    <t>Toyota Hilux 4X4</t>
  </si>
  <si>
    <t>Toyota Landcruiser PU/CC</t>
  </si>
  <si>
    <t>Volkswagen Amarok 4X4</t>
  </si>
  <si>
    <t>Fiat Ducato</t>
  </si>
  <si>
    <t>Ford Transit Heavy</t>
  </si>
  <si>
    <t>Fuso Canter (LD)</t>
  </si>
  <si>
    <t>Hino (LD)</t>
  </si>
  <si>
    <t>Hyundai EX4</t>
  </si>
  <si>
    <t>Hyundai EX8</t>
  </si>
  <si>
    <t>Isuzu N-Series (LD)</t>
  </si>
  <si>
    <t>Iveco C/C (LD)</t>
  </si>
  <si>
    <t>Iveco Van (LD)</t>
  </si>
  <si>
    <t>LDV Deliver 9</t>
  </si>
  <si>
    <t>Mercedes-Benz Sprinter</t>
  </si>
  <si>
    <t>Peugeot Boxer</t>
  </si>
  <si>
    <t>Renault Master</t>
  </si>
  <si>
    <t>Volkswagen Crafter</t>
  </si>
  <si>
    <t>DAF (MD)</t>
  </si>
  <si>
    <t>Dennis Eagle (MD)</t>
  </si>
  <si>
    <t>Fuso Fighter (MD)</t>
  </si>
  <si>
    <t>Hino (MD)</t>
  </si>
  <si>
    <t>Hyundai EX9</t>
  </si>
  <si>
    <t>Hyundai Pavise</t>
  </si>
  <si>
    <t>Isuzu N-Series (MD)</t>
  </si>
  <si>
    <t>Iveco (MD)</t>
  </si>
  <si>
    <t>MAN (MD)</t>
  </si>
  <si>
    <t>Mercedes (MD)</t>
  </si>
  <si>
    <t>UD Trucks (MD)</t>
  </si>
  <si>
    <t>Volvo Truck (MD)</t>
  </si>
  <si>
    <t>DAF (HD)</t>
  </si>
  <si>
    <t>Dennis Eagle (HD)</t>
  </si>
  <si>
    <t>Freightliner (HD)</t>
  </si>
  <si>
    <t>Fuso F-Series (HD)</t>
  </si>
  <si>
    <t>Hino (HD)</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</si>
  <si>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</si>
  <si>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</si>
  <si>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</si>
  <si>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</si>
  <si>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</si>
  <si>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</si>
  <si>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</si>
  <si>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</si>
  <si>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</si>
  <si>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</si>
  <si>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</si>
  <si>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</si>
  <si>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</si>
  <si>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</si>
  <si>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</si>
  <si>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</si>
  <si>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</si>
  <si>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</si>
  <si>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</si>
  <si>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</si>
  <si>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</si>
  <si>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</si>
  <si>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</si>
  <si>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</si>
  <si>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</si>
  <si>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</si>
  <si>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</si>
  <si>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</si>
  <si>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</si>
  <si>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</si>
  <si>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</si>
  <si>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</si>
  <si>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</si>
  <si>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</si>
  <si>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</si>
  <si>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</si>
  <si>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</si>
  <si>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</si>
  <si>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</si>
  <si>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</si>
  <si>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</si>
  <si>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</si>
  <si>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</si>
  <si>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</si>
  <si>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</si>
  <si>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</si>
  <si>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</si>
  <si>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</si>
  <si>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</si>
  <si>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</si>
  <si>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</si>
  <si>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</si>
  <si>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</si>
  <si>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</si>
  <si>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</si>
  <si>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</si>
  <si>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</si>
  <si>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</si>
  <si>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</si>
  <si>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</si>
  <si>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</si>
  <si>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</si>
  <si>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</si>
  <si>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</si>
  <si>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</si>
  <si>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</si>
  <si>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</si>
  <si>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Alpine Total</t>
  </si>
  <si>
    <t>Aston Martin Total</t>
  </si>
  <si>
    <t>Audi Total</t>
  </si>
  <si>
    <t>Bentley Total</t>
  </si>
  <si>
    <t>BMW Total</t>
  </si>
  <si>
    <t>Chevrolet Total</t>
  </si>
  <si>
    <t>Chrysler Total</t>
  </si>
  <si>
    <t>Citroen Total</t>
  </si>
  <si>
    <t>Daf Total</t>
  </si>
  <si>
    <t>Dennis Eagle Total</t>
  </si>
  <si>
    <t>Ferrari Total</t>
  </si>
  <si>
    <t>Fiat Total</t>
  </si>
  <si>
    <t>Fiat Professional Total</t>
  </si>
  <si>
    <t>Ford Total</t>
  </si>
  <si>
    <t>Freightliner Total</t>
  </si>
  <si>
    <t>Fuso Total</t>
  </si>
  <si>
    <t>Genesis Total</t>
  </si>
  <si>
    <t>GWM Total</t>
  </si>
  <si>
    <t>Hino Total</t>
  </si>
  <si>
    <t>Holden Total</t>
  </si>
  <si>
    <t>Honda Total</t>
  </si>
  <si>
    <t>Hyundai Total</t>
  </si>
  <si>
    <t>Hyundai Commercial Vehicles Total</t>
  </si>
  <si>
    <t>Infiniti Total</t>
  </si>
  <si>
    <t>International Total</t>
  </si>
  <si>
    <t>Isuzu Total</t>
  </si>
  <si>
    <t>Isuzu Ute Total</t>
  </si>
  <si>
    <t>Iveco Bus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</si>
  <si>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</si>
  <si>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</si>
  <si>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</si>
  <si>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</si>
  <si>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</si>
  <si>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</si>
  <si>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</si>
  <si>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</si>
  <si>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</si>
  <si>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</si>
  <si>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</si>
  <si>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</si>
  <si>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</si>
  <si>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</si>
  <si>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</si>
  <si>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</si>
  <si>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</si>
  <si>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</si>
  <si>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</si>
  <si>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</si>
  <si>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</si>
  <si>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Nissan Total</t>
  </si>
  <si>
    <t>Peugeot Total</t>
  </si>
  <si>
    <t>Porsche Total</t>
  </si>
  <si>
    <t>RAM Total</t>
  </si>
  <si>
    <t>Renault Total</t>
  </si>
  <si>
    <t>Rolls-Royce Total</t>
  </si>
  <si>
    <t>Scania Total</t>
  </si>
  <si>
    <t>Skoda Total</t>
  </si>
  <si>
    <t>SsangYong Total</t>
  </si>
  <si>
    <t>Subaru Total</t>
  </si>
  <si>
    <t>Suzuki Total</t>
  </si>
  <si>
    <t>Toyota Total</t>
  </si>
  <si>
    <t>UD Trucks Total</t>
  </si>
  <si>
    <t>Volkswagen Total</t>
  </si>
  <si>
    <t>Volvo Car Total</t>
  </si>
  <si>
    <t>Volvo Commercial Total</t>
  </si>
  <si>
    <t>Western Star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</si>
</sst>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3"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
      <b/>
      <sz val="8"/>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75" x14ac:dyDescent="0.2"/>
  <cols>
    <col min="1" max="1" width="2.7109375" customWidth="1"/>
    <col min="2" max="2" width="32.5703125" customWidth="1"/>
    <col min="3" max="4" width="9.5703125" bestFit="1" customWidth="1"/>
    <col min="5" max="6" width="10.140625" customWidth="1"/>
    <col min="7" max="7" width="1.7109375" customWidth="1"/>
    <col min="8" max="8" width="9" bestFit="1" customWidth="1"/>
    <col min="12" max="12" width="2.7109375" customWidth="1"/>
    <col min="15" max="17" width="8.5703125" customWidth="1"/>
  </cols>
  <sheetData>
    <row r="1" spans="1:12" ht="45.75" customHeight="1" x14ac:dyDescent="0.2">
      <c r="A1" s="182" t="s">
        <v>98</v>
      </c>
      <c r="B1" s="183"/>
      <c r="C1" s="183"/>
      <c r="D1" s="183"/>
      <c r="E1" s="183"/>
      <c r="F1" s="183"/>
      <c r="G1" s="183"/>
      <c r="H1" s="183"/>
      <c r="I1" s="183"/>
      <c r="J1" s="184"/>
      <c r="K1" s="184"/>
      <c r="L1" s="184"/>
    </row>
    <row r="2" spans="1:12" ht="244.5" customHeight="1" x14ac:dyDescent="0.2">
      <c r="A2" s="185"/>
      <c r="B2" s="185"/>
      <c r="C2" s="185"/>
      <c r="D2" s="185"/>
      <c r="E2" s="185"/>
      <c r="F2" s="185"/>
      <c r="G2" s="185"/>
      <c r="H2" s="185"/>
      <c r="I2" s="185"/>
      <c r="J2" s="184"/>
      <c r="K2" s="184"/>
      <c r="L2" s="184"/>
    </row>
    <row r="3" spans="1:12" ht="18" x14ac:dyDescent="0.25">
      <c r="A3" s="191" t="s">
        <v>24</v>
      </c>
      <c r="B3" s="192"/>
      <c r="C3" s="192"/>
      <c r="D3" s="192"/>
      <c r="E3" s="192"/>
      <c r="F3" s="192"/>
      <c r="G3" s="192"/>
      <c r="H3" s="192"/>
      <c r="I3" s="192"/>
      <c r="J3" s="192"/>
      <c r="K3" s="192"/>
      <c r="L3" s="192"/>
    </row>
    <row r="4" spans="1:12" ht="39.950000000000003" customHeight="1" x14ac:dyDescent="0.25">
      <c r="A4" s="128"/>
      <c r="B4" s="129"/>
      <c r="C4" s="129"/>
      <c r="D4" s="129"/>
      <c r="E4" s="129"/>
      <c r="F4" s="129"/>
      <c r="G4" s="129"/>
      <c r="H4" s="129"/>
      <c r="I4" s="129"/>
      <c r="J4" s="129"/>
      <c r="K4" s="129"/>
      <c r="L4" s="129"/>
    </row>
    <row r="5" spans="1:12" s="89" customFormat="1" ht="39.75" customHeight="1" x14ac:dyDescent="0.2">
      <c r="A5" s="186" t="s">
        <v>23</v>
      </c>
      <c r="B5" s="186"/>
      <c r="C5" s="186"/>
      <c r="D5" s="186"/>
      <c r="E5" s="186"/>
      <c r="F5" s="186"/>
      <c r="G5" s="186"/>
      <c r="H5" s="186"/>
      <c r="I5" s="186"/>
      <c r="J5" s="187"/>
      <c r="K5" s="187"/>
      <c r="L5" s="187"/>
    </row>
    <row r="6" spans="1:12" s="89" customFormat="1" ht="39.950000000000003" customHeight="1" x14ac:dyDescent="0.2">
      <c r="A6" s="93"/>
      <c r="B6" s="93"/>
      <c r="C6" s="93"/>
      <c r="D6" s="93"/>
      <c r="E6" s="93"/>
      <c r="F6" s="93"/>
      <c r="G6" s="93"/>
      <c r="H6" s="93"/>
      <c r="I6" s="93"/>
      <c r="J6" s="90"/>
      <c r="K6" s="90"/>
      <c r="L6" s="90"/>
    </row>
    <row r="7" spans="1:12" s="89" customFormat="1" ht="39.75" customHeight="1" x14ac:dyDescent="0.2">
      <c r="A7" s="188" t="s">
        <v>99</v>
      </c>
      <c r="B7" s="189"/>
      <c r="C7" s="189"/>
      <c r="D7" s="189"/>
      <c r="E7" s="189"/>
      <c r="F7" s="189"/>
      <c r="G7" s="189"/>
      <c r="H7" s="189"/>
      <c r="I7" s="189"/>
      <c r="J7" s="190"/>
      <c r="K7" s="190"/>
      <c r="L7" s="190"/>
    </row>
    <row r="8" spans="1:12" s="89" customFormat="1" ht="39.75" customHeight="1" x14ac:dyDescent="0.2">
      <c r="A8" s="91"/>
      <c r="B8" s="92"/>
      <c r="C8" s="92"/>
      <c r="D8" s="92"/>
      <c r="E8" s="92"/>
      <c r="F8" s="92"/>
      <c r="G8" s="92"/>
      <c r="H8" s="92"/>
      <c r="I8" s="92"/>
      <c r="J8" s="90"/>
      <c r="K8" s="90"/>
      <c r="L8" s="90"/>
    </row>
    <row r="9" spans="1:12" s="89" customFormat="1" ht="14.25" customHeight="1" x14ac:dyDescent="0.2">
      <c r="A9" s="91"/>
      <c r="B9" s="92"/>
      <c r="C9" s="92"/>
      <c r="D9" s="92"/>
      <c r="E9" s="92"/>
      <c r="F9" s="92"/>
      <c r="G9" s="92"/>
      <c r="H9" s="92"/>
      <c r="I9" s="92"/>
      <c r="J9" s="90"/>
      <c r="K9" s="90"/>
      <c r="L9" s="90"/>
    </row>
    <row r="10" spans="1:12" s="89" customFormat="1" ht="14.25" customHeight="1" x14ac:dyDescent="0.2">
      <c r="A10" s="91"/>
      <c r="B10" s="92"/>
      <c r="C10" s="92"/>
      <c r="D10" s="92"/>
      <c r="E10" s="92"/>
      <c r="F10" s="92"/>
      <c r="G10" s="92"/>
      <c r="H10" s="92"/>
      <c r="I10" s="92"/>
      <c r="J10" s="90"/>
      <c r="K10" s="90"/>
      <c r="L10" s="90"/>
    </row>
    <row r="11" spans="1:12" s="89" customFormat="1" ht="12.75" customHeight="1" x14ac:dyDescent="0.2">
      <c r="A11" s="91"/>
      <c r="B11" s="92"/>
      <c r="C11" s="92"/>
      <c r="D11" s="92"/>
      <c r="E11" s="92"/>
      <c r="F11" s="92"/>
      <c r="G11" s="92"/>
      <c r="H11" s="92"/>
      <c r="I11" s="92"/>
      <c r="J11" s="90"/>
      <c r="K11" s="90"/>
      <c r="L11" s="90"/>
    </row>
    <row r="12" spans="1:12" ht="15" x14ac:dyDescent="0.2">
      <c r="A12" s="99"/>
      <c r="B12" s="102"/>
      <c r="C12" s="193" t="s">
        <v>1</v>
      </c>
      <c r="D12" s="194"/>
      <c r="E12" s="193" t="s">
        <v>2</v>
      </c>
      <c r="F12" s="194"/>
      <c r="G12" s="103"/>
      <c r="H12" s="193" t="s">
        <v>3</v>
      </c>
      <c r="I12" s="195"/>
      <c r="J12" s="195"/>
      <c r="K12" s="194"/>
      <c r="L12" s="99"/>
    </row>
    <row r="13" spans="1:12" ht="15" x14ac:dyDescent="0.2">
      <c r="A13" s="99"/>
      <c r="B13" s="119" t="s">
        <v>0</v>
      </c>
      <c r="C13" s="130">
        <f>VALUE(RIGHT(A7, 4))</f>
        <v>2021</v>
      </c>
      <c r="D13" s="131">
        <f>C13-1</f>
        <v>2020</v>
      </c>
      <c r="E13" s="130">
        <f>C13</f>
        <v>2021</v>
      </c>
      <c r="F13" s="131">
        <f>D13</f>
        <v>2020</v>
      </c>
      <c r="G13" s="132"/>
      <c r="H13" s="130" t="s">
        <v>4</v>
      </c>
      <c r="I13" s="131" t="s">
        <v>2</v>
      </c>
      <c r="J13" s="130" t="s">
        <v>4</v>
      </c>
      <c r="K13" s="131" t="s">
        <v>2</v>
      </c>
      <c r="L13" s="99"/>
    </row>
    <row r="14" spans="1:12" ht="15" x14ac:dyDescent="0.2">
      <c r="A14" s="99"/>
      <c r="B14" s="104"/>
      <c r="C14" s="105"/>
      <c r="D14" s="106"/>
      <c r="E14" s="105"/>
      <c r="F14" s="106"/>
      <c r="G14" s="107"/>
      <c r="H14" s="105"/>
      <c r="I14" s="106"/>
      <c r="J14" s="105"/>
      <c r="K14" s="106"/>
      <c r="L14" s="99"/>
    </row>
    <row r="15" spans="1:12" ht="15" x14ac:dyDescent="0.2">
      <c r="A15" s="99"/>
      <c r="B15" s="108" t="s">
        <v>100</v>
      </c>
      <c r="C15" s="109">
        <v>1681</v>
      </c>
      <c r="D15" s="110">
        <v>1945</v>
      </c>
      <c r="E15" s="109">
        <v>8984</v>
      </c>
      <c r="F15" s="110">
        <v>11003</v>
      </c>
      <c r="G15" s="111"/>
      <c r="H15" s="109">
        <f t="shared" ref="H15:H22" si="0">C15-D15</f>
        <v>-264</v>
      </c>
      <c r="I15" s="110">
        <f t="shared" ref="I15:I22" si="1">E15-F15</f>
        <v>-2019</v>
      </c>
      <c r="J15" s="112">
        <f t="shared" ref="J15:J22" si="2">IF(D15=0, "-", IF(H15/D15&lt;10, H15/D15, "&gt;999%"))</f>
        <v>-0.13573264781491001</v>
      </c>
      <c r="K15" s="113">
        <f t="shared" ref="K15:K22" si="3">IF(F15=0, "-", IF(I15/F15&lt;10, I15/F15, "&gt;999%"))</f>
        <v>-0.18349541034263384</v>
      </c>
      <c r="L15" s="99"/>
    </row>
    <row r="16" spans="1:12" ht="15" x14ac:dyDescent="0.2">
      <c r="A16" s="99"/>
      <c r="B16" s="108" t="s">
        <v>101</v>
      </c>
      <c r="C16" s="109">
        <v>34633</v>
      </c>
      <c r="D16" s="110">
        <v>34898</v>
      </c>
      <c r="E16" s="109">
        <v>181900</v>
      </c>
      <c r="F16" s="110">
        <v>140902</v>
      </c>
      <c r="G16" s="111"/>
      <c r="H16" s="109">
        <f t="shared" si="0"/>
        <v>-265</v>
      </c>
      <c r="I16" s="110">
        <f t="shared" si="1"/>
        <v>40998</v>
      </c>
      <c r="J16" s="112">
        <f t="shared" si="2"/>
        <v>-7.5935583701071691E-3</v>
      </c>
      <c r="K16" s="113">
        <f t="shared" si="3"/>
        <v>0.29096819065733631</v>
      </c>
      <c r="L16" s="99"/>
    </row>
    <row r="17" spans="1:12" ht="15" x14ac:dyDescent="0.2">
      <c r="A17" s="99"/>
      <c r="B17" s="108" t="s">
        <v>102</v>
      </c>
      <c r="C17" s="109">
        <v>959</v>
      </c>
      <c r="D17" s="110">
        <v>841</v>
      </c>
      <c r="E17" s="109">
        <v>5197</v>
      </c>
      <c r="F17" s="110">
        <v>3518</v>
      </c>
      <c r="G17" s="111"/>
      <c r="H17" s="109">
        <f t="shared" si="0"/>
        <v>118</v>
      </c>
      <c r="I17" s="110">
        <f t="shared" si="1"/>
        <v>1679</v>
      </c>
      <c r="J17" s="112">
        <f t="shared" si="2"/>
        <v>0.14030915576694411</v>
      </c>
      <c r="K17" s="113">
        <f t="shared" si="3"/>
        <v>0.47725980670835705</v>
      </c>
      <c r="L17" s="99"/>
    </row>
    <row r="18" spans="1:12" ht="15" x14ac:dyDescent="0.2">
      <c r="A18" s="99"/>
      <c r="B18" s="108" t="s">
        <v>103</v>
      </c>
      <c r="C18" s="109">
        <v>25321</v>
      </c>
      <c r="D18" s="110">
        <v>24634</v>
      </c>
      <c r="E18" s="109">
        <v>122849</v>
      </c>
      <c r="F18" s="110">
        <v>91758</v>
      </c>
      <c r="G18" s="111"/>
      <c r="H18" s="109">
        <f t="shared" si="0"/>
        <v>687</v>
      </c>
      <c r="I18" s="110">
        <f t="shared" si="1"/>
        <v>31091</v>
      </c>
      <c r="J18" s="112">
        <f t="shared" si="2"/>
        <v>2.7888284484858326E-2</v>
      </c>
      <c r="K18" s="113">
        <f t="shared" si="3"/>
        <v>0.33883694064822684</v>
      </c>
      <c r="L18" s="99"/>
    </row>
    <row r="19" spans="1:12" ht="15" x14ac:dyDescent="0.2">
      <c r="A19" s="99"/>
      <c r="B19" s="108" t="s">
        <v>104</v>
      </c>
      <c r="C19" s="109">
        <v>6802</v>
      </c>
      <c r="D19" s="110">
        <v>7200</v>
      </c>
      <c r="E19" s="109">
        <v>36274</v>
      </c>
      <c r="F19" s="110">
        <v>28087</v>
      </c>
      <c r="G19" s="111"/>
      <c r="H19" s="109">
        <f t="shared" si="0"/>
        <v>-398</v>
      </c>
      <c r="I19" s="110">
        <f t="shared" si="1"/>
        <v>8187</v>
      </c>
      <c r="J19" s="112">
        <f t="shared" si="2"/>
        <v>-5.527777777777778E-2</v>
      </c>
      <c r="K19" s="113">
        <f t="shared" si="3"/>
        <v>0.29148716488054971</v>
      </c>
      <c r="L19" s="99"/>
    </row>
    <row r="20" spans="1:12" ht="15" x14ac:dyDescent="0.2">
      <c r="A20" s="99"/>
      <c r="B20" s="108" t="s">
        <v>105</v>
      </c>
      <c r="C20" s="109">
        <v>1899</v>
      </c>
      <c r="D20" s="110">
        <v>1688</v>
      </c>
      <c r="E20" s="109">
        <v>9507</v>
      </c>
      <c r="F20" s="110">
        <v>6993</v>
      </c>
      <c r="G20" s="111"/>
      <c r="H20" s="109">
        <f t="shared" si="0"/>
        <v>211</v>
      </c>
      <c r="I20" s="110">
        <f t="shared" si="1"/>
        <v>2514</v>
      </c>
      <c r="J20" s="112">
        <f t="shared" si="2"/>
        <v>0.125</v>
      </c>
      <c r="K20" s="113">
        <f t="shared" si="3"/>
        <v>0.35950235950235948</v>
      </c>
      <c r="L20" s="99"/>
    </row>
    <row r="21" spans="1:12" ht="15" x14ac:dyDescent="0.2">
      <c r="A21" s="99"/>
      <c r="B21" s="108" t="s">
        <v>106</v>
      </c>
      <c r="C21" s="109">
        <v>29332</v>
      </c>
      <c r="D21" s="110">
        <v>29302</v>
      </c>
      <c r="E21" s="109">
        <v>146231</v>
      </c>
      <c r="F21" s="110">
        <v>119606</v>
      </c>
      <c r="G21" s="111"/>
      <c r="H21" s="109">
        <f t="shared" si="0"/>
        <v>30</v>
      </c>
      <c r="I21" s="110">
        <f t="shared" si="1"/>
        <v>26625</v>
      </c>
      <c r="J21" s="112">
        <f t="shared" si="2"/>
        <v>1.0238208995972972E-3</v>
      </c>
      <c r="K21" s="113">
        <f t="shared" si="3"/>
        <v>0.22260588933665534</v>
      </c>
      <c r="L21" s="99"/>
    </row>
    <row r="22" spans="1:12" ht="15" x14ac:dyDescent="0.2">
      <c r="A22" s="99"/>
      <c r="B22" s="108" t="s">
        <v>107</v>
      </c>
      <c r="C22" s="109">
        <v>10037</v>
      </c>
      <c r="D22" s="110">
        <v>9726</v>
      </c>
      <c r="E22" s="109">
        <v>56526</v>
      </c>
      <c r="F22" s="110">
        <v>40548</v>
      </c>
      <c r="G22" s="111"/>
      <c r="H22" s="109">
        <f t="shared" si="0"/>
        <v>311</v>
      </c>
      <c r="I22" s="110">
        <f t="shared" si="1"/>
        <v>15978</v>
      </c>
      <c r="J22" s="112">
        <f t="shared" si="2"/>
        <v>3.1976146411680034E-2</v>
      </c>
      <c r="K22" s="113">
        <f t="shared" si="3"/>
        <v>0.39405149452500737</v>
      </c>
      <c r="L22" s="99"/>
    </row>
    <row r="23" spans="1:12" ht="15" x14ac:dyDescent="0.2">
      <c r="A23" s="99"/>
      <c r="B23" s="108"/>
      <c r="C23" s="114"/>
      <c r="D23" s="115"/>
      <c r="E23" s="114"/>
      <c r="F23" s="115"/>
      <c r="G23" s="116"/>
      <c r="H23" s="114"/>
      <c r="I23" s="115"/>
      <c r="J23" s="117"/>
      <c r="K23" s="118"/>
      <c r="L23" s="99"/>
    </row>
    <row r="24" spans="1:12" s="43" customFormat="1" ht="15.75" x14ac:dyDescent="0.25">
      <c r="A24" s="100"/>
      <c r="B24" s="119" t="s">
        <v>5</v>
      </c>
      <c r="C24" s="120">
        <f>SUM(C15:C23)</f>
        <v>110664</v>
      </c>
      <c r="D24" s="121">
        <f>SUM(D15:D23)</f>
        <v>110234</v>
      </c>
      <c r="E24" s="120">
        <f>SUM(E15:E23)</f>
        <v>567468</v>
      </c>
      <c r="F24" s="121">
        <f>SUM(F15:F23)</f>
        <v>442415</v>
      </c>
      <c r="G24" s="122"/>
      <c r="H24" s="120">
        <f>SUM(H15:H23)</f>
        <v>430</v>
      </c>
      <c r="I24" s="121">
        <f>SUM(I15:I23)</f>
        <v>125053</v>
      </c>
      <c r="J24" s="123">
        <f>IF(D24=0, 0, H24/D24)</f>
        <v>3.9007928588275852E-3</v>
      </c>
      <c r="K24" s="124">
        <f>IF(F24=0, 0, I24/F24)</f>
        <v>0.2826599459783235</v>
      </c>
      <c r="L24" s="101"/>
    </row>
    <row r="25" spans="1:12" s="43" customFormat="1" x14ac:dyDescent="0.2">
      <c r="A25" s="94"/>
      <c r="B25" s="95"/>
      <c r="C25" s="96"/>
      <c r="D25" s="96"/>
      <c r="E25" s="96"/>
      <c r="F25" s="96"/>
      <c r="G25" s="96"/>
      <c r="H25" s="96"/>
      <c r="I25" s="96"/>
      <c r="J25" s="97"/>
      <c r="K25" s="97"/>
    </row>
    <row r="26" spans="1:12" s="43" customFormat="1" x14ac:dyDescent="0.2">
      <c r="A26" s="94"/>
      <c r="B26" s="94"/>
      <c r="C26" s="98"/>
      <c r="D26" s="98"/>
      <c r="E26" s="98"/>
      <c r="F26" s="98"/>
      <c r="G26" s="98"/>
      <c r="H26" s="98"/>
      <c r="I26" s="98"/>
      <c r="J26" s="97"/>
      <c r="K26" s="97"/>
    </row>
    <row r="27" spans="1:12" s="43" customFormat="1" ht="14.25" x14ac:dyDescent="0.2">
      <c r="A27" s="94"/>
      <c r="B27" s="125"/>
      <c r="C27" s="98"/>
      <c r="D27" s="98"/>
      <c r="E27" s="98"/>
      <c r="F27" s="98"/>
      <c r="G27" s="98"/>
      <c r="H27" s="98"/>
      <c r="I27" s="98"/>
      <c r="J27" s="97"/>
      <c r="K27" s="97"/>
    </row>
    <row r="28" spans="1:12" s="43" customFormat="1" ht="14.25" x14ac:dyDescent="0.2">
      <c r="A28" s="94"/>
      <c r="B28" s="125"/>
      <c r="C28" s="98"/>
      <c r="D28" s="98"/>
      <c r="E28" s="98"/>
      <c r="F28" s="98"/>
      <c r="G28" s="98"/>
      <c r="H28" s="98"/>
      <c r="I28" s="98"/>
      <c r="J28" s="97"/>
      <c r="K28" s="97"/>
    </row>
    <row r="29" spans="1:12" s="43" customFormat="1" ht="14.25" x14ac:dyDescent="0.2">
      <c r="A29" s="94"/>
      <c r="B29" s="125"/>
      <c r="C29" s="98"/>
      <c r="D29" s="98"/>
      <c r="E29" s="98"/>
      <c r="F29" s="98"/>
      <c r="G29" s="98"/>
      <c r="H29" s="98"/>
      <c r="I29" s="98"/>
      <c r="J29" s="97"/>
      <c r="K29" s="97"/>
    </row>
    <row r="30" spans="1:12" s="43" customFormat="1" ht="14.25" x14ac:dyDescent="0.2">
      <c r="A30" s="94"/>
      <c r="B30" s="125"/>
      <c r="C30" s="98"/>
      <c r="D30" s="98"/>
      <c r="E30" s="98"/>
      <c r="F30" s="98"/>
      <c r="G30" s="98"/>
      <c r="H30" s="98"/>
      <c r="I30" s="98"/>
      <c r="J30" s="97"/>
      <c r="K30" s="97"/>
    </row>
    <row r="31" spans="1:12" s="43" customFormat="1" x14ac:dyDescent="0.2">
      <c r="A31" s="94"/>
      <c r="C31" s="98"/>
      <c r="D31" s="98"/>
      <c r="E31" s="98"/>
      <c r="F31" s="98"/>
      <c r="G31" s="98"/>
      <c r="H31" s="98"/>
      <c r="I31" s="98"/>
      <c r="J31" s="97"/>
      <c r="K31" s="97"/>
    </row>
    <row r="32" spans="1:12" s="43" customFormat="1" x14ac:dyDescent="0.2">
      <c r="A32" s="94"/>
      <c r="C32" s="98"/>
      <c r="D32" s="98"/>
      <c r="E32" s="98"/>
      <c r="F32" s="98"/>
      <c r="G32" s="98"/>
      <c r="H32" s="98"/>
      <c r="I32" s="98"/>
      <c r="J32" s="97"/>
      <c r="K32" s="97"/>
    </row>
    <row r="33" spans="1:15" s="43" customFormat="1" x14ac:dyDescent="0.2">
      <c r="A33" s="94"/>
      <c r="B33" s="94"/>
      <c r="C33" s="98"/>
      <c r="D33" s="98"/>
      <c r="E33" s="98"/>
      <c r="F33" s="98"/>
      <c r="G33" s="98"/>
      <c r="H33" s="98"/>
      <c r="I33" s="98"/>
      <c r="J33" s="97"/>
      <c r="K33" s="97"/>
    </row>
    <row r="34" spans="1:15" s="43" customFormat="1" x14ac:dyDescent="0.2">
      <c r="A34" s="94"/>
      <c r="B34" s="94"/>
      <c r="C34" s="98"/>
      <c r="D34" s="98"/>
      <c r="E34" s="98"/>
      <c r="F34" s="98"/>
      <c r="G34" s="98"/>
      <c r="H34" s="98"/>
      <c r="I34" s="98"/>
      <c r="J34" s="97"/>
      <c r="K34" s="97"/>
    </row>
    <row r="35" spans="1:15" s="43" customFormat="1" x14ac:dyDescent="0.2">
      <c r="A35" s="94"/>
      <c r="B35" s="94"/>
      <c r="C35" s="98"/>
      <c r="D35" s="98"/>
      <c r="E35" s="98"/>
      <c r="F35" s="98"/>
      <c r="G35" s="98"/>
      <c r="H35" s="98"/>
      <c r="I35" s="98"/>
      <c r="J35" s="97"/>
      <c r="K35" s="97"/>
      <c r="O35" s="137"/>
    </row>
    <row r="36" spans="1:15" ht="12.75" customHeight="1" x14ac:dyDescent="0.2">
      <c r="A36" s="185"/>
      <c r="B36" s="185"/>
      <c r="C36" s="185"/>
      <c r="D36" s="185"/>
      <c r="E36" s="185"/>
      <c r="F36" s="185"/>
      <c r="G36" s="185"/>
      <c r="H36" s="185"/>
      <c r="I36" s="185"/>
    </row>
    <row r="37" spans="1:15" s="90" customFormat="1" ht="29.25" customHeight="1" x14ac:dyDescent="0.2">
      <c r="A37" s="127"/>
      <c r="B37" s="179" t="s">
        <v>108</v>
      </c>
      <c r="C37" s="180"/>
      <c r="D37" s="180"/>
      <c r="E37" s="180"/>
      <c r="F37" s="180"/>
      <c r="G37" s="180"/>
      <c r="H37" s="180"/>
      <c r="I37" s="180"/>
      <c r="J37" s="180"/>
      <c r="K37" s="180"/>
      <c r="L37" s="135"/>
    </row>
    <row r="38" spans="1:15" s="90" customFormat="1" ht="29.25" customHeight="1" x14ac:dyDescent="0.2">
      <c r="A38" s="126"/>
      <c r="B38" s="180"/>
      <c r="C38" s="180"/>
      <c r="D38" s="180"/>
      <c r="E38" s="180"/>
      <c r="F38" s="180"/>
      <c r="G38" s="180"/>
      <c r="H38" s="180"/>
      <c r="I38" s="180"/>
      <c r="J38" s="180"/>
      <c r="K38" s="180"/>
      <c r="L38" s="135"/>
    </row>
    <row r="39" spans="1:15" s="90" customFormat="1" ht="29.25" customHeight="1" x14ac:dyDescent="0.2">
      <c r="A39" s="126"/>
      <c r="B39" s="180"/>
      <c r="C39" s="180"/>
      <c r="D39" s="180"/>
      <c r="E39" s="180"/>
      <c r="F39" s="180"/>
      <c r="G39" s="180"/>
      <c r="H39" s="180"/>
      <c r="I39" s="180"/>
      <c r="J39" s="180"/>
      <c r="K39" s="180"/>
      <c r="L39" s="136"/>
    </row>
    <row r="40" spans="1:15" s="90" customFormat="1" ht="29.25" customHeight="1" x14ac:dyDescent="0.2">
      <c r="A40" s="134"/>
      <c r="B40" s="181"/>
      <c r="C40" s="181"/>
      <c r="D40" s="181"/>
      <c r="E40" s="181"/>
      <c r="F40" s="181"/>
      <c r="G40" s="181"/>
      <c r="H40" s="181"/>
      <c r="I40" s="181"/>
      <c r="J40" s="181"/>
      <c r="K40" s="181"/>
      <c r="L40" s="133"/>
    </row>
    <row r="44" spans="1:15" x14ac:dyDescent="0.2">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207"/>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164" t="s">
        <v>120</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120</v>
      </c>
      <c r="B6" s="61" t="s">
        <v>12</v>
      </c>
      <c r="C6" s="62" t="s">
        <v>13</v>
      </c>
      <c r="D6" s="61" t="s">
        <v>12</v>
      </c>
      <c r="E6" s="63" t="s">
        <v>13</v>
      </c>
      <c r="F6" s="62" t="s">
        <v>12</v>
      </c>
      <c r="G6" s="62" t="s">
        <v>13</v>
      </c>
      <c r="H6" s="61" t="s">
        <v>12</v>
      </c>
      <c r="I6" s="63" t="s">
        <v>13</v>
      </c>
      <c r="J6" s="61"/>
      <c r="K6" s="63"/>
    </row>
    <row r="7" spans="1:11" x14ac:dyDescent="0.2">
      <c r="A7" s="7" t="s">
        <v>358</v>
      </c>
      <c r="B7" s="65">
        <v>0</v>
      </c>
      <c r="C7" s="34">
        <f>IF(B23=0, "-", B7/B23)</f>
        <v>0</v>
      </c>
      <c r="D7" s="65">
        <v>3</v>
      </c>
      <c r="E7" s="9">
        <f>IF(D23=0, "-", D7/D23)</f>
        <v>5.272407732864675E-3</v>
      </c>
      <c r="F7" s="81">
        <v>1</v>
      </c>
      <c r="G7" s="34">
        <f>IF(F23=0, "-", F7/F23)</f>
        <v>1.2795905310300704E-4</v>
      </c>
      <c r="H7" s="65">
        <v>8</v>
      </c>
      <c r="I7" s="9">
        <f>IF(H23=0, "-", H7/H23)</f>
        <v>2.4330900243309003E-3</v>
      </c>
      <c r="J7" s="8">
        <f t="shared" ref="J7:J21" si="0">IF(D7=0, "-", IF((B7-D7)/D7&lt;10, (B7-D7)/D7, "&gt;999%"))</f>
        <v>-1</v>
      </c>
      <c r="K7" s="9">
        <f t="shared" ref="K7:K21" si="1">IF(H7=0, "-", IF((F7-H7)/H7&lt;10, (F7-H7)/H7, "&gt;999%"))</f>
        <v>-0.875</v>
      </c>
    </row>
    <row r="8" spans="1:11" x14ac:dyDescent="0.2">
      <c r="A8" s="7" t="s">
        <v>359</v>
      </c>
      <c r="B8" s="65">
        <v>0</v>
      </c>
      <c r="C8" s="34">
        <f>IF(B23=0, "-", B8/B23)</f>
        <v>0</v>
      </c>
      <c r="D8" s="65">
        <v>0</v>
      </c>
      <c r="E8" s="9">
        <f>IF(D23=0, "-", D8/D23)</f>
        <v>0</v>
      </c>
      <c r="F8" s="81">
        <v>0</v>
      </c>
      <c r="G8" s="34">
        <f>IF(F23=0, "-", F8/F23)</f>
        <v>0</v>
      </c>
      <c r="H8" s="65">
        <v>2</v>
      </c>
      <c r="I8" s="9">
        <f>IF(H23=0, "-", H8/H23)</f>
        <v>6.0827250608272508E-4</v>
      </c>
      <c r="J8" s="8" t="str">
        <f t="shared" si="0"/>
        <v>-</v>
      </c>
      <c r="K8" s="9">
        <f t="shared" si="1"/>
        <v>-1</v>
      </c>
    </row>
    <row r="9" spans="1:11" x14ac:dyDescent="0.2">
      <c r="A9" s="7" t="s">
        <v>360</v>
      </c>
      <c r="B9" s="65">
        <v>0</v>
      </c>
      <c r="C9" s="34">
        <f>IF(B23=0, "-", B9/B23)</f>
        <v>0</v>
      </c>
      <c r="D9" s="65">
        <v>0</v>
      </c>
      <c r="E9" s="9">
        <f>IF(D23=0, "-", D9/D23)</f>
        <v>0</v>
      </c>
      <c r="F9" s="81">
        <v>0</v>
      </c>
      <c r="G9" s="34">
        <f>IF(F23=0, "-", F9/F23)</f>
        <v>0</v>
      </c>
      <c r="H9" s="65">
        <v>9</v>
      </c>
      <c r="I9" s="9">
        <f>IF(H23=0, "-", H9/H23)</f>
        <v>2.7372262773722629E-3</v>
      </c>
      <c r="J9" s="8" t="str">
        <f t="shared" si="0"/>
        <v>-</v>
      </c>
      <c r="K9" s="9">
        <f t="shared" si="1"/>
        <v>-1</v>
      </c>
    </row>
    <row r="10" spans="1:11" x14ac:dyDescent="0.2">
      <c r="A10" s="7" t="s">
        <v>361</v>
      </c>
      <c r="B10" s="65">
        <v>150</v>
      </c>
      <c r="C10" s="34">
        <f>IF(B23=0, "-", B10/B23)</f>
        <v>0.10838150289017341</v>
      </c>
      <c r="D10" s="65">
        <v>0</v>
      </c>
      <c r="E10" s="9">
        <f>IF(D23=0, "-", D10/D23)</f>
        <v>0</v>
      </c>
      <c r="F10" s="81">
        <v>852</v>
      </c>
      <c r="G10" s="34">
        <f>IF(F23=0, "-", F10/F23)</f>
        <v>0.109021113243762</v>
      </c>
      <c r="H10" s="65">
        <v>0</v>
      </c>
      <c r="I10" s="9">
        <f>IF(H23=0, "-", H10/H23)</f>
        <v>0</v>
      </c>
      <c r="J10" s="8" t="str">
        <f t="shared" si="0"/>
        <v>-</v>
      </c>
      <c r="K10" s="9" t="str">
        <f t="shared" si="1"/>
        <v>-</v>
      </c>
    </row>
    <row r="11" spans="1:11" x14ac:dyDescent="0.2">
      <c r="A11" s="7" t="s">
        <v>362</v>
      </c>
      <c r="B11" s="65">
        <v>0</v>
      </c>
      <c r="C11" s="34">
        <f>IF(B23=0, "-", B11/B23)</f>
        <v>0</v>
      </c>
      <c r="D11" s="65">
        <v>50</v>
      </c>
      <c r="E11" s="9">
        <f>IF(D23=0, "-", D11/D23)</f>
        <v>8.7873462214411252E-2</v>
      </c>
      <c r="F11" s="81">
        <v>0</v>
      </c>
      <c r="G11" s="34">
        <f>IF(F23=0, "-", F11/F23)</f>
        <v>0</v>
      </c>
      <c r="H11" s="65">
        <v>700</v>
      </c>
      <c r="I11" s="9">
        <f>IF(H23=0, "-", H11/H23)</f>
        <v>0.21289537712895376</v>
      </c>
      <c r="J11" s="8">
        <f t="shared" si="0"/>
        <v>-1</v>
      </c>
      <c r="K11" s="9">
        <f t="shared" si="1"/>
        <v>-1</v>
      </c>
    </row>
    <row r="12" spans="1:11" x14ac:dyDescent="0.2">
      <c r="A12" s="7" t="s">
        <v>363</v>
      </c>
      <c r="B12" s="65">
        <v>177</v>
      </c>
      <c r="C12" s="34">
        <f>IF(B23=0, "-", B12/B23)</f>
        <v>0.12789017341040462</v>
      </c>
      <c r="D12" s="65">
        <v>96</v>
      </c>
      <c r="E12" s="9">
        <f>IF(D23=0, "-", D12/D23)</f>
        <v>0.1687170474516696</v>
      </c>
      <c r="F12" s="81">
        <v>766</v>
      </c>
      <c r="G12" s="34">
        <f>IF(F23=0, "-", F12/F23)</f>
        <v>9.8016634676903386E-2</v>
      </c>
      <c r="H12" s="65">
        <v>431</v>
      </c>
      <c r="I12" s="9">
        <f>IF(H23=0, "-", H12/H23)</f>
        <v>0.13108272506082724</v>
      </c>
      <c r="J12" s="8">
        <f t="shared" si="0"/>
        <v>0.84375</v>
      </c>
      <c r="K12" s="9">
        <f t="shared" si="1"/>
        <v>0.77726218097447797</v>
      </c>
    </row>
    <row r="13" spans="1:11" x14ac:dyDescent="0.2">
      <c r="A13" s="7" t="s">
        <v>364</v>
      </c>
      <c r="B13" s="65">
        <v>210</v>
      </c>
      <c r="C13" s="34">
        <f>IF(B23=0, "-", B13/B23)</f>
        <v>0.15173410404624277</v>
      </c>
      <c r="D13" s="65">
        <v>0</v>
      </c>
      <c r="E13" s="9">
        <f>IF(D23=0, "-", D13/D23)</f>
        <v>0</v>
      </c>
      <c r="F13" s="81">
        <v>998</v>
      </c>
      <c r="G13" s="34">
        <f>IF(F23=0, "-", F13/F23)</f>
        <v>0.12770313499680103</v>
      </c>
      <c r="H13" s="65">
        <v>0</v>
      </c>
      <c r="I13" s="9">
        <f>IF(H23=0, "-", H13/H23)</f>
        <v>0</v>
      </c>
      <c r="J13" s="8" t="str">
        <f t="shared" si="0"/>
        <v>-</v>
      </c>
      <c r="K13" s="9" t="str">
        <f t="shared" si="1"/>
        <v>-</v>
      </c>
    </row>
    <row r="14" spans="1:11" x14ac:dyDescent="0.2">
      <c r="A14" s="7" t="s">
        <v>365</v>
      </c>
      <c r="B14" s="65">
        <v>258</v>
      </c>
      <c r="C14" s="34">
        <f>IF(B23=0, "-", B14/B23)</f>
        <v>0.18641618497109827</v>
      </c>
      <c r="D14" s="65">
        <v>275</v>
      </c>
      <c r="E14" s="9">
        <f>IF(D23=0, "-", D14/D23)</f>
        <v>0.48330404217926187</v>
      </c>
      <c r="F14" s="81">
        <v>2221</v>
      </c>
      <c r="G14" s="34">
        <f>IF(F23=0, "-", F14/F23)</f>
        <v>0.28419705694177866</v>
      </c>
      <c r="H14" s="65">
        <v>1637</v>
      </c>
      <c r="I14" s="9">
        <f>IF(H23=0, "-", H14/H23)</f>
        <v>0.49787104622871048</v>
      </c>
      <c r="J14" s="8">
        <f t="shared" si="0"/>
        <v>-6.1818181818181821E-2</v>
      </c>
      <c r="K14" s="9">
        <f t="shared" si="1"/>
        <v>0.35675015271838728</v>
      </c>
    </row>
    <row r="15" spans="1:11" x14ac:dyDescent="0.2">
      <c r="A15" s="7" t="s">
        <v>366</v>
      </c>
      <c r="B15" s="65">
        <v>89</v>
      </c>
      <c r="C15" s="34">
        <f>IF(B23=0, "-", B15/B23)</f>
        <v>6.4306358381502893E-2</v>
      </c>
      <c r="D15" s="65">
        <v>33</v>
      </c>
      <c r="E15" s="9">
        <f>IF(D23=0, "-", D15/D23)</f>
        <v>5.7996485061511421E-2</v>
      </c>
      <c r="F15" s="81">
        <v>606</v>
      </c>
      <c r="G15" s="34">
        <f>IF(F23=0, "-", F15/F23)</f>
        <v>7.7543186180422261E-2</v>
      </c>
      <c r="H15" s="65">
        <v>104</v>
      </c>
      <c r="I15" s="9">
        <f>IF(H23=0, "-", H15/H23)</f>
        <v>3.1630170316301706E-2</v>
      </c>
      <c r="J15" s="8">
        <f t="shared" si="0"/>
        <v>1.696969696969697</v>
      </c>
      <c r="K15" s="9">
        <f t="shared" si="1"/>
        <v>4.8269230769230766</v>
      </c>
    </row>
    <row r="16" spans="1:11" x14ac:dyDescent="0.2">
      <c r="A16" s="7" t="s">
        <v>367</v>
      </c>
      <c r="B16" s="65">
        <v>72</v>
      </c>
      <c r="C16" s="34">
        <f>IF(B23=0, "-", B16/B23)</f>
        <v>5.2023121387283239E-2</v>
      </c>
      <c r="D16" s="65">
        <v>1</v>
      </c>
      <c r="E16" s="9">
        <f>IF(D23=0, "-", D16/D23)</f>
        <v>1.7574692442882249E-3</v>
      </c>
      <c r="F16" s="81">
        <v>101</v>
      </c>
      <c r="G16" s="34">
        <f>IF(F23=0, "-", F16/F23)</f>
        <v>1.292386436340371E-2</v>
      </c>
      <c r="H16" s="65">
        <v>6</v>
      </c>
      <c r="I16" s="9">
        <f>IF(H23=0, "-", H16/H23)</f>
        <v>1.8248175182481751E-3</v>
      </c>
      <c r="J16" s="8" t="str">
        <f t="shared" si="0"/>
        <v>&gt;999%</v>
      </c>
      <c r="K16" s="9" t="str">
        <f t="shared" si="1"/>
        <v>&gt;999%</v>
      </c>
    </row>
    <row r="17" spans="1:11" x14ac:dyDescent="0.2">
      <c r="A17" s="7" t="s">
        <v>368</v>
      </c>
      <c r="B17" s="65">
        <v>0</v>
      </c>
      <c r="C17" s="34">
        <f>IF(B23=0, "-", B17/B23)</f>
        <v>0</v>
      </c>
      <c r="D17" s="65">
        <v>2</v>
      </c>
      <c r="E17" s="9">
        <f>IF(D23=0, "-", D17/D23)</f>
        <v>3.5149384885764497E-3</v>
      </c>
      <c r="F17" s="81">
        <v>0</v>
      </c>
      <c r="G17" s="34">
        <f>IF(F23=0, "-", F17/F23)</f>
        <v>0</v>
      </c>
      <c r="H17" s="65">
        <v>15</v>
      </c>
      <c r="I17" s="9">
        <f>IF(H23=0, "-", H17/H23)</f>
        <v>4.5620437956204376E-3</v>
      </c>
      <c r="J17" s="8">
        <f t="shared" si="0"/>
        <v>-1</v>
      </c>
      <c r="K17" s="9">
        <f t="shared" si="1"/>
        <v>-1</v>
      </c>
    </row>
    <row r="18" spans="1:11" x14ac:dyDescent="0.2">
      <c r="A18" s="7" t="s">
        <v>369</v>
      </c>
      <c r="B18" s="65">
        <v>48</v>
      </c>
      <c r="C18" s="34">
        <f>IF(B23=0, "-", B18/B23)</f>
        <v>3.4682080924855488E-2</v>
      </c>
      <c r="D18" s="65">
        <v>11</v>
      </c>
      <c r="E18" s="9">
        <f>IF(D23=0, "-", D18/D23)</f>
        <v>1.9332161687170474E-2</v>
      </c>
      <c r="F18" s="81">
        <v>178</v>
      </c>
      <c r="G18" s="34">
        <f>IF(F23=0, "-", F18/F23)</f>
        <v>2.2776711452335254E-2</v>
      </c>
      <c r="H18" s="65">
        <v>35</v>
      </c>
      <c r="I18" s="9">
        <f>IF(H23=0, "-", H18/H23)</f>
        <v>1.0644768856447688E-2</v>
      </c>
      <c r="J18" s="8">
        <f t="shared" si="0"/>
        <v>3.3636363636363638</v>
      </c>
      <c r="K18" s="9">
        <f t="shared" si="1"/>
        <v>4.0857142857142854</v>
      </c>
    </row>
    <row r="19" spans="1:11" x14ac:dyDescent="0.2">
      <c r="A19" s="7" t="s">
        <v>370</v>
      </c>
      <c r="B19" s="65">
        <v>70</v>
      </c>
      <c r="C19" s="34">
        <f>IF(B23=0, "-", B19/B23)</f>
        <v>5.0578034682080927E-2</v>
      </c>
      <c r="D19" s="65">
        <v>10</v>
      </c>
      <c r="E19" s="9">
        <f>IF(D23=0, "-", D19/D23)</f>
        <v>1.7574692442882251E-2</v>
      </c>
      <c r="F19" s="81">
        <v>173</v>
      </c>
      <c r="G19" s="34">
        <f>IF(F23=0, "-", F19/F23)</f>
        <v>2.2136916186820219E-2</v>
      </c>
      <c r="H19" s="65">
        <v>128</v>
      </c>
      <c r="I19" s="9">
        <f>IF(H23=0, "-", H19/H23)</f>
        <v>3.8929440389294405E-2</v>
      </c>
      <c r="J19" s="8">
        <f t="shared" si="0"/>
        <v>6</v>
      </c>
      <c r="K19" s="9">
        <f t="shared" si="1"/>
        <v>0.3515625</v>
      </c>
    </row>
    <row r="20" spans="1:11" x14ac:dyDescent="0.2">
      <c r="A20" s="7" t="s">
        <v>371</v>
      </c>
      <c r="B20" s="65">
        <v>169</v>
      </c>
      <c r="C20" s="34">
        <f>IF(B23=0, "-", B20/B23)</f>
        <v>0.12210982658959538</v>
      </c>
      <c r="D20" s="65">
        <v>0</v>
      </c>
      <c r="E20" s="9">
        <f>IF(D23=0, "-", D20/D23)</f>
        <v>0</v>
      </c>
      <c r="F20" s="81">
        <v>961</v>
      </c>
      <c r="G20" s="34">
        <f>IF(F23=0, "-", F20/F23)</f>
        <v>0.12296865003198976</v>
      </c>
      <c r="H20" s="65">
        <v>0</v>
      </c>
      <c r="I20" s="9">
        <f>IF(H23=0, "-", H20/H23)</f>
        <v>0</v>
      </c>
      <c r="J20" s="8" t="str">
        <f t="shared" si="0"/>
        <v>-</v>
      </c>
      <c r="K20" s="9" t="str">
        <f t="shared" si="1"/>
        <v>-</v>
      </c>
    </row>
    <row r="21" spans="1:11" x14ac:dyDescent="0.2">
      <c r="A21" s="7" t="s">
        <v>372</v>
      </c>
      <c r="B21" s="65">
        <v>141</v>
      </c>
      <c r="C21" s="34">
        <f>IF(B23=0, "-", B21/B23)</f>
        <v>0.101878612716763</v>
      </c>
      <c r="D21" s="65">
        <v>88</v>
      </c>
      <c r="E21" s="9">
        <f>IF(D23=0, "-", D21/D23)</f>
        <v>0.15465729349736379</v>
      </c>
      <c r="F21" s="81">
        <v>958</v>
      </c>
      <c r="G21" s="34">
        <f>IF(F23=0, "-", F21/F23)</f>
        <v>0.12258477287268074</v>
      </c>
      <c r="H21" s="65">
        <v>213</v>
      </c>
      <c r="I21" s="9">
        <f>IF(H23=0, "-", H21/H23)</f>
        <v>6.4781021897810223E-2</v>
      </c>
      <c r="J21" s="8">
        <f t="shared" si="0"/>
        <v>0.60227272727272729</v>
      </c>
      <c r="K21" s="9">
        <f t="shared" si="1"/>
        <v>3.4976525821596245</v>
      </c>
    </row>
    <row r="22" spans="1:11" x14ac:dyDescent="0.2">
      <c r="A22" s="2"/>
      <c r="B22" s="68"/>
      <c r="C22" s="33"/>
      <c r="D22" s="68"/>
      <c r="E22" s="6"/>
      <c r="F22" s="82"/>
      <c r="G22" s="33"/>
      <c r="H22" s="68"/>
      <c r="I22" s="6"/>
      <c r="J22" s="5"/>
      <c r="K22" s="6"/>
    </row>
    <row r="23" spans="1:11" s="43" customFormat="1" x14ac:dyDescent="0.2">
      <c r="A23" s="162" t="s">
        <v>634</v>
      </c>
      <c r="B23" s="71">
        <f>SUM(B7:B22)</f>
        <v>1384</v>
      </c>
      <c r="C23" s="40">
        <f>B23/29332</f>
        <v>4.7183962907404883E-2</v>
      </c>
      <c r="D23" s="71">
        <f>SUM(D7:D22)</f>
        <v>569</v>
      </c>
      <c r="E23" s="41">
        <f>D23/29302</f>
        <v>1.9418469729028734E-2</v>
      </c>
      <c r="F23" s="77">
        <f>SUM(F7:F22)</f>
        <v>7815</v>
      </c>
      <c r="G23" s="42">
        <f>F23/146231</f>
        <v>5.3442840437390157E-2</v>
      </c>
      <c r="H23" s="71">
        <f>SUM(H7:H22)</f>
        <v>3288</v>
      </c>
      <c r="I23" s="41">
        <f>H23/119606</f>
        <v>2.749025968596893E-2</v>
      </c>
      <c r="J23" s="37">
        <f>IF(D23=0, "-", IF((B23-D23)/D23&lt;10, (B23-D23)/D23, "&gt;999%"))</f>
        <v>1.4323374340949033</v>
      </c>
      <c r="K23" s="38">
        <f>IF(H23=0, "-", IF((F23-H23)/H23&lt;10, (F23-H23)/H23, "&gt;999%"))</f>
        <v>1.3768248175182483</v>
      </c>
    </row>
    <row r="24" spans="1:11" x14ac:dyDescent="0.2">
      <c r="B24" s="83"/>
      <c r="D24" s="83"/>
      <c r="F24" s="83"/>
      <c r="H24" s="83"/>
    </row>
    <row r="25" spans="1:11" s="43" customFormat="1" x14ac:dyDescent="0.2">
      <c r="A25" s="162" t="s">
        <v>634</v>
      </c>
      <c r="B25" s="71">
        <v>1384</v>
      </c>
      <c r="C25" s="40">
        <f>B25/29332</f>
        <v>4.7183962907404883E-2</v>
      </c>
      <c r="D25" s="71">
        <v>569</v>
      </c>
      <c r="E25" s="41">
        <f>D25/29302</f>
        <v>1.9418469729028734E-2</v>
      </c>
      <c r="F25" s="77">
        <v>7815</v>
      </c>
      <c r="G25" s="42">
        <f>F25/146231</f>
        <v>5.3442840437390157E-2</v>
      </c>
      <c r="H25" s="71">
        <v>3288</v>
      </c>
      <c r="I25" s="41">
        <f>H25/119606</f>
        <v>2.749025968596893E-2</v>
      </c>
      <c r="J25" s="37">
        <f>IF(D25=0, "-", IF((B25-D25)/D25&lt;10, (B25-D25)/D25, "&gt;999%"))</f>
        <v>1.4323374340949033</v>
      </c>
      <c r="K25" s="38">
        <f>IF(H25=0, "-", IF((F25-H25)/H25&lt;10, (F25-H25)/H25, "&gt;999%"))</f>
        <v>1.3768248175182483</v>
      </c>
    </row>
    <row r="26" spans="1:11" x14ac:dyDescent="0.2">
      <c r="B26" s="83"/>
      <c r="D26" s="83"/>
      <c r="F26" s="83"/>
      <c r="H26" s="83"/>
    </row>
    <row r="27" spans="1:11" ht="15.75" x14ac:dyDescent="0.25">
      <c r="A27" s="164" t="s">
        <v>121</v>
      </c>
      <c r="B27" s="196" t="s">
        <v>1</v>
      </c>
      <c r="C27" s="200"/>
      <c r="D27" s="200"/>
      <c r="E27" s="197"/>
      <c r="F27" s="196" t="s">
        <v>14</v>
      </c>
      <c r="G27" s="200"/>
      <c r="H27" s="200"/>
      <c r="I27" s="197"/>
      <c r="J27" s="196" t="s">
        <v>15</v>
      </c>
      <c r="K27" s="197"/>
    </row>
    <row r="28" spans="1:11" x14ac:dyDescent="0.2">
      <c r="A28" s="22"/>
      <c r="B28" s="196">
        <f>VALUE(RIGHT($B$2, 4))</f>
        <v>2021</v>
      </c>
      <c r="C28" s="197"/>
      <c r="D28" s="196">
        <f>B28-1</f>
        <v>2020</v>
      </c>
      <c r="E28" s="204"/>
      <c r="F28" s="196">
        <f>B28</f>
        <v>2021</v>
      </c>
      <c r="G28" s="204"/>
      <c r="H28" s="196">
        <f>D28</f>
        <v>2020</v>
      </c>
      <c r="I28" s="204"/>
      <c r="J28" s="140" t="s">
        <v>4</v>
      </c>
      <c r="K28" s="141" t="s">
        <v>2</v>
      </c>
    </row>
    <row r="29" spans="1:11" x14ac:dyDescent="0.2">
      <c r="A29" s="163" t="s">
        <v>151</v>
      </c>
      <c r="B29" s="61" t="s">
        <v>12</v>
      </c>
      <c r="C29" s="62" t="s">
        <v>13</v>
      </c>
      <c r="D29" s="61" t="s">
        <v>12</v>
      </c>
      <c r="E29" s="63" t="s">
        <v>13</v>
      </c>
      <c r="F29" s="62" t="s">
        <v>12</v>
      </c>
      <c r="G29" s="62" t="s">
        <v>13</v>
      </c>
      <c r="H29" s="61" t="s">
        <v>12</v>
      </c>
      <c r="I29" s="63" t="s">
        <v>13</v>
      </c>
      <c r="J29" s="61"/>
      <c r="K29" s="63"/>
    </row>
    <row r="30" spans="1:11" x14ac:dyDescent="0.2">
      <c r="A30" s="7" t="s">
        <v>373</v>
      </c>
      <c r="B30" s="65">
        <v>0</v>
      </c>
      <c r="C30" s="34">
        <f>IF(B55=0, "-", B30/B55)</f>
        <v>0</v>
      </c>
      <c r="D30" s="65">
        <v>2</v>
      </c>
      <c r="E30" s="9">
        <f>IF(D55=0, "-", D30/D55)</f>
        <v>8.547008547008547E-4</v>
      </c>
      <c r="F30" s="81">
        <v>0</v>
      </c>
      <c r="G30" s="34">
        <f>IF(F55=0, "-", F30/F55)</f>
        <v>0</v>
      </c>
      <c r="H30" s="65">
        <v>21</v>
      </c>
      <c r="I30" s="9">
        <f>IF(H55=0, "-", H30/H55)</f>
        <v>1.9591379792891126E-3</v>
      </c>
      <c r="J30" s="8">
        <f t="shared" ref="J30:J53" si="2">IF(D30=0, "-", IF((B30-D30)/D30&lt;10, (B30-D30)/D30, "&gt;999%"))</f>
        <v>-1</v>
      </c>
      <c r="K30" s="9">
        <f t="shared" ref="K30:K53" si="3">IF(H30=0, "-", IF((F30-H30)/H30&lt;10, (F30-H30)/H30, "&gt;999%"))</f>
        <v>-1</v>
      </c>
    </row>
    <row r="31" spans="1:11" x14ac:dyDescent="0.2">
      <c r="A31" s="7" t="s">
        <v>374</v>
      </c>
      <c r="B31" s="65">
        <v>84</v>
      </c>
      <c r="C31" s="34">
        <f>IF(B55=0, "-", B31/B55)</f>
        <v>2.8581150051037767E-2</v>
      </c>
      <c r="D31" s="65">
        <v>46</v>
      </c>
      <c r="E31" s="9">
        <f>IF(D55=0, "-", D31/D55)</f>
        <v>1.9658119658119658E-2</v>
      </c>
      <c r="F31" s="81">
        <v>506</v>
      </c>
      <c r="G31" s="34">
        <f>IF(F55=0, "-", F31/F55)</f>
        <v>3.0834856794637416E-2</v>
      </c>
      <c r="H31" s="65">
        <v>183</v>
      </c>
      <c r="I31" s="9">
        <f>IF(H55=0, "-", H31/H55)</f>
        <v>1.7072488105233697E-2</v>
      </c>
      <c r="J31" s="8">
        <f t="shared" si="2"/>
        <v>0.82608695652173914</v>
      </c>
      <c r="K31" s="9">
        <f t="shared" si="3"/>
        <v>1.7650273224043715</v>
      </c>
    </row>
    <row r="32" spans="1:11" x14ac:dyDescent="0.2">
      <c r="A32" s="7" t="s">
        <v>375</v>
      </c>
      <c r="B32" s="65">
        <v>86</v>
      </c>
      <c r="C32" s="34">
        <f>IF(B55=0, "-", B32/B55)</f>
        <v>2.9261653623681525E-2</v>
      </c>
      <c r="D32" s="65">
        <v>0</v>
      </c>
      <c r="E32" s="9">
        <f>IF(D55=0, "-", D32/D55)</f>
        <v>0</v>
      </c>
      <c r="F32" s="81">
        <v>142</v>
      </c>
      <c r="G32" s="34">
        <f>IF(F55=0, "-", F32/F55)</f>
        <v>8.6532602071907379E-3</v>
      </c>
      <c r="H32" s="65">
        <v>0</v>
      </c>
      <c r="I32" s="9">
        <f>IF(H55=0, "-", H32/H55)</f>
        <v>0</v>
      </c>
      <c r="J32" s="8" t="str">
        <f t="shared" si="2"/>
        <v>-</v>
      </c>
      <c r="K32" s="9" t="str">
        <f t="shared" si="3"/>
        <v>-</v>
      </c>
    </row>
    <row r="33" spans="1:11" x14ac:dyDescent="0.2">
      <c r="A33" s="7" t="s">
        <v>376</v>
      </c>
      <c r="B33" s="65">
        <v>146</v>
      </c>
      <c r="C33" s="34">
        <f>IF(B55=0, "-", B33/B55)</f>
        <v>4.9676760802994213E-2</v>
      </c>
      <c r="D33" s="65">
        <v>280</v>
      </c>
      <c r="E33" s="9">
        <f>IF(D55=0, "-", D33/D55)</f>
        <v>0.11965811965811966</v>
      </c>
      <c r="F33" s="81">
        <v>979</v>
      </c>
      <c r="G33" s="34">
        <f>IF(F55=0, "-", F33/F55)</f>
        <v>5.9658744667885434E-2</v>
      </c>
      <c r="H33" s="65">
        <v>1290</v>
      </c>
      <c r="I33" s="9">
        <f>IF(H55=0, "-", H33/H55)</f>
        <v>0.12034704729918835</v>
      </c>
      <c r="J33" s="8">
        <f t="shared" si="2"/>
        <v>-0.47857142857142859</v>
      </c>
      <c r="K33" s="9">
        <f t="shared" si="3"/>
        <v>-0.24108527131782945</v>
      </c>
    </row>
    <row r="34" spans="1:11" x14ac:dyDescent="0.2">
      <c r="A34" s="7" t="s">
        <v>377</v>
      </c>
      <c r="B34" s="65">
        <v>295</v>
      </c>
      <c r="C34" s="34">
        <f>IF(B55=0, "-", B34/B55)</f>
        <v>0.10037427696495406</v>
      </c>
      <c r="D34" s="65">
        <v>312</v>
      </c>
      <c r="E34" s="9">
        <f>IF(D55=0, "-", D34/D55)</f>
        <v>0.13333333333333333</v>
      </c>
      <c r="F34" s="81">
        <v>1888</v>
      </c>
      <c r="G34" s="34">
        <f>IF(F55=0, "-", F34/F55)</f>
        <v>0.11505179768433882</v>
      </c>
      <c r="H34" s="65">
        <v>1354</v>
      </c>
      <c r="I34" s="9">
        <f>IF(H55=0, "-", H34/H55)</f>
        <v>0.12631775352178376</v>
      </c>
      <c r="J34" s="8">
        <f t="shared" si="2"/>
        <v>-5.4487179487179488E-2</v>
      </c>
      <c r="K34" s="9">
        <f t="shared" si="3"/>
        <v>0.39438700147710487</v>
      </c>
    </row>
    <row r="35" spans="1:11" x14ac:dyDescent="0.2">
      <c r="A35" s="7" t="s">
        <v>378</v>
      </c>
      <c r="B35" s="65">
        <v>19</v>
      </c>
      <c r="C35" s="34">
        <f>IF(B55=0, "-", B35/B55)</f>
        <v>6.4647839401156858E-3</v>
      </c>
      <c r="D35" s="65">
        <v>12</v>
      </c>
      <c r="E35" s="9">
        <f>IF(D55=0, "-", D35/D55)</f>
        <v>5.1282051282051282E-3</v>
      </c>
      <c r="F35" s="81">
        <v>137</v>
      </c>
      <c r="G35" s="34">
        <f>IF(F55=0, "-", F35/F55)</f>
        <v>8.3485679463741625E-3</v>
      </c>
      <c r="H35" s="65">
        <v>84</v>
      </c>
      <c r="I35" s="9">
        <f>IF(H55=0, "-", H35/H55)</f>
        <v>7.8365519171564504E-3</v>
      </c>
      <c r="J35" s="8">
        <f t="shared" si="2"/>
        <v>0.58333333333333337</v>
      </c>
      <c r="K35" s="9">
        <f t="shared" si="3"/>
        <v>0.63095238095238093</v>
      </c>
    </row>
    <row r="36" spans="1:11" x14ac:dyDescent="0.2">
      <c r="A36" s="7" t="s">
        <v>379</v>
      </c>
      <c r="B36" s="65">
        <v>0</v>
      </c>
      <c r="C36" s="34">
        <f>IF(B55=0, "-", B36/B55)</f>
        <v>0</v>
      </c>
      <c r="D36" s="65">
        <v>0</v>
      </c>
      <c r="E36" s="9">
        <f>IF(D55=0, "-", D36/D55)</f>
        <v>0</v>
      </c>
      <c r="F36" s="81">
        <v>0</v>
      </c>
      <c r="G36" s="34">
        <f>IF(F55=0, "-", F36/F55)</f>
        <v>0</v>
      </c>
      <c r="H36" s="65">
        <v>2</v>
      </c>
      <c r="I36" s="9">
        <f>IF(H55=0, "-", H36/H55)</f>
        <v>1.8658456945610597E-4</v>
      </c>
      <c r="J36" s="8" t="str">
        <f t="shared" si="2"/>
        <v>-</v>
      </c>
      <c r="K36" s="9">
        <f t="shared" si="3"/>
        <v>-1</v>
      </c>
    </row>
    <row r="37" spans="1:11" x14ac:dyDescent="0.2">
      <c r="A37" s="7" t="s">
        <v>380</v>
      </c>
      <c r="B37" s="65">
        <v>27</v>
      </c>
      <c r="C37" s="34">
        <f>IF(B55=0, "-", B37/B55)</f>
        <v>9.1867982306907108E-3</v>
      </c>
      <c r="D37" s="65">
        <v>0</v>
      </c>
      <c r="E37" s="9">
        <f>IF(D55=0, "-", D37/D55)</f>
        <v>0</v>
      </c>
      <c r="F37" s="81">
        <v>40</v>
      </c>
      <c r="G37" s="34">
        <f>IF(F55=0, "-", F37/F55)</f>
        <v>2.4375380865326022E-3</v>
      </c>
      <c r="H37" s="65">
        <v>0</v>
      </c>
      <c r="I37" s="9">
        <f>IF(H55=0, "-", H37/H55)</f>
        <v>0</v>
      </c>
      <c r="J37" s="8" t="str">
        <f t="shared" si="2"/>
        <v>-</v>
      </c>
      <c r="K37" s="9" t="str">
        <f t="shared" si="3"/>
        <v>-</v>
      </c>
    </row>
    <row r="38" spans="1:11" x14ac:dyDescent="0.2">
      <c r="A38" s="7" t="s">
        <v>381</v>
      </c>
      <c r="B38" s="65">
        <v>329</v>
      </c>
      <c r="C38" s="34">
        <f>IF(B55=0, "-", B38/B55)</f>
        <v>0.11194283769989792</v>
      </c>
      <c r="D38" s="65">
        <v>157</v>
      </c>
      <c r="E38" s="9">
        <f>IF(D55=0, "-", D38/D55)</f>
        <v>6.7094017094017092E-2</v>
      </c>
      <c r="F38" s="81">
        <v>1453</v>
      </c>
      <c r="G38" s="34">
        <f>IF(F55=0, "-", F38/F55)</f>
        <v>8.8543570993296766E-2</v>
      </c>
      <c r="H38" s="65">
        <v>1140</v>
      </c>
      <c r="I38" s="9">
        <f>IF(H55=0, "-", H38/H55)</f>
        <v>0.1063532045899804</v>
      </c>
      <c r="J38" s="8">
        <f t="shared" si="2"/>
        <v>1.0955414012738853</v>
      </c>
      <c r="K38" s="9">
        <f t="shared" si="3"/>
        <v>0.27456140350877195</v>
      </c>
    </row>
    <row r="39" spans="1:11" x14ac:dyDescent="0.2">
      <c r="A39" s="7" t="s">
        <v>382</v>
      </c>
      <c r="B39" s="65">
        <v>400</v>
      </c>
      <c r="C39" s="34">
        <f>IF(B55=0, "-", B39/B55)</f>
        <v>0.13610071452875128</v>
      </c>
      <c r="D39" s="65">
        <v>218</v>
      </c>
      <c r="E39" s="9">
        <f>IF(D55=0, "-", D39/D55)</f>
        <v>9.3162393162393164E-2</v>
      </c>
      <c r="F39" s="81">
        <v>1688</v>
      </c>
      <c r="G39" s="34">
        <f>IF(F55=0, "-", F39/F55)</f>
        <v>0.1028641072516758</v>
      </c>
      <c r="H39" s="65">
        <v>924</v>
      </c>
      <c r="I39" s="9">
        <f>IF(H55=0, "-", H39/H55)</f>
        <v>8.6202071088720966E-2</v>
      </c>
      <c r="J39" s="8">
        <f t="shared" si="2"/>
        <v>0.83486238532110091</v>
      </c>
      <c r="K39" s="9">
        <f t="shared" si="3"/>
        <v>0.82683982683982682</v>
      </c>
    </row>
    <row r="40" spans="1:11" x14ac:dyDescent="0.2">
      <c r="A40" s="7" t="s">
        <v>383</v>
      </c>
      <c r="B40" s="65">
        <v>45</v>
      </c>
      <c r="C40" s="34">
        <f>IF(B55=0, "-", B40/B55)</f>
        <v>1.5311330384484519E-2</v>
      </c>
      <c r="D40" s="65">
        <v>0</v>
      </c>
      <c r="E40" s="9">
        <f>IF(D55=0, "-", D40/D55)</f>
        <v>0</v>
      </c>
      <c r="F40" s="81">
        <v>149</v>
      </c>
      <c r="G40" s="34">
        <f>IF(F55=0, "-", F40/F55)</f>
        <v>9.0798293723339425E-3</v>
      </c>
      <c r="H40" s="65">
        <v>0</v>
      </c>
      <c r="I40" s="9">
        <f>IF(H55=0, "-", H40/H55)</f>
        <v>0</v>
      </c>
      <c r="J40" s="8" t="str">
        <f t="shared" si="2"/>
        <v>-</v>
      </c>
      <c r="K40" s="9" t="str">
        <f t="shared" si="3"/>
        <v>-</v>
      </c>
    </row>
    <row r="41" spans="1:11" x14ac:dyDescent="0.2">
      <c r="A41" s="7" t="s">
        <v>384</v>
      </c>
      <c r="B41" s="65">
        <v>456</v>
      </c>
      <c r="C41" s="34">
        <f>IF(B55=0, "-", B41/B55)</f>
        <v>0.15515481456277647</v>
      </c>
      <c r="D41" s="65">
        <v>95</v>
      </c>
      <c r="E41" s="9">
        <f>IF(D55=0, "-", D41/D55)</f>
        <v>4.05982905982906E-2</v>
      </c>
      <c r="F41" s="81">
        <v>2115</v>
      </c>
      <c r="G41" s="34">
        <f>IF(F55=0, "-", F41/F55)</f>
        <v>0.12888482632541134</v>
      </c>
      <c r="H41" s="65">
        <v>386</v>
      </c>
      <c r="I41" s="9">
        <f>IF(H55=0, "-", H41/H55)</f>
        <v>3.6010821905028453E-2</v>
      </c>
      <c r="J41" s="8">
        <f t="shared" si="2"/>
        <v>3.8</v>
      </c>
      <c r="K41" s="9">
        <f t="shared" si="3"/>
        <v>4.4792746113989637</v>
      </c>
    </row>
    <row r="42" spans="1:11" x14ac:dyDescent="0.2">
      <c r="A42" s="7" t="s">
        <v>385</v>
      </c>
      <c r="B42" s="65">
        <v>62</v>
      </c>
      <c r="C42" s="34">
        <f>IF(B55=0, "-", B42/B55)</f>
        <v>2.1095610751956449E-2</v>
      </c>
      <c r="D42" s="65">
        <v>267</v>
      </c>
      <c r="E42" s="9">
        <f>IF(D55=0, "-", D42/D55)</f>
        <v>0.1141025641025641</v>
      </c>
      <c r="F42" s="81">
        <v>1512</v>
      </c>
      <c r="G42" s="34">
        <f>IF(F55=0, "-", F42/F55)</f>
        <v>9.2138939670932354E-2</v>
      </c>
      <c r="H42" s="65">
        <v>1241</v>
      </c>
      <c r="I42" s="9">
        <f>IF(H55=0, "-", H42/H55)</f>
        <v>0.11577572534751376</v>
      </c>
      <c r="J42" s="8">
        <f t="shared" si="2"/>
        <v>-0.76779026217228463</v>
      </c>
      <c r="K42" s="9">
        <f t="shared" si="3"/>
        <v>0.21837228041901693</v>
      </c>
    </row>
    <row r="43" spans="1:11" x14ac:dyDescent="0.2">
      <c r="A43" s="7" t="s">
        <v>386</v>
      </c>
      <c r="B43" s="65">
        <v>53</v>
      </c>
      <c r="C43" s="34">
        <f>IF(B55=0, "-", B43/B55)</f>
        <v>1.8033344675059543E-2</v>
      </c>
      <c r="D43" s="65">
        <v>79</v>
      </c>
      <c r="E43" s="9">
        <f>IF(D55=0, "-", D43/D55)</f>
        <v>3.3760683760683759E-2</v>
      </c>
      <c r="F43" s="81">
        <v>775</v>
      </c>
      <c r="G43" s="34">
        <f>IF(F55=0, "-", F43/F55)</f>
        <v>4.7227300426569162E-2</v>
      </c>
      <c r="H43" s="65">
        <v>392</v>
      </c>
      <c r="I43" s="9">
        <f>IF(H55=0, "-", H43/H55)</f>
        <v>3.6570575613396772E-2</v>
      </c>
      <c r="J43" s="8">
        <f t="shared" si="2"/>
        <v>-0.32911392405063289</v>
      </c>
      <c r="K43" s="9">
        <f t="shared" si="3"/>
        <v>0.97704081632653061</v>
      </c>
    </row>
    <row r="44" spans="1:11" x14ac:dyDescent="0.2">
      <c r="A44" s="7" t="s">
        <v>387</v>
      </c>
      <c r="B44" s="65">
        <v>192</v>
      </c>
      <c r="C44" s="34">
        <f>IF(B55=0, "-", B44/B55)</f>
        <v>6.5328342973800607E-2</v>
      </c>
      <c r="D44" s="65">
        <v>254</v>
      </c>
      <c r="E44" s="9">
        <f>IF(D55=0, "-", D44/D55)</f>
        <v>0.10854700854700855</v>
      </c>
      <c r="F44" s="81">
        <v>1416</v>
      </c>
      <c r="G44" s="34">
        <f>IF(F55=0, "-", F44/F55)</f>
        <v>8.6288848263254114E-2</v>
      </c>
      <c r="H44" s="65">
        <v>1366</v>
      </c>
      <c r="I44" s="9">
        <f>IF(H55=0, "-", H44/H55)</f>
        <v>0.1274372609385204</v>
      </c>
      <c r="J44" s="8">
        <f t="shared" si="2"/>
        <v>-0.24409448818897639</v>
      </c>
      <c r="K44" s="9">
        <f t="shared" si="3"/>
        <v>3.6603221083455345E-2</v>
      </c>
    </row>
    <row r="45" spans="1:11" x14ac:dyDescent="0.2">
      <c r="A45" s="7" t="s">
        <v>388</v>
      </c>
      <c r="B45" s="65">
        <v>15</v>
      </c>
      <c r="C45" s="34">
        <f>IF(B55=0, "-", B45/B55)</f>
        <v>5.1037767948281729E-3</v>
      </c>
      <c r="D45" s="65">
        <v>0</v>
      </c>
      <c r="E45" s="9">
        <f>IF(D55=0, "-", D45/D55)</f>
        <v>0</v>
      </c>
      <c r="F45" s="81">
        <v>96</v>
      </c>
      <c r="G45" s="34">
        <f>IF(F55=0, "-", F45/F55)</f>
        <v>5.8500914076782453E-3</v>
      </c>
      <c r="H45" s="65">
        <v>5</v>
      </c>
      <c r="I45" s="9">
        <f>IF(H55=0, "-", H45/H55)</f>
        <v>4.6646142364026495E-4</v>
      </c>
      <c r="J45" s="8" t="str">
        <f t="shared" si="2"/>
        <v>-</v>
      </c>
      <c r="K45" s="9" t="str">
        <f t="shared" si="3"/>
        <v>&gt;999%</v>
      </c>
    </row>
    <row r="46" spans="1:11" x14ac:dyDescent="0.2">
      <c r="A46" s="7" t="s">
        <v>389</v>
      </c>
      <c r="B46" s="65">
        <v>0</v>
      </c>
      <c r="C46" s="34">
        <f>IF(B55=0, "-", B46/B55)</f>
        <v>0</v>
      </c>
      <c r="D46" s="65">
        <v>14</v>
      </c>
      <c r="E46" s="9">
        <f>IF(D55=0, "-", D46/D55)</f>
        <v>5.9829059829059833E-3</v>
      </c>
      <c r="F46" s="81">
        <v>0</v>
      </c>
      <c r="G46" s="34">
        <f>IF(F55=0, "-", F46/F55)</f>
        <v>0</v>
      </c>
      <c r="H46" s="65">
        <v>70</v>
      </c>
      <c r="I46" s="9">
        <f>IF(H55=0, "-", H46/H55)</f>
        <v>6.5304599309637095E-3</v>
      </c>
      <c r="J46" s="8">
        <f t="shared" si="2"/>
        <v>-1</v>
      </c>
      <c r="K46" s="9">
        <f t="shared" si="3"/>
        <v>-1</v>
      </c>
    </row>
    <row r="47" spans="1:11" x14ac:dyDescent="0.2">
      <c r="A47" s="7" t="s">
        <v>390</v>
      </c>
      <c r="B47" s="65">
        <v>38</v>
      </c>
      <c r="C47" s="34">
        <f>IF(B55=0, "-", B47/B55)</f>
        <v>1.2929567880231372E-2</v>
      </c>
      <c r="D47" s="65">
        <v>0</v>
      </c>
      <c r="E47" s="9">
        <f>IF(D55=0, "-", D47/D55)</f>
        <v>0</v>
      </c>
      <c r="F47" s="81">
        <v>375</v>
      </c>
      <c r="G47" s="34">
        <f>IF(F55=0, "-", F47/F55)</f>
        <v>2.2851919561243144E-2</v>
      </c>
      <c r="H47" s="65">
        <v>0</v>
      </c>
      <c r="I47" s="9">
        <f>IF(H55=0, "-", H47/H55)</f>
        <v>0</v>
      </c>
      <c r="J47" s="8" t="str">
        <f t="shared" si="2"/>
        <v>-</v>
      </c>
      <c r="K47" s="9" t="str">
        <f t="shared" si="3"/>
        <v>-</v>
      </c>
    </row>
    <row r="48" spans="1:11" x14ac:dyDescent="0.2">
      <c r="A48" s="7" t="s">
        <v>391</v>
      </c>
      <c r="B48" s="65">
        <v>0</v>
      </c>
      <c r="C48" s="34">
        <f>IF(B55=0, "-", B48/B55)</f>
        <v>0</v>
      </c>
      <c r="D48" s="65">
        <v>0</v>
      </c>
      <c r="E48" s="9">
        <f>IF(D55=0, "-", D48/D55)</f>
        <v>0</v>
      </c>
      <c r="F48" s="81">
        <v>0</v>
      </c>
      <c r="G48" s="34">
        <f>IF(F55=0, "-", F48/F55)</f>
        <v>0</v>
      </c>
      <c r="H48" s="65">
        <v>8</v>
      </c>
      <c r="I48" s="9">
        <f>IF(H55=0, "-", H48/H55)</f>
        <v>7.4633827782442388E-4</v>
      </c>
      <c r="J48" s="8" t="str">
        <f t="shared" si="2"/>
        <v>-</v>
      </c>
      <c r="K48" s="9">
        <f t="shared" si="3"/>
        <v>-1</v>
      </c>
    </row>
    <row r="49" spans="1:11" x14ac:dyDescent="0.2">
      <c r="A49" s="7" t="s">
        <v>392</v>
      </c>
      <c r="B49" s="65">
        <v>304</v>
      </c>
      <c r="C49" s="34">
        <f>IF(B55=0, "-", B49/B55)</f>
        <v>0.10343654304185097</v>
      </c>
      <c r="D49" s="65">
        <v>235</v>
      </c>
      <c r="E49" s="9">
        <f>IF(D55=0, "-", D49/D55)</f>
        <v>0.10042735042735043</v>
      </c>
      <c r="F49" s="81">
        <v>1011</v>
      </c>
      <c r="G49" s="34">
        <f>IF(F55=0, "-", F49/F55)</f>
        <v>6.1608775137111514E-2</v>
      </c>
      <c r="H49" s="65">
        <v>731</v>
      </c>
      <c r="I49" s="9">
        <f>IF(H55=0, "-", H49/H55)</f>
        <v>6.8196660136206733E-2</v>
      </c>
      <c r="J49" s="8">
        <f t="shared" si="2"/>
        <v>0.29361702127659572</v>
      </c>
      <c r="K49" s="9">
        <f t="shared" si="3"/>
        <v>0.38303693570451436</v>
      </c>
    </row>
    <row r="50" spans="1:11" x14ac:dyDescent="0.2">
      <c r="A50" s="7" t="s">
        <v>393</v>
      </c>
      <c r="B50" s="65">
        <v>5</v>
      </c>
      <c r="C50" s="34">
        <f>IF(B55=0, "-", B50/B55)</f>
        <v>1.701258931609391E-3</v>
      </c>
      <c r="D50" s="65">
        <v>20</v>
      </c>
      <c r="E50" s="9">
        <f>IF(D55=0, "-", D50/D55)</f>
        <v>8.5470085470085479E-3</v>
      </c>
      <c r="F50" s="81">
        <v>47</v>
      </c>
      <c r="G50" s="34">
        <f>IF(F55=0, "-", F50/F55)</f>
        <v>2.8641072516758076E-3</v>
      </c>
      <c r="H50" s="65">
        <v>66</v>
      </c>
      <c r="I50" s="9">
        <f>IF(H55=0, "-", H50/H55)</f>
        <v>6.1572907920514975E-3</v>
      </c>
      <c r="J50" s="8">
        <f t="shared" si="2"/>
        <v>-0.75</v>
      </c>
      <c r="K50" s="9">
        <f t="shared" si="3"/>
        <v>-0.2878787878787879</v>
      </c>
    </row>
    <row r="51" spans="1:11" x14ac:dyDescent="0.2">
      <c r="A51" s="7" t="s">
        <v>394</v>
      </c>
      <c r="B51" s="65">
        <v>69</v>
      </c>
      <c r="C51" s="34">
        <f>IF(B55=0, "-", B51/B55)</f>
        <v>2.3477373256209595E-2</v>
      </c>
      <c r="D51" s="65">
        <v>82</v>
      </c>
      <c r="E51" s="9">
        <f>IF(D55=0, "-", D51/D55)</f>
        <v>3.5042735042735043E-2</v>
      </c>
      <c r="F51" s="81">
        <v>368</v>
      </c>
      <c r="G51" s="34">
        <f>IF(F55=0, "-", F51/F55)</f>
        <v>2.2425350396099938E-2</v>
      </c>
      <c r="H51" s="65">
        <v>380</v>
      </c>
      <c r="I51" s="9">
        <f>IF(H55=0, "-", H51/H55)</f>
        <v>3.5451068196660135E-2</v>
      </c>
      <c r="J51" s="8">
        <f t="shared" si="2"/>
        <v>-0.15853658536585366</v>
      </c>
      <c r="K51" s="9">
        <f t="shared" si="3"/>
        <v>-3.1578947368421054E-2</v>
      </c>
    </row>
    <row r="52" spans="1:11" x14ac:dyDescent="0.2">
      <c r="A52" s="7" t="s">
        <v>395</v>
      </c>
      <c r="B52" s="65">
        <v>125</v>
      </c>
      <c r="C52" s="34">
        <f>IF(B55=0, "-", B52/B55)</f>
        <v>4.2531473290234774E-2</v>
      </c>
      <c r="D52" s="65">
        <v>267</v>
      </c>
      <c r="E52" s="9">
        <f>IF(D55=0, "-", D52/D55)</f>
        <v>0.1141025641025641</v>
      </c>
      <c r="F52" s="81">
        <v>1077</v>
      </c>
      <c r="G52" s="34">
        <f>IF(F55=0, "-", F52/F55)</f>
        <v>6.5630712979890315E-2</v>
      </c>
      <c r="H52" s="65">
        <v>1076</v>
      </c>
      <c r="I52" s="9">
        <f>IF(H55=0, "-", H52/H55)</f>
        <v>0.10038249836738501</v>
      </c>
      <c r="J52" s="8">
        <f t="shared" si="2"/>
        <v>-0.53183520599250933</v>
      </c>
      <c r="K52" s="9">
        <f t="shared" si="3"/>
        <v>9.2936802973977691E-4</v>
      </c>
    </row>
    <row r="53" spans="1:11" x14ac:dyDescent="0.2">
      <c r="A53" s="7" t="s">
        <v>396</v>
      </c>
      <c r="B53" s="65">
        <v>189</v>
      </c>
      <c r="C53" s="34">
        <f>IF(B55=0, "-", B53/B55)</f>
        <v>6.4307587614834974E-2</v>
      </c>
      <c r="D53" s="65">
        <v>0</v>
      </c>
      <c r="E53" s="9">
        <f>IF(D55=0, "-", D53/D55)</f>
        <v>0</v>
      </c>
      <c r="F53" s="81">
        <v>636</v>
      </c>
      <c r="G53" s="34">
        <f>IF(F55=0, "-", F53/F55)</f>
        <v>3.8756855575868374E-2</v>
      </c>
      <c r="H53" s="65">
        <v>0</v>
      </c>
      <c r="I53" s="9">
        <f>IF(H55=0, "-", H53/H55)</f>
        <v>0</v>
      </c>
      <c r="J53" s="8" t="str">
        <f t="shared" si="2"/>
        <v>-</v>
      </c>
      <c r="K53" s="9" t="str">
        <f t="shared" si="3"/>
        <v>-</v>
      </c>
    </row>
    <row r="54" spans="1:11" x14ac:dyDescent="0.2">
      <c r="A54" s="2"/>
      <c r="B54" s="68"/>
      <c r="C54" s="33"/>
      <c r="D54" s="68"/>
      <c r="E54" s="6"/>
      <c r="F54" s="82"/>
      <c r="G54" s="33"/>
      <c r="H54" s="68"/>
      <c r="I54" s="6"/>
      <c r="J54" s="5"/>
      <c r="K54" s="6"/>
    </row>
    <row r="55" spans="1:11" s="43" customFormat="1" x14ac:dyDescent="0.2">
      <c r="A55" s="162" t="s">
        <v>633</v>
      </c>
      <c r="B55" s="71">
        <f>SUM(B30:B54)</f>
        <v>2939</v>
      </c>
      <c r="C55" s="40">
        <f>B55/29332</f>
        <v>0.10019773626073912</v>
      </c>
      <c r="D55" s="71">
        <f>SUM(D30:D54)</f>
        <v>2340</v>
      </c>
      <c r="E55" s="41">
        <f>D55/29302</f>
        <v>7.9858030168589181E-2</v>
      </c>
      <c r="F55" s="77">
        <f>SUM(F30:F54)</f>
        <v>16410</v>
      </c>
      <c r="G55" s="42">
        <f>F55/146231</f>
        <v>0.11221970717563308</v>
      </c>
      <c r="H55" s="71">
        <f>SUM(H30:H54)</f>
        <v>10719</v>
      </c>
      <c r="I55" s="41">
        <f>H55/119606</f>
        <v>8.9619249870407841E-2</v>
      </c>
      <c r="J55" s="37">
        <f>IF(D55=0, "-", IF((B55-D55)/D55&lt;10, (B55-D55)/D55, "&gt;999%"))</f>
        <v>0.25598290598290596</v>
      </c>
      <c r="K55" s="38">
        <f>IF(H55=0, "-", IF((F55-H55)/H55&lt;10, (F55-H55)/H55, "&gt;999%"))</f>
        <v>0.53092639238734962</v>
      </c>
    </row>
    <row r="56" spans="1:11" x14ac:dyDescent="0.2">
      <c r="B56" s="83"/>
      <c r="D56" s="83"/>
      <c r="F56" s="83"/>
      <c r="H56" s="83"/>
    </row>
    <row r="57" spans="1:11" x14ac:dyDescent="0.2">
      <c r="A57" s="163" t="s">
        <v>152</v>
      </c>
      <c r="B57" s="61" t="s">
        <v>12</v>
      </c>
      <c r="C57" s="62" t="s">
        <v>13</v>
      </c>
      <c r="D57" s="61" t="s">
        <v>12</v>
      </c>
      <c r="E57" s="63" t="s">
        <v>13</v>
      </c>
      <c r="F57" s="62" t="s">
        <v>12</v>
      </c>
      <c r="G57" s="62" t="s">
        <v>13</v>
      </c>
      <c r="H57" s="61" t="s">
        <v>12</v>
      </c>
      <c r="I57" s="63" t="s">
        <v>13</v>
      </c>
      <c r="J57" s="61"/>
      <c r="K57" s="63"/>
    </row>
    <row r="58" spans="1:11" x14ac:dyDescent="0.2">
      <c r="A58" s="7" t="s">
        <v>397</v>
      </c>
      <c r="B58" s="65">
        <v>89</v>
      </c>
      <c r="C58" s="34">
        <f>IF(B70=0, "-", B58/B70)</f>
        <v>0.1050767414403778</v>
      </c>
      <c r="D58" s="65">
        <v>38</v>
      </c>
      <c r="E58" s="9">
        <f>IF(D70=0, "-", D58/D70)</f>
        <v>5.1144010767160158E-2</v>
      </c>
      <c r="F58" s="81">
        <v>254</v>
      </c>
      <c r="G58" s="34">
        <f>IF(F70=0, "-", F58/F70)</f>
        <v>6.6736731476615865E-2</v>
      </c>
      <c r="H58" s="65">
        <v>163</v>
      </c>
      <c r="I58" s="9">
        <f>IF(H70=0, "-", H58/H70)</f>
        <v>5.4716347767707285E-2</v>
      </c>
      <c r="J58" s="8">
        <f t="shared" ref="J58:J68" si="4">IF(D58=0, "-", IF((B58-D58)/D58&lt;10, (B58-D58)/D58, "&gt;999%"))</f>
        <v>1.3421052631578947</v>
      </c>
      <c r="K58" s="9">
        <f t="shared" ref="K58:K68" si="5">IF(H58=0, "-", IF((F58-H58)/H58&lt;10, (F58-H58)/H58, "&gt;999%"))</f>
        <v>0.55828220858895705</v>
      </c>
    </row>
    <row r="59" spans="1:11" x14ac:dyDescent="0.2">
      <c r="A59" s="7" t="s">
        <v>398</v>
      </c>
      <c r="B59" s="65">
        <v>103</v>
      </c>
      <c r="C59" s="34">
        <f>IF(B70=0, "-", B59/B70)</f>
        <v>0.12160566706021252</v>
      </c>
      <c r="D59" s="65">
        <v>103</v>
      </c>
      <c r="E59" s="9">
        <f>IF(D70=0, "-", D59/D70)</f>
        <v>0.1386271870794078</v>
      </c>
      <c r="F59" s="81">
        <v>649</v>
      </c>
      <c r="G59" s="34">
        <f>IF(F70=0, "-", F59/F70)</f>
        <v>0.17052023121387283</v>
      </c>
      <c r="H59" s="65">
        <v>485</v>
      </c>
      <c r="I59" s="9">
        <f>IF(H70=0, "-", H59/H70)</f>
        <v>0.16280631084256461</v>
      </c>
      <c r="J59" s="8">
        <f t="shared" si="4"/>
        <v>0</v>
      </c>
      <c r="K59" s="9">
        <f t="shared" si="5"/>
        <v>0.33814432989690724</v>
      </c>
    </row>
    <row r="60" spans="1:11" x14ac:dyDescent="0.2">
      <c r="A60" s="7" t="s">
        <v>399</v>
      </c>
      <c r="B60" s="65">
        <v>179</v>
      </c>
      <c r="C60" s="34">
        <f>IF(B70=0, "-", B60/B70)</f>
        <v>0.21133412042502953</v>
      </c>
      <c r="D60" s="65">
        <v>167</v>
      </c>
      <c r="E60" s="9">
        <f>IF(D70=0, "-", D60/D70)</f>
        <v>0.22476446837146702</v>
      </c>
      <c r="F60" s="81">
        <v>809</v>
      </c>
      <c r="G60" s="34">
        <f>IF(F70=0, "-", F60/F70)</f>
        <v>0.21255911718339465</v>
      </c>
      <c r="H60" s="65">
        <v>693</v>
      </c>
      <c r="I60" s="9">
        <f>IF(H70=0, "-", H60/H70)</f>
        <v>0.23262839879154079</v>
      </c>
      <c r="J60" s="8">
        <f t="shared" si="4"/>
        <v>7.1856287425149698E-2</v>
      </c>
      <c r="K60" s="9">
        <f t="shared" si="5"/>
        <v>0.16738816738816739</v>
      </c>
    </row>
    <row r="61" spans="1:11" x14ac:dyDescent="0.2">
      <c r="A61" s="7" t="s">
        <v>400</v>
      </c>
      <c r="B61" s="65">
        <v>18</v>
      </c>
      <c r="C61" s="34">
        <f>IF(B70=0, "-", B61/B70)</f>
        <v>2.1251475796930343E-2</v>
      </c>
      <c r="D61" s="65">
        <v>51</v>
      </c>
      <c r="E61" s="9">
        <f>IF(D70=0, "-", D61/D70)</f>
        <v>6.8640646029609689E-2</v>
      </c>
      <c r="F61" s="81">
        <v>81</v>
      </c>
      <c r="G61" s="34">
        <f>IF(F70=0, "-", F61/F70)</f>
        <v>2.1282186022070416E-2</v>
      </c>
      <c r="H61" s="65">
        <v>143</v>
      </c>
      <c r="I61" s="9">
        <f>IF(H70=0, "-", H61/H70)</f>
        <v>4.8002685464921112E-2</v>
      </c>
      <c r="J61" s="8">
        <f t="shared" si="4"/>
        <v>-0.6470588235294118</v>
      </c>
      <c r="K61" s="9">
        <f t="shared" si="5"/>
        <v>-0.43356643356643354</v>
      </c>
    </row>
    <row r="62" spans="1:11" x14ac:dyDescent="0.2">
      <c r="A62" s="7" t="s">
        <v>401</v>
      </c>
      <c r="B62" s="65">
        <v>0</v>
      </c>
      <c r="C62" s="34">
        <f>IF(B70=0, "-", B62/B70)</f>
        <v>0</v>
      </c>
      <c r="D62" s="65">
        <v>0</v>
      </c>
      <c r="E62" s="9">
        <f>IF(D70=0, "-", D62/D70)</f>
        <v>0</v>
      </c>
      <c r="F62" s="81">
        <v>0</v>
      </c>
      <c r="G62" s="34">
        <f>IF(F70=0, "-", F62/F70)</f>
        <v>0</v>
      </c>
      <c r="H62" s="65">
        <v>72</v>
      </c>
      <c r="I62" s="9">
        <f>IF(H70=0, "-", H62/H70)</f>
        <v>2.4169184290030211E-2</v>
      </c>
      <c r="J62" s="8" t="str">
        <f t="shared" si="4"/>
        <v>-</v>
      </c>
      <c r="K62" s="9">
        <f t="shared" si="5"/>
        <v>-1</v>
      </c>
    </row>
    <row r="63" spans="1:11" x14ac:dyDescent="0.2">
      <c r="A63" s="7" t="s">
        <v>402</v>
      </c>
      <c r="B63" s="65">
        <v>31</v>
      </c>
      <c r="C63" s="34">
        <f>IF(B70=0, "-", B63/B70)</f>
        <v>3.6599763872491142E-2</v>
      </c>
      <c r="D63" s="65">
        <v>32</v>
      </c>
      <c r="E63" s="9">
        <f>IF(D70=0, "-", D63/D70)</f>
        <v>4.306864064602961E-2</v>
      </c>
      <c r="F63" s="81">
        <v>72</v>
      </c>
      <c r="G63" s="34">
        <f>IF(F70=0, "-", F63/F70)</f>
        <v>1.8917498686284815E-2</v>
      </c>
      <c r="H63" s="65">
        <v>100</v>
      </c>
      <c r="I63" s="9">
        <f>IF(H70=0, "-", H63/H70)</f>
        <v>3.3568311513930853E-2</v>
      </c>
      <c r="J63" s="8">
        <f t="shared" si="4"/>
        <v>-3.125E-2</v>
      </c>
      <c r="K63" s="9">
        <f t="shared" si="5"/>
        <v>-0.28000000000000003</v>
      </c>
    </row>
    <row r="64" spans="1:11" x14ac:dyDescent="0.2">
      <c r="A64" s="7" t="s">
        <v>403</v>
      </c>
      <c r="B64" s="65">
        <v>57</v>
      </c>
      <c r="C64" s="34">
        <f>IF(B70=0, "-", B64/B70)</f>
        <v>6.7296340023612747E-2</v>
      </c>
      <c r="D64" s="65">
        <v>63</v>
      </c>
      <c r="E64" s="9">
        <f>IF(D70=0, "-", D64/D70)</f>
        <v>8.47913862718708E-2</v>
      </c>
      <c r="F64" s="81">
        <v>239</v>
      </c>
      <c r="G64" s="34">
        <f>IF(F70=0, "-", F64/F70)</f>
        <v>6.2795585916973207E-2</v>
      </c>
      <c r="H64" s="65">
        <v>190</v>
      </c>
      <c r="I64" s="9">
        <f>IF(H70=0, "-", H64/H70)</f>
        <v>6.3779791876468608E-2</v>
      </c>
      <c r="J64" s="8">
        <f t="shared" si="4"/>
        <v>-9.5238095238095233E-2</v>
      </c>
      <c r="K64" s="9">
        <f t="shared" si="5"/>
        <v>0.25789473684210529</v>
      </c>
    </row>
    <row r="65" spans="1:11" x14ac:dyDescent="0.2">
      <c r="A65" s="7" t="s">
        <v>404</v>
      </c>
      <c r="B65" s="65">
        <v>11</v>
      </c>
      <c r="C65" s="34">
        <f>IF(B70=0, "-", B65/B70)</f>
        <v>1.2987012987012988E-2</v>
      </c>
      <c r="D65" s="65">
        <v>0</v>
      </c>
      <c r="E65" s="9">
        <f>IF(D70=0, "-", D65/D70)</f>
        <v>0</v>
      </c>
      <c r="F65" s="81">
        <v>43</v>
      </c>
      <c r="G65" s="34">
        <f>IF(F70=0, "-", F65/F70)</f>
        <v>1.1297950604308986E-2</v>
      </c>
      <c r="H65" s="65">
        <v>0</v>
      </c>
      <c r="I65" s="9">
        <f>IF(H70=0, "-", H65/H70)</f>
        <v>0</v>
      </c>
      <c r="J65" s="8" t="str">
        <f t="shared" si="4"/>
        <v>-</v>
      </c>
      <c r="K65" s="9" t="str">
        <f t="shared" si="5"/>
        <v>-</v>
      </c>
    </row>
    <row r="66" spans="1:11" x14ac:dyDescent="0.2">
      <c r="A66" s="7" t="s">
        <v>405</v>
      </c>
      <c r="B66" s="65">
        <v>171</v>
      </c>
      <c r="C66" s="34">
        <f>IF(B70=0, "-", B66/B70)</f>
        <v>0.20188902007083825</v>
      </c>
      <c r="D66" s="65">
        <v>137</v>
      </c>
      <c r="E66" s="9">
        <f>IF(D70=0, "-", D66/D70)</f>
        <v>0.18438761776581428</v>
      </c>
      <c r="F66" s="81">
        <v>744</v>
      </c>
      <c r="G66" s="34">
        <f>IF(F70=0, "-", F66/F70)</f>
        <v>0.19548081975827641</v>
      </c>
      <c r="H66" s="65">
        <v>564</v>
      </c>
      <c r="I66" s="9">
        <f>IF(H70=0, "-", H66/H70)</f>
        <v>0.18932527693856999</v>
      </c>
      <c r="J66" s="8">
        <f t="shared" si="4"/>
        <v>0.24817518248175183</v>
      </c>
      <c r="K66" s="9">
        <f t="shared" si="5"/>
        <v>0.31914893617021278</v>
      </c>
    </row>
    <row r="67" spans="1:11" x14ac:dyDescent="0.2">
      <c r="A67" s="7" t="s">
        <v>406</v>
      </c>
      <c r="B67" s="65">
        <v>53</v>
      </c>
      <c r="C67" s="34">
        <f>IF(B70=0, "-", B67/B70)</f>
        <v>6.2573789846517125E-2</v>
      </c>
      <c r="D67" s="65">
        <v>20</v>
      </c>
      <c r="E67" s="9">
        <f>IF(D70=0, "-", D67/D70)</f>
        <v>2.6917900403768506E-2</v>
      </c>
      <c r="F67" s="81">
        <v>196</v>
      </c>
      <c r="G67" s="34">
        <f>IF(F70=0, "-", F67/F70)</f>
        <v>5.1497635312664214E-2</v>
      </c>
      <c r="H67" s="65">
        <v>137</v>
      </c>
      <c r="I67" s="9">
        <f>IF(H70=0, "-", H67/H70)</f>
        <v>4.5988586774085266E-2</v>
      </c>
      <c r="J67" s="8">
        <f t="shared" si="4"/>
        <v>1.65</v>
      </c>
      <c r="K67" s="9">
        <f t="shared" si="5"/>
        <v>0.43065693430656932</v>
      </c>
    </row>
    <row r="68" spans="1:11" x14ac:dyDescent="0.2">
      <c r="A68" s="7" t="s">
        <v>407</v>
      </c>
      <c r="B68" s="65">
        <v>135</v>
      </c>
      <c r="C68" s="34">
        <f>IF(B70=0, "-", B68/B70)</f>
        <v>0.15938606847697756</v>
      </c>
      <c r="D68" s="65">
        <v>132</v>
      </c>
      <c r="E68" s="9">
        <f>IF(D70=0, "-", D68/D70)</f>
        <v>0.17765814266487215</v>
      </c>
      <c r="F68" s="81">
        <v>719</v>
      </c>
      <c r="G68" s="34">
        <f>IF(F70=0, "-", F68/F70)</f>
        <v>0.18891224382553862</v>
      </c>
      <c r="H68" s="65">
        <v>432</v>
      </c>
      <c r="I68" s="9">
        <f>IF(H70=0, "-", H68/H70)</f>
        <v>0.14501510574018128</v>
      </c>
      <c r="J68" s="8">
        <f t="shared" si="4"/>
        <v>2.2727272727272728E-2</v>
      </c>
      <c r="K68" s="9">
        <f t="shared" si="5"/>
        <v>0.66435185185185186</v>
      </c>
    </row>
    <row r="69" spans="1:11" x14ac:dyDescent="0.2">
      <c r="A69" s="2"/>
      <c r="B69" s="68"/>
      <c r="C69" s="33"/>
      <c r="D69" s="68"/>
      <c r="E69" s="6"/>
      <c r="F69" s="82"/>
      <c r="G69" s="33"/>
      <c r="H69" s="68"/>
      <c r="I69" s="6"/>
      <c r="J69" s="5"/>
      <c r="K69" s="6"/>
    </row>
    <row r="70" spans="1:11" s="43" customFormat="1" x14ac:dyDescent="0.2">
      <c r="A70" s="162" t="s">
        <v>632</v>
      </c>
      <c r="B70" s="71">
        <f>SUM(B58:B69)</f>
        <v>847</v>
      </c>
      <c r="C70" s="40">
        <f>B70/29332</f>
        <v>2.8876312559661804E-2</v>
      </c>
      <c r="D70" s="71">
        <f>SUM(D58:D69)</f>
        <v>743</v>
      </c>
      <c r="E70" s="41">
        <f>D70/29302</f>
        <v>2.5356630946693059E-2</v>
      </c>
      <c r="F70" s="77">
        <f>SUM(F58:F69)</f>
        <v>3806</v>
      </c>
      <c r="G70" s="42">
        <f>F70/146231</f>
        <v>2.602731295005847E-2</v>
      </c>
      <c r="H70" s="71">
        <f>SUM(H58:H69)</f>
        <v>2979</v>
      </c>
      <c r="I70" s="41">
        <f>H70/119606</f>
        <v>2.4906777251977326E-2</v>
      </c>
      <c r="J70" s="37">
        <f>IF(D70=0, "-", IF((B70-D70)/D70&lt;10, (B70-D70)/D70, "&gt;999%"))</f>
        <v>0.13997308209959622</v>
      </c>
      <c r="K70" s="38">
        <f>IF(H70=0, "-", IF((F70-H70)/H70&lt;10, (F70-H70)/H70, "&gt;999%"))</f>
        <v>0.27760993622020813</v>
      </c>
    </row>
    <row r="71" spans="1:11" x14ac:dyDescent="0.2">
      <c r="B71" s="83"/>
      <c r="D71" s="83"/>
      <c r="F71" s="83"/>
      <c r="H71" s="83"/>
    </row>
    <row r="72" spans="1:11" s="43" customFormat="1" x14ac:dyDescent="0.2">
      <c r="A72" s="162" t="s">
        <v>631</v>
      </c>
      <c r="B72" s="71">
        <v>3786</v>
      </c>
      <c r="C72" s="40">
        <f>B72/29332</f>
        <v>0.12907404882040094</v>
      </c>
      <c r="D72" s="71">
        <v>3083</v>
      </c>
      <c r="E72" s="41">
        <f>D72/29302</f>
        <v>0.10521466111528223</v>
      </c>
      <c r="F72" s="77">
        <v>20216</v>
      </c>
      <c r="G72" s="42">
        <f>F72/146231</f>
        <v>0.13824702012569154</v>
      </c>
      <c r="H72" s="71">
        <v>13698</v>
      </c>
      <c r="I72" s="41">
        <f>H72/119606</f>
        <v>0.11452602712238516</v>
      </c>
      <c r="J72" s="37">
        <f>IF(D72=0, "-", IF((B72-D72)/D72&lt;10, (B72-D72)/D72, "&gt;999%"))</f>
        <v>0.22802465131365554</v>
      </c>
      <c r="K72" s="38">
        <f>IF(H72=0, "-", IF((F72-H72)/H72&lt;10, (F72-H72)/H72, "&gt;999%"))</f>
        <v>0.47583588845086872</v>
      </c>
    </row>
    <row r="73" spans="1:11" x14ac:dyDescent="0.2">
      <c r="B73" s="83"/>
      <c r="D73" s="83"/>
      <c r="F73" s="83"/>
      <c r="H73" s="83"/>
    </row>
    <row r="74" spans="1:11" ht="15.75" x14ac:dyDescent="0.25">
      <c r="A74" s="164" t="s">
        <v>122</v>
      </c>
      <c r="B74" s="196" t="s">
        <v>1</v>
      </c>
      <c r="C74" s="200"/>
      <c r="D74" s="200"/>
      <c r="E74" s="197"/>
      <c r="F74" s="196" t="s">
        <v>14</v>
      </c>
      <c r="G74" s="200"/>
      <c r="H74" s="200"/>
      <c r="I74" s="197"/>
      <c r="J74" s="196" t="s">
        <v>15</v>
      </c>
      <c r="K74" s="197"/>
    </row>
    <row r="75" spans="1:11" x14ac:dyDescent="0.2">
      <c r="A75" s="22"/>
      <c r="B75" s="196">
        <f>VALUE(RIGHT($B$2, 4))</f>
        <v>2021</v>
      </c>
      <c r="C75" s="197"/>
      <c r="D75" s="196">
        <f>B75-1</f>
        <v>2020</v>
      </c>
      <c r="E75" s="204"/>
      <c r="F75" s="196">
        <f>B75</f>
        <v>2021</v>
      </c>
      <c r="G75" s="204"/>
      <c r="H75" s="196">
        <f>D75</f>
        <v>2020</v>
      </c>
      <c r="I75" s="204"/>
      <c r="J75" s="140" t="s">
        <v>4</v>
      </c>
      <c r="K75" s="141" t="s">
        <v>2</v>
      </c>
    </row>
    <row r="76" spans="1:11" x14ac:dyDescent="0.2">
      <c r="A76" s="163" t="s">
        <v>153</v>
      </c>
      <c r="B76" s="61" t="s">
        <v>12</v>
      </c>
      <c r="C76" s="62" t="s">
        <v>13</v>
      </c>
      <c r="D76" s="61" t="s">
        <v>12</v>
      </c>
      <c r="E76" s="63" t="s">
        <v>13</v>
      </c>
      <c r="F76" s="62" t="s">
        <v>12</v>
      </c>
      <c r="G76" s="62" t="s">
        <v>13</v>
      </c>
      <c r="H76" s="61" t="s">
        <v>12</v>
      </c>
      <c r="I76" s="63" t="s">
        <v>13</v>
      </c>
      <c r="J76" s="61"/>
      <c r="K76" s="63"/>
    </row>
    <row r="77" spans="1:11" x14ac:dyDescent="0.2">
      <c r="A77" s="7" t="s">
        <v>408</v>
      </c>
      <c r="B77" s="65">
        <v>0</v>
      </c>
      <c r="C77" s="34">
        <f>IF(B99=0, "-", B77/B99)</f>
        <v>0</v>
      </c>
      <c r="D77" s="65">
        <v>1</v>
      </c>
      <c r="E77" s="9">
        <f>IF(D99=0, "-", D77/D99)</f>
        <v>2.1431633090441491E-4</v>
      </c>
      <c r="F77" s="81">
        <v>8</v>
      </c>
      <c r="G77" s="34">
        <f>IF(F99=0, "-", F77/F99)</f>
        <v>3.7794680398733877E-4</v>
      </c>
      <c r="H77" s="65">
        <v>5</v>
      </c>
      <c r="I77" s="9">
        <f>IF(H99=0, "-", H77/H99)</f>
        <v>2.5172431153400795E-4</v>
      </c>
      <c r="J77" s="8">
        <f t="shared" ref="J77:J97" si="6">IF(D77=0, "-", IF((B77-D77)/D77&lt;10, (B77-D77)/D77, "&gt;999%"))</f>
        <v>-1</v>
      </c>
      <c r="K77" s="9">
        <f t="shared" ref="K77:K97" si="7">IF(H77=0, "-", IF((F77-H77)/H77&lt;10, (F77-H77)/H77, "&gt;999%"))</f>
        <v>0.6</v>
      </c>
    </row>
    <row r="78" spans="1:11" x14ac:dyDescent="0.2">
      <c r="A78" s="7" t="s">
        <v>409</v>
      </c>
      <c r="B78" s="65">
        <v>13</v>
      </c>
      <c r="C78" s="34">
        <f>IF(B99=0, "-", B78/B99)</f>
        <v>3.6486107213022732E-3</v>
      </c>
      <c r="D78" s="65">
        <v>32</v>
      </c>
      <c r="E78" s="9">
        <f>IF(D99=0, "-", D78/D99)</f>
        <v>6.8581225889412772E-3</v>
      </c>
      <c r="F78" s="81">
        <v>367</v>
      </c>
      <c r="G78" s="34">
        <f>IF(F99=0, "-", F78/F99)</f>
        <v>1.7338309632919168E-2</v>
      </c>
      <c r="H78" s="65">
        <v>433</v>
      </c>
      <c r="I78" s="9">
        <f>IF(H99=0, "-", H78/H99)</f>
        <v>2.1799325378845089E-2</v>
      </c>
      <c r="J78" s="8">
        <f t="shared" si="6"/>
        <v>-0.59375</v>
      </c>
      <c r="K78" s="9">
        <f t="shared" si="7"/>
        <v>-0.15242494226327943</v>
      </c>
    </row>
    <row r="79" spans="1:11" x14ac:dyDescent="0.2">
      <c r="A79" s="7" t="s">
        <v>410</v>
      </c>
      <c r="B79" s="65">
        <v>63</v>
      </c>
      <c r="C79" s="34">
        <f>IF(B99=0, "-", B79/B99)</f>
        <v>1.768172888015717E-2</v>
      </c>
      <c r="D79" s="65">
        <v>20</v>
      </c>
      <c r="E79" s="9">
        <f>IF(D99=0, "-", D79/D99)</f>
        <v>4.2863266180882984E-3</v>
      </c>
      <c r="F79" s="81">
        <v>133</v>
      </c>
      <c r="G79" s="34">
        <f>IF(F99=0, "-", F79/F99)</f>
        <v>6.2833656162895072E-3</v>
      </c>
      <c r="H79" s="65">
        <v>70</v>
      </c>
      <c r="I79" s="9">
        <f>IF(H99=0, "-", H79/H99)</f>
        <v>3.5241403614761115E-3</v>
      </c>
      <c r="J79" s="8">
        <f t="shared" si="6"/>
        <v>2.15</v>
      </c>
      <c r="K79" s="9">
        <f t="shared" si="7"/>
        <v>0.9</v>
      </c>
    </row>
    <row r="80" spans="1:11" x14ac:dyDescent="0.2">
      <c r="A80" s="7" t="s">
        <v>411</v>
      </c>
      <c r="B80" s="65">
        <v>0</v>
      </c>
      <c r="C80" s="34">
        <f>IF(B99=0, "-", B80/B99)</f>
        <v>0</v>
      </c>
      <c r="D80" s="65">
        <v>77</v>
      </c>
      <c r="E80" s="9">
        <f>IF(D99=0, "-", D80/D99)</f>
        <v>1.6502357479639948E-2</v>
      </c>
      <c r="F80" s="81">
        <v>0</v>
      </c>
      <c r="G80" s="34">
        <f>IF(F99=0, "-", F80/F99)</f>
        <v>0</v>
      </c>
      <c r="H80" s="65">
        <v>447</v>
      </c>
      <c r="I80" s="9">
        <f>IF(H99=0, "-", H80/H99)</f>
        <v>2.2504153451140312E-2</v>
      </c>
      <c r="J80" s="8">
        <f t="shared" si="6"/>
        <v>-1</v>
      </c>
      <c r="K80" s="9">
        <f t="shared" si="7"/>
        <v>-1</v>
      </c>
    </row>
    <row r="81" spans="1:11" x14ac:dyDescent="0.2">
      <c r="A81" s="7" t="s">
        <v>412</v>
      </c>
      <c r="B81" s="65">
        <v>67</v>
      </c>
      <c r="C81" s="34">
        <f>IF(B99=0, "-", B81/B99)</f>
        <v>1.8804378332865562E-2</v>
      </c>
      <c r="D81" s="65">
        <v>412</v>
      </c>
      <c r="E81" s="9">
        <f>IF(D99=0, "-", D81/D99)</f>
        <v>8.8298328332618942E-2</v>
      </c>
      <c r="F81" s="81">
        <v>1060</v>
      </c>
      <c r="G81" s="34">
        <f>IF(F99=0, "-", F81/F99)</f>
        <v>5.0077951528322388E-2</v>
      </c>
      <c r="H81" s="65">
        <v>1657</v>
      </c>
      <c r="I81" s="9">
        <f>IF(H99=0, "-", H81/H99)</f>
        <v>8.3421436842370231E-2</v>
      </c>
      <c r="J81" s="8">
        <f t="shared" si="6"/>
        <v>-0.83737864077669899</v>
      </c>
      <c r="K81" s="9">
        <f t="shared" si="7"/>
        <v>-0.36028968014484009</v>
      </c>
    </row>
    <row r="82" spans="1:11" x14ac:dyDescent="0.2">
      <c r="A82" s="7" t="s">
        <v>413</v>
      </c>
      <c r="B82" s="65">
        <v>386</v>
      </c>
      <c r="C82" s="34">
        <f>IF(B99=0, "-", B82/B99)</f>
        <v>0.10833567218635981</v>
      </c>
      <c r="D82" s="65">
        <v>656</v>
      </c>
      <c r="E82" s="9">
        <f>IF(D99=0, "-", D82/D99)</f>
        <v>0.14059151307329618</v>
      </c>
      <c r="F82" s="81">
        <v>1475</v>
      </c>
      <c r="G82" s="34">
        <f>IF(F99=0, "-", F82/F99)</f>
        <v>6.9683941985165587E-2</v>
      </c>
      <c r="H82" s="65">
        <v>2041</v>
      </c>
      <c r="I82" s="9">
        <f>IF(H99=0, "-", H82/H99)</f>
        <v>0.10275386396818205</v>
      </c>
      <c r="J82" s="8">
        <f t="shared" si="6"/>
        <v>-0.41158536585365851</v>
      </c>
      <c r="K82" s="9">
        <f t="shared" si="7"/>
        <v>-0.27731504164625181</v>
      </c>
    </row>
    <row r="83" spans="1:11" x14ac:dyDescent="0.2">
      <c r="A83" s="7" t="s">
        <v>414</v>
      </c>
      <c r="B83" s="65">
        <v>28</v>
      </c>
      <c r="C83" s="34">
        <f>IF(B99=0, "-", B83/B99)</f>
        <v>7.8585461689587421E-3</v>
      </c>
      <c r="D83" s="65">
        <v>17</v>
      </c>
      <c r="E83" s="9">
        <f>IF(D99=0, "-", D83/D99)</f>
        <v>3.6433776253750536E-3</v>
      </c>
      <c r="F83" s="81">
        <v>76</v>
      </c>
      <c r="G83" s="34">
        <f>IF(F99=0, "-", F83/F99)</f>
        <v>3.5904946378797183E-3</v>
      </c>
      <c r="H83" s="65">
        <v>74</v>
      </c>
      <c r="I83" s="9">
        <f>IF(H99=0, "-", H83/H99)</f>
        <v>3.7255198107033179E-3</v>
      </c>
      <c r="J83" s="8">
        <f t="shared" si="6"/>
        <v>0.6470588235294118</v>
      </c>
      <c r="K83" s="9">
        <f t="shared" si="7"/>
        <v>2.7027027027027029E-2</v>
      </c>
    </row>
    <row r="84" spans="1:11" x14ac:dyDescent="0.2">
      <c r="A84" s="7" t="s">
        <v>415</v>
      </c>
      <c r="B84" s="65">
        <v>286</v>
      </c>
      <c r="C84" s="34">
        <f>IF(B99=0, "-", B84/B99)</f>
        <v>8.0269435868650013E-2</v>
      </c>
      <c r="D84" s="65">
        <v>401</v>
      </c>
      <c r="E84" s="9">
        <f>IF(D99=0, "-", D84/D99)</f>
        <v>8.594084869267038E-2</v>
      </c>
      <c r="F84" s="81">
        <v>1536</v>
      </c>
      <c r="G84" s="34">
        <f>IF(F99=0, "-", F84/F99)</f>
        <v>7.256578636556904E-2</v>
      </c>
      <c r="H84" s="65">
        <v>1846</v>
      </c>
      <c r="I84" s="9">
        <f>IF(H99=0, "-", H84/H99)</f>
        <v>9.2936615818355731E-2</v>
      </c>
      <c r="J84" s="8">
        <f t="shared" si="6"/>
        <v>-0.28678304239401498</v>
      </c>
      <c r="K84" s="9">
        <f t="shared" si="7"/>
        <v>-0.16793066088840736</v>
      </c>
    </row>
    <row r="85" spans="1:11" x14ac:dyDescent="0.2">
      <c r="A85" s="7" t="s">
        <v>416</v>
      </c>
      <c r="B85" s="65">
        <v>792</v>
      </c>
      <c r="C85" s="34">
        <f>IF(B99=0, "-", B85/B99)</f>
        <v>0.22228459163626157</v>
      </c>
      <c r="D85" s="65">
        <v>660</v>
      </c>
      <c r="E85" s="9">
        <f>IF(D99=0, "-", D85/D99)</f>
        <v>0.14144877839691383</v>
      </c>
      <c r="F85" s="81">
        <v>3927</v>
      </c>
      <c r="G85" s="34">
        <f>IF(F99=0, "-", F85/F99)</f>
        <v>0.18552463740728492</v>
      </c>
      <c r="H85" s="65">
        <v>2847</v>
      </c>
      <c r="I85" s="9">
        <f>IF(H99=0, "-", H85/H99)</f>
        <v>0.14333182298746414</v>
      </c>
      <c r="J85" s="8">
        <f t="shared" si="6"/>
        <v>0.2</v>
      </c>
      <c r="K85" s="9">
        <f t="shared" si="7"/>
        <v>0.3793466807165437</v>
      </c>
    </row>
    <row r="86" spans="1:11" x14ac:dyDescent="0.2">
      <c r="A86" s="7" t="s">
        <v>417</v>
      </c>
      <c r="B86" s="65">
        <v>240</v>
      </c>
      <c r="C86" s="34">
        <f>IF(B99=0, "-", B86/B99)</f>
        <v>6.7358967162503502E-2</v>
      </c>
      <c r="D86" s="65">
        <v>107</v>
      </c>
      <c r="E86" s="9">
        <f>IF(D99=0, "-", D86/D99)</f>
        <v>2.2931847406772395E-2</v>
      </c>
      <c r="F86" s="81">
        <v>858</v>
      </c>
      <c r="G86" s="34">
        <f>IF(F99=0, "-", F86/F99)</f>
        <v>4.0534794727642084E-2</v>
      </c>
      <c r="H86" s="65">
        <v>282</v>
      </c>
      <c r="I86" s="9">
        <f>IF(H99=0, "-", H86/H99)</f>
        <v>1.4197251170518049E-2</v>
      </c>
      <c r="J86" s="8">
        <f t="shared" si="6"/>
        <v>1.2429906542056075</v>
      </c>
      <c r="K86" s="9">
        <f t="shared" si="7"/>
        <v>2.0425531914893615</v>
      </c>
    </row>
    <row r="87" spans="1:11" x14ac:dyDescent="0.2">
      <c r="A87" s="7" t="s">
        <v>418</v>
      </c>
      <c r="B87" s="65">
        <v>320</v>
      </c>
      <c r="C87" s="34">
        <f>IF(B99=0, "-", B87/B99)</f>
        <v>8.9811956216671346E-2</v>
      </c>
      <c r="D87" s="65">
        <v>269</v>
      </c>
      <c r="E87" s="9">
        <f>IF(D99=0, "-", D87/D99)</f>
        <v>5.7651093013287615E-2</v>
      </c>
      <c r="F87" s="81">
        <v>1310</v>
      </c>
      <c r="G87" s="34">
        <f>IF(F99=0, "-", F87/F99)</f>
        <v>6.1888789152926726E-2</v>
      </c>
      <c r="H87" s="65">
        <v>1118</v>
      </c>
      <c r="I87" s="9">
        <f>IF(H99=0, "-", H87/H99)</f>
        <v>5.6285556059004177E-2</v>
      </c>
      <c r="J87" s="8">
        <f t="shared" si="6"/>
        <v>0.1895910780669145</v>
      </c>
      <c r="K87" s="9">
        <f t="shared" si="7"/>
        <v>0.17173524150268335</v>
      </c>
    </row>
    <row r="88" spans="1:11" x14ac:dyDescent="0.2">
      <c r="A88" s="7" t="s">
        <v>419</v>
      </c>
      <c r="B88" s="65">
        <v>233</v>
      </c>
      <c r="C88" s="34">
        <f>IF(B99=0, "-", B88/B99)</f>
        <v>6.5394330620263827E-2</v>
      </c>
      <c r="D88" s="65">
        <v>474</v>
      </c>
      <c r="E88" s="9">
        <f>IF(D99=0, "-", D88/D99)</f>
        <v>0.10158594084869267</v>
      </c>
      <c r="F88" s="81">
        <v>2910</v>
      </c>
      <c r="G88" s="34">
        <f>IF(F99=0, "-", F88/F99)</f>
        <v>0.13747814995039448</v>
      </c>
      <c r="H88" s="65">
        <v>2170</v>
      </c>
      <c r="I88" s="9">
        <f>IF(H99=0, "-", H88/H99)</f>
        <v>0.10924835120575946</v>
      </c>
      <c r="J88" s="8">
        <f t="shared" si="6"/>
        <v>-0.50843881856540085</v>
      </c>
      <c r="K88" s="9">
        <f t="shared" si="7"/>
        <v>0.34101382488479265</v>
      </c>
    </row>
    <row r="89" spans="1:11" x14ac:dyDescent="0.2">
      <c r="A89" s="7" t="s">
        <v>420</v>
      </c>
      <c r="B89" s="65">
        <v>34</v>
      </c>
      <c r="C89" s="34">
        <f>IF(B99=0, "-", B89/B99)</f>
        <v>9.542520348021331E-3</v>
      </c>
      <c r="D89" s="65">
        <v>54</v>
      </c>
      <c r="E89" s="9">
        <f>IF(D99=0, "-", D89/D99)</f>
        <v>1.1573081868838405E-2</v>
      </c>
      <c r="F89" s="81">
        <v>130</v>
      </c>
      <c r="G89" s="34">
        <f>IF(F99=0, "-", F89/F99)</f>
        <v>6.1416355647942551E-3</v>
      </c>
      <c r="H89" s="65">
        <v>163</v>
      </c>
      <c r="I89" s="9">
        <f>IF(H99=0, "-", H89/H99)</f>
        <v>8.2062125560086602E-3</v>
      </c>
      <c r="J89" s="8">
        <f t="shared" si="6"/>
        <v>-0.37037037037037035</v>
      </c>
      <c r="K89" s="9">
        <f t="shared" si="7"/>
        <v>-0.20245398773006135</v>
      </c>
    </row>
    <row r="90" spans="1:11" x14ac:dyDescent="0.2">
      <c r="A90" s="7" t="s">
        <v>421</v>
      </c>
      <c r="B90" s="65">
        <v>10</v>
      </c>
      <c r="C90" s="34">
        <f>IF(B99=0, "-", B90/B99)</f>
        <v>2.8066236317709796E-3</v>
      </c>
      <c r="D90" s="65">
        <v>11</v>
      </c>
      <c r="E90" s="9">
        <f>IF(D99=0, "-", D90/D99)</f>
        <v>2.3574796399485642E-3</v>
      </c>
      <c r="F90" s="81">
        <v>38</v>
      </c>
      <c r="G90" s="34">
        <f>IF(F99=0, "-", F90/F99)</f>
        <v>1.7952473189398591E-3</v>
      </c>
      <c r="H90" s="65">
        <v>45</v>
      </c>
      <c r="I90" s="9">
        <f>IF(H99=0, "-", H90/H99)</f>
        <v>2.2655188038060714E-3</v>
      </c>
      <c r="J90" s="8">
        <f t="shared" si="6"/>
        <v>-9.0909090909090912E-2</v>
      </c>
      <c r="K90" s="9">
        <f t="shared" si="7"/>
        <v>-0.15555555555555556</v>
      </c>
    </row>
    <row r="91" spans="1:11" x14ac:dyDescent="0.2">
      <c r="A91" s="7" t="s">
        <v>422</v>
      </c>
      <c r="B91" s="65">
        <v>121</v>
      </c>
      <c r="C91" s="34">
        <f>IF(B99=0, "-", B91/B99)</f>
        <v>3.3960145944428852E-2</v>
      </c>
      <c r="D91" s="65">
        <v>80</v>
      </c>
      <c r="E91" s="9">
        <f>IF(D99=0, "-", D91/D99)</f>
        <v>1.7145306472353194E-2</v>
      </c>
      <c r="F91" s="81">
        <v>379</v>
      </c>
      <c r="G91" s="34">
        <f>IF(F99=0, "-", F91/F99)</f>
        <v>1.7905229838900173E-2</v>
      </c>
      <c r="H91" s="65">
        <v>289</v>
      </c>
      <c r="I91" s="9">
        <f>IF(H99=0, "-", H91/H99)</f>
        <v>1.454966520666566E-2</v>
      </c>
      <c r="J91" s="8">
        <f t="shared" si="6"/>
        <v>0.51249999999999996</v>
      </c>
      <c r="K91" s="9">
        <f t="shared" si="7"/>
        <v>0.31141868512110726</v>
      </c>
    </row>
    <row r="92" spans="1:11" x14ac:dyDescent="0.2">
      <c r="A92" s="7" t="s">
        <v>423</v>
      </c>
      <c r="B92" s="65">
        <v>38</v>
      </c>
      <c r="C92" s="34">
        <f>IF(B99=0, "-", B92/B99)</f>
        <v>1.0665169800729722E-2</v>
      </c>
      <c r="D92" s="65">
        <v>47</v>
      </c>
      <c r="E92" s="9">
        <f>IF(D99=0, "-", D92/D99)</f>
        <v>1.0072867552507501E-2</v>
      </c>
      <c r="F92" s="81">
        <v>282</v>
      </c>
      <c r="G92" s="34">
        <f>IF(F99=0, "-", F92/F99)</f>
        <v>1.3322624840553693E-2</v>
      </c>
      <c r="H92" s="65">
        <v>149</v>
      </c>
      <c r="I92" s="9">
        <f>IF(H99=0, "-", H92/H99)</f>
        <v>7.5013844837134372E-3</v>
      </c>
      <c r="J92" s="8">
        <f t="shared" si="6"/>
        <v>-0.19148936170212766</v>
      </c>
      <c r="K92" s="9">
        <f t="shared" si="7"/>
        <v>0.89261744966442957</v>
      </c>
    </row>
    <row r="93" spans="1:11" x14ac:dyDescent="0.2">
      <c r="A93" s="7" t="s">
        <v>424</v>
      </c>
      <c r="B93" s="65">
        <v>10</v>
      </c>
      <c r="C93" s="34">
        <f>IF(B99=0, "-", B93/B99)</f>
        <v>2.8066236317709796E-3</v>
      </c>
      <c r="D93" s="65">
        <v>9</v>
      </c>
      <c r="E93" s="9">
        <f>IF(D99=0, "-", D93/D99)</f>
        <v>1.9288469781397343E-3</v>
      </c>
      <c r="F93" s="81">
        <v>65</v>
      </c>
      <c r="G93" s="34">
        <f>IF(F99=0, "-", F93/F99)</f>
        <v>3.0708177823971275E-3</v>
      </c>
      <c r="H93" s="65">
        <v>27</v>
      </c>
      <c r="I93" s="9">
        <f>IF(H99=0, "-", H93/H99)</f>
        <v>1.3593112822836431E-3</v>
      </c>
      <c r="J93" s="8">
        <f t="shared" si="6"/>
        <v>0.1111111111111111</v>
      </c>
      <c r="K93" s="9">
        <f t="shared" si="7"/>
        <v>1.4074074074074074</v>
      </c>
    </row>
    <row r="94" spans="1:11" x14ac:dyDescent="0.2">
      <c r="A94" s="7" t="s">
        <v>425</v>
      </c>
      <c r="B94" s="65">
        <v>210</v>
      </c>
      <c r="C94" s="34">
        <f>IF(B99=0, "-", B94/B99)</f>
        <v>5.8939096267190572E-2</v>
      </c>
      <c r="D94" s="65">
        <v>366</v>
      </c>
      <c r="E94" s="9">
        <f>IF(D99=0, "-", D94/D99)</f>
        <v>7.8439777111015865E-2</v>
      </c>
      <c r="F94" s="81">
        <v>1814</v>
      </c>
      <c r="G94" s="34">
        <f>IF(F99=0, "-", F94/F99)</f>
        <v>8.5699437804129072E-2</v>
      </c>
      <c r="H94" s="65">
        <v>1239</v>
      </c>
      <c r="I94" s="9">
        <f>IF(H99=0, "-", H94/H99)</f>
        <v>6.2377284398127168E-2</v>
      </c>
      <c r="J94" s="8">
        <f t="shared" si="6"/>
        <v>-0.42622950819672129</v>
      </c>
      <c r="K94" s="9">
        <f t="shared" si="7"/>
        <v>0.46408393866020986</v>
      </c>
    </row>
    <row r="95" spans="1:11" x14ac:dyDescent="0.2">
      <c r="A95" s="7" t="s">
        <v>426</v>
      </c>
      <c r="B95" s="65">
        <v>566</v>
      </c>
      <c r="C95" s="34">
        <f>IF(B99=0, "-", B95/B99)</f>
        <v>0.15885489755823745</v>
      </c>
      <c r="D95" s="65">
        <v>674</v>
      </c>
      <c r="E95" s="9">
        <f>IF(D99=0, "-", D95/D99)</f>
        <v>0.14444920702957564</v>
      </c>
      <c r="F95" s="81">
        <v>4351</v>
      </c>
      <c r="G95" s="34">
        <f>IF(F99=0, "-", F95/F99)</f>
        <v>0.20555581801861389</v>
      </c>
      <c r="H95" s="65">
        <v>4040</v>
      </c>
      <c r="I95" s="9">
        <f>IF(H99=0, "-", H95/H99)</f>
        <v>0.20339324371947842</v>
      </c>
      <c r="J95" s="8">
        <f t="shared" si="6"/>
        <v>-0.16023738872403562</v>
      </c>
      <c r="K95" s="9">
        <f t="shared" si="7"/>
        <v>7.6980198019801979E-2</v>
      </c>
    </row>
    <row r="96" spans="1:11" x14ac:dyDescent="0.2">
      <c r="A96" s="7" t="s">
        <v>427</v>
      </c>
      <c r="B96" s="65">
        <v>0</v>
      </c>
      <c r="C96" s="34">
        <f>IF(B99=0, "-", B96/B99)</f>
        <v>0</v>
      </c>
      <c r="D96" s="65">
        <v>22</v>
      </c>
      <c r="E96" s="9">
        <f>IF(D99=0, "-", D96/D99)</f>
        <v>4.7149592798971284E-3</v>
      </c>
      <c r="F96" s="81">
        <v>1</v>
      </c>
      <c r="G96" s="34">
        <f>IF(F99=0, "-", F96/F99)</f>
        <v>4.7243350498417346E-5</v>
      </c>
      <c r="H96" s="65">
        <v>73</v>
      </c>
      <c r="I96" s="9">
        <f>IF(H99=0, "-", H96/H99)</f>
        <v>3.6751749483965161E-3</v>
      </c>
      <c r="J96" s="8">
        <f t="shared" si="6"/>
        <v>-1</v>
      </c>
      <c r="K96" s="9">
        <f t="shared" si="7"/>
        <v>-0.98630136986301364</v>
      </c>
    </row>
    <row r="97" spans="1:11" x14ac:dyDescent="0.2">
      <c r="A97" s="7" t="s">
        <v>428</v>
      </c>
      <c r="B97" s="65">
        <v>146</v>
      </c>
      <c r="C97" s="34">
        <f>IF(B99=0, "-", B97/B99)</f>
        <v>4.0976705023856301E-2</v>
      </c>
      <c r="D97" s="65">
        <v>277</v>
      </c>
      <c r="E97" s="9">
        <f>IF(D99=0, "-", D97/D99)</f>
        <v>5.9365623660522934E-2</v>
      </c>
      <c r="F97" s="81">
        <v>447</v>
      </c>
      <c r="G97" s="34">
        <f>IF(F99=0, "-", F97/F99)</f>
        <v>2.1117777672792555E-2</v>
      </c>
      <c r="H97" s="65">
        <v>848</v>
      </c>
      <c r="I97" s="9">
        <f>IF(H99=0, "-", H97/H99)</f>
        <v>4.2692443236167749E-2</v>
      </c>
      <c r="J97" s="8">
        <f t="shared" si="6"/>
        <v>-0.47292418772563177</v>
      </c>
      <c r="K97" s="9">
        <f t="shared" si="7"/>
        <v>-0.47287735849056606</v>
      </c>
    </row>
    <row r="98" spans="1:11" x14ac:dyDescent="0.2">
      <c r="A98" s="2"/>
      <c r="B98" s="68"/>
      <c r="C98" s="33"/>
      <c r="D98" s="68"/>
      <c r="E98" s="6"/>
      <c r="F98" s="82"/>
      <c r="G98" s="33"/>
      <c r="H98" s="68"/>
      <c r="I98" s="6"/>
      <c r="J98" s="5"/>
      <c r="K98" s="6"/>
    </row>
    <row r="99" spans="1:11" s="43" customFormat="1" x14ac:dyDescent="0.2">
      <c r="A99" s="162" t="s">
        <v>630</v>
      </c>
      <c r="B99" s="71">
        <f>SUM(B77:B98)</f>
        <v>3563</v>
      </c>
      <c r="C99" s="40">
        <f>B99/29332</f>
        <v>0.12147143051956907</v>
      </c>
      <c r="D99" s="71">
        <f>SUM(D77:D98)</f>
        <v>4666</v>
      </c>
      <c r="E99" s="41">
        <f>D99/29302</f>
        <v>0.15923827725069961</v>
      </c>
      <c r="F99" s="77">
        <f>SUM(F77:F98)</f>
        <v>21167</v>
      </c>
      <c r="G99" s="42">
        <f>F99/146231</f>
        <v>0.14475042911557739</v>
      </c>
      <c r="H99" s="71">
        <f>SUM(H77:H98)</f>
        <v>19863</v>
      </c>
      <c r="I99" s="41">
        <f>H99/119606</f>
        <v>0.16607026403357691</v>
      </c>
      <c r="J99" s="37">
        <f>IF(D99=0, "-", IF((B99-D99)/D99&lt;10, (B99-D99)/D99, "&gt;999%"))</f>
        <v>-0.23639091298756965</v>
      </c>
      <c r="K99" s="38">
        <f>IF(H99=0, "-", IF((F99-H99)/H99&lt;10, (F99-H99)/H99, "&gt;999%"))</f>
        <v>6.5649700448069281E-2</v>
      </c>
    </row>
    <row r="100" spans="1:11" x14ac:dyDescent="0.2">
      <c r="B100" s="83"/>
      <c r="D100" s="83"/>
      <c r="F100" s="83"/>
      <c r="H100" s="83"/>
    </row>
    <row r="101" spans="1:11" x14ac:dyDescent="0.2">
      <c r="A101" s="163" t="s">
        <v>154</v>
      </c>
      <c r="B101" s="61" t="s">
        <v>12</v>
      </c>
      <c r="C101" s="62" t="s">
        <v>13</v>
      </c>
      <c r="D101" s="61" t="s">
        <v>12</v>
      </c>
      <c r="E101" s="63" t="s">
        <v>13</v>
      </c>
      <c r="F101" s="62" t="s">
        <v>12</v>
      </c>
      <c r="G101" s="62" t="s">
        <v>13</v>
      </c>
      <c r="H101" s="61" t="s">
        <v>12</v>
      </c>
      <c r="I101" s="63" t="s">
        <v>13</v>
      </c>
      <c r="J101" s="61"/>
      <c r="K101" s="63"/>
    </row>
    <row r="102" spans="1:11" x14ac:dyDescent="0.2">
      <c r="A102" s="7" t="s">
        <v>429</v>
      </c>
      <c r="B102" s="65">
        <v>17</v>
      </c>
      <c r="C102" s="34">
        <f>IF(B117=0, "-", B102/B117)</f>
        <v>1.5301530153015301E-2</v>
      </c>
      <c r="D102" s="65">
        <v>10</v>
      </c>
      <c r="E102" s="9">
        <f>IF(D117=0, "-", D102/D117)</f>
        <v>6.868131868131868E-3</v>
      </c>
      <c r="F102" s="81">
        <v>34</v>
      </c>
      <c r="G102" s="34">
        <f>IF(F117=0, "-", F102/F117)</f>
        <v>6.2032475825579275E-3</v>
      </c>
      <c r="H102" s="65">
        <v>55</v>
      </c>
      <c r="I102" s="9">
        <f>IF(H117=0, "-", H102/H117)</f>
        <v>1.1061946902654867E-2</v>
      </c>
      <c r="J102" s="8">
        <f t="shared" ref="J102:J115" si="8">IF(D102=0, "-", IF((B102-D102)/D102&lt;10, (B102-D102)/D102, "&gt;999%"))</f>
        <v>0.7</v>
      </c>
      <c r="K102" s="9">
        <f t="shared" ref="K102:K115" si="9">IF(H102=0, "-", IF((F102-H102)/H102&lt;10, (F102-H102)/H102, "&gt;999%"))</f>
        <v>-0.38181818181818183</v>
      </c>
    </row>
    <row r="103" spans="1:11" x14ac:dyDescent="0.2">
      <c r="A103" s="7" t="s">
        <v>430</v>
      </c>
      <c r="B103" s="65">
        <v>182</v>
      </c>
      <c r="C103" s="34">
        <f>IF(B117=0, "-", B103/B117)</f>
        <v>0.16381638163816381</v>
      </c>
      <c r="D103" s="65">
        <v>135</v>
      </c>
      <c r="E103" s="9">
        <f>IF(D117=0, "-", D103/D117)</f>
        <v>9.2719780219780223E-2</v>
      </c>
      <c r="F103" s="81">
        <v>668</v>
      </c>
      <c r="G103" s="34">
        <f>IF(F117=0, "-", F103/F117)</f>
        <v>0.12187557015143222</v>
      </c>
      <c r="H103" s="65">
        <v>461</v>
      </c>
      <c r="I103" s="9">
        <f>IF(H117=0, "-", H103/H117)</f>
        <v>9.2719227674979893E-2</v>
      </c>
      <c r="J103" s="8">
        <f t="shared" si="8"/>
        <v>0.34814814814814815</v>
      </c>
      <c r="K103" s="9">
        <f t="shared" si="9"/>
        <v>0.44902386117136661</v>
      </c>
    </row>
    <row r="104" spans="1:11" x14ac:dyDescent="0.2">
      <c r="A104" s="7" t="s">
        <v>431</v>
      </c>
      <c r="B104" s="65">
        <v>183</v>
      </c>
      <c r="C104" s="34">
        <f>IF(B117=0, "-", B104/B117)</f>
        <v>0.16471647164716471</v>
      </c>
      <c r="D104" s="65">
        <v>164</v>
      </c>
      <c r="E104" s="9">
        <f>IF(D117=0, "-", D104/D117)</f>
        <v>0.11263736263736264</v>
      </c>
      <c r="F104" s="81">
        <v>877</v>
      </c>
      <c r="G104" s="34">
        <f>IF(F117=0, "-", F104/F117)</f>
        <v>0.16000729793833243</v>
      </c>
      <c r="H104" s="65">
        <v>776</v>
      </c>
      <c r="I104" s="9">
        <f>IF(H117=0, "-", H104/H117)</f>
        <v>0.15607401448109412</v>
      </c>
      <c r="J104" s="8">
        <f t="shared" si="8"/>
        <v>0.11585365853658537</v>
      </c>
      <c r="K104" s="9">
        <f t="shared" si="9"/>
        <v>0.13015463917525774</v>
      </c>
    </row>
    <row r="105" spans="1:11" x14ac:dyDescent="0.2">
      <c r="A105" s="7" t="s">
        <v>432</v>
      </c>
      <c r="B105" s="65">
        <v>34</v>
      </c>
      <c r="C105" s="34">
        <f>IF(B117=0, "-", B105/B117)</f>
        <v>3.0603060306030602E-2</v>
      </c>
      <c r="D105" s="65">
        <v>71</v>
      </c>
      <c r="E105" s="9">
        <f>IF(D117=0, "-", D105/D117)</f>
        <v>4.8763736263736264E-2</v>
      </c>
      <c r="F105" s="81">
        <v>202</v>
      </c>
      <c r="G105" s="34">
        <f>IF(F117=0, "-", F105/F117)</f>
        <v>3.6854588578726512E-2</v>
      </c>
      <c r="H105" s="65">
        <v>390</v>
      </c>
      <c r="I105" s="9">
        <f>IF(H117=0, "-", H105/H117)</f>
        <v>7.8439259855189056E-2</v>
      </c>
      <c r="J105" s="8">
        <f t="shared" si="8"/>
        <v>-0.52112676056338025</v>
      </c>
      <c r="K105" s="9">
        <f t="shared" si="9"/>
        <v>-0.48205128205128206</v>
      </c>
    </row>
    <row r="106" spans="1:11" x14ac:dyDescent="0.2">
      <c r="A106" s="7" t="s">
        <v>433</v>
      </c>
      <c r="B106" s="65">
        <v>3</v>
      </c>
      <c r="C106" s="34">
        <f>IF(B117=0, "-", B106/B117)</f>
        <v>2.7002700270027003E-3</v>
      </c>
      <c r="D106" s="65">
        <v>0</v>
      </c>
      <c r="E106" s="9">
        <f>IF(D117=0, "-", D106/D117)</f>
        <v>0</v>
      </c>
      <c r="F106" s="81">
        <v>3</v>
      </c>
      <c r="G106" s="34">
        <f>IF(F117=0, "-", F106/F117)</f>
        <v>5.4734537493158185E-4</v>
      </c>
      <c r="H106" s="65">
        <v>0</v>
      </c>
      <c r="I106" s="9">
        <f>IF(H117=0, "-", H106/H117)</f>
        <v>0</v>
      </c>
      <c r="J106" s="8" t="str">
        <f t="shared" si="8"/>
        <v>-</v>
      </c>
      <c r="K106" s="9" t="str">
        <f t="shared" si="9"/>
        <v>-</v>
      </c>
    </row>
    <row r="107" spans="1:11" x14ac:dyDescent="0.2">
      <c r="A107" s="7" t="s">
        <v>434</v>
      </c>
      <c r="B107" s="65">
        <v>34</v>
      </c>
      <c r="C107" s="34">
        <f>IF(B117=0, "-", B107/B117)</f>
        <v>3.0603060306030602E-2</v>
      </c>
      <c r="D107" s="65">
        <v>70</v>
      </c>
      <c r="E107" s="9">
        <f>IF(D117=0, "-", D107/D117)</f>
        <v>4.807692307692308E-2</v>
      </c>
      <c r="F107" s="81">
        <v>70</v>
      </c>
      <c r="G107" s="34">
        <f>IF(F117=0, "-", F107/F117)</f>
        <v>1.277139208173691E-2</v>
      </c>
      <c r="H107" s="65">
        <v>242</v>
      </c>
      <c r="I107" s="9">
        <f>IF(H117=0, "-", H107/H117)</f>
        <v>4.8672566371681415E-2</v>
      </c>
      <c r="J107" s="8">
        <f t="shared" si="8"/>
        <v>-0.51428571428571423</v>
      </c>
      <c r="K107" s="9">
        <f t="shared" si="9"/>
        <v>-0.71074380165289253</v>
      </c>
    </row>
    <row r="108" spans="1:11" x14ac:dyDescent="0.2">
      <c r="A108" s="7" t="s">
        <v>435</v>
      </c>
      <c r="B108" s="65">
        <v>38</v>
      </c>
      <c r="C108" s="34">
        <f>IF(B117=0, "-", B108/B117)</f>
        <v>3.4203420342034205E-2</v>
      </c>
      <c r="D108" s="65">
        <v>81</v>
      </c>
      <c r="E108" s="9">
        <f>IF(D117=0, "-", D108/D117)</f>
        <v>5.5631868131868129E-2</v>
      </c>
      <c r="F108" s="81">
        <v>198</v>
      </c>
      <c r="G108" s="34">
        <f>IF(F117=0, "-", F108/F117)</f>
        <v>3.6124794745484398E-2</v>
      </c>
      <c r="H108" s="65">
        <v>247</v>
      </c>
      <c r="I108" s="9">
        <f>IF(H117=0, "-", H108/H117)</f>
        <v>4.9678197908286405E-2</v>
      </c>
      <c r="J108" s="8">
        <f t="shared" si="8"/>
        <v>-0.53086419753086422</v>
      </c>
      <c r="K108" s="9">
        <f t="shared" si="9"/>
        <v>-0.19838056680161945</v>
      </c>
    </row>
    <row r="109" spans="1:11" x14ac:dyDescent="0.2">
      <c r="A109" s="7" t="s">
        <v>436</v>
      </c>
      <c r="B109" s="65">
        <v>94</v>
      </c>
      <c r="C109" s="34">
        <f>IF(B117=0, "-", B109/B117)</f>
        <v>8.4608460846084602E-2</v>
      </c>
      <c r="D109" s="65">
        <v>188</v>
      </c>
      <c r="E109" s="9">
        <f>IF(D117=0, "-", D109/D117)</f>
        <v>0.12912087912087913</v>
      </c>
      <c r="F109" s="81">
        <v>498</v>
      </c>
      <c r="G109" s="34">
        <f>IF(F117=0, "-", F109/F117)</f>
        <v>9.0859332238642579E-2</v>
      </c>
      <c r="H109" s="65">
        <v>554</v>
      </c>
      <c r="I109" s="9">
        <f>IF(H117=0, "-", H109/H117)</f>
        <v>0.11142397425583267</v>
      </c>
      <c r="J109" s="8">
        <f t="shared" si="8"/>
        <v>-0.5</v>
      </c>
      <c r="K109" s="9">
        <f t="shared" si="9"/>
        <v>-0.10108303249097472</v>
      </c>
    </row>
    <row r="110" spans="1:11" x14ac:dyDescent="0.2">
      <c r="A110" s="7" t="s">
        <v>437</v>
      </c>
      <c r="B110" s="65">
        <v>5</v>
      </c>
      <c r="C110" s="34">
        <f>IF(B117=0, "-", B110/B117)</f>
        <v>4.5004500450045006E-3</v>
      </c>
      <c r="D110" s="65">
        <v>10</v>
      </c>
      <c r="E110" s="9">
        <f>IF(D117=0, "-", D110/D117)</f>
        <v>6.868131868131868E-3</v>
      </c>
      <c r="F110" s="81">
        <v>82</v>
      </c>
      <c r="G110" s="34">
        <f>IF(F117=0, "-", F110/F117)</f>
        <v>1.4960773581463237E-2</v>
      </c>
      <c r="H110" s="65">
        <v>24</v>
      </c>
      <c r="I110" s="9">
        <f>IF(H117=0, "-", H110/H117)</f>
        <v>4.8270313757039418E-3</v>
      </c>
      <c r="J110" s="8">
        <f t="shared" si="8"/>
        <v>-0.5</v>
      </c>
      <c r="K110" s="9">
        <f t="shared" si="9"/>
        <v>2.4166666666666665</v>
      </c>
    </row>
    <row r="111" spans="1:11" x14ac:dyDescent="0.2">
      <c r="A111" s="7" t="s">
        <v>438</v>
      </c>
      <c r="B111" s="65">
        <v>110</v>
      </c>
      <c r="C111" s="34">
        <f>IF(B117=0, "-", B111/B117)</f>
        <v>9.9009900990099015E-2</v>
      </c>
      <c r="D111" s="65">
        <v>77</v>
      </c>
      <c r="E111" s="9">
        <f>IF(D117=0, "-", D111/D117)</f>
        <v>5.2884615384615384E-2</v>
      </c>
      <c r="F111" s="81">
        <v>737</v>
      </c>
      <c r="G111" s="34">
        <f>IF(F117=0, "-", F111/F117)</f>
        <v>0.1344645137748586</v>
      </c>
      <c r="H111" s="65">
        <v>77</v>
      </c>
      <c r="I111" s="9">
        <f>IF(H117=0, "-", H111/H117)</f>
        <v>1.5486725663716814E-2</v>
      </c>
      <c r="J111" s="8">
        <f t="shared" si="8"/>
        <v>0.42857142857142855</v>
      </c>
      <c r="K111" s="9">
        <f t="shared" si="9"/>
        <v>8.5714285714285712</v>
      </c>
    </row>
    <row r="112" spans="1:11" x14ac:dyDescent="0.2">
      <c r="A112" s="7" t="s">
        <v>439</v>
      </c>
      <c r="B112" s="65">
        <v>42</v>
      </c>
      <c r="C112" s="34">
        <f>IF(B117=0, "-", B112/B117)</f>
        <v>3.7803780378037805E-2</v>
      </c>
      <c r="D112" s="65">
        <v>75</v>
      </c>
      <c r="E112" s="9">
        <f>IF(D117=0, "-", D112/D117)</f>
        <v>5.1510989010989008E-2</v>
      </c>
      <c r="F112" s="81">
        <v>188</v>
      </c>
      <c r="G112" s="34">
        <f>IF(F117=0, "-", F112/F117)</f>
        <v>3.4300310162379125E-2</v>
      </c>
      <c r="H112" s="65">
        <v>272</v>
      </c>
      <c r="I112" s="9">
        <f>IF(H117=0, "-", H112/H117)</f>
        <v>5.4706355591311345E-2</v>
      </c>
      <c r="J112" s="8">
        <f t="shared" si="8"/>
        <v>-0.44</v>
      </c>
      <c r="K112" s="9">
        <f t="shared" si="9"/>
        <v>-0.30882352941176472</v>
      </c>
    </row>
    <row r="113" spans="1:11" x14ac:dyDescent="0.2">
      <c r="A113" s="7" t="s">
        <v>440</v>
      </c>
      <c r="B113" s="65">
        <v>155</v>
      </c>
      <c r="C113" s="34">
        <f>IF(B117=0, "-", B113/B117)</f>
        <v>0.1395139513951395</v>
      </c>
      <c r="D113" s="65">
        <v>360</v>
      </c>
      <c r="E113" s="9">
        <f>IF(D117=0, "-", D113/D117)</f>
        <v>0.24725274725274726</v>
      </c>
      <c r="F113" s="81">
        <v>845</v>
      </c>
      <c r="G113" s="34">
        <f>IF(F117=0, "-", F113/F117)</f>
        <v>0.15416894727239555</v>
      </c>
      <c r="H113" s="65">
        <v>1112</v>
      </c>
      <c r="I113" s="9">
        <f>IF(H117=0, "-", H113/H117)</f>
        <v>0.2236524537409493</v>
      </c>
      <c r="J113" s="8">
        <f t="shared" si="8"/>
        <v>-0.56944444444444442</v>
      </c>
      <c r="K113" s="9">
        <f t="shared" si="9"/>
        <v>-0.24010791366906475</v>
      </c>
    </row>
    <row r="114" spans="1:11" x14ac:dyDescent="0.2">
      <c r="A114" s="7" t="s">
        <v>441</v>
      </c>
      <c r="B114" s="65">
        <v>67</v>
      </c>
      <c r="C114" s="34">
        <f>IF(B117=0, "-", B114/B117)</f>
        <v>6.0306030603060307E-2</v>
      </c>
      <c r="D114" s="65">
        <v>91</v>
      </c>
      <c r="E114" s="9">
        <f>IF(D117=0, "-", D114/D117)</f>
        <v>6.25E-2</v>
      </c>
      <c r="F114" s="81">
        <v>437</v>
      </c>
      <c r="G114" s="34">
        <f>IF(F117=0, "-", F114/F117)</f>
        <v>7.9729976281700421E-2</v>
      </c>
      <c r="H114" s="65">
        <v>388</v>
      </c>
      <c r="I114" s="9">
        <f>IF(H117=0, "-", H114/H117)</f>
        <v>7.803700724054706E-2</v>
      </c>
      <c r="J114" s="8">
        <f t="shared" si="8"/>
        <v>-0.26373626373626374</v>
      </c>
      <c r="K114" s="9">
        <f t="shared" si="9"/>
        <v>0.12628865979381443</v>
      </c>
    </row>
    <row r="115" spans="1:11" x14ac:dyDescent="0.2">
      <c r="A115" s="7" t="s">
        <v>442</v>
      </c>
      <c r="B115" s="65">
        <v>147</v>
      </c>
      <c r="C115" s="34">
        <f>IF(B117=0, "-", B115/B117)</f>
        <v>0.1323132313231323</v>
      </c>
      <c r="D115" s="65">
        <v>124</v>
      </c>
      <c r="E115" s="9">
        <f>IF(D117=0, "-", D115/D117)</f>
        <v>8.5164835164835168E-2</v>
      </c>
      <c r="F115" s="81">
        <v>642</v>
      </c>
      <c r="G115" s="34">
        <f>IF(F117=0, "-", F115/F117)</f>
        <v>0.11713191023535852</v>
      </c>
      <c r="H115" s="65">
        <v>374</v>
      </c>
      <c r="I115" s="9">
        <f>IF(H117=0, "-", H115/H117)</f>
        <v>7.5221238938053103E-2</v>
      </c>
      <c r="J115" s="8">
        <f t="shared" si="8"/>
        <v>0.18548387096774194</v>
      </c>
      <c r="K115" s="9">
        <f t="shared" si="9"/>
        <v>0.71657754010695185</v>
      </c>
    </row>
    <row r="116" spans="1:11" x14ac:dyDescent="0.2">
      <c r="A116" s="2"/>
      <c r="B116" s="68"/>
      <c r="C116" s="33"/>
      <c r="D116" s="68"/>
      <c r="E116" s="6"/>
      <c r="F116" s="82"/>
      <c r="G116" s="33"/>
      <c r="H116" s="68"/>
      <c r="I116" s="6"/>
      <c r="J116" s="5"/>
      <c r="K116" s="6"/>
    </row>
    <row r="117" spans="1:11" s="43" customFormat="1" x14ac:dyDescent="0.2">
      <c r="A117" s="162" t="s">
        <v>629</v>
      </c>
      <c r="B117" s="71">
        <f>SUM(B102:B116)</f>
        <v>1111</v>
      </c>
      <c r="C117" s="40">
        <f>B117/29332</f>
        <v>3.787672166916678E-2</v>
      </c>
      <c r="D117" s="71">
        <f>SUM(D102:D116)</f>
        <v>1456</v>
      </c>
      <c r="E117" s="41">
        <f>D117/29302</f>
        <v>4.9689440993788817E-2</v>
      </c>
      <c r="F117" s="77">
        <f>SUM(F102:F116)</f>
        <v>5481</v>
      </c>
      <c r="G117" s="42">
        <f>F117/146231</f>
        <v>3.7481792506376899E-2</v>
      </c>
      <c r="H117" s="71">
        <f>SUM(H102:H116)</f>
        <v>4972</v>
      </c>
      <c r="I117" s="41">
        <f>H117/119606</f>
        <v>4.1569820911994383E-2</v>
      </c>
      <c r="J117" s="37">
        <f>IF(D117=0, "-", IF((B117-D117)/D117&lt;10, (B117-D117)/D117, "&gt;999%"))</f>
        <v>-0.23695054945054944</v>
      </c>
      <c r="K117" s="38">
        <f>IF(H117=0, "-", IF((F117-H117)/H117&lt;10, (F117-H117)/H117, "&gt;999%"))</f>
        <v>0.10237329042638778</v>
      </c>
    </row>
    <row r="118" spans="1:11" x14ac:dyDescent="0.2">
      <c r="B118" s="83"/>
      <c r="D118" s="83"/>
      <c r="F118" s="83"/>
      <c r="H118" s="83"/>
    </row>
    <row r="119" spans="1:11" s="43" customFormat="1" x14ac:dyDescent="0.2">
      <c r="A119" s="162" t="s">
        <v>628</v>
      </c>
      <c r="B119" s="71">
        <v>4674</v>
      </c>
      <c r="C119" s="40">
        <f>B119/29332</f>
        <v>0.15934815218873585</v>
      </c>
      <c r="D119" s="71">
        <v>6122</v>
      </c>
      <c r="E119" s="41">
        <f>D119/29302</f>
        <v>0.20892771824448844</v>
      </c>
      <c r="F119" s="77">
        <v>26648</v>
      </c>
      <c r="G119" s="42">
        <f>F119/146231</f>
        <v>0.18223222162195429</v>
      </c>
      <c r="H119" s="71">
        <v>24835</v>
      </c>
      <c r="I119" s="41">
        <f>H119/119606</f>
        <v>0.20764008494557129</v>
      </c>
      <c r="J119" s="37">
        <f>IF(D119=0, "-", IF((B119-D119)/D119&lt;10, (B119-D119)/D119, "&gt;999%"))</f>
        <v>-0.23652401176086246</v>
      </c>
      <c r="K119" s="38">
        <f>IF(H119=0, "-", IF((F119-H119)/H119&lt;10, (F119-H119)/H119, "&gt;999%"))</f>
        <v>7.3001811958928936E-2</v>
      </c>
    </row>
    <row r="120" spans="1:11" x14ac:dyDescent="0.2">
      <c r="B120" s="83"/>
      <c r="D120" s="83"/>
      <c r="F120" s="83"/>
      <c r="H120" s="83"/>
    </row>
    <row r="121" spans="1:11" ht="15.75" x14ac:dyDescent="0.25">
      <c r="A121" s="164" t="s">
        <v>123</v>
      </c>
      <c r="B121" s="196" t="s">
        <v>1</v>
      </c>
      <c r="C121" s="200"/>
      <c r="D121" s="200"/>
      <c r="E121" s="197"/>
      <c r="F121" s="196" t="s">
        <v>14</v>
      </c>
      <c r="G121" s="200"/>
      <c r="H121" s="200"/>
      <c r="I121" s="197"/>
      <c r="J121" s="196" t="s">
        <v>15</v>
      </c>
      <c r="K121" s="197"/>
    </row>
    <row r="122" spans="1:11" x14ac:dyDescent="0.2">
      <c r="A122" s="22"/>
      <c r="B122" s="196">
        <f>VALUE(RIGHT($B$2, 4))</f>
        <v>2021</v>
      </c>
      <c r="C122" s="197"/>
      <c r="D122" s="196">
        <f>B122-1</f>
        <v>2020</v>
      </c>
      <c r="E122" s="204"/>
      <c r="F122" s="196">
        <f>B122</f>
        <v>2021</v>
      </c>
      <c r="G122" s="204"/>
      <c r="H122" s="196">
        <f>D122</f>
        <v>2020</v>
      </c>
      <c r="I122" s="204"/>
      <c r="J122" s="140" t="s">
        <v>4</v>
      </c>
      <c r="K122" s="141" t="s">
        <v>2</v>
      </c>
    </row>
    <row r="123" spans="1:11" x14ac:dyDescent="0.2">
      <c r="A123" s="163" t="s">
        <v>155</v>
      </c>
      <c r="B123" s="61" t="s">
        <v>12</v>
      </c>
      <c r="C123" s="62" t="s">
        <v>13</v>
      </c>
      <c r="D123" s="61" t="s">
        <v>12</v>
      </c>
      <c r="E123" s="63" t="s">
        <v>13</v>
      </c>
      <c r="F123" s="62" t="s">
        <v>12</v>
      </c>
      <c r="G123" s="62" t="s">
        <v>13</v>
      </c>
      <c r="H123" s="61" t="s">
        <v>12</v>
      </c>
      <c r="I123" s="63" t="s">
        <v>13</v>
      </c>
      <c r="J123" s="61"/>
      <c r="K123" s="63"/>
    </row>
    <row r="124" spans="1:11" x14ac:dyDescent="0.2">
      <c r="A124" s="7" t="s">
        <v>443</v>
      </c>
      <c r="B124" s="65">
        <v>0</v>
      </c>
      <c r="C124" s="34">
        <f>IF(B150=0, "-", B124/B150)</f>
        <v>0</v>
      </c>
      <c r="D124" s="65">
        <v>72</v>
      </c>
      <c r="E124" s="9">
        <f>IF(D150=0, "-", D124/D150)</f>
        <v>2.3731048121292023E-2</v>
      </c>
      <c r="F124" s="81">
        <v>13</v>
      </c>
      <c r="G124" s="34">
        <f>IF(F150=0, "-", F124/F150)</f>
        <v>8.9679911699779252E-4</v>
      </c>
      <c r="H124" s="65">
        <v>325</v>
      </c>
      <c r="I124" s="9">
        <f>IF(H150=0, "-", H124/H150)</f>
        <v>2.7723279024140578E-2</v>
      </c>
      <c r="J124" s="8">
        <f t="shared" ref="J124:J148" si="10">IF(D124=0, "-", IF((B124-D124)/D124&lt;10, (B124-D124)/D124, "&gt;999%"))</f>
        <v>-1</v>
      </c>
      <c r="K124" s="9">
        <f t="shared" ref="K124:K148" si="11">IF(H124=0, "-", IF((F124-H124)/H124&lt;10, (F124-H124)/H124, "&gt;999%"))</f>
        <v>-0.96</v>
      </c>
    </row>
    <row r="125" spans="1:11" x14ac:dyDescent="0.2">
      <c r="A125" s="7" t="s">
        <v>444</v>
      </c>
      <c r="B125" s="65">
        <v>278</v>
      </c>
      <c r="C125" s="34">
        <f>IF(B150=0, "-", B125/B150)</f>
        <v>8.5775995063252078E-2</v>
      </c>
      <c r="D125" s="65">
        <v>298</v>
      </c>
      <c r="E125" s="9">
        <f>IF(D150=0, "-", D125/D150)</f>
        <v>9.8220171390903097E-2</v>
      </c>
      <c r="F125" s="81">
        <v>1306</v>
      </c>
      <c r="G125" s="34">
        <f>IF(F150=0, "-", F125/F150)</f>
        <v>9.0093818984547464E-2</v>
      </c>
      <c r="H125" s="65">
        <v>1060</v>
      </c>
      <c r="I125" s="9">
        <f>IF(H150=0, "-", H125/H150)</f>
        <v>9.0420540817196957E-2</v>
      </c>
      <c r="J125" s="8">
        <f t="shared" si="10"/>
        <v>-6.7114093959731544E-2</v>
      </c>
      <c r="K125" s="9">
        <f t="shared" si="11"/>
        <v>0.23207547169811321</v>
      </c>
    </row>
    <row r="126" spans="1:11" x14ac:dyDescent="0.2">
      <c r="A126" s="7" t="s">
        <v>445</v>
      </c>
      <c r="B126" s="65">
        <v>5</v>
      </c>
      <c r="C126" s="34">
        <f>IF(B150=0, "-", B126/B150)</f>
        <v>1.5427337241592102E-3</v>
      </c>
      <c r="D126" s="65">
        <v>5</v>
      </c>
      <c r="E126" s="9">
        <f>IF(D150=0, "-", D126/D150)</f>
        <v>1.6479894528675016E-3</v>
      </c>
      <c r="F126" s="81">
        <v>44</v>
      </c>
      <c r="G126" s="34">
        <f>IF(F150=0, "-", F126/F150)</f>
        <v>3.0353200883002206E-3</v>
      </c>
      <c r="H126" s="65">
        <v>23</v>
      </c>
      <c r="I126" s="9">
        <f>IF(H150=0, "-", H126/H150)</f>
        <v>1.9619551309391792E-3</v>
      </c>
      <c r="J126" s="8">
        <f t="shared" si="10"/>
        <v>0</v>
      </c>
      <c r="K126" s="9">
        <f t="shared" si="11"/>
        <v>0.91304347826086951</v>
      </c>
    </row>
    <row r="127" spans="1:11" x14ac:dyDescent="0.2">
      <c r="A127" s="7" t="s">
        <v>446</v>
      </c>
      <c r="B127" s="65">
        <v>0</v>
      </c>
      <c r="C127" s="34">
        <f>IF(B150=0, "-", B127/B150)</f>
        <v>0</v>
      </c>
      <c r="D127" s="65">
        <v>76</v>
      </c>
      <c r="E127" s="9">
        <f>IF(D150=0, "-", D127/D150)</f>
        <v>2.5049439683586024E-2</v>
      </c>
      <c r="F127" s="81">
        <v>0</v>
      </c>
      <c r="G127" s="34">
        <f>IF(F150=0, "-", F127/F150)</f>
        <v>0</v>
      </c>
      <c r="H127" s="65">
        <v>424</v>
      </c>
      <c r="I127" s="9">
        <f>IF(H150=0, "-", H127/H150)</f>
        <v>3.6168216326878784E-2</v>
      </c>
      <c r="J127" s="8">
        <f t="shared" si="10"/>
        <v>-1</v>
      </c>
      <c r="K127" s="9">
        <f t="shared" si="11"/>
        <v>-1</v>
      </c>
    </row>
    <row r="128" spans="1:11" x14ac:dyDescent="0.2">
      <c r="A128" s="7" t="s">
        <v>447</v>
      </c>
      <c r="B128" s="65">
        <v>0</v>
      </c>
      <c r="C128" s="34">
        <f>IF(B150=0, "-", B128/B150)</f>
        <v>0</v>
      </c>
      <c r="D128" s="65">
        <v>50</v>
      </c>
      <c r="E128" s="9">
        <f>IF(D150=0, "-", D128/D150)</f>
        <v>1.6479894528675015E-2</v>
      </c>
      <c r="F128" s="81">
        <v>0</v>
      </c>
      <c r="G128" s="34">
        <f>IF(F150=0, "-", F128/F150)</f>
        <v>0</v>
      </c>
      <c r="H128" s="65">
        <v>257</v>
      </c>
      <c r="I128" s="9">
        <f>IF(H150=0, "-", H128/H150)</f>
        <v>2.1922716028320396E-2</v>
      </c>
      <c r="J128" s="8">
        <f t="shared" si="10"/>
        <v>-1</v>
      </c>
      <c r="K128" s="9">
        <f t="shared" si="11"/>
        <v>-1</v>
      </c>
    </row>
    <row r="129" spans="1:11" x14ac:dyDescent="0.2">
      <c r="A129" s="7" t="s">
        <v>448</v>
      </c>
      <c r="B129" s="65">
        <v>106</v>
      </c>
      <c r="C129" s="34">
        <f>IF(B150=0, "-", B129/B150)</f>
        <v>3.2705954952175258E-2</v>
      </c>
      <c r="D129" s="65">
        <v>0</v>
      </c>
      <c r="E129" s="9">
        <f>IF(D150=0, "-", D129/D150)</f>
        <v>0</v>
      </c>
      <c r="F129" s="81">
        <v>519</v>
      </c>
      <c r="G129" s="34">
        <f>IF(F150=0, "-", F129/F150)</f>
        <v>3.5802980132450334E-2</v>
      </c>
      <c r="H129" s="65">
        <v>0</v>
      </c>
      <c r="I129" s="9">
        <f>IF(H150=0, "-", H129/H150)</f>
        <v>0</v>
      </c>
      <c r="J129" s="8" t="str">
        <f t="shared" si="10"/>
        <v>-</v>
      </c>
      <c r="K129" s="9" t="str">
        <f t="shared" si="11"/>
        <v>-</v>
      </c>
    </row>
    <row r="130" spans="1:11" x14ac:dyDescent="0.2">
      <c r="A130" s="7" t="s">
        <v>449</v>
      </c>
      <c r="B130" s="65">
        <v>182</v>
      </c>
      <c r="C130" s="34">
        <f>IF(B150=0, "-", B130/B150)</f>
        <v>5.6155507559395246E-2</v>
      </c>
      <c r="D130" s="65">
        <v>154</v>
      </c>
      <c r="E130" s="9">
        <f>IF(D150=0, "-", D130/D150)</f>
        <v>5.0758075148319051E-2</v>
      </c>
      <c r="F130" s="81">
        <v>779</v>
      </c>
      <c r="G130" s="34">
        <f>IF(F150=0, "-", F130/F150)</f>
        <v>5.3738962472406178E-2</v>
      </c>
      <c r="H130" s="65">
        <v>725</v>
      </c>
      <c r="I130" s="9">
        <f>IF(H150=0, "-", H130/H150)</f>
        <v>6.1844237823082827E-2</v>
      </c>
      <c r="J130" s="8">
        <f t="shared" si="10"/>
        <v>0.18181818181818182</v>
      </c>
      <c r="K130" s="9">
        <f t="shared" si="11"/>
        <v>7.4482758620689649E-2</v>
      </c>
    </row>
    <row r="131" spans="1:11" x14ac:dyDescent="0.2">
      <c r="A131" s="7" t="s">
        <v>450</v>
      </c>
      <c r="B131" s="65">
        <v>107</v>
      </c>
      <c r="C131" s="34">
        <f>IF(B150=0, "-", B131/B150)</f>
        <v>3.30145016970071E-2</v>
      </c>
      <c r="D131" s="65">
        <v>207</v>
      </c>
      <c r="E131" s="9">
        <f>IF(D150=0, "-", D131/D150)</f>
        <v>6.8226763348714567E-2</v>
      </c>
      <c r="F131" s="81">
        <v>824</v>
      </c>
      <c r="G131" s="34">
        <f>IF(F150=0, "-", F131/F150)</f>
        <v>5.6843267108167769E-2</v>
      </c>
      <c r="H131" s="65">
        <v>642</v>
      </c>
      <c r="I131" s="9">
        <f>IF(H150=0, "-", H131/H150)</f>
        <v>5.4764138872302311E-2</v>
      </c>
      <c r="J131" s="8">
        <f t="shared" si="10"/>
        <v>-0.48309178743961351</v>
      </c>
      <c r="K131" s="9">
        <f t="shared" si="11"/>
        <v>0.2834890965732087</v>
      </c>
    </row>
    <row r="132" spans="1:11" x14ac:dyDescent="0.2">
      <c r="A132" s="7" t="s">
        <v>451</v>
      </c>
      <c r="B132" s="65">
        <v>138</v>
      </c>
      <c r="C132" s="34">
        <f>IF(B150=0, "-", B132/B150)</f>
        <v>4.2579450786794197E-2</v>
      </c>
      <c r="D132" s="65">
        <v>123</v>
      </c>
      <c r="E132" s="9">
        <f>IF(D150=0, "-", D132/D150)</f>
        <v>4.0540540540540543E-2</v>
      </c>
      <c r="F132" s="81">
        <v>542</v>
      </c>
      <c r="G132" s="34">
        <f>IF(F150=0, "-", F132/F150)</f>
        <v>3.7389624724061807E-2</v>
      </c>
      <c r="H132" s="65">
        <v>433</v>
      </c>
      <c r="I132" s="9">
        <f>IF(H150=0, "-", H132/H150)</f>
        <v>3.6935937899854984E-2</v>
      </c>
      <c r="J132" s="8">
        <f t="shared" si="10"/>
        <v>0.12195121951219512</v>
      </c>
      <c r="K132" s="9">
        <f t="shared" si="11"/>
        <v>0.25173210161662818</v>
      </c>
    </row>
    <row r="133" spans="1:11" x14ac:dyDescent="0.2">
      <c r="A133" s="7" t="s">
        <v>452</v>
      </c>
      <c r="B133" s="65">
        <v>62</v>
      </c>
      <c r="C133" s="34">
        <f>IF(B150=0, "-", B133/B150)</f>
        <v>1.9129898179574206E-2</v>
      </c>
      <c r="D133" s="65">
        <v>49</v>
      </c>
      <c r="E133" s="9">
        <f>IF(D150=0, "-", D133/D150)</f>
        <v>1.6150296638101518E-2</v>
      </c>
      <c r="F133" s="81">
        <v>235</v>
      </c>
      <c r="G133" s="34">
        <f>IF(F150=0, "-", F133/F150)</f>
        <v>1.6211368653421633E-2</v>
      </c>
      <c r="H133" s="65">
        <v>167</v>
      </c>
      <c r="I133" s="9">
        <f>IF(H150=0, "-", H133/H150)</f>
        <v>1.4245500298558389E-2</v>
      </c>
      <c r="J133" s="8">
        <f t="shared" si="10"/>
        <v>0.26530612244897961</v>
      </c>
      <c r="K133" s="9">
        <f t="shared" si="11"/>
        <v>0.40718562874251496</v>
      </c>
    </row>
    <row r="134" spans="1:11" x14ac:dyDescent="0.2">
      <c r="A134" s="7" t="s">
        <v>453</v>
      </c>
      <c r="B134" s="65">
        <v>131</v>
      </c>
      <c r="C134" s="34">
        <f>IF(B150=0, "-", B134/B150)</f>
        <v>4.0419623572971304E-2</v>
      </c>
      <c r="D134" s="65">
        <v>113</v>
      </c>
      <c r="E134" s="9">
        <f>IF(D150=0, "-", D134/D150)</f>
        <v>3.7244561634805537E-2</v>
      </c>
      <c r="F134" s="81">
        <v>983</v>
      </c>
      <c r="G134" s="34">
        <f>IF(F150=0, "-", F134/F150)</f>
        <v>6.7811810154525393E-2</v>
      </c>
      <c r="H134" s="65">
        <v>457</v>
      </c>
      <c r="I134" s="9">
        <f>IF(H150=0, "-", H134/H150)</f>
        <v>3.8983195427791523E-2</v>
      </c>
      <c r="J134" s="8">
        <f t="shared" si="10"/>
        <v>0.15929203539823009</v>
      </c>
      <c r="K134" s="9">
        <f t="shared" si="11"/>
        <v>1.1509846827133479</v>
      </c>
    </row>
    <row r="135" spans="1:11" x14ac:dyDescent="0.2">
      <c r="A135" s="7" t="s">
        <v>454</v>
      </c>
      <c r="B135" s="65">
        <v>29</v>
      </c>
      <c r="C135" s="34">
        <f>IF(B150=0, "-", B135/B150)</f>
        <v>8.9478556001234191E-3</v>
      </c>
      <c r="D135" s="65">
        <v>11</v>
      </c>
      <c r="E135" s="9">
        <f>IF(D150=0, "-", D135/D150)</f>
        <v>3.6255767963085037E-3</v>
      </c>
      <c r="F135" s="81">
        <v>108</v>
      </c>
      <c r="G135" s="34">
        <f>IF(F150=0, "-", F135/F150)</f>
        <v>7.4503311258278145E-3</v>
      </c>
      <c r="H135" s="65">
        <v>32</v>
      </c>
      <c r="I135" s="9">
        <f>IF(H150=0, "-", H135/H150)</f>
        <v>2.7296767039153799E-3</v>
      </c>
      <c r="J135" s="8">
        <f t="shared" si="10"/>
        <v>1.6363636363636365</v>
      </c>
      <c r="K135" s="9">
        <f t="shared" si="11"/>
        <v>2.375</v>
      </c>
    </row>
    <row r="136" spans="1:11" x14ac:dyDescent="0.2">
      <c r="A136" s="7" t="s">
        <v>455</v>
      </c>
      <c r="B136" s="65">
        <v>179</v>
      </c>
      <c r="C136" s="34">
        <f>IF(B150=0, "-", B136/B150)</f>
        <v>5.522986732489972E-2</v>
      </c>
      <c r="D136" s="65">
        <v>47</v>
      </c>
      <c r="E136" s="9">
        <f>IF(D150=0, "-", D136/D150)</f>
        <v>1.5491100856954515E-2</v>
      </c>
      <c r="F136" s="81">
        <v>913</v>
      </c>
      <c r="G136" s="34">
        <f>IF(F150=0, "-", F136/F150)</f>
        <v>6.2982891832229576E-2</v>
      </c>
      <c r="H136" s="65">
        <v>306</v>
      </c>
      <c r="I136" s="9">
        <f>IF(H150=0, "-", H136/H150)</f>
        <v>2.6102533481190821E-2</v>
      </c>
      <c r="J136" s="8">
        <f t="shared" si="10"/>
        <v>2.8085106382978724</v>
      </c>
      <c r="K136" s="9">
        <f t="shared" si="11"/>
        <v>1.9836601307189543</v>
      </c>
    </row>
    <row r="137" spans="1:11" x14ac:dyDescent="0.2">
      <c r="A137" s="7" t="s">
        <v>456</v>
      </c>
      <c r="B137" s="65">
        <v>282</v>
      </c>
      <c r="C137" s="34">
        <f>IF(B150=0, "-", B137/B150)</f>
        <v>8.7010182042579445E-2</v>
      </c>
      <c r="D137" s="65">
        <v>269</v>
      </c>
      <c r="E137" s="9">
        <f>IF(D150=0, "-", D137/D150)</f>
        <v>8.8661832564271584E-2</v>
      </c>
      <c r="F137" s="81">
        <v>1380</v>
      </c>
      <c r="G137" s="34">
        <f>IF(F150=0, "-", F137/F150)</f>
        <v>9.5198675496688742E-2</v>
      </c>
      <c r="H137" s="65">
        <v>996</v>
      </c>
      <c r="I137" s="9">
        <f>IF(H150=0, "-", H137/H150)</f>
        <v>8.4961187409366201E-2</v>
      </c>
      <c r="J137" s="8">
        <f t="shared" si="10"/>
        <v>4.8327137546468404E-2</v>
      </c>
      <c r="K137" s="9">
        <f t="shared" si="11"/>
        <v>0.38554216867469882</v>
      </c>
    </row>
    <row r="138" spans="1:11" x14ac:dyDescent="0.2">
      <c r="A138" s="7" t="s">
        <v>457</v>
      </c>
      <c r="B138" s="65">
        <v>91</v>
      </c>
      <c r="C138" s="34">
        <f>IF(B150=0, "-", B138/B150)</f>
        <v>2.8077753779697623E-2</v>
      </c>
      <c r="D138" s="65">
        <v>55</v>
      </c>
      <c r="E138" s="9">
        <f>IF(D150=0, "-", D138/D150)</f>
        <v>1.8127883981542518E-2</v>
      </c>
      <c r="F138" s="81">
        <v>338</v>
      </c>
      <c r="G138" s="34">
        <f>IF(F150=0, "-", F138/F150)</f>
        <v>2.3316777041942606E-2</v>
      </c>
      <c r="H138" s="65">
        <v>146</v>
      </c>
      <c r="I138" s="9">
        <f>IF(H150=0, "-", H138/H150)</f>
        <v>1.2454149961613922E-2</v>
      </c>
      <c r="J138" s="8">
        <f t="shared" si="10"/>
        <v>0.65454545454545454</v>
      </c>
      <c r="K138" s="9">
        <f t="shared" si="11"/>
        <v>1.3150684931506849</v>
      </c>
    </row>
    <row r="139" spans="1:11" x14ac:dyDescent="0.2">
      <c r="A139" s="7" t="s">
        <v>458</v>
      </c>
      <c r="B139" s="65">
        <v>160</v>
      </c>
      <c r="C139" s="34">
        <f>IF(B150=0, "-", B139/B150)</f>
        <v>4.9367479173094725E-2</v>
      </c>
      <c r="D139" s="65">
        <v>148</v>
      </c>
      <c r="E139" s="9">
        <f>IF(D150=0, "-", D139/D150)</f>
        <v>4.878048780487805E-2</v>
      </c>
      <c r="F139" s="81">
        <v>881</v>
      </c>
      <c r="G139" s="34">
        <f>IF(F150=0, "-", F139/F150)</f>
        <v>6.0775386313465782E-2</v>
      </c>
      <c r="H139" s="65">
        <v>503</v>
      </c>
      <c r="I139" s="9">
        <f>IF(H150=0, "-", H139/H150)</f>
        <v>4.2907105689669878E-2</v>
      </c>
      <c r="J139" s="8">
        <f t="shared" si="10"/>
        <v>8.1081081081081086E-2</v>
      </c>
      <c r="K139" s="9">
        <f t="shared" si="11"/>
        <v>0.75149105367793245</v>
      </c>
    </row>
    <row r="140" spans="1:11" x14ac:dyDescent="0.2">
      <c r="A140" s="7" t="s">
        <v>459</v>
      </c>
      <c r="B140" s="65">
        <v>0</v>
      </c>
      <c r="C140" s="34">
        <f>IF(B150=0, "-", B140/B150)</f>
        <v>0</v>
      </c>
      <c r="D140" s="65">
        <v>60</v>
      </c>
      <c r="E140" s="9">
        <f>IF(D150=0, "-", D140/D150)</f>
        <v>1.9775873434410021E-2</v>
      </c>
      <c r="F140" s="81">
        <v>78</v>
      </c>
      <c r="G140" s="34">
        <f>IF(F150=0, "-", F140/F150)</f>
        <v>5.3807947019867547E-3</v>
      </c>
      <c r="H140" s="65">
        <v>313</v>
      </c>
      <c r="I140" s="9">
        <f>IF(H150=0, "-", H140/H150)</f>
        <v>2.6699650260172309E-2</v>
      </c>
      <c r="J140" s="8">
        <f t="shared" si="10"/>
        <v>-1</v>
      </c>
      <c r="K140" s="9">
        <f t="shared" si="11"/>
        <v>-0.75079872204472842</v>
      </c>
    </row>
    <row r="141" spans="1:11" x14ac:dyDescent="0.2">
      <c r="A141" s="7" t="s">
        <v>460</v>
      </c>
      <c r="B141" s="65">
        <v>62</v>
      </c>
      <c r="C141" s="34">
        <f>IF(B150=0, "-", B141/B150)</f>
        <v>1.9129898179574206E-2</v>
      </c>
      <c r="D141" s="65">
        <v>77</v>
      </c>
      <c r="E141" s="9">
        <f>IF(D150=0, "-", D141/D150)</f>
        <v>2.5379037574159526E-2</v>
      </c>
      <c r="F141" s="81">
        <v>398</v>
      </c>
      <c r="G141" s="34">
        <f>IF(F150=0, "-", F141/F150)</f>
        <v>2.7455849889624726E-2</v>
      </c>
      <c r="H141" s="65">
        <v>250</v>
      </c>
      <c r="I141" s="9">
        <f>IF(H150=0, "-", H141/H150)</f>
        <v>2.1325599249338908E-2</v>
      </c>
      <c r="J141" s="8">
        <f t="shared" si="10"/>
        <v>-0.19480519480519481</v>
      </c>
      <c r="K141" s="9">
        <f t="shared" si="11"/>
        <v>0.59199999999999997</v>
      </c>
    </row>
    <row r="142" spans="1:11" x14ac:dyDescent="0.2">
      <c r="A142" s="7" t="s">
        <v>461</v>
      </c>
      <c r="B142" s="65">
        <v>11</v>
      </c>
      <c r="C142" s="34">
        <f>IF(B150=0, "-", B142/B150)</f>
        <v>3.3940141931502622E-3</v>
      </c>
      <c r="D142" s="65">
        <v>16</v>
      </c>
      <c r="E142" s="9">
        <f>IF(D150=0, "-", D142/D150)</f>
        <v>5.2735662491760048E-3</v>
      </c>
      <c r="F142" s="81">
        <v>79</v>
      </c>
      <c r="G142" s="34">
        <f>IF(F150=0, "-", F142/F150)</f>
        <v>5.4497792494481237E-3</v>
      </c>
      <c r="H142" s="65">
        <v>44</v>
      </c>
      <c r="I142" s="9">
        <f>IF(H150=0, "-", H142/H150)</f>
        <v>3.7533054678836474E-3</v>
      </c>
      <c r="J142" s="8">
        <f t="shared" si="10"/>
        <v>-0.3125</v>
      </c>
      <c r="K142" s="9">
        <f t="shared" si="11"/>
        <v>0.79545454545454541</v>
      </c>
    </row>
    <row r="143" spans="1:11" x14ac:dyDescent="0.2">
      <c r="A143" s="7" t="s">
        <v>462</v>
      </c>
      <c r="B143" s="65">
        <v>76</v>
      </c>
      <c r="C143" s="34">
        <f>IF(B150=0, "-", B143/B150)</f>
        <v>2.3449552607219995E-2</v>
      </c>
      <c r="D143" s="65">
        <v>156</v>
      </c>
      <c r="E143" s="9">
        <f>IF(D150=0, "-", D143/D150)</f>
        <v>5.1417270929466054E-2</v>
      </c>
      <c r="F143" s="81">
        <v>970</v>
      </c>
      <c r="G143" s="34">
        <f>IF(F150=0, "-", F143/F150)</f>
        <v>6.6915011037527589E-2</v>
      </c>
      <c r="H143" s="65">
        <v>574</v>
      </c>
      <c r="I143" s="9">
        <f>IF(H150=0, "-", H143/H150)</f>
        <v>4.8963575876482132E-2</v>
      </c>
      <c r="J143" s="8">
        <f t="shared" si="10"/>
        <v>-0.51282051282051277</v>
      </c>
      <c r="K143" s="9">
        <f t="shared" si="11"/>
        <v>0.68989547038327526</v>
      </c>
    </row>
    <row r="144" spans="1:11" x14ac:dyDescent="0.2">
      <c r="A144" s="7" t="s">
        <v>463</v>
      </c>
      <c r="B144" s="65">
        <v>116</v>
      </c>
      <c r="C144" s="34">
        <f>IF(B150=0, "-", B144/B150)</f>
        <v>3.5791422400493676E-2</v>
      </c>
      <c r="D144" s="65">
        <v>51</v>
      </c>
      <c r="E144" s="9">
        <f>IF(D150=0, "-", D144/D150)</f>
        <v>1.6809492419248517E-2</v>
      </c>
      <c r="F144" s="81">
        <v>344</v>
      </c>
      <c r="G144" s="34">
        <f>IF(F150=0, "-", F144/F150)</f>
        <v>2.3730684326710817E-2</v>
      </c>
      <c r="H144" s="65">
        <v>209</v>
      </c>
      <c r="I144" s="9">
        <f>IF(H150=0, "-", H144/H150)</f>
        <v>1.7828200972447326E-2</v>
      </c>
      <c r="J144" s="8">
        <f t="shared" si="10"/>
        <v>1.2745098039215685</v>
      </c>
      <c r="K144" s="9">
        <f t="shared" si="11"/>
        <v>0.64593301435406703</v>
      </c>
    </row>
    <row r="145" spans="1:11" x14ac:dyDescent="0.2">
      <c r="A145" s="7" t="s">
        <v>464</v>
      </c>
      <c r="B145" s="65">
        <v>605</v>
      </c>
      <c r="C145" s="34">
        <f>IF(B150=0, "-", B145/B150)</f>
        <v>0.18667078062326442</v>
      </c>
      <c r="D145" s="65">
        <v>357</v>
      </c>
      <c r="E145" s="9">
        <f>IF(D150=0, "-", D145/D150)</f>
        <v>0.11766644693473961</v>
      </c>
      <c r="F145" s="81">
        <v>992</v>
      </c>
      <c r="G145" s="34">
        <f>IF(F150=0, "-", F145/F150)</f>
        <v>6.8432671081677707E-2</v>
      </c>
      <c r="H145" s="65">
        <v>1588</v>
      </c>
      <c r="I145" s="9">
        <f>IF(H150=0, "-", H145/H150)</f>
        <v>0.13546020643180073</v>
      </c>
      <c r="J145" s="8">
        <f t="shared" si="10"/>
        <v>0.69467787114845936</v>
      </c>
      <c r="K145" s="9">
        <f t="shared" si="11"/>
        <v>-0.37531486146095716</v>
      </c>
    </row>
    <row r="146" spans="1:11" x14ac:dyDescent="0.2">
      <c r="A146" s="7" t="s">
        <v>465</v>
      </c>
      <c r="B146" s="65">
        <v>441</v>
      </c>
      <c r="C146" s="34">
        <f>IF(B150=0, "-", B146/B150)</f>
        <v>0.13606911447084233</v>
      </c>
      <c r="D146" s="65">
        <v>460</v>
      </c>
      <c r="E146" s="9">
        <f>IF(D150=0, "-", D146/D150)</f>
        <v>0.15161502966381016</v>
      </c>
      <c r="F146" s="81">
        <v>1968</v>
      </c>
      <c r="G146" s="34">
        <f>IF(F150=0, "-", F146/F150)</f>
        <v>0.13576158940397351</v>
      </c>
      <c r="H146" s="65">
        <v>1700</v>
      </c>
      <c r="I146" s="9">
        <f>IF(H150=0, "-", H146/H150)</f>
        <v>0.14501407489550455</v>
      </c>
      <c r="J146" s="8">
        <f t="shared" si="10"/>
        <v>-4.1304347826086954E-2</v>
      </c>
      <c r="K146" s="9">
        <f t="shared" si="11"/>
        <v>0.15764705882352942</v>
      </c>
    </row>
    <row r="147" spans="1:11" x14ac:dyDescent="0.2">
      <c r="A147" s="7" t="s">
        <v>466</v>
      </c>
      <c r="B147" s="65">
        <v>4</v>
      </c>
      <c r="C147" s="34">
        <f>IF(B150=0, "-", B147/B150)</f>
        <v>1.2341869793273681E-3</v>
      </c>
      <c r="D147" s="65">
        <v>0</v>
      </c>
      <c r="E147" s="9">
        <f>IF(D150=0, "-", D147/D150)</f>
        <v>0</v>
      </c>
      <c r="F147" s="81">
        <v>8</v>
      </c>
      <c r="G147" s="34">
        <f>IF(F150=0, "-", F147/F150)</f>
        <v>5.5187637969094923E-4</v>
      </c>
      <c r="H147" s="65">
        <v>0</v>
      </c>
      <c r="I147" s="9">
        <f>IF(H150=0, "-", H147/H150)</f>
        <v>0</v>
      </c>
      <c r="J147" s="8" t="str">
        <f t="shared" si="10"/>
        <v>-</v>
      </c>
      <c r="K147" s="9" t="str">
        <f t="shared" si="11"/>
        <v>-</v>
      </c>
    </row>
    <row r="148" spans="1:11" x14ac:dyDescent="0.2">
      <c r="A148" s="7" t="s">
        <v>467</v>
      </c>
      <c r="B148" s="65">
        <v>176</v>
      </c>
      <c r="C148" s="34">
        <f>IF(B150=0, "-", B148/B150)</f>
        <v>5.4304227090404195E-2</v>
      </c>
      <c r="D148" s="65">
        <v>180</v>
      </c>
      <c r="E148" s="9">
        <f>IF(D150=0, "-", D148/D150)</f>
        <v>5.9327620303230057E-2</v>
      </c>
      <c r="F148" s="81">
        <v>794</v>
      </c>
      <c r="G148" s="34">
        <f>IF(F150=0, "-", F148/F150)</f>
        <v>5.4773730684326713E-2</v>
      </c>
      <c r="H148" s="65">
        <v>549</v>
      </c>
      <c r="I148" s="9">
        <f>IF(H150=0, "-", H148/H150)</f>
        <v>4.683101595154824E-2</v>
      </c>
      <c r="J148" s="8">
        <f t="shared" si="10"/>
        <v>-2.2222222222222223E-2</v>
      </c>
      <c r="K148" s="9">
        <f t="shared" si="11"/>
        <v>0.44626593806921677</v>
      </c>
    </row>
    <row r="149" spans="1:11" x14ac:dyDescent="0.2">
      <c r="A149" s="2"/>
      <c r="B149" s="68"/>
      <c r="C149" s="33"/>
      <c r="D149" s="68"/>
      <c r="E149" s="6"/>
      <c r="F149" s="82"/>
      <c r="G149" s="33"/>
      <c r="H149" s="68"/>
      <c r="I149" s="6"/>
      <c r="J149" s="5"/>
      <c r="K149" s="6"/>
    </row>
    <row r="150" spans="1:11" s="43" customFormat="1" x14ac:dyDescent="0.2">
      <c r="A150" s="162" t="s">
        <v>627</v>
      </c>
      <c r="B150" s="71">
        <f>SUM(B124:B149)</f>
        <v>3241</v>
      </c>
      <c r="C150" s="40">
        <f>B150/29332</f>
        <v>0.11049365880267285</v>
      </c>
      <c r="D150" s="71">
        <f>SUM(D124:D149)</f>
        <v>3034</v>
      </c>
      <c r="E150" s="41">
        <f>D150/29302</f>
        <v>0.10354242031260665</v>
      </c>
      <c r="F150" s="77">
        <f>SUM(F124:F149)</f>
        <v>14496</v>
      </c>
      <c r="G150" s="42">
        <f>F150/146231</f>
        <v>9.9130827252771295E-2</v>
      </c>
      <c r="H150" s="71">
        <f>SUM(H124:H149)</f>
        <v>11723</v>
      </c>
      <c r="I150" s="41">
        <f>H150/119606</f>
        <v>9.8013477584736552E-2</v>
      </c>
      <c r="J150" s="37">
        <f>IF(D150=0, "-", IF((B150-D150)/D150&lt;10, (B150-D150)/D150, "&gt;999%"))</f>
        <v>6.8226763348714567E-2</v>
      </c>
      <c r="K150" s="38">
        <f>IF(H150=0, "-", IF((F150-H150)/H150&lt;10, (F150-H150)/H150, "&gt;999%"))</f>
        <v>0.23654354687366716</v>
      </c>
    </row>
    <row r="151" spans="1:11" x14ac:dyDescent="0.2">
      <c r="B151" s="83"/>
      <c r="D151" s="83"/>
      <c r="F151" s="83"/>
      <c r="H151" s="83"/>
    </row>
    <row r="152" spans="1:11" x14ac:dyDescent="0.2">
      <c r="A152" s="163" t="s">
        <v>156</v>
      </c>
      <c r="B152" s="61" t="s">
        <v>12</v>
      </c>
      <c r="C152" s="62" t="s">
        <v>13</v>
      </c>
      <c r="D152" s="61" t="s">
        <v>12</v>
      </c>
      <c r="E152" s="63" t="s">
        <v>13</v>
      </c>
      <c r="F152" s="62" t="s">
        <v>12</v>
      </c>
      <c r="G152" s="62" t="s">
        <v>13</v>
      </c>
      <c r="H152" s="61" t="s">
        <v>12</v>
      </c>
      <c r="I152" s="63" t="s">
        <v>13</v>
      </c>
      <c r="J152" s="61"/>
      <c r="K152" s="63"/>
    </row>
    <row r="153" spans="1:11" x14ac:dyDescent="0.2">
      <c r="A153" s="7" t="s">
        <v>468</v>
      </c>
      <c r="B153" s="65">
        <v>3</v>
      </c>
      <c r="C153" s="34">
        <f>IF(B173=0, "-", B153/B173)</f>
        <v>4.1379310344827587E-3</v>
      </c>
      <c r="D153" s="65">
        <v>0</v>
      </c>
      <c r="E153" s="9">
        <f>IF(D173=0, "-", D153/D173)</f>
        <v>0</v>
      </c>
      <c r="F153" s="81">
        <v>17</v>
      </c>
      <c r="G153" s="34">
        <f>IF(F173=0, "-", F153/F173)</f>
        <v>4.4075706507648435E-3</v>
      </c>
      <c r="H153" s="65">
        <v>0</v>
      </c>
      <c r="I153" s="9">
        <f>IF(H173=0, "-", H153/H173)</f>
        <v>0</v>
      </c>
      <c r="J153" s="8" t="str">
        <f t="shared" ref="J153:J171" si="12">IF(D153=0, "-", IF((B153-D153)/D153&lt;10, (B153-D153)/D153, "&gt;999%"))</f>
        <v>-</v>
      </c>
      <c r="K153" s="9" t="str">
        <f t="shared" ref="K153:K171" si="13">IF(H153=0, "-", IF((F153-H153)/H153&lt;10, (F153-H153)/H153, "&gt;999%"))</f>
        <v>-</v>
      </c>
    </row>
    <row r="154" spans="1:11" x14ac:dyDescent="0.2">
      <c r="A154" s="7" t="s">
        <v>469</v>
      </c>
      <c r="B154" s="65">
        <v>72</v>
      </c>
      <c r="C154" s="34">
        <f>IF(B173=0, "-", B154/B173)</f>
        <v>9.9310344827586203E-2</v>
      </c>
      <c r="D154" s="65">
        <v>75</v>
      </c>
      <c r="E154" s="9">
        <f>IF(D173=0, "-", D154/D173)</f>
        <v>9.0470446320868522E-2</v>
      </c>
      <c r="F154" s="81">
        <v>245</v>
      </c>
      <c r="G154" s="34">
        <f>IF(F173=0, "-", F154/F173)</f>
        <v>6.3520871143375679E-2</v>
      </c>
      <c r="H154" s="65">
        <v>242</v>
      </c>
      <c r="I154" s="9">
        <f>IF(H173=0, "-", H154/H173)</f>
        <v>7.9318256309406754E-2</v>
      </c>
      <c r="J154" s="8">
        <f t="shared" si="12"/>
        <v>-0.04</v>
      </c>
      <c r="K154" s="9">
        <f t="shared" si="13"/>
        <v>1.2396694214876033E-2</v>
      </c>
    </row>
    <row r="155" spans="1:11" x14ac:dyDescent="0.2">
      <c r="A155" s="7" t="s">
        <v>470</v>
      </c>
      <c r="B155" s="65">
        <v>125</v>
      </c>
      <c r="C155" s="34">
        <f>IF(B173=0, "-", B155/B173)</f>
        <v>0.17241379310344829</v>
      </c>
      <c r="D155" s="65">
        <v>146</v>
      </c>
      <c r="E155" s="9">
        <f>IF(D173=0, "-", D155/D173)</f>
        <v>0.17611580217129072</v>
      </c>
      <c r="F155" s="81">
        <v>756</v>
      </c>
      <c r="G155" s="34">
        <f>IF(F173=0, "-", F155/F173)</f>
        <v>0.19600725952813067</v>
      </c>
      <c r="H155" s="65">
        <v>639</v>
      </c>
      <c r="I155" s="9">
        <f>IF(H173=0, "-", H155/H173)</f>
        <v>0.20943952802359883</v>
      </c>
      <c r="J155" s="8">
        <f t="shared" si="12"/>
        <v>-0.14383561643835616</v>
      </c>
      <c r="K155" s="9">
        <f t="shared" si="13"/>
        <v>0.18309859154929578</v>
      </c>
    </row>
    <row r="156" spans="1:11" x14ac:dyDescent="0.2">
      <c r="A156" s="7" t="s">
        <v>471</v>
      </c>
      <c r="B156" s="65">
        <v>16</v>
      </c>
      <c r="C156" s="34">
        <f>IF(B173=0, "-", B156/B173)</f>
        <v>2.2068965517241378E-2</v>
      </c>
      <c r="D156" s="65">
        <v>21</v>
      </c>
      <c r="E156" s="9">
        <f>IF(D173=0, "-", D156/D173)</f>
        <v>2.5331724969843185E-2</v>
      </c>
      <c r="F156" s="81">
        <v>97</v>
      </c>
      <c r="G156" s="34">
        <f>IF(F173=0, "-", F156/F173)</f>
        <v>2.5149079595540576E-2</v>
      </c>
      <c r="H156" s="65">
        <v>110</v>
      </c>
      <c r="I156" s="9">
        <f>IF(H173=0, "-", H156/H173)</f>
        <v>3.605375286791216E-2</v>
      </c>
      <c r="J156" s="8">
        <f t="shared" si="12"/>
        <v>-0.23809523809523808</v>
      </c>
      <c r="K156" s="9">
        <f t="shared" si="13"/>
        <v>-0.11818181818181818</v>
      </c>
    </row>
    <row r="157" spans="1:11" x14ac:dyDescent="0.2">
      <c r="A157" s="7" t="s">
        <v>472</v>
      </c>
      <c r="B157" s="65">
        <v>4</v>
      </c>
      <c r="C157" s="34">
        <f>IF(B173=0, "-", B157/B173)</f>
        <v>5.5172413793103444E-3</v>
      </c>
      <c r="D157" s="65">
        <v>0</v>
      </c>
      <c r="E157" s="9">
        <f>IF(D173=0, "-", D157/D173)</f>
        <v>0</v>
      </c>
      <c r="F157" s="81">
        <v>16</v>
      </c>
      <c r="G157" s="34">
        <f>IF(F173=0, "-", F157/F173)</f>
        <v>4.1483017889551461E-3</v>
      </c>
      <c r="H157" s="65">
        <v>0</v>
      </c>
      <c r="I157" s="9">
        <f>IF(H173=0, "-", H157/H173)</f>
        <v>0</v>
      </c>
      <c r="J157" s="8" t="str">
        <f t="shared" si="12"/>
        <v>-</v>
      </c>
      <c r="K157" s="9" t="str">
        <f t="shared" si="13"/>
        <v>-</v>
      </c>
    </row>
    <row r="158" spans="1:11" x14ac:dyDescent="0.2">
      <c r="A158" s="7" t="s">
        <v>473</v>
      </c>
      <c r="B158" s="65">
        <v>0</v>
      </c>
      <c r="C158" s="34">
        <f>IF(B173=0, "-", B158/B173)</f>
        <v>0</v>
      </c>
      <c r="D158" s="65">
        <v>0</v>
      </c>
      <c r="E158" s="9">
        <f>IF(D173=0, "-", D158/D173)</f>
        <v>0</v>
      </c>
      <c r="F158" s="81">
        <v>0</v>
      </c>
      <c r="G158" s="34">
        <f>IF(F173=0, "-", F158/F173)</f>
        <v>0</v>
      </c>
      <c r="H158" s="65">
        <v>1</v>
      </c>
      <c r="I158" s="9">
        <f>IF(H173=0, "-", H158/H173)</f>
        <v>3.2776138970829236E-4</v>
      </c>
      <c r="J158" s="8" t="str">
        <f t="shared" si="12"/>
        <v>-</v>
      </c>
      <c r="K158" s="9">
        <f t="shared" si="13"/>
        <v>-1</v>
      </c>
    </row>
    <row r="159" spans="1:11" x14ac:dyDescent="0.2">
      <c r="A159" s="7" t="s">
        <v>474</v>
      </c>
      <c r="B159" s="65">
        <v>11</v>
      </c>
      <c r="C159" s="34">
        <f>IF(B173=0, "-", B159/B173)</f>
        <v>1.5172413793103448E-2</v>
      </c>
      <c r="D159" s="65">
        <v>15</v>
      </c>
      <c r="E159" s="9">
        <f>IF(D173=0, "-", D159/D173)</f>
        <v>1.8094089264173704E-2</v>
      </c>
      <c r="F159" s="81">
        <v>41</v>
      </c>
      <c r="G159" s="34">
        <f>IF(F173=0, "-", F159/F173)</f>
        <v>1.0630023334197563E-2</v>
      </c>
      <c r="H159" s="65">
        <v>52</v>
      </c>
      <c r="I159" s="9">
        <f>IF(H173=0, "-", H159/H173)</f>
        <v>1.7043592264831202E-2</v>
      </c>
      <c r="J159" s="8">
        <f t="shared" si="12"/>
        <v>-0.26666666666666666</v>
      </c>
      <c r="K159" s="9">
        <f t="shared" si="13"/>
        <v>-0.21153846153846154</v>
      </c>
    </row>
    <row r="160" spans="1:11" x14ac:dyDescent="0.2">
      <c r="A160" s="7" t="s">
        <v>475</v>
      </c>
      <c r="B160" s="65">
        <v>0</v>
      </c>
      <c r="C160" s="34">
        <f>IF(B173=0, "-", B160/B173)</f>
        <v>0</v>
      </c>
      <c r="D160" s="65">
        <v>2</v>
      </c>
      <c r="E160" s="9">
        <f>IF(D173=0, "-", D160/D173)</f>
        <v>2.4125452352231603E-3</v>
      </c>
      <c r="F160" s="81">
        <v>5</v>
      </c>
      <c r="G160" s="34">
        <f>IF(F173=0, "-", F160/F173)</f>
        <v>1.2963443090484833E-3</v>
      </c>
      <c r="H160" s="65">
        <v>9</v>
      </c>
      <c r="I160" s="9">
        <f>IF(H173=0, "-", H160/H173)</f>
        <v>2.9498525073746312E-3</v>
      </c>
      <c r="J160" s="8">
        <f t="shared" si="12"/>
        <v>-1</v>
      </c>
      <c r="K160" s="9">
        <f t="shared" si="13"/>
        <v>-0.44444444444444442</v>
      </c>
    </row>
    <row r="161" spans="1:11" x14ac:dyDescent="0.2">
      <c r="A161" s="7" t="s">
        <v>476</v>
      </c>
      <c r="B161" s="65">
        <v>89</v>
      </c>
      <c r="C161" s="34">
        <f>IF(B173=0, "-", B161/B173)</f>
        <v>0.12275862068965518</v>
      </c>
      <c r="D161" s="65">
        <v>0</v>
      </c>
      <c r="E161" s="9">
        <f>IF(D173=0, "-", D161/D173)</f>
        <v>0</v>
      </c>
      <c r="F161" s="81">
        <v>230</v>
      </c>
      <c r="G161" s="34">
        <f>IF(F173=0, "-", F161/F173)</f>
        <v>5.9631838216230228E-2</v>
      </c>
      <c r="H161" s="65">
        <v>0</v>
      </c>
      <c r="I161" s="9">
        <f>IF(H173=0, "-", H161/H173)</f>
        <v>0</v>
      </c>
      <c r="J161" s="8" t="str">
        <f t="shared" si="12"/>
        <v>-</v>
      </c>
      <c r="K161" s="9" t="str">
        <f t="shared" si="13"/>
        <v>-</v>
      </c>
    </row>
    <row r="162" spans="1:11" x14ac:dyDescent="0.2">
      <c r="A162" s="7" t="s">
        <v>477</v>
      </c>
      <c r="B162" s="65">
        <v>62</v>
      </c>
      <c r="C162" s="34">
        <f>IF(B173=0, "-", B162/B173)</f>
        <v>8.5517241379310341E-2</v>
      </c>
      <c r="D162" s="65">
        <v>82</v>
      </c>
      <c r="E162" s="9">
        <f>IF(D173=0, "-", D162/D173)</f>
        <v>9.8914354644149577E-2</v>
      </c>
      <c r="F162" s="81">
        <v>348</v>
      </c>
      <c r="G162" s="34">
        <f>IF(F173=0, "-", F162/F173)</f>
        <v>9.0225563909774431E-2</v>
      </c>
      <c r="H162" s="65">
        <v>305</v>
      </c>
      <c r="I162" s="9">
        <f>IF(H173=0, "-", H162/H173)</f>
        <v>9.9967223861029172E-2</v>
      </c>
      <c r="J162" s="8">
        <f t="shared" si="12"/>
        <v>-0.24390243902439024</v>
      </c>
      <c r="K162" s="9">
        <f t="shared" si="13"/>
        <v>0.14098360655737704</v>
      </c>
    </row>
    <row r="163" spans="1:11" x14ac:dyDescent="0.2">
      <c r="A163" s="7" t="s">
        <v>478</v>
      </c>
      <c r="B163" s="65">
        <v>19</v>
      </c>
      <c r="C163" s="34">
        <f>IF(B173=0, "-", B163/B173)</f>
        <v>2.6206896551724139E-2</v>
      </c>
      <c r="D163" s="65">
        <v>38</v>
      </c>
      <c r="E163" s="9">
        <f>IF(D173=0, "-", D163/D173)</f>
        <v>4.5838359469240045E-2</v>
      </c>
      <c r="F163" s="81">
        <v>97</v>
      </c>
      <c r="G163" s="34">
        <f>IF(F173=0, "-", F163/F173)</f>
        <v>2.5149079595540576E-2</v>
      </c>
      <c r="H163" s="65">
        <v>109</v>
      </c>
      <c r="I163" s="9">
        <f>IF(H173=0, "-", H163/H173)</f>
        <v>3.5725991478203871E-2</v>
      </c>
      <c r="J163" s="8">
        <f t="shared" si="12"/>
        <v>-0.5</v>
      </c>
      <c r="K163" s="9">
        <f t="shared" si="13"/>
        <v>-0.11009174311926606</v>
      </c>
    </row>
    <row r="164" spans="1:11" x14ac:dyDescent="0.2">
      <c r="A164" s="7" t="s">
        <v>479</v>
      </c>
      <c r="B164" s="65">
        <v>56</v>
      </c>
      <c r="C164" s="34">
        <f>IF(B173=0, "-", B164/B173)</f>
        <v>7.7241379310344832E-2</v>
      </c>
      <c r="D164" s="65">
        <v>74</v>
      </c>
      <c r="E164" s="9">
        <f>IF(D173=0, "-", D164/D173)</f>
        <v>8.9264173703256941E-2</v>
      </c>
      <c r="F164" s="81">
        <v>297</v>
      </c>
      <c r="G164" s="34">
        <f>IF(F173=0, "-", F164/F173)</f>
        <v>7.7002851957479912E-2</v>
      </c>
      <c r="H164" s="65">
        <v>287</v>
      </c>
      <c r="I164" s="9">
        <f>IF(H173=0, "-", H164/H173)</f>
        <v>9.406751884627991E-2</v>
      </c>
      <c r="J164" s="8">
        <f t="shared" si="12"/>
        <v>-0.24324324324324326</v>
      </c>
      <c r="K164" s="9">
        <f t="shared" si="13"/>
        <v>3.484320557491289E-2</v>
      </c>
    </row>
    <row r="165" spans="1:11" x14ac:dyDescent="0.2">
      <c r="A165" s="7" t="s">
        <v>480</v>
      </c>
      <c r="B165" s="65">
        <v>11</v>
      </c>
      <c r="C165" s="34">
        <f>IF(B173=0, "-", B165/B173)</f>
        <v>1.5172413793103448E-2</v>
      </c>
      <c r="D165" s="65">
        <v>13</v>
      </c>
      <c r="E165" s="9">
        <f>IF(D173=0, "-", D165/D173)</f>
        <v>1.5681544028950542E-2</v>
      </c>
      <c r="F165" s="81">
        <v>57</v>
      </c>
      <c r="G165" s="34">
        <f>IF(F173=0, "-", F165/F173)</f>
        <v>1.4778325123152709E-2</v>
      </c>
      <c r="H165" s="65">
        <v>48</v>
      </c>
      <c r="I165" s="9">
        <f>IF(H173=0, "-", H165/H173)</f>
        <v>1.5732546705998034E-2</v>
      </c>
      <c r="J165" s="8">
        <f t="shared" si="12"/>
        <v>-0.15384615384615385</v>
      </c>
      <c r="K165" s="9">
        <f t="shared" si="13"/>
        <v>0.1875</v>
      </c>
    </row>
    <row r="166" spans="1:11" x14ac:dyDescent="0.2">
      <c r="A166" s="7" t="s">
        <v>481</v>
      </c>
      <c r="B166" s="65">
        <v>38</v>
      </c>
      <c r="C166" s="34">
        <f>IF(B173=0, "-", B166/B173)</f>
        <v>5.2413793103448278E-2</v>
      </c>
      <c r="D166" s="65">
        <v>1</v>
      </c>
      <c r="E166" s="9">
        <f>IF(D173=0, "-", D166/D173)</f>
        <v>1.2062726176115801E-3</v>
      </c>
      <c r="F166" s="81">
        <v>220</v>
      </c>
      <c r="G166" s="34">
        <f>IF(F173=0, "-", F166/F173)</f>
        <v>5.7039149598133262E-2</v>
      </c>
      <c r="H166" s="65">
        <v>13</v>
      </c>
      <c r="I166" s="9">
        <f>IF(H173=0, "-", H166/H173)</f>
        <v>4.2608980662078005E-3</v>
      </c>
      <c r="J166" s="8" t="str">
        <f t="shared" si="12"/>
        <v>&gt;999%</v>
      </c>
      <c r="K166" s="9" t="str">
        <f t="shared" si="13"/>
        <v>&gt;999%</v>
      </c>
    </row>
    <row r="167" spans="1:11" x14ac:dyDescent="0.2">
      <c r="A167" s="7" t="s">
        <v>482</v>
      </c>
      <c r="B167" s="65">
        <v>93</v>
      </c>
      <c r="C167" s="34">
        <f>IF(B173=0, "-", B167/B173)</f>
        <v>0.12827586206896552</v>
      </c>
      <c r="D167" s="65">
        <v>211</v>
      </c>
      <c r="E167" s="9">
        <f>IF(D173=0, "-", D167/D173)</f>
        <v>0.25452352231604342</v>
      </c>
      <c r="F167" s="81">
        <v>725</v>
      </c>
      <c r="G167" s="34">
        <f>IF(F173=0, "-", F167/F173)</f>
        <v>0.18796992481203006</v>
      </c>
      <c r="H167" s="65">
        <v>695</v>
      </c>
      <c r="I167" s="9">
        <f>IF(H173=0, "-", H167/H173)</f>
        <v>0.2277941658472632</v>
      </c>
      <c r="J167" s="8">
        <f t="shared" si="12"/>
        <v>-0.55924170616113744</v>
      </c>
      <c r="K167" s="9">
        <f t="shared" si="13"/>
        <v>4.3165467625899283E-2</v>
      </c>
    </row>
    <row r="168" spans="1:11" x14ac:dyDescent="0.2">
      <c r="A168" s="7" t="s">
        <v>483</v>
      </c>
      <c r="B168" s="65">
        <v>17</v>
      </c>
      <c r="C168" s="34">
        <f>IF(B173=0, "-", B168/B173)</f>
        <v>2.3448275862068966E-2</v>
      </c>
      <c r="D168" s="65">
        <v>21</v>
      </c>
      <c r="E168" s="9">
        <f>IF(D173=0, "-", D168/D173)</f>
        <v>2.5331724969843185E-2</v>
      </c>
      <c r="F168" s="81">
        <v>91</v>
      </c>
      <c r="G168" s="34">
        <f>IF(F173=0, "-", F168/F173)</f>
        <v>2.3593466424682397E-2</v>
      </c>
      <c r="H168" s="65">
        <v>84</v>
      </c>
      <c r="I168" s="9">
        <f>IF(H173=0, "-", H168/H173)</f>
        <v>2.7531956735496559E-2</v>
      </c>
      <c r="J168" s="8">
        <f t="shared" si="12"/>
        <v>-0.19047619047619047</v>
      </c>
      <c r="K168" s="9">
        <f t="shared" si="13"/>
        <v>8.3333333333333329E-2</v>
      </c>
    </row>
    <row r="169" spans="1:11" x14ac:dyDescent="0.2">
      <c r="A169" s="7" t="s">
        <v>484</v>
      </c>
      <c r="B169" s="65">
        <v>16</v>
      </c>
      <c r="C169" s="34">
        <f>IF(B173=0, "-", B169/B173)</f>
        <v>2.2068965517241378E-2</v>
      </c>
      <c r="D169" s="65">
        <v>27</v>
      </c>
      <c r="E169" s="9">
        <f>IF(D173=0, "-", D169/D173)</f>
        <v>3.2569360675512665E-2</v>
      </c>
      <c r="F169" s="81">
        <v>95</v>
      </c>
      <c r="G169" s="34">
        <f>IF(F173=0, "-", F169/F173)</f>
        <v>2.4630541871921183E-2</v>
      </c>
      <c r="H169" s="65">
        <v>140</v>
      </c>
      <c r="I169" s="9">
        <f>IF(H173=0, "-", H169/H173)</f>
        <v>4.5886594559160929E-2</v>
      </c>
      <c r="J169" s="8">
        <f t="shared" si="12"/>
        <v>-0.40740740740740738</v>
      </c>
      <c r="K169" s="9">
        <f t="shared" si="13"/>
        <v>-0.32142857142857145</v>
      </c>
    </row>
    <row r="170" spans="1:11" x14ac:dyDescent="0.2">
      <c r="A170" s="7" t="s">
        <v>485</v>
      </c>
      <c r="B170" s="65">
        <v>44</v>
      </c>
      <c r="C170" s="34">
        <f>IF(B173=0, "-", B170/B173)</f>
        <v>6.0689655172413794E-2</v>
      </c>
      <c r="D170" s="65">
        <v>55</v>
      </c>
      <c r="E170" s="9">
        <f>IF(D173=0, "-", D170/D173)</f>
        <v>6.6344993968636912E-2</v>
      </c>
      <c r="F170" s="81">
        <v>262</v>
      </c>
      <c r="G170" s="34">
        <f>IF(F173=0, "-", F170/F173)</f>
        <v>6.7928441794140523E-2</v>
      </c>
      <c r="H170" s="65">
        <v>185</v>
      </c>
      <c r="I170" s="9">
        <f>IF(H173=0, "-", H170/H173)</f>
        <v>6.0635857096034085E-2</v>
      </c>
      <c r="J170" s="8">
        <f t="shared" si="12"/>
        <v>-0.2</v>
      </c>
      <c r="K170" s="9">
        <f t="shared" si="13"/>
        <v>0.41621621621621624</v>
      </c>
    </row>
    <row r="171" spans="1:11" x14ac:dyDescent="0.2">
      <c r="A171" s="7" t="s">
        <v>486</v>
      </c>
      <c r="B171" s="65">
        <v>49</v>
      </c>
      <c r="C171" s="34">
        <f>IF(B173=0, "-", B171/B173)</f>
        <v>6.7586206896551718E-2</v>
      </c>
      <c r="D171" s="65">
        <v>48</v>
      </c>
      <c r="E171" s="9">
        <f>IF(D173=0, "-", D171/D173)</f>
        <v>5.790108564535585E-2</v>
      </c>
      <c r="F171" s="81">
        <v>258</v>
      </c>
      <c r="G171" s="34">
        <f>IF(F173=0, "-", F171/F173)</f>
        <v>6.6891366346901737E-2</v>
      </c>
      <c r="H171" s="65">
        <v>132</v>
      </c>
      <c r="I171" s="9">
        <f>IF(H173=0, "-", H171/H173)</f>
        <v>4.3264503441494594E-2</v>
      </c>
      <c r="J171" s="8">
        <f t="shared" si="12"/>
        <v>2.0833333333333332E-2</v>
      </c>
      <c r="K171" s="9">
        <f t="shared" si="13"/>
        <v>0.95454545454545459</v>
      </c>
    </row>
    <row r="172" spans="1:11" x14ac:dyDescent="0.2">
      <c r="A172" s="2"/>
      <c r="B172" s="68"/>
      <c r="C172" s="33"/>
      <c r="D172" s="68"/>
      <c r="E172" s="6"/>
      <c r="F172" s="82"/>
      <c r="G172" s="33"/>
      <c r="H172" s="68"/>
      <c r="I172" s="6"/>
      <c r="J172" s="5"/>
      <c r="K172" s="6"/>
    </row>
    <row r="173" spans="1:11" s="43" customFormat="1" x14ac:dyDescent="0.2">
      <c r="A173" s="162" t="s">
        <v>626</v>
      </c>
      <c r="B173" s="71">
        <f>SUM(B153:B172)</f>
        <v>725</v>
      </c>
      <c r="C173" s="40">
        <f>B173/29332</f>
        <v>2.4717032592390564E-2</v>
      </c>
      <c r="D173" s="71">
        <f>SUM(D153:D172)</f>
        <v>829</v>
      </c>
      <c r="E173" s="41">
        <f>D173/29302</f>
        <v>2.8291584192205309E-2</v>
      </c>
      <c r="F173" s="77">
        <f>SUM(F153:F172)</f>
        <v>3857</v>
      </c>
      <c r="G173" s="42">
        <f>F173/146231</f>
        <v>2.637607620819115E-2</v>
      </c>
      <c r="H173" s="71">
        <f>SUM(H153:H172)</f>
        <v>3051</v>
      </c>
      <c r="I173" s="41">
        <f>H173/119606</f>
        <v>2.5508753741451097E-2</v>
      </c>
      <c r="J173" s="37">
        <f>IF(D173=0, "-", IF((B173-D173)/D173&lt;10, (B173-D173)/D173, "&gt;999%"))</f>
        <v>-0.12545235223160434</v>
      </c>
      <c r="K173" s="38">
        <f>IF(H173=0, "-", IF((F173-H173)/H173&lt;10, (F173-H173)/H173, "&gt;999%"))</f>
        <v>0.26417568010488363</v>
      </c>
    </row>
    <row r="174" spans="1:11" x14ac:dyDescent="0.2">
      <c r="B174" s="83"/>
      <c r="D174" s="83"/>
      <c r="F174" s="83"/>
      <c r="H174" s="83"/>
    </row>
    <row r="175" spans="1:11" s="43" customFormat="1" x14ac:dyDescent="0.2">
      <c r="A175" s="162" t="s">
        <v>625</v>
      </c>
      <c r="B175" s="71">
        <v>3966</v>
      </c>
      <c r="C175" s="40">
        <f>B175/29332</f>
        <v>0.13521069139506342</v>
      </c>
      <c r="D175" s="71">
        <v>3863</v>
      </c>
      <c r="E175" s="41">
        <f>D175/29302</f>
        <v>0.13183400450481195</v>
      </c>
      <c r="F175" s="77">
        <v>18353</v>
      </c>
      <c r="G175" s="42">
        <f>F175/146231</f>
        <v>0.12550690346096244</v>
      </c>
      <c r="H175" s="71">
        <v>14774</v>
      </c>
      <c r="I175" s="41">
        <f>H175/119606</f>
        <v>0.12352223132618764</v>
      </c>
      <c r="J175" s="37">
        <f>IF(D175=0, "-", IF((B175-D175)/D175&lt;10, (B175-D175)/D175, "&gt;999%"))</f>
        <v>2.6663215117784106E-2</v>
      </c>
      <c r="K175" s="38">
        <f>IF(H175=0, "-", IF((F175-H175)/H175&lt;10, (F175-H175)/H175, "&gt;999%"))</f>
        <v>0.24224989847028564</v>
      </c>
    </row>
    <row r="176" spans="1:11" x14ac:dyDescent="0.2">
      <c r="B176" s="83"/>
      <c r="D176" s="83"/>
      <c r="F176" s="83"/>
      <c r="H176" s="83"/>
    </row>
    <row r="177" spans="1:11" ht="15.75" x14ac:dyDescent="0.25">
      <c r="A177" s="164" t="s">
        <v>124</v>
      </c>
      <c r="B177" s="196" t="s">
        <v>1</v>
      </c>
      <c r="C177" s="200"/>
      <c r="D177" s="200"/>
      <c r="E177" s="197"/>
      <c r="F177" s="196" t="s">
        <v>14</v>
      </c>
      <c r="G177" s="200"/>
      <c r="H177" s="200"/>
      <c r="I177" s="197"/>
      <c r="J177" s="196" t="s">
        <v>15</v>
      </c>
      <c r="K177" s="197"/>
    </row>
    <row r="178" spans="1:11" x14ac:dyDescent="0.2">
      <c r="A178" s="22"/>
      <c r="B178" s="196">
        <f>VALUE(RIGHT($B$2, 4))</f>
        <v>2021</v>
      </c>
      <c r="C178" s="197"/>
      <c r="D178" s="196">
        <f>B178-1</f>
        <v>2020</v>
      </c>
      <c r="E178" s="204"/>
      <c r="F178" s="196">
        <f>B178</f>
        <v>2021</v>
      </c>
      <c r="G178" s="204"/>
      <c r="H178" s="196">
        <f>D178</f>
        <v>2020</v>
      </c>
      <c r="I178" s="204"/>
      <c r="J178" s="140" t="s">
        <v>4</v>
      </c>
      <c r="K178" s="141" t="s">
        <v>2</v>
      </c>
    </row>
    <row r="179" spans="1:11" x14ac:dyDescent="0.2">
      <c r="A179" s="163" t="s">
        <v>157</v>
      </c>
      <c r="B179" s="61" t="s">
        <v>12</v>
      </c>
      <c r="C179" s="62" t="s">
        <v>13</v>
      </c>
      <c r="D179" s="61" t="s">
        <v>12</v>
      </c>
      <c r="E179" s="63" t="s">
        <v>13</v>
      </c>
      <c r="F179" s="62" t="s">
        <v>12</v>
      </c>
      <c r="G179" s="62" t="s">
        <v>13</v>
      </c>
      <c r="H179" s="61" t="s">
        <v>12</v>
      </c>
      <c r="I179" s="63" t="s">
        <v>13</v>
      </c>
      <c r="J179" s="61"/>
      <c r="K179" s="63"/>
    </row>
    <row r="180" spans="1:11" x14ac:dyDescent="0.2">
      <c r="A180" s="7" t="s">
        <v>487</v>
      </c>
      <c r="B180" s="65">
        <v>29</v>
      </c>
      <c r="C180" s="34">
        <f>IF(B183=0, "-", B180/B183)</f>
        <v>0.1228813559322034</v>
      </c>
      <c r="D180" s="65">
        <v>54</v>
      </c>
      <c r="E180" s="9">
        <f>IF(D183=0, "-", D180/D183)</f>
        <v>0.1487603305785124</v>
      </c>
      <c r="F180" s="81">
        <v>378</v>
      </c>
      <c r="G180" s="34">
        <f>IF(F183=0, "-", F180/F183)</f>
        <v>0.13533834586466165</v>
      </c>
      <c r="H180" s="65">
        <v>326</v>
      </c>
      <c r="I180" s="9">
        <f>IF(H183=0, "-", H180/H183)</f>
        <v>0.18649885583524028</v>
      </c>
      <c r="J180" s="8">
        <f>IF(D180=0, "-", IF((B180-D180)/D180&lt;10, (B180-D180)/D180, "&gt;999%"))</f>
        <v>-0.46296296296296297</v>
      </c>
      <c r="K180" s="9">
        <f>IF(H180=0, "-", IF((F180-H180)/H180&lt;10, (F180-H180)/H180, "&gt;999%"))</f>
        <v>0.15950920245398773</v>
      </c>
    </row>
    <row r="181" spans="1:11" x14ac:dyDescent="0.2">
      <c r="A181" s="7" t="s">
        <v>488</v>
      </c>
      <c r="B181" s="65">
        <v>207</v>
      </c>
      <c r="C181" s="34">
        <f>IF(B183=0, "-", B181/B183)</f>
        <v>0.8771186440677966</v>
      </c>
      <c r="D181" s="65">
        <v>309</v>
      </c>
      <c r="E181" s="9">
        <f>IF(D183=0, "-", D181/D183)</f>
        <v>0.85123966942148765</v>
      </c>
      <c r="F181" s="81">
        <v>2415</v>
      </c>
      <c r="G181" s="34">
        <f>IF(F183=0, "-", F181/F183)</f>
        <v>0.86466165413533835</v>
      </c>
      <c r="H181" s="65">
        <v>1422</v>
      </c>
      <c r="I181" s="9">
        <f>IF(H183=0, "-", H181/H183)</f>
        <v>0.81350114416475972</v>
      </c>
      <c r="J181" s="8">
        <f>IF(D181=0, "-", IF((B181-D181)/D181&lt;10, (B181-D181)/D181, "&gt;999%"))</f>
        <v>-0.3300970873786408</v>
      </c>
      <c r="K181" s="9">
        <f>IF(H181=0, "-", IF((F181-H181)/H181&lt;10, (F181-H181)/H181, "&gt;999%"))</f>
        <v>0.69831223628691985</v>
      </c>
    </row>
    <row r="182" spans="1:11" x14ac:dyDescent="0.2">
      <c r="A182" s="2"/>
      <c r="B182" s="68"/>
      <c r="C182" s="33"/>
      <c r="D182" s="68"/>
      <c r="E182" s="6"/>
      <c r="F182" s="82"/>
      <c r="G182" s="33"/>
      <c r="H182" s="68"/>
      <c r="I182" s="6"/>
      <c r="J182" s="5"/>
      <c r="K182" s="6"/>
    </row>
    <row r="183" spans="1:11" s="43" customFormat="1" x14ac:dyDescent="0.2">
      <c r="A183" s="162" t="s">
        <v>624</v>
      </c>
      <c r="B183" s="71">
        <f>SUM(B180:B182)</f>
        <v>236</v>
      </c>
      <c r="C183" s="40">
        <f>B183/29332</f>
        <v>8.0458202645574805E-3</v>
      </c>
      <c r="D183" s="71">
        <f>SUM(D180:D182)</f>
        <v>363</v>
      </c>
      <c r="E183" s="41">
        <f>D183/29302</f>
        <v>1.2388232885127295E-2</v>
      </c>
      <c r="F183" s="77">
        <f>SUM(F180:F182)</f>
        <v>2793</v>
      </c>
      <c r="G183" s="42">
        <f>F183/146231</f>
        <v>1.9099917254207385E-2</v>
      </c>
      <c r="H183" s="71">
        <f>SUM(H180:H182)</f>
        <v>1748</v>
      </c>
      <c r="I183" s="41">
        <f>H183/119606</f>
        <v>1.4614651438891025E-2</v>
      </c>
      <c r="J183" s="37">
        <f>IF(D183=0, "-", IF((B183-D183)/D183&lt;10, (B183-D183)/D183, "&gt;999%"))</f>
        <v>-0.34986225895316803</v>
      </c>
      <c r="K183" s="38">
        <f>IF(H183=0, "-", IF((F183-H183)/H183&lt;10, (F183-H183)/H183, "&gt;999%"))</f>
        <v>0.59782608695652173</v>
      </c>
    </row>
    <row r="184" spans="1:11" x14ac:dyDescent="0.2">
      <c r="B184" s="83"/>
      <c r="D184" s="83"/>
      <c r="F184" s="83"/>
      <c r="H184" s="83"/>
    </row>
    <row r="185" spans="1:11" x14ac:dyDescent="0.2">
      <c r="A185" s="163" t="s">
        <v>158</v>
      </c>
      <c r="B185" s="61" t="s">
        <v>12</v>
      </c>
      <c r="C185" s="62" t="s">
        <v>13</v>
      </c>
      <c r="D185" s="61" t="s">
        <v>12</v>
      </c>
      <c r="E185" s="63" t="s">
        <v>13</v>
      </c>
      <c r="F185" s="62" t="s">
        <v>12</v>
      </c>
      <c r="G185" s="62" t="s">
        <v>13</v>
      </c>
      <c r="H185" s="61" t="s">
        <v>12</v>
      </c>
      <c r="I185" s="63" t="s">
        <v>13</v>
      </c>
      <c r="J185" s="61"/>
      <c r="K185" s="63"/>
    </row>
    <row r="186" spans="1:11" x14ac:dyDescent="0.2">
      <c r="A186" s="7" t="s">
        <v>489</v>
      </c>
      <c r="B186" s="65">
        <v>2</v>
      </c>
      <c r="C186" s="34">
        <f>IF(B199=0, "-", B186/B199)</f>
        <v>1.3422818791946308E-2</v>
      </c>
      <c r="D186" s="65">
        <v>0</v>
      </c>
      <c r="E186" s="9">
        <f>IF(D199=0, "-", D186/D199)</f>
        <v>0</v>
      </c>
      <c r="F186" s="81">
        <v>5</v>
      </c>
      <c r="G186" s="34">
        <f>IF(F199=0, "-", F186/F199)</f>
        <v>7.3529411764705881E-3</v>
      </c>
      <c r="H186" s="65">
        <v>0</v>
      </c>
      <c r="I186" s="9">
        <f>IF(H199=0, "-", H186/H199)</f>
        <v>0</v>
      </c>
      <c r="J186" s="8" t="str">
        <f t="shared" ref="J186:J197" si="14">IF(D186=0, "-", IF((B186-D186)/D186&lt;10, (B186-D186)/D186, "&gt;999%"))</f>
        <v>-</v>
      </c>
      <c r="K186" s="9" t="str">
        <f t="shared" ref="K186:K197" si="15">IF(H186=0, "-", IF((F186-H186)/H186&lt;10, (F186-H186)/H186, "&gt;999%"))</f>
        <v>-</v>
      </c>
    </row>
    <row r="187" spans="1:11" x14ac:dyDescent="0.2">
      <c r="A187" s="7" t="s">
        <v>490</v>
      </c>
      <c r="B187" s="65">
        <v>7</v>
      </c>
      <c r="C187" s="34">
        <f>IF(B199=0, "-", B187/B199)</f>
        <v>4.6979865771812082E-2</v>
      </c>
      <c r="D187" s="65">
        <v>5</v>
      </c>
      <c r="E187" s="9">
        <f>IF(D199=0, "-", D187/D199)</f>
        <v>2.6455026455026454E-2</v>
      </c>
      <c r="F187" s="81">
        <v>33</v>
      </c>
      <c r="G187" s="34">
        <f>IF(F199=0, "-", F187/F199)</f>
        <v>4.8529411764705883E-2</v>
      </c>
      <c r="H187" s="65">
        <v>41</v>
      </c>
      <c r="I187" s="9">
        <f>IF(H199=0, "-", H187/H199)</f>
        <v>6.4976228209191758E-2</v>
      </c>
      <c r="J187" s="8">
        <f t="shared" si="14"/>
        <v>0.4</v>
      </c>
      <c r="K187" s="9">
        <f t="shared" si="15"/>
        <v>-0.1951219512195122</v>
      </c>
    </row>
    <row r="188" spans="1:11" x14ac:dyDescent="0.2">
      <c r="A188" s="7" t="s">
        <v>491</v>
      </c>
      <c r="B188" s="65">
        <v>2</v>
      </c>
      <c r="C188" s="34">
        <f>IF(B199=0, "-", B188/B199)</f>
        <v>1.3422818791946308E-2</v>
      </c>
      <c r="D188" s="65">
        <v>2</v>
      </c>
      <c r="E188" s="9">
        <f>IF(D199=0, "-", D188/D199)</f>
        <v>1.0582010582010581E-2</v>
      </c>
      <c r="F188" s="81">
        <v>9</v>
      </c>
      <c r="G188" s="34">
        <f>IF(F199=0, "-", F188/F199)</f>
        <v>1.3235294117647059E-2</v>
      </c>
      <c r="H188" s="65">
        <v>7</v>
      </c>
      <c r="I188" s="9">
        <f>IF(H199=0, "-", H188/H199)</f>
        <v>1.1093502377179081E-2</v>
      </c>
      <c r="J188" s="8">
        <f t="shared" si="14"/>
        <v>0</v>
      </c>
      <c r="K188" s="9">
        <f t="shared" si="15"/>
        <v>0.2857142857142857</v>
      </c>
    </row>
    <row r="189" spans="1:11" x14ac:dyDescent="0.2">
      <c r="A189" s="7" t="s">
        <v>492</v>
      </c>
      <c r="B189" s="65">
        <v>40</v>
      </c>
      <c r="C189" s="34">
        <f>IF(B199=0, "-", B189/B199)</f>
        <v>0.26845637583892618</v>
      </c>
      <c r="D189" s="65">
        <v>37</v>
      </c>
      <c r="E189" s="9">
        <f>IF(D199=0, "-", D189/D199)</f>
        <v>0.19576719576719576</v>
      </c>
      <c r="F189" s="81">
        <v>160</v>
      </c>
      <c r="G189" s="34">
        <f>IF(F199=0, "-", F189/F199)</f>
        <v>0.23529411764705882</v>
      </c>
      <c r="H189" s="65">
        <v>114</v>
      </c>
      <c r="I189" s="9">
        <f>IF(H199=0, "-", H189/H199)</f>
        <v>0.18066561014263074</v>
      </c>
      <c r="J189" s="8">
        <f t="shared" si="14"/>
        <v>8.1081081081081086E-2</v>
      </c>
      <c r="K189" s="9">
        <f t="shared" si="15"/>
        <v>0.40350877192982454</v>
      </c>
    </row>
    <row r="190" spans="1:11" x14ac:dyDescent="0.2">
      <c r="A190" s="7" t="s">
        <v>493</v>
      </c>
      <c r="B190" s="65">
        <v>3</v>
      </c>
      <c r="C190" s="34">
        <f>IF(B199=0, "-", B190/B199)</f>
        <v>2.0134228187919462E-2</v>
      </c>
      <c r="D190" s="65">
        <v>1</v>
      </c>
      <c r="E190" s="9">
        <f>IF(D199=0, "-", D190/D199)</f>
        <v>5.2910052910052907E-3</v>
      </c>
      <c r="F190" s="81">
        <v>15</v>
      </c>
      <c r="G190" s="34">
        <f>IF(F199=0, "-", F190/F199)</f>
        <v>2.2058823529411766E-2</v>
      </c>
      <c r="H190" s="65">
        <v>10</v>
      </c>
      <c r="I190" s="9">
        <f>IF(H199=0, "-", H190/H199)</f>
        <v>1.5847860538827259E-2</v>
      </c>
      <c r="J190" s="8">
        <f t="shared" si="14"/>
        <v>2</v>
      </c>
      <c r="K190" s="9">
        <f t="shared" si="15"/>
        <v>0.5</v>
      </c>
    </row>
    <row r="191" spans="1:11" x14ac:dyDescent="0.2">
      <c r="A191" s="7" t="s">
        <v>494</v>
      </c>
      <c r="B191" s="65">
        <v>18</v>
      </c>
      <c r="C191" s="34">
        <f>IF(B199=0, "-", B191/B199)</f>
        <v>0.12080536912751678</v>
      </c>
      <c r="D191" s="65">
        <v>41</v>
      </c>
      <c r="E191" s="9">
        <f>IF(D199=0, "-", D191/D199)</f>
        <v>0.21693121693121692</v>
      </c>
      <c r="F191" s="81">
        <v>62</v>
      </c>
      <c r="G191" s="34">
        <f>IF(F199=0, "-", F191/F199)</f>
        <v>9.1176470588235289E-2</v>
      </c>
      <c r="H191" s="65">
        <v>136</v>
      </c>
      <c r="I191" s="9">
        <f>IF(H199=0, "-", H191/H199)</f>
        <v>0.21553090332805072</v>
      </c>
      <c r="J191" s="8">
        <f t="shared" si="14"/>
        <v>-0.56097560975609762</v>
      </c>
      <c r="K191" s="9">
        <f t="shared" si="15"/>
        <v>-0.54411764705882348</v>
      </c>
    </row>
    <row r="192" spans="1:11" x14ac:dyDescent="0.2">
      <c r="A192" s="7" t="s">
        <v>495</v>
      </c>
      <c r="B192" s="65">
        <v>6</v>
      </c>
      <c r="C192" s="34">
        <f>IF(B199=0, "-", B192/B199)</f>
        <v>4.0268456375838924E-2</v>
      </c>
      <c r="D192" s="65">
        <v>12</v>
      </c>
      <c r="E192" s="9">
        <f>IF(D199=0, "-", D192/D199)</f>
        <v>6.3492063492063489E-2</v>
      </c>
      <c r="F192" s="81">
        <v>40</v>
      </c>
      <c r="G192" s="34">
        <f>IF(F199=0, "-", F192/F199)</f>
        <v>5.8823529411764705E-2</v>
      </c>
      <c r="H192" s="65">
        <v>39</v>
      </c>
      <c r="I192" s="9">
        <f>IF(H199=0, "-", H192/H199)</f>
        <v>6.1806656101426306E-2</v>
      </c>
      <c r="J192" s="8">
        <f t="shared" si="14"/>
        <v>-0.5</v>
      </c>
      <c r="K192" s="9">
        <f t="shared" si="15"/>
        <v>2.564102564102564E-2</v>
      </c>
    </row>
    <row r="193" spans="1:11" x14ac:dyDescent="0.2">
      <c r="A193" s="7" t="s">
        <v>496</v>
      </c>
      <c r="B193" s="65">
        <v>11</v>
      </c>
      <c r="C193" s="34">
        <f>IF(B199=0, "-", B193/B199)</f>
        <v>7.3825503355704702E-2</v>
      </c>
      <c r="D193" s="65">
        <v>19</v>
      </c>
      <c r="E193" s="9">
        <f>IF(D199=0, "-", D193/D199)</f>
        <v>0.10052910052910052</v>
      </c>
      <c r="F193" s="81">
        <v>65</v>
      </c>
      <c r="G193" s="34">
        <f>IF(F199=0, "-", F193/F199)</f>
        <v>9.5588235294117641E-2</v>
      </c>
      <c r="H193" s="65">
        <v>58</v>
      </c>
      <c r="I193" s="9">
        <f>IF(H199=0, "-", H193/H199)</f>
        <v>9.1917591125198095E-2</v>
      </c>
      <c r="J193" s="8">
        <f t="shared" si="14"/>
        <v>-0.42105263157894735</v>
      </c>
      <c r="K193" s="9">
        <f t="shared" si="15"/>
        <v>0.1206896551724138</v>
      </c>
    </row>
    <row r="194" spans="1:11" x14ac:dyDescent="0.2">
      <c r="A194" s="7" t="s">
        <v>497</v>
      </c>
      <c r="B194" s="65">
        <v>16</v>
      </c>
      <c r="C194" s="34">
        <f>IF(B199=0, "-", B194/B199)</f>
        <v>0.10738255033557047</v>
      </c>
      <c r="D194" s="65">
        <v>13</v>
      </c>
      <c r="E194" s="9">
        <f>IF(D199=0, "-", D194/D199)</f>
        <v>6.8783068783068779E-2</v>
      </c>
      <c r="F194" s="81">
        <v>118</v>
      </c>
      <c r="G194" s="34">
        <f>IF(F199=0, "-", F194/F199)</f>
        <v>0.17352941176470588</v>
      </c>
      <c r="H194" s="65">
        <v>34</v>
      </c>
      <c r="I194" s="9">
        <f>IF(H199=0, "-", H194/H199)</f>
        <v>5.388272583201268E-2</v>
      </c>
      <c r="J194" s="8">
        <f t="shared" si="14"/>
        <v>0.23076923076923078</v>
      </c>
      <c r="K194" s="9">
        <f t="shared" si="15"/>
        <v>2.4705882352941178</v>
      </c>
    </row>
    <row r="195" spans="1:11" x14ac:dyDescent="0.2">
      <c r="A195" s="7" t="s">
        <v>498</v>
      </c>
      <c r="B195" s="65">
        <v>43</v>
      </c>
      <c r="C195" s="34">
        <f>IF(B199=0, "-", B195/B199)</f>
        <v>0.28859060402684567</v>
      </c>
      <c r="D195" s="65">
        <v>59</v>
      </c>
      <c r="E195" s="9">
        <f>IF(D199=0, "-", D195/D199)</f>
        <v>0.31216931216931215</v>
      </c>
      <c r="F195" s="81">
        <v>172</v>
      </c>
      <c r="G195" s="34">
        <f>IF(F199=0, "-", F195/F199)</f>
        <v>0.25294117647058822</v>
      </c>
      <c r="H195" s="65">
        <v>187</v>
      </c>
      <c r="I195" s="9">
        <f>IF(H199=0, "-", H195/H199)</f>
        <v>0.29635499207606975</v>
      </c>
      <c r="J195" s="8">
        <f t="shared" si="14"/>
        <v>-0.2711864406779661</v>
      </c>
      <c r="K195" s="9">
        <f t="shared" si="15"/>
        <v>-8.0213903743315509E-2</v>
      </c>
    </row>
    <row r="196" spans="1:11" x14ac:dyDescent="0.2">
      <c r="A196" s="7" t="s">
        <v>499</v>
      </c>
      <c r="B196" s="65">
        <v>0</v>
      </c>
      <c r="C196" s="34">
        <f>IF(B199=0, "-", B196/B199)</f>
        <v>0</v>
      </c>
      <c r="D196" s="65">
        <v>0</v>
      </c>
      <c r="E196" s="9">
        <f>IF(D199=0, "-", D196/D199)</f>
        <v>0</v>
      </c>
      <c r="F196" s="81">
        <v>0</v>
      </c>
      <c r="G196" s="34">
        <f>IF(F199=0, "-", F196/F199)</f>
        <v>0</v>
      </c>
      <c r="H196" s="65">
        <v>2</v>
      </c>
      <c r="I196" s="9">
        <f>IF(H199=0, "-", H196/H199)</f>
        <v>3.1695721077654518E-3</v>
      </c>
      <c r="J196" s="8" t="str">
        <f t="shared" si="14"/>
        <v>-</v>
      </c>
      <c r="K196" s="9">
        <f t="shared" si="15"/>
        <v>-1</v>
      </c>
    </row>
    <row r="197" spans="1:11" x14ac:dyDescent="0.2">
      <c r="A197" s="7" t="s">
        <v>500</v>
      </c>
      <c r="B197" s="65">
        <v>1</v>
      </c>
      <c r="C197" s="34">
        <f>IF(B199=0, "-", B197/B199)</f>
        <v>6.7114093959731542E-3</v>
      </c>
      <c r="D197" s="65">
        <v>0</v>
      </c>
      <c r="E197" s="9">
        <f>IF(D199=0, "-", D197/D199)</f>
        <v>0</v>
      </c>
      <c r="F197" s="81">
        <v>1</v>
      </c>
      <c r="G197" s="34">
        <f>IF(F199=0, "-", F197/F199)</f>
        <v>1.4705882352941176E-3</v>
      </c>
      <c r="H197" s="65">
        <v>3</v>
      </c>
      <c r="I197" s="9">
        <f>IF(H199=0, "-", H197/H199)</f>
        <v>4.7543581616481777E-3</v>
      </c>
      <c r="J197" s="8" t="str">
        <f t="shared" si="14"/>
        <v>-</v>
      </c>
      <c r="K197" s="9">
        <f t="shared" si="15"/>
        <v>-0.66666666666666663</v>
      </c>
    </row>
    <row r="198" spans="1:11" x14ac:dyDescent="0.2">
      <c r="A198" s="2"/>
      <c r="B198" s="68"/>
      <c r="C198" s="33"/>
      <c r="D198" s="68"/>
      <c r="E198" s="6"/>
      <c r="F198" s="82"/>
      <c r="G198" s="33"/>
      <c r="H198" s="68"/>
      <c r="I198" s="6"/>
      <c r="J198" s="5"/>
      <c r="K198" s="6"/>
    </row>
    <row r="199" spans="1:11" s="43" customFormat="1" x14ac:dyDescent="0.2">
      <c r="A199" s="162" t="s">
        <v>623</v>
      </c>
      <c r="B199" s="71">
        <f>SUM(B186:B198)</f>
        <v>149</v>
      </c>
      <c r="C199" s="40">
        <f>B199/29332</f>
        <v>5.0797763534706124E-3</v>
      </c>
      <c r="D199" s="71">
        <f>SUM(D186:D198)</f>
        <v>189</v>
      </c>
      <c r="E199" s="41">
        <f>D199/29302</f>
        <v>6.450071667462972E-3</v>
      </c>
      <c r="F199" s="77">
        <f>SUM(F186:F198)</f>
        <v>680</v>
      </c>
      <c r="G199" s="42">
        <f>F199/146231</f>
        <v>4.6501767751024065E-3</v>
      </c>
      <c r="H199" s="71">
        <f>SUM(H186:H198)</f>
        <v>631</v>
      </c>
      <c r="I199" s="41">
        <f>H199/119606</f>
        <v>5.2756550674715316E-3</v>
      </c>
      <c r="J199" s="37">
        <f>IF(D199=0, "-", IF((B199-D199)/D199&lt;10, (B199-D199)/D199, "&gt;999%"))</f>
        <v>-0.21164021164021163</v>
      </c>
      <c r="K199" s="38">
        <f>IF(H199=0, "-", IF((F199-H199)/H199&lt;10, (F199-H199)/H199, "&gt;999%"))</f>
        <v>7.7654516640253565E-2</v>
      </c>
    </row>
    <row r="200" spans="1:11" x14ac:dyDescent="0.2">
      <c r="B200" s="83"/>
      <c r="D200" s="83"/>
      <c r="F200" s="83"/>
      <c r="H200" s="83"/>
    </row>
    <row r="201" spans="1:11" s="43" customFormat="1" x14ac:dyDescent="0.2">
      <c r="A201" s="162" t="s">
        <v>622</v>
      </c>
      <c r="B201" s="71">
        <v>385</v>
      </c>
      <c r="C201" s="40">
        <f>B201/29332</f>
        <v>1.3125596618028092E-2</v>
      </c>
      <c r="D201" s="71">
        <v>552</v>
      </c>
      <c r="E201" s="41">
        <f>D201/29302</f>
        <v>1.8838304552590265E-2</v>
      </c>
      <c r="F201" s="77">
        <v>3473</v>
      </c>
      <c r="G201" s="42">
        <f>F201/146231</f>
        <v>2.375009402930979E-2</v>
      </c>
      <c r="H201" s="71">
        <v>2379</v>
      </c>
      <c r="I201" s="41">
        <f>H201/119606</f>
        <v>1.9890306506362556E-2</v>
      </c>
      <c r="J201" s="37">
        <f>IF(D201=0, "-", IF((B201-D201)/D201&lt;10, (B201-D201)/D201, "&gt;999%"))</f>
        <v>-0.30253623188405798</v>
      </c>
      <c r="K201" s="38">
        <f>IF(H201=0, "-", IF((F201-H201)/H201&lt;10, (F201-H201)/H201, "&gt;999%"))</f>
        <v>0.4598570828079025</v>
      </c>
    </row>
    <row r="202" spans="1:11" x14ac:dyDescent="0.2">
      <c r="B202" s="83"/>
      <c r="D202" s="83"/>
      <c r="F202" s="83"/>
      <c r="H202" s="83"/>
    </row>
    <row r="203" spans="1:11" x14ac:dyDescent="0.2">
      <c r="A203" s="27" t="s">
        <v>620</v>
      </c>
      <c r="B203" s="71">
        <f>B207-B205</f>
        <v>11363</v>
      </c>
      <c r="C203" s="40">
        <f>B203/29332</f>
        <v>0.38739260875494341</v>
      </c>
      <c r="D203" s="71">
        <f>D207-D205</f>
        <v>10972</v>
      </c>
      <c r="E203" s="41">
        <f>D203/29302</f>
        <v>0.37444543034605149</v>
      </c>
      <c r="F203" s="77">
        <f>F207-F205</f>
        <v>62681</v>
      </c>
      <c r="G203" s="42">
        <f>F203/146231</f>
        <v>0.42864372123557931</v>
      </c>
      <c r="H203" s="71">
        <f>H207-H205</f>
        <v>47341</v>
      </c>
      <c r="I203" s="41">
        <f>H203/119606</f>
        <v>0.39580790261358129</v>
      </c>
      <c r="J203" s="37">
        <f>IF(D203=0, "-", IF((B203-D203)/D203&lt;10, (B203-D203)/D203, "&gt;999%"))</f>
        <v>3.5636164783084213E-2</v>
      </c>
      <c r="K203" s="38">
        <f>IF(H203=0, "-", IF((F203-H203)/H203&lt;10, (F203-H203)/H203, "&gt;999%"))</f>
        <v>0.32403202298219302</v>
      </c>
    </row>
    <row r="204" spans="1:11" x14ac:dyDescent="0.2">
      <c r="A204" s="27"/>
      <c r="B204" s="71"/>
      <c r="C204" s="40"/>
      <c r="D204" s="71"/>
      <c r="E204" s="41"/>
      <c r="F204" s="77"/>
      <c r="G204" s="42"/>
      <c r="H204" s="71"/>
      <c r="I204" s="41"/>
      <c r="J204" s="37"/>
      <c r="K204" s="38"/>
    </row>
    <row r="205" spans="1:11" x14ac:dyDescent="0.2">
      <c r="A205" s="27" t="s">
        <v>621</v>
      </c>
      <c r="B205" s="71">
        <v>2832</v>
      </c>
      <c r="C205" s="40">
        <f>B205/29332</f>
        <v>9.6549843174689759E-2</v>
      </c>
      <c r="D205" s="71">
        <v>3217</v>
      </c>
      <c r="E205" s="41">
        <f>D205/29302</f>
        <v>0.10978772780015016</v>
      </c>
      <c r="F205" s="77">
        <v>13824</v>
      </c>
      <c r="G205" s="42">
        <f>F205/146231</f>
        <v>9.453535843972892E-2</v>
      </c>
      <c r="H205" s="71">
        <v>11633</v>
      </c>
      <c r="I205" s="41">
        <f>H205/119606</f>
        <v>9.7261006972894332E-2</v>
      </c>
      <c r="J205" s="37">
        <f>IF(D205=0, "-", IF((B205-D205)/D205&lt;10, (B205-D205)/D205, "&gt;999%"))</f>
        <v>-0.1196767174386074</v>
      </c>
      <c r="K205" s="38">
        <f>IF(H205=0, "-", IF((F205-H205)/H205&lt;10, (F205-H205)/H205, "&gt;999%"))</f>
        <v>0.18834350554457147</v>
      </c>
    </row>
    <row r="206" spans="1:11" x14ac:dyDescent="0.2">
      <c r="A206" s="27"/>
      <c r="B206" s="71"/>
      <c r="C206" s="40"/>
      <c r="D206" s="71"/>
      <c r="E206" s="41"/>
      <c r="F206" s="77"/>
      <c r="G206" s="42"/>
      <c r="H206" s="71"/>
      <c r="I206" s="41"/>
      <c r="J206" s="37"/>
      <c r="K206" s="38"/>
    </row>
    <row r="207" spans="1:11" x14ac:dyDescent="0.2">
      <c r="A207" s="27" t="s">
        <v>619</v>
      </c>
      <c r="B207" s="71">
        <v>14195</v>
      </c>
      <c r="C207" s="40">
        <f>B207/29332</f>
        <v>0.48394245192963314</v>
      </c>
      <c r="D207" s="71">
        <v>14189</v>
      </c>
      <c r="E207" s="41">
        <f>D207/29302</f>
        <v>0.4842331581462016</v>
      </c>
      <c r="F207" s="77">
        <v>76505</v>
      </c>
      <c r="G207" s="42">
        <f>F207/146231</f>
        <v>0.5231790796753083</v>
      </c>
      <c r="H207" s="71">
        <v>58974</v>
      </c>
      <c r="I207" s="41">
        <f>H207/119606</f>
        <v>0.49306890958647559</v>
      </c>
      <c r="J207" s="37">
        <f>IF(D207=0, "-", IF((B207-D207)/D207&lt;10, (B207-D207)/D207, "&gt;999%"))</f>
        <v>4.2286278102755657E-4</v>
      </c>
      <c r="K207" s="38">
        <f>IF(H207=0, "-", IF((F207-H207)/H207&lt;10, (F207-H207)/H207, "&gt;999%"))</f>
        <v>0.29726659205751688</v>
      </c>
    </row>
  </sheetData>
  <mergeCells count="37">
    <mergeCell ref="B1:K1"/>
    <mergeCell ref="B2:K2"/>
    <mergeCell ref="B177:E177"/>
    <mergeCell ref="F177:I177"/>
    <mergeCell ref="J177:K177"/>
    <mergeCell ref="B178:C178"/>
    <mergeCell ref="D178:E178"/>
    <mergeCell ref="F178:G178"/>
    <mergeCell ref="H178:I178"/>
    <mergeCell ref="B121:E121"/>
    <mergeCell ref="F121:I121"/>
    <mergeCell ref="J121:K121"/>
    <mergeCell ref="B122:C122"/>
    <mergeCell ref="D122:E122"/>
    <mergeCell ref="F122:G122"/>
    <mergeCell ref="H122:I122"/>
    <mergeCell ref="B74:E74"/>
    <mergeCell ref="F74:I74"/>
    <mergeCell ref="J74:K74"/>
    <mergeCell ref="B75:C75"/>
    <mergeCell ref="D75:E75"/>
    <mergeCell ref="F75:G75"/>
    <mergeCell ref="H75:I75"/>
    <mergeCell ref="B27:E27"/>
    <mergeCell ref="F27:I27"/>
    <mergeCell ref="J27:K27"/>
    <mergeCell ref="B28:C28"/>
    <mergeCell ref="D28:E28"/>
    <mergeCell ref="F28:G28"/>
    <mergeCell ref="H28:I28"/>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55" max="16383" man="1"/>
    <brk id="119" max="16383" man="1"/>
    <brk id="176" max="16383" man="1"/>
    <brk id="207"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8"/>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647</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17</v>
      </c>
      <c r="C7" s="39">
        <f>IF(B48=0, "-", B7/B48)</f>
        <v>1.1976047904191617E-3</v>
      </c>
      <c r="D7" s="65">
        <v>10</v>
      </c>
      <c r="E7" s="21">
        <f>IF(D48=0, "-", D7/D48)</f>
        <v>7.0477130171259423E-4</v>
      </c>
      <c r="F7" s="81">
        <v>34</v>
      </c>
      <c r="G7" s="39">
        <f>IF(F48=0, "-", F7/F48)</f>
        <v>4.4441539768642571E-4</v>
      </c>
      <c r="H7" s="65">
        <v>55</v>
      </c>
      <c r="I7" s="21">
        <f>IF(H48=0, "-", H7/H48)</f>
        <v>9.3261437243531047E-4</v>
      </c>
      <c r="J7" s="20">
        <f t="shared" ref="J7:J46" si="0">IF(D7=0, "-", IF((B7-D7)/D7&lt;10, (B7-D7)/D7, "&gt;999%"))</f>
        <v>0.7</v>
      </c>
      <c r="K7" s="21">
        <f t="shared" ref="K7:K46" si="1">IF(H7=0, "-", IF((F7-H7)/H7&lt;10, (F7-H7)/H7, "&gt;999%"))</f>
        <v>-0.38181818181818183</v>
      </c>
    </row>
    <row r="8" spans="1:11" x14ac:dyDescent="0.2">
      <c r="A8" s="7" t="s">
        <v>33</v>
      </c>
      <c r="B8" s="65">
        <v>2</v>
      </c>
      <c r="C8" s="39">
        <f>IF(B48=0, "-", B8/B48)</f>
        <v>1.4089468122578373E-4</v>
      </c>
      <c r="D8" s="65">
        <v>0</v>
      </c>
      <c r="E8" s="21">
        <f>IF(D48=0, "-", D8/D48)</f>
        <v>0</v>
      </c>
      <c r="F8" s="81">
        <v>5</v>
      </c>
      <c r="G8" s="39">
        <f>IF(F48=0, "-", F8/F48)</f>
        <v>6.5355205542121436E-5</v>
      </c>
      <c r="H8" s="65">
        <v>0</v>
      </c>
      <c r="I8" s="21">
        <f>IF(H48=0, "-", H8/H48)</f>
        <v>0</v>
      </c>
      <c r="J8" s="20" t="str">
        <f t="shared" si="0"/>
        <v>-</v>
      </c>
      <c r="K8" s="21" t="str">
        <f t="shared" si="1"/>
        <v>-</v>
      </c>
    </row>
    <row r="9" spans="1:11" x14ac:dyDescent="0.2">
      <c r="A9" s="7" t="s">
        <v>34</v>
      </c>
      <c r="B9" s="65">
        <v>456</v>
      </c>
      <c r="C9" s="39">
        <f>IF(B48=0, "-", B9/B48)</f>
        <v>3.2123987319478686E-2</v>
      </c>
      <c r="D9" s="65">
        <v>356</v>
      </c>
      <c r="E9" s="21">
        <f>IF(D48=0, "-", D9/D48)</f>
        <v>2.5089858340968357E-2</v>
      </c>
      <c r="F9" s="81">
        <v>1866</v>
      </c>
      <c r="G9" s="39">
        <f>IF(F48=0, "-", F9/F48)</f>
        <v>2.4390562708319716E-2</v>
      </c>
      <c r="H9" s="65">
        <v>1392</v>
      </c>
      <c r="I9" s="21">
        <f>IF(H48=0, "-", H9/H48)</f>
        <v>2.3603621935090038E-2</v>
      </c>
      <c r="J9" s="20">
        <f t="shared" si="0"/>
        <v>0.2808988764044944</v>
      </c>
      <c r="K9" s="21">
        <f t="shared" si="1"/>
        <v>0.34051724137931033</v>
      </c>
    </row>
    <row r="10" spans="1:11" x14ac:dyDescent="0.2">
      <c r="A10" s="7" t="s">
        <v>35</v>
      </c>
      <c r="B10" s="65">
        <v>2</v>
      </c>
      <c r="C10" s="39">
        <f>IF(B48=0, "-", B10/B48)</f>
        <v>1.4089468122578373E-4</v>
      </c>
      <c r="D10" s="65">
        <v>2</v>
      </c>
      <c r="E10" s="21">
        <f>IF(D48=0, "-", D10/D48)</f>
        <v>1.4095426034251886E-4</v>
      </c>
      <c r="F10" s="81">
        <v>9</v>
      </c>
      <c r="G10" s="39">
        <f>IF(F48=0, "-", F10/F48)</f>
        <v>1.1763936997581858E-4</v>
      </c>
      <c r="H10" s="65">
        <v>7</v>
      </c>
      <c r="I10" s="21">
        <f>IF(H48=0, "-", H10/H48)</f>
        <v>1.1869637467358497E-4</v>
      </c>
      <c r="J10" s="20">
        <f t="shared" si="0"/>
        <v>0</v>
      </c>
      <c r="K10" s="21">
        <f t="shared" si="1"/>
        <v>0.2857142857142857</v>
      </c>
    </row>
    <row r="11" spans="1:11" x14ac:dyDescent="0.2">
      <c r="A11" s="7" t="s">
        <v>36</v>
      </c>
      <c r="B11" s="65">
        <v>595</v>
      </c>
      <c r="C11" s="39">
        <f>IF(B48=0, "-", B11/B48)</f>
        <v>4.1916167664670656E-2</v>
      </c>
      <c r="D11" s="65">
        <v>657</v>
      </c>
      <c r="E11" s="21">
        <f>IF(D48=0, "-", D11/D48)</f>
        <v>4.6303474522517443E-2</v>
      </c>
      <c r="F11" s="81">
        <v>2982</v>
      </c>
      <c r="G11" s="39">
        <f>IF(F48=0, "-", F11/F48)</f>
        <v>3.897784458532122E-2</v>
      </c>
      <c r="H11" s="65">
        <v>2865</v>
      </c>
      <c r="I11" s="21">
        <f>IF(H48=0, "-", H11/H48)</f>
        <v>4.858073049140299E-2</v>
      </c>
      <c r="J11" s="20">
        <f t="shared" si="0"/>
        <v>-9.4368340943683404E-2</v>
      </c>
      <c r="K11" s="21">
        <f t="shared" si="1"/>
        <v>4.0837696335078534E-2</v>
      </c>
    </row>
    <row r="12" spans="1:11" x14ac:dyDescent="0.2">
      <c r="A12" s="7" t="s">
        <v>39</v>
      </c>
      <c r="B12" s="65">
        <v>0</v>
      </c>
      <c r="C12" s="39">
        <f>IF(B48=0, "-", B12/B48)</f>
        <v>0</v>
      </c>
      <c r="D12" s="65">
        <v>4</v>
      </c>
      <c r="E12" s="21">
        <f>IF(D48=0, "-", D12/D48)</f>
        <v>2.8190852068503771E-4</v>
      </c>
      <c r="F12" s="81">
        <v>9</v>
      </c>
      <c r="G12" s="39">
        <f>IF(F48=0, "-", F12/F48)</f>
        <v>1.1763936997581858E-4</v>
      </c>
      <c r="H12" s="65">
        <v>15</v>
      </c>
      <c r="I12" s="21">
        <f>IF(H48=0, "-", H12/H48)</f>
        <v>2.543493743005392E-4</v>
      </c>
      <c r="J12" s="20">
        <f t="shared" si="0"/>
        <v>-1</v>
      </c>
      <c r="K12" s="21">
        <f t="shared" si="1"/>
        <v>-0.4</v>
      </c>
    </row>
    <row r="13" spans="1:11" x14ac:dyDescent="0.2">
      <c r="A13" s="7" t="s">
        <v>43</v>
      </c>
      <c r="B13" s="65">
        <v>0</v>
      </c>
      <c r="C13" s="39">
        <f>IF(B48=0, "-", B13/B48)</f>
        <v>0</v>
      </c>
      <c r="D13" s="65">
        <v>2</v>
      </c>
      <c r="E13" s="21">
        <f>IF(D48=0, "-", D13/D48)</f>
        <v>1.4095426034251886E-4</v>
      </c>
      <c r="F13" s="81">
        <v>0</v>
      </c>
      <c r="G13" s="39">
        <f>IF(F48=0, "-", F13/F48)</f>
        <v>0</v>
      </c>
      <c r="H13" s="65">
        <v>21</v>
      </c>
      <c r="I13" s="21">
        <f>IF(H48=0, "-", H13/H48)</f>
        <v>3.560891240207549E-4</v>
      </c>
      <c r="J13" s="20">
        <f t="shared" si="0"/>
        <v>-1</v>
      </c>
      <c r="K13" s="21">
        <f t="shared" si="1"/>
        <v>-1</v>
      </c>
    </row>
    <row r="14" spans="1:11" x14ac:dyDescent="0.2">
      <c r="A14" s="7" t="s">
        <v>45</v>
      </c>
      <c r="B14" s="65">
        <v>441</v>
      </c>
      <c r="C14" s="39">
        <f>IF(B48=0, "-", B14/B48)</f>
        <v>3.1067277210285311E-2</v>
      </c>
      <c r="D14" s="65">
        <v>402</v>
      </c>
      <c r="E14" s="21">
        <f>IF(D48=0, "-", D14/D48)</f>
        <v>2.8331806328846288E-2</v>
      </c>
      <c r="F14" s="81">
        <v>2538</v>
      </c>
      <c r="G14" s="39">
        <f>IF(F48=0, "-", F14/F48)</f>
        <v>3.317430233318084E-2</v>
      </c>
      <c r="H14" s="65">
        <v>1827</v>
      </c>
      <c r="I14" s="21">
        <f>IF(H48=0, "-", H14/H48)</f>
        <v>3.0979753789805678E-2</v>
      </c>
      <c r="J14" s="20">
        <f t="shared" si="0"/>
        <v>9.7014925373134331E-2</v>
      </c>
      <c r="K14" s="21">
        <f t="shared" si="1"/>
        <v>0.3891625615763547</v>
      </c>
    </row>
    <row r="15" spans="1:11" x14ac:dyDescent="0.2">
      <c r="A15" s="7" t="s">
        <v>48</v>
      </c>
      <c r="B15" s="65">
        <v>7</v>
      </c>
      <c r="C15" s="39">
        <f>IF(B48=0, "-", B15/B48)</f>
        <v>4.9313138429024302E-4</v>
      </c>
      <c r="D15" s="65">
        <v>0</v>
      </c>
      <c r="E15" s="21">
        <f>IF(D48=0, "-", D15/D48)</f>
        <v>0</v>
      </c>
      <c r="F15" s="81">
        <v>19</v>
      </c>
      <c r="G15" s="39">
        <f>IF(F48=0, "-", F15/F48)</f>
        <v>2.4834978106006144E-4</v>
      </c>
      <c r="H15" s="65">
        <v>0</v>
      </c>
      <c r="I15" s="21">
        <f>IF(H48=0, "-", H15/H48)</f>
        <v>0</v>
      </c>
      <c r="J15" s="20" t="str">
        <f t="shared" si="0"/>
        <v>-</v>
      </c>
      <c r="K15" s="21" t="str">
        <f t="shared" si="1"/>
        <v>-</v>
      </c>
    </row>
    <row r="16" spans="1:11" x14ac:dyDescent="0.2">
      <c r="A16" s="7" t="s">
        <v>49</v>
      </c>
      <c r="B16" s="65">
        <v>238</v>
      </c>
      <c r="C16" s="39">
        <f>IF(B48=0, "-", B16/B48)</f>
        <v>1.6766467065868262E-2</v>
      </c>
      <c r="D16" s="65">
        <v>71</v>
      </c>
      <c r="E16" s="21">
        <f>IF(D48=0, "-", D16/D48)</f>
        <v>5.0038762421594192E-3</v>
      </c>
      <c r="F16" s="81">
        <v>825</v>
      </c>
      <c r="G16" s="39">
        <f>IF(F48=0, "-", F16/F48)</f>
        <v>1.0783608914450037E-2</v>
      </c>
      <c r="H16" s="65">
        <v>276</v>
      </c>
      <c r="I16" s="21">
        <f>IF(H48=0, "-", H16/H48)</f>
        <v>4.6800284871299216E-3</v>
      </c>
      <c r="J16" s="20">
        <f t="shared" si="0"/>
        <v>2.352112676056338</v>
      </c>
      <c r="K16" s="21">
        <f t="shared" si="1"/>
        <v>1.9891304347826086</v>
      </c>
    </row>
    <row r="17" spans="1:11" x14ac:dyDescent="0.2">
      <c r="A17" s="7" t="s">
        <v>51</v>
      </c>
      <c r="B17" s="65">
        <v>0</v>
      </c>
      <c r="C17" s="39">
        <f>IF(B48=0, "-", B17/B48)</f>
        <v>0</v>
      </c>
      <c r="D17" s="65">
        <v>253</v>
      </c>
      <c r="E17" s="21">
        <f>IF(D48=0, "-", D17/D48)</f>
        <v>1.7830713933328635E-2</v>
      </c>
      <c r="F17" s="81">
        <v>0</v>
      </c>
      <c r="G17" s="39">
        <f>IF(F48=0, "-", F17/F48)</f>
        <v>0</v>
      </c>
      <c r="H17" s="65">
        <v>1828</v>
      </c>
      <c r="I17" s="21">
        <f>IF(H48=0, "-", H17/H48)</f>
        <v>3.0996710414759047E-2</v>
      </c>
      <c r="J17" s="20">
        <f t="shared" si="0"/>
        <v>-1</v>
      </c>
      <c r="K17" s="21">
        <f t="shared" si="1"/>
        <v>-1</v>
      </c>
    </row>
    <row r="18" spans="1:11" x14ac:dyDescent="0.2">
      <c r="A18" s="7" t="s">
        <v>52</v>
      </c>
      <c r="B18" s="65">
        <v>213</v>
      </c>
      <c r="C18" s="39">
        <f>IF(B48=0, "-", B18/B48)</f>
        <v>1.5005283550545968E-2</v>
      </c>
      <c r="D18" s="65">
        <v>692</v>
      </c>
      <c r="E18" s="21">
        <f>IF(D48=0, "-", D18/D48)</f>
        <v>4.8770174078511523E-2</v>
      </c>
      <c r="F18" s="81">
        <v>2039</v>
      </c>
      <c r="G18" s="39">
        <f>IF(F48=0, "-", F18/F48)</f>
        <v>2.6651852820077118E-2</v>
      </c>
      <c r="H18" s="65">
        <v>2947</v>
      </c>
      <c r="I18" s="21">
        <f>IF(H48=0, "-", H18/H48)</f>
        <v>4.9971173737579269E-2</v>
      </c>
      <c r="J18" s="20">
        <f t="shared" si="0"/>
        <v>-0.69219653179190754</v>
      </c>
      <c r="K18" s="21">
        <f t="shared" si="1"/>
        <v>-0.30810994231421784</v>
      </c>
    </row>
    <row r="19" spans="1:11" x14ac:dyDescent="0.2">
      <c r="A19" s="7" t="s">
        <v>53</v>
      </c>
      <c r="B19" s="65">
        <v>1146</v>
      </c>
      <c r="C19" s="39">
        <f>IF(B48=0, "-", B19/B48)</f>
        <v>8.0732652342374076E-2</v>
      </c>
      <c r="D19" s="65">
        <v>1218</v>
      </c>
      <c r="E19" s="21">
        <f>IF(D48=0, "-", D19/D48)</f>
        <v>8.5841144548593984E-2</v>
      </c>
      <c r="F19" s="81">
        <v>5427</v>
      </c>
      <c r="G19" s="39">
        <f>IF(F48=0, "-", F19/F48)</f>
        <v>7.0936540095418596E-2</v>
      </c>
      <c r="H19" s="65">
        <v>4551</v>
      </c>
      <c r="I19" s="21">
        <f>IF(H48=0, "-", H19/H48)</f>
        <v>7.7169600162783597E-2</v>
      </c>
      <c r="J19" s="20">
        <f t="shared" si="0"/>
        <v>-5.9113300492610835E-2</v>
      </c>
      <c r="K19" s="21">
        <f t="shared" si="1"/>
        <v>0.19248516809492419</v>
      </c>
    </row>
    <row r="20" spans="1:11" x14ac:dyDescent="0.2">
      <c r="A20" s="7" t="s">
        <v>55</v>
      </c>
      <c r="B20" s="65">
        <v>0</v>
      </c>
      <c r="C20" s="39">
        <f>IF(B48=0, "-", B20/B48)</f>
        <v>0</v>
      </c>
      <c r="D20" s="65">
        <v>0</v>
      </c>
      <c r="E20" s="21">
        <f>IF(D48=0, "-", D20/D48)</f>
        <v>0</v>
      </c>
      <c r="F20" s="81">
        <v>0</v>
      </c>
      <c r="G20" s="39">
        <f>IF(F48=0, "-", F20/F48)</f>
        <v>0</v>
      </c>
      <c r="H20" s="65">
        <v>73</v>
      </c>
      <c r="I20" s="21">
        <f>IF(H48=0, "-", H20/H48)</f>
        <v>1.2378336215959575E-3</v>
      </c>
      <c r="J20" s="20" t="str">
        <f t="shared" si="0"/>
        <v>-</v>
      </c>
      <c r="K20" s="21">
        <f t="shared" si="1"/>
        <v>-1</v>
      </c>
    </row>
    <row r="21" spans="1:11" x14ac:dyDescent="0.2">
      <c r="A21" s="7" t="s">
        <v>58</v>
      </c>
      <c r="B21" s="65">
        <v>107</v>
      </c>
      <c r="C21" s="39">
        <f>IF(B48=0, "-", B21/B48)</f>
        <v>7.5378654455794296E-3</v>
      </c>
      <c r="D21" s="65">
        <v>207</v>
      </c>
      <c r="E21" s="21">
        <f>IF(D48=0, "-", D21/D48)</f>
        <v>1.45887659454507E-2</v>
      </c>
      <c r="F21" s="81">
        <v>824</v>
      </c>
      <c r="G21" s="39">
        <f>IF(F48=0, "-", F21/F48)</f>
        <v>1.0770537873341611E-2</v>
      </c>
      <c r="H21" s="65">
        <v>642</v>
      </c>
      <c r="I21" s="21">
        <f>IF(H48=0, "-", H21/H48)</f>
        <v>1.0886153220063078E-2</v>
      </c>
      <c r="J21" s="20">
        <f t="shared" si="0"/>
        <v>-0.48309178743961351</v>
      </c>
      <c r="K21" s="21">
        <f t="shared" si="1"/>
        <v>0.2834890965732087</v>
      </c>
    </row>
    <row r="22" spans="1:11" x14ac:dyDescent="0.2">
      <c r="A22" s="7" t="s">
        <v>61</v>
      </c>
      <c r="B22" s="65">
        <v>42</v>
      </c>
      <c r="C22" s="39">
        <f>IF(B48=0, "-", B22/B48)</f>
        <v>2.9587883057414581E-3</v>
      </c>
      <c r="D22" s="65">
        <v>49</v>
      </c>
      <c r="E22" s="21">
        <f>IF(D48=0, "-", D22/D48)</f>
        <v>3.453379378391712E-3</v>
      </c>
      <c r="F22" s="81">
        <v>118</v>
      </c>
      <c r="G22" s="39">
        <f>IF(F48=0, "-", F22/F48)</f>
        <v>1.5423828507940658E-3</v>
      </c>
      <c r="H22" s="65">
        <v>161</v>
      </c>
      <c r="I22" s="21">
        <f>IF(H48=0, "-", H22/H48)</f>
        <v>2.7300166174924543E-3</v>
      </c>
      <c r="J22" s="20">
        <f t="shared" si="0"/>
        <v>-0.14285714285714285</v>
      </c>
      <c r="K22" s="21">
        <f t="shared" si="1"/>
        <v>-0.26708074534161491</v>
      </c>
    </row>
    <row r="23" spans="1:11" x14ac:dyDescent="0.2">
      <c r="A23" s="7" t="s">
        <v>62</v>
      </c>
      <c r="B23" s="65">
        <v>247</v>
      </c>
      <c r="C23" s="39">
        <f>IF(B48=0, "-", B23/B48)</f>
        <v>1.7400493131384292E-2</v>
      </c>
      <c r="D23" s="65">
        <v>201</v>
      </c>
      <c r="E23" s="21">
        <f>IF(D48=0, "-", D23/D48)</f>
        <v>1.4165903164423144E-2</v>
      </c>
      <c r="F23" s="81">
        <v>990</v>
      </c>
      <c r="G23" s="39">
        <f>IF(F48=0, "-", F23/F48)</f>
        <v>1.2940330697340043E-2</v>
      </c>
      <c r="H23" s="65">
        <v>760</v>
      </c>
      <c r="I23" s="21">
        <f>IF(H48=0, "-", H23/H48)</f>
        <v>1.2887034964560654E-2</v>
      </c>
      <c r="J23" s="20">
        <f t="shared" si="0"/>
        <v>0.22885572139303484</v>
      </c>
      <c r="K23" s="21">
        <f t="shared" si="1"/>
        <v>0.30263157894736842</v>
      </c>
    </row>
    <row r="24" spans="1:11" x14ac:dyDescent="0.2">
      <c r="A24" s="7" t="s">
        <v>64</v>
      </c>
      <c r="B24" s="65">
        <v>983</v>
      </c>
      <c r="C24" s="39">
        <f>IF(B48=0, "-", B24/B48)</f>
        <v>6.9249735822472708E-2</v>
      </c>
      <c r="D24" s="65">
        <v>671</v>
      </c>
      <c r="E24" s="21">
        <f>IF(D48=0, "-", D24/D48)</f>
        <v>4.7290154344915077E-2</v>
      </c>
      <c r="F24" s="81">
        <v>5010</v>
      </c>
      <c r="G24" s="39">
        <f>IF(F48=0, "-", F24/F48)</f>
        <v>6.5485915953205673E-2</v>
      </c>
      <c r="H24" s="65">
        <v>3443</v>
      </c>
      <c r="I24" s="21">
        <f>IF(H48=0, "-", H24/H48)</f>
        <v>5.8381659714450439E-2</v>
      </c>
      <c r="J24" s="20">
        <f t="shared" si="0"/>
        <v>0.46497764530551416</v>
      </c>
      <c r="K24" s="21">
        <f t="shared" si="1"/>
        <v>0.45512634330525703</v>
      </c>
    </row>
    <row r="25" spans="1:11" x14ac:dyDescent="0.2">
      <c r="A25" s="7" t="s">
        <v>65</v>
      </c>
      <c r="B25" s="65">
        <v>3</v>
      </c>
      <c r="C25" s="39">
        <f>IF(B48=0, "-", B25/B48)</f>
        <v>2.1134202183867559E-4</v>
      </c>
      <c r="D25" s="65">
        <v>1</v>
      </c>
      <c r="E25" s="21">
        <f>IF(D48=0, "-", D25/D48)</f>
        <v>7.0477130171259429E-5</v>
      </c>
      <c r="F25" s="81">
        <v>15</v>
      </c>
      <c r="G25" s="39">
        <f>IF(F48=0, "-", F25/F48)</f>
        <v>1.960656166263643E-4</v>
      </c>
      <c r="H25" s="65">
        <v>10</v>
      </c>
      <c r="I25" s="21">
        <f>IF(H48=0, "-", H25/H48)</f>
        <v>1.6956624953369282E-4</v>
      </c>
      <c r="J25" s="20">
        <f t="shared" si="0"/>
        <v>2</v>
      </c>
      <c r="K25" s="21">
        <f t="shared" si="1"/>
        <v>0.5</v>
      </c>
    </row>
    <row r="26" spans="1:11" x14ac:dyDescent="0.2">
      <c r="A26" s="7" t="s">
        <v>66</v>
      </c>
      <c r="B26" s="65">
        <v>266</v>
      </c>
      <c r="C26" s="39">
        <f>IF(B48=0, "-", B26/B48)</f>
        <v>1.8738992603029237E-2</v>
      </c>
      <c r="D26" s="65">
        <v>324</v>
      </c>
      <c r="E26" s="21">
        <f>IF(D48=0, "-", D26/D48)</f>
        <v>2.2834590175488053E-2</v>
      </c>
      <c r="F26" s="81">
        <v>1045</v>
      </c>
      <c r="G26" s="39">
        <f>IF(F48=0, "-", F26/F48)</f>
        <v>1.3659237958303379E-2</v>
      </c>
      <c r="H26" s="65">
        <v>1078</v>
      </c>
      <c r="I26" s="21">
        <f>IF(H48=0, "-", H26/H48)</f>
        <v>1.8279241699732086E-2</v>
      </c>
      <c r="J26" s="20">
        <f t="shared" si="0"/>
        <v>-0.17901234567901234</v>
      </c>
      <c r="K26" s="21">
        <f t="shared" si="1"/>
        <v>-3.0612244897959183E-2</v>
      </c>
    </row>
    <row r="27" spans="1:11" x14ac:dyDescent="0.2">
      <c r="A27" s="7" t="s">
        <v>67</v>
      </c>
      <c r="B27" s="65">
        <v>29</v>
      </c>
      <c r="C27" s="39">
        <f>IF(B48=0, "-", B27/B48)</f>
        <v>2.0429728777738641E-3</v>
      </c>
      <c r="D27" s="65">
        <v>11</v>
      </c>
      <c r="E27" s="21">
        <f>IF(D48=0, "-", D27/D48)</f>
        <v>7.7524843188385374E-4</v>
      </c>
      <c r="F27" s="81">
        <v>108</v>
      </c>
      <c r="G27" s="39">
        <f>IF(F48=0, "-", F27/F48)</f>
        <v>1.4116724397098229E-3</v>
      </c>
      <c r="H27" s="65">
        <v>32</v>
      </c>
      <c r="I27" s="21">
        <f>IF(H48=0, "-", H27/H48)</f>
        <v>5.4261199850781704E-4</v>
      </c>
      <c r="J27" s="20">
        <f t="shared" si="0"/>
        <v>1.6363636363636365</v>
      </c>
      <c r="K27" s="21">
        <f t="shared" si="1"/>
        <v>2.375</v>
      </c>
    </row>
    <row r="28" spans="1:11" x14ac:dyDescent="0.2">
      <c r="A28" s="7" t="s">
        <v>68</v>
      </c>
      <c r="B28" s="65">
        <v>218</v>
      </c>
      <c r="C28" s="39">
        <f>IF(B48=0, "-", B28/B48)</f>
        <v>1.5357520253610426E-2</v>
      </c>
      <c r="D28" s="65">
        <v>344</v>
      </c>
      <c r="E28" s="21">
        <f>IF(D48=0, "-", D28/D48)</f>
        <v>2.4244132778913241E-2</v>
      </c>
      <c r="F28" s="81">
        <v>1099</v>
      </c>
      <c r="G28" s="39">
        <f>IF(F48=0, "-", F28/F48)</f>
        <v>1.436507417815829E-2</v>
      </c>
      <c r="H28" s="65">
        <v>1089</v>
      </c>
      <c r="I28" s="21">
        <f>IF(H48=0, "-", H28/H48)</f>
        <v>1.8465764574219147E-2</v>
      </c>
      <c r="J28" s="20">
        <f t="shared" si="0"/>
        <v>-0.36627906976744184</v>
      </c>
      <c r="K28" s="21">
        <f t="shared" si="1"/>
        <v>9.1827364554637279E-3</v>
      </c>
    </row>
    <row r="29" spans="1:11" x14ac:dyDescent="0.2">
      <c r="A29" s="7" t="s">
        <v>72</v>
      </c>
      <c r="B29" s="65">
        <v>11</v>
      </c>
      <c r="C29" s="39">
        <f>IF(B48=0, "-", B29/B48)</f>
        <v>7.7492074674181054E-4</v>
      </c>
      <c r="D29" s="65">
        <v>13</v>
      </c>
      <c r="E29" s="21">
        <f>IF(D48=0, "-", D29/D48)</f>
        <v>9.1620269222637254E-4</v>
      </c>
      <c r="F29" s="81">
        <v>57</v>
      </c>
      <c r="G29" s="39">
        <f>IF(F48=0, "-", F29/F48)</f>
        <v>7.4504934318018426E-4</v>
      </c>
      <c r="H29" s="65">
        <v>48</v>
      </c>
      <c r="I29" s="21">
        <f>IF(H48=0, "-", H29/H48)</f>
        <v>8.139179977617255E-4</v>
      </c>
      <c r="J29" s="20">
        <f t="shared" si="0"/>
        <v>-0.15384615384615385</v>
      </c>
      <c r="K29" s="21">
        <f t="shared" si="1"/>
        <v>0.1875</v>
      </c>
    </row>
    <row r="30" spans="1:11" x14ac:dyDescent="0.2">
      <c r="A30" s="7" t="s">
        <v>73</v>
      </c>
      <c r="B30" s="65">
        <v>1956</v>
      </c>
      <c r="C30" s="39">
        <f>IF(B48=0, "-", B30/B48)</f>
        <v>0.1377949982388165</v>
      </c>
      <c r="D30" s="65">
        <v>1469</v>
      </c>
      <c r="E30" s="21">
        <f>IF(D48=0, "-", D30/D48)</f>
        <v>0.10353090422158009</v>
      </c>
      <c r="F30" s="81">
        <v>10278</v>
      </c>
      <c r="G30" s="39">
        <f>IF(F48=0, "-", F30/F48)</f>
        <v>0.13434416051238482</v>
      </c>
      <c r="H30" s="65">
        <v>6710</v>
      </c>
      <c r="I30" s="21">
        <f>IF(H48=0, "-", H30/H48)</f>
        <v>0.11377895343710788</v>
      </c>
      <c r="J30" s="20">
        <f t="shared" si="0"/>
        <v>0.33151803948264125</v>
      </c>
      <c r="K30" s="21">
        <f t="shared" si="1"/>
        <v>0.53174366616989566</v>
      </c>
    </row>
    <row r="31" spans="1:11" x14ac:dyDescent="0.2">
      <c r="A31" s="7" t="s">
        <v>75</v>
      </c>
      <c r="B31" s="65">
        <v>684</v>
      </c>
      <c r="C31" s="39">
        <f>IF(B48=0, "-", B31/B48)</f>
        <v>4.8185980979218036E-2</v>
      </c>
      <c r="D31" s="65">
        <v>943</v>
      </c>
      <c r="E31" s="21">
        <f>IF(D48=0, "-", D31/D48)</f>
        <v>6.6459933751497641E-2</v>
      </c>
      <c r="F31" s="81">
        <v>3874</v>
      </c>
      <c r="G31" s="39">
        <f>IF(F48=0, "-", F31/F48)</f>
        <v>5.0637213254035682E-2</v>
      </c>
      <c r="H31" s="65">
        <v>2980</v>
      </c>
      <c r="I31" s="21">
        <f>IF(H48=0, "-", H31/H48)</f>
        <v>5.0530742361040458E-2</v>
      </c>
      <c r="J31" s="20">
        <f t="shared" si="0"/>
        <v>-0.27465535524920465</v>
      </c>
      <c r="K31" s="21">
        <f t="shared" si="1"/>
        <v>0.3</v>
      </c>
    </row>
    <row r="32" spans="1:11" x14ac:dyDescent="0.2">
      <c r="A32" s="7" t="s">
        <v>78</v>
      </c>
      <c r="B32" s="65">
        <v>696</v>
      </c>
      <c r="C32" s="39">
        <f>IF(B48=0, "-", B32/B48)</f>
        <v>4.9031349066572735E-2</v>
      </c>
      <c r="D32" s="65">
        <v>202</v>
      </c>
      <c r="E32" s="21">
        <f>IF(D48=0, "-", D32/D48)</f>
        <v>1.4236380294594404E-2</v>
      </c>
      <c r="F32" s="81">
        <v>2973</v>
      </c>
      <c r="G32" s="39">
        <f>IF(F48=0, "-", F32/F48)</f>
        <v>3.8860205215345403E-2</v>
      </c>
      <c r="H32" s="65">
        <v>668</v>
      </c>
      <c r="I32" s="21">
        <f>IF(H48=0, "-", H32/H48)</f>
        <v>1.132702546885068E-2</v>
      </c>
      <c r="J32" s="20">
        <f t="shared" si="0"/>
        <v>2.4455445544554455</v>
      </c>
      <c r="K32" s="21">
        <f t="shared" si="1"/>
        <v>3.4505988023952097</v>
      </c>
    </row>
    <row r="33" spans="1:11" x14ac:dyDescent="0.2">
      <c r="A33" s="7" t="s">
        <v>79</v>
      </c>
      <c r="B33" s="65">
        <v>53</v>
      </c>
      <c r="C33" s="39">
        <f>IF(B48=0, "-", B33/B48)</f>
        <v>3.7337090524832686E-3</v>
      </c>
      <c r="D33" s="65">
        <v>20</v>
      </c>
      <c r="E33" s="21">
        <f>IF(D48=0, "-", D33/D48)</f>
        <v>1.4095426034251885E-3</v>
      </c>
      <c r="F33" s="81">
        <v>196</v>
      </c>
      <c r="G33" s="39">
        <f>IF(F48=0, "-", F33/F48)</f>
        <v>2.5619240572511601E-3</v>
      </c>
      <c r="H33" s="65">
        <v>137</v>
      </c>
      <c r="I33" s="21">
        <f>IF(H48=0, "-", H33/H48)</f>
        <v>2.3230576186115915E-3</v>
      </c>
      <c r="J33" s="20">
        <f t="shared" si="0"/>
        <v>1.65</v>
      </c>
      <c r="K33" s="21">
        <f t="shared" si="1"/>
        <v>0.43065693430656932</v>
      </c>
    </row>
    <row r="34" spans="1:11" x14ac:dyDescent="0.2">
      <c r="A34" s="7" t="s">
        <v>80</v>
      </c>
      <c r="B34" s="65">
        <v>686</v>
      </c>
      <c r="C34" s="39">
        <f>IF(B48=0, "-", B34/B48)</f>
        <v>4.8326875660443816E-2</v>
      </c>
      <c r="D34" s="65">
        <v>818</v>
      </c>
      <c r="E34" s="21">
        <f>IF(D48=0, "-", D34/D48)</f>
        <v>5.7650292480090209E-2</v>
      </c>
      <c r="F34" s="81">
        <v>4816</v>
      </c>
      <c r="G34" s="39">
        <f>IF(F48=0, "-", F34/F48)</f>
        <v>6.2950133978171355E-2</v>
      </c>
      <c r="H34" s="65">
        <v>3400</v>
      </c>
      <c r="I34" s="21">
        <f>IF(H48=0, "-", H34/H48)</f>
        <v>5.7652524841455555E-2</v>
      </c>
      <c r="J34" s="20">
        <f t="shared" si="0"/>
        <v>-0.16136919315403422</v>
      </c>
      <c r="K34" s="21">
        <f t="shared" si="1"/>
        <v>0.41647058823529409</v>
      </c>
    </row>
    <row r="35" spans="1:11" x14ac:dyDescent="0.2">
      <c r="A35" s="7" t="s">
        <v>81</v>
      </c>
      <c r="B35" s="65">
        <v>543</v>
      </c>
      <c r="C35" s="39">
        <f>IF(B48=0, "-", B35/B48)</f>
        <v>3.825290595280028E-2</v>
      </c>
      <c r="D35" s="65">
        <v>875</v>
      </c>
      <c r="E35" s="21">
        <f>IF(D48=0, "-", D35/D48)</f>
        <v>6.1667488899851998E-2</v>
      </c>
      <c r="F35" s="81">
        <v>5388</v>
      </c>
      <c r="G35" s="39">
        <f>IF(F48=0, "-", F35/F48)</f>
        <v>7.0426769492190053E-2</v>
      </c>
      <c r="H35" s="65">
        <v>4279</v>
      </c>
      <c r="I35" s="21">
        <f>IF(H48=0, "-", H35/H48)</f>
        <v>7.255739817546715E-2</v>
      </c>
      <c r="J35" s="20">
        <f t="shared" si="0"/>
        <v>-0.37942857142857145</v>
      </c>
      <c r="K35" s="21">
        <f t="shared" si="1"/>
        <v>0.25917270390278102</v>
      </c>
    </row>
    <row r="36" spans="1:11" x14ac:dyDescent="0.2">
      <c r="A36" s="7" t="s">
        <v>82</v>
      </c>
      <c r="B36" s="65">
        <v>59</v>
      </c>
      <c r="C36" s="39">
        <f>IF(B48=0, "-", B36/B48)</f>
        <v>4.1563930961606198E-3</v>
      </c>
      <c r="D36" s="65">
        <v>65</v>
      </c>
      <c r="E36" s="21">
        <f>IF(D48=0, "-", D36/D48)</f>
        <v>4.5810134611318628E-3</v>
      </c>
      <c r="F36" s="81">
        <v>264</v>
      </c>
      <c r="G36" s="39">
        <f>IF(F48=0, "-", F36/F48)</f>
        <v>3.4507548526240116E-3</v>
      </c>
      <c r="H36" s="65">
        <v>213</v>
      </c>
      <c r="I36" s="21">
        <f>IF(H48=0, "-", H36/H48)</f>
        <v>3.611761115067657E-3</v>
      </c>
      <c r="J36" s="20">
        <f t="shared" si="0"/>
        <v>-9.2307692307692313E-2</v>
      </c>
      <c r="K36" s="21">
        <f t="shared" si="1"/>
        <v>0.23943661971830985</v>
      </c>
    </row>
    <row r="37" spans="1:11" x14ac:dyDescent="0.2">
      <c r="A37" s="7" t="s">
        <v>83</v>
      </c>
      <c r="B37" s="65">
        <v>100</v>
      </c>
      <c r="C37" s="39">
        <f>IF(B48=0, "-", B37/B48)</f>
        <v>7.0447340612891859E-3</v>
      </c>
      <c r="D37" s="65">
        <v>139</v>
      </c>
      <c r="E37" s="21">
        <f>IF(D48=0, "-", D37/D48)</f>
        <v>9.7963210938050594E-3</v>
      </c>
      <c r="F37" s="81">
        <v>623</v>
      </c>
      <c r="G37" s="39">
        <f>IF(F48=0, "-", F37/F48)</f>
        <v>8.1432586105483293E-3</v>
      </c>
      <c r="H37" s="65">
        <v>612</v>
      </c>
      <c r="I37" s="21">
        <f>IF(H48=0, "-", H37/H48)</f>
        <v>1.0377454471462001E-2</v>
      </c>
      <c r="J37" s="20">
        <f t="shared" si="0"/>
        <v>-0.2805755395683453</v>
      </c>
      <c r="K37" s="21">
        <f t="shared" si="1"/>
        <v>1.7973856209150325E-2</v>
      </c>
    </row>
    <row r="38" spans="1:11" x14ac:dyDescent="0.2">
      <c r="A38" s="7" t="s">
        <v>85</v>
      </c>
      <c r="B38" s="65">
        <v>193</v>
      </c>
      <c r="C38" s="39">
        <f>IF(B48=0, "-", B38/B48)</f>
        <v>1.3596336738288129E-2</v>
      </c>
      <c r="D38" s="65">
        <v>95</v>
      </c>
      <c r="E38" s="21">
        <f>IF(D48=0, "-", D38/D48)</f>
        <v>6.6953273662696457E-3</v>
      </c>
      <c r="F38" s="81">
        <v>480</v>
      </c>
      <c r="G38" s="39">
        <f>IF(F48=0, "-", F38/F48)</f>
        <v>6.2740997320436575E-3</v>
      </c>
      <c r="H38" s="65">
        <v>365</v>
      </c>
      <c r="I38" s="21">
        <f>IF(H48=0, "-", H38/H48)</f>
        <v>6.1891681079797875E-3</v>
      </c>
      <c r="J38" s="20">
        <f t="shared" si="0"/>
        <v>1.0315789473684212</v>
      </c>
      <c r="K38" s="21">
        <f t="shared" si="1"/>
        <v>0.31506849315068491</v>
      </c>
    </row>
    <row r="39" spans="1:11" x14ac:dyDescent="0.2">
      <c r="A39" s="7" t="s">
        <v>86</v>
      </c>
      <c r="B39" s="65">
        <v>1</v>
      </c>
      <c r="C39" s="39">
        <f>IF(B48=0, "-", B39/B48)</f>
        <v>7.0447340612891866E-5</v>
      </c>
      <c r="D39" s="65">
        <v>0</v>
      </c>
      <c r="E39" s="21">
        <f>IF(D48=0, "-", D39/D48)</f>
        <v>0</v>
      </c>
      <c r="F39" s="81">
        <v>1</v>
      </c>
      <c r="G39" s="39">
        <f>IF(F48=0, "-", F39/F48)</f>
        <v>1.3071041108424286E-5</v>
      </c>
      <c r="H39" s="65">
        <v>3</v>
      </c>
      <c r="I39" s="21">
        <f>IF(H48=0, "-", H39/H48)</f>
        <v>5.0869874860107844E-5</v>
      </c>
      <c r="J39" s="20" t="str">
        <f t="shared" si="0"/>
        <v>-</v>
      </c>
      <c r="K39" s="21">
        <f t="shared" si="1"/>
        <v>-0.66666666666666663</v>
      </c>
    </row>
    <row r="40" spans="1:11" x14ac:dyDescent="0.2">
      <c r="A40" s="7" t="s">
        <v>88</v>
      </c>
      <c r="B40" s="65">
        <v>138</v>
      </c>
      <c r="C40" s="39">
        <f>IF(B48=0, "-", B40/B48)</f>
        <v>9.7217330045790765E-3</v>
      </c>
      <c r="D40" s="65">
        <v>124</v>
      </c>
      <c r="E40" s="21">
        <f>IF(D48=0, "-", D40/D48)</f>
        <v>8.7391641412361692E-3</v>
      </c>
      <c r="F40" s="81">
        <v>1055</v>
      </c>
      <c r="G40" s="39">
        <f>IF(F48=0, "-", F40/F48)</f>
        <v>1.3789948369387621E-2</v>
      </c>
      <c r="H40" s="65">
        <v>399</v>
      </c>
      <c r="I40" s="21">
        <f>IF(H48=0, "-", H40/H48)</f>
        <v>6.7656933563943434E-3</v>
      </c>
      <c r="J40" s="20">
        <f t="shared" si="0"/>
        <v>0.11290322580645161</v>
      </c>
      <c r="K40" s="21">
        <f t="shared" si="1"/>
        <v>1.644110275689223</v>
      </c>
    </row>
    <row r="41" spans="1:11" x14ac:dyDescent="0.2">
      <c r="A41" s="7" t="s">
        <v>89</v>
      </c>
      <c r="B41" s="65">
        <v>21</v>
      </c>
      <c r="C41" s="39">
        <f>IF(B48=0, "-", B41/B48)</f>
        <v>1.4793941528707291E-3</v>
      </c>
      <c r="D41" s="65">
        <v>27</v>
      </c>
      <c r="E41" s="21">
        <f>IF(D48=0, "-", D41/D48)</f>
        <v>1.9028825146240045E-3</v>
      </c>
      <c r="F41" s="81">
        <v>144</v>
      </c>
      <c r="G41" s="39">
        <f>IF(F48=0, "-", F41/F48)</f>
        <v>1.8822299196130973E-3</v>
      </c>
      <c r="H41" s="65">
        <v>94</v>
      </c>
      <c r="I41" s="21">
        <f>IF(H48=0, "-", H41/H48)</f>
        <v>1.5939227456167125E-3</v>
      </c>
      <c r="J41" s="20">
        <f t="shared" si="0"/>
        <v>-0.22222222222222221</v>
      </c>
      <c r="K41" s="21">
        <f t="shared" si="1"/>
        <v>0.53191489361702127</v>
      </c>
    </row>
    <row r="42" spans="1:11" x14ac:dyDescent="0.2">
      <c r="A42" s="7" t="s">
        <v>90</v>
      </c>
      <c r="B42" s="65">
        <v>590</v>
      </c>
      <c r="C42" s="39">
        <f>IF(B48=0, "-", B42/B48)</f>
        <v>4.1563930961606196E-2</v>
      </c>
      <c r="D42" s="65">
        <v>757</v>
      </c>
      <c r="E42" s="21">
        <f>IF(D48=0, "-", D42/D48)</f>
        <v>5.3351187539643387E-2</v>
      </c>
      <c r="F42" s="81">
        <v>3795</v>
      </c>
      <c r="G42" s="39">
        <f>IF(F48=0, "-", F42/F48)</f>
        <v>4.9604601006470163E-2</v>
      </c>
      <c r="H42" s="65">
        <v>2544</v>
      </c>
      <c r="I42" s="21">
        <f>IF(H48=0, "-", H42/H48)</f>
        <v>4.3137653881371453E-2</v>
      </c>
      <c r="J42" s="20">
        <f t="shared" si="0"/>
        <v>-0.22060766182298547</v>
      </c>
      <c r="K42" s="21">
        <f t="shared" si="1"/>
        <v>0.49174528301886794</v>
      </c>
    </row>
    <row r="43" spans="1:11" x14ac:dyDescent="0.2">
      <c r="A43" s="7" t="s">
        <v>91</v>
      </c>
      <c r="B43" s="65">
        <v>192</v>
      </c>
      <c r="C43" s="39">
        <f>IF(B48=0, "-", B43/B48)</f>
        <v>1.3525889397675237E-2</v>
      </c>
      <c r="D43" s="65">
        <v>123</v>
      </c>
      <c r="E43" s="21">
        <f>IF(D48=0, "-", D43/D48)</f>
        <v>8.668687011064909E-3</v>
      </c>
      <c r="F43" s="81">
        <v>766</v>
      </c>
      <c r="G43" s="39">
        <f>IF(F48=0, "-", F43/F48)</f>
        <v>1.0012417489053004E-2</v>
      </c>
      <c r="H43" s="65">
        <v>609</v>
      </c>
      <c r="I43" s="21">
        <f>IF(H48=0, "-", H43/H48)</f>
        <v>1.0326584596601893E-2</v>
      </c>
      <c r="J43" s="20">
        <f t="shared" si="0"/>
        <v>0.56097560975609762</v>
      </c>
      <c r="K43" s="21">
        <f t="shared" si="1"/>
        <v>0.25779967159277506</v>
      </c>
    </row>
    <row r="44" spans="1:11" x14ac:dyDescent="0.2">
      <c r="A44" s="7" t="s">
        <v>92</v>
      </c>
      <c r="B44" s="65">
        <v>2229</v>
      </c>
      <c r="C44" s="39">
        <f>IF(B48=0, "-", B44/B48)</f>
        <v>0.15702712222613596</v>
      </c>
      <c r="D44" s="65">
        <v>2118</v>
      </c>
      <c r="E44" s="21">
        <f>IF(D48=0, "-", D44/D48)</f>
        <v>0.14927056170272746</v>
      </c>
      <c r="F44" s="81">
        <v>12108</v>
      </c>
      <c r="G44" s="39">
        <f>IF(F48=0, "-", F44/F48)</f>
        <v>0.15826416574080127</v>
      </c>
      <c r="H44" s="65">
        <v>10035</v>
      </c>
      <c r="I44" s="21">
        <f>IF(H48=0, "-", H44/H48)</f>
        <v>0.17015973140706073</v>
      </c>
      <c r="J44" s="20">
        <f t="shared" si="0"/>
        <v>5.2407932011331447E-2</v>
      </c>
      <c r="K44" s="21">
        <f t="shared" si="1"/>
        <v>0.20657698056801196</v>
      </c>
    </row>
    <row r="45" spans="1:11" x14ac:dyDescent="0.2">
      <c r="A45" s="7" t="s">
        <v>94</v>
      </c>
      <c r="B45" s="65">
        <v>700</v>
      </c>
      <c r="C45" s="39">
        <f>IF(B48=0, "-", B45/B48)</f>
        <v>4.9313138429024302E-2</v>
      </c>
      <c r="D45" s="65">
        <v>622</v>
      </c>
      <c r="E45" s="21">
        <f>IF(D48=0, "-", D45/D48)</f>
        <v>4.3836774966523363E-2</v>
      </c>
      <c r="F45" s="81">
        <v>3106</v>
      </c>
      <c r="G45" s="39">
        <f>IF(F48=0, "-", F45/F48)</f>
        <v>4.0598653682765835E-2</v>
      </c>
      <c r="H45" s="65">
        <v>1868</v>
      </c>
      <c r="I45" s="21">
        <f>IF(H48=0, "-", H45/H48)</f>
        <v>3.1674975412893817E-2</v>
      </c>
      <c r="J45" s="20">
        <f t="shared" si="0"/>
        <v>0.12540192926045016</v>
      </c>
      <c r="K45" s="21">
        <f t="shared" si="1"/>
        <v>0.66274089935760172</v>
      </c>
    </row>
    <row r="46" spans="1:11" x14ac:dyDescent="0.2">
      <c r="A46" s="7" t="s">
        <v>95</v>
      </c>
      <c r="B46" s="65">
        <v>331</v>
      </c>
      <c r="C46" s="39">
        <f>IF(B48=0, "-", B46/B48)</f>
        <v>2.3318069742867206E-2</v>
      </c>
      <c r="D46" s="65">
        <v>304</v>
      </c>
      <c r="E46" s="21">
        <f>IF(D48=0, "-", D46/D48)</f>
        <v>2.1425047572062865E-2</v>
      </c>
      <c r="F46" s="81">
        <v>1619</v>
      </c>
      <c r="G46" s="39">
        <f>IF(F48=0, "-", F46/F48)</f>
        <v>2.1162015554538918E-2</v>
      </c>
      <c r="H46" s="65">
        <v>938</v>
      </c>
      <c r="I46" s="21">
        <f>IF(H48=0, "-", H46/H48)</f>
        <v>1.5905314206260387E-2</v>
      </c>
      <c r="J46" s="20">
        <f t="shared" si="0"/>
        <v>8.8815789473684209E-2</v>
      </c>
      <c r="K46" s="21">
        <f t="shared" si="1"/>
        <v>0.72601279317697232</v>
      </c>
    </row>
    <row r="47" spans="1:11" x14ac:dyDescent="0.2">
      <c r="A47" s="2"/>
      <c r="B47" s="68"/>
      <c r="C47" s="33"/>
      <c r="D47" s="68"/>
      <c r="E47" s="6"/>
      <c r="F47" s="82"/>
      <c r="G47" s="33"/>
      <c r="H47" s="68"/>
      <c r="I47" s="6"/>
      <c r="J47" s="5"/>
      <c r="K47" s="6"/>
    </row>
    <row r="48" spans="1:11" s="43" customFormat="1" x14ac:dyDescent="0.2">
      <c r="A48" s="162" t="s">
        <v>619</v>
      </c>
      <c r="B48" s="71">
        <f>SUM(B7:B47)</f>
        <v>14195</v>
      </c>
      <c r="C48" s="40">
        <v>1</v>
      </c>
      <c r="D48" s="71">
        <f>SUM(D7:D47)</f>
        <v>14189</v>
      </c>
      <c r="E48" s="41">
        <v>1</v>
      </c>
      <c r="F48" s="77">
        <f>SUM(F7:F47)</f>
        <v>76505</v>
      </c>
      <c r="G48" s="42">
        <v>1</v>
      </c>
      <c r="H48" s="71">
        <f>SUM(H7:H47)</f>
        <v>58974</v>
      </c>
      <c r="I48" s="41">
        <v>1</v>
      </c>
      <c r="J48" s="37">
        <f>IF(D48=0, "-", (B48-D48)/D48)</f>
        <v>4.2286278102755657E-4</v>
      </c>
      <c r="K48" s="38">
        <f>IF(H48=0, "-", (F48-H48)/H48)</f>
        <v>0.29726659205751688</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82"/>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164" t="s">
        <v>125</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127</v>
      </c>
      <c r="B6" s="61" t="s">
        <v>12</v>
      </c>
      <c r="C6" s="62" t="s">
        <v>13</v>
      </c>
      <c r="D6" s="61" t="s">
        <v>12</v>
      </c>
      <c r="E6" s="63" t="s">
        <v>13</v>
      </c>
      <c r="F6" s="62" t="s">
        <v>12</v>
      </c>
      <c r="G6" s="62" t="s">
        <v>13</v>
      </c>
      <c r="H6" s="61" t="s">
        <v>12</v>
      </c>
      <c r="I6" s="63" t="s">
        <v>13</v>
      </c>
      <c r="J6" s="61"/>
      <c r="K6" s="63"/>
    </row>
    <row r="7" spans="1:11" x14ac:dyDescent="0.2">
      <c r="A7" s="7" t="s">
        <v>501</v>
      </c>
      <c r="B7" s="65">
        <v>4</v>
      </c>
      <c r="C7" s="34">
        <f>IF(B15=0, "-", B7/B15)</f>
        <v>0.13793103448275862</v>
      </c>
      <c r="D7" s="65">
        <v>0</v>
      </c>
      <c r="E7" s="9">
        <f>IF(D15=0, "-", D7/D15)</f>
        <v>0</v>
      </c>
      <c r="F7" s="81">
        <v>16</v>
      </c>
      <c r="G7" s="34">
        <f>IF(F15=0, "-", F7/F15)</f>
        <v>8.3333333333333329E-2</v>
      </c>
      <c r="H7" s="65">
        <v>0</v>
      </c>
      <c r="I7" s="9">
        <f>IF(H15=0, "-", H7/H15)</f>
        <v>0</v>
      </c>
      <c r="J7" s="8" t="str">
        <f t="shared" ref="J7:J13" si="0">IF(D7=0, "-", IF((B7-D7)/D7&lt;10, (B7-D7)/D7, "&gt;999%"))</f>
        <v>-</v>
      </c>
      <c r="K7" s="9" t="str">
        <f t="shared" ref="K7:K13" si="1">IF(H7=0, "-", IF((F7-H7)/H7&lt;10, (F7-H7)/H7, "&gt;999%"))</f>
        <v>-</v>
      </c>
    </row>
    <row r="8" spans="1:11" x14ac:dyDescent="0.2">
      <c r="A8" s="7" t="s">
        <v>502</v>
      </c>
      <c r="B8" s="65">
        <v>0</v>
      </c>
      <c r="C8" s="34">
        <f>IF(B15=0, "-", B8/B15)</f>
        <v>0</v>
      </c>
      <c r="D8" s="65">
        <v>6</v>
      </c>
      <c r="E8" s="9">
        <f>IF(D15=0, "-", D8/D15)</f>
        <v>0.2</v>
      </c>
      <c r="F8" s="81">
        <v>0</v>
      </c>
      <c r="G8" s="34">
        <f>IF(F15=0, "-", F8/F15)</f>
        <v>0</v>
      </c>
      <c r="H8" s="65">
        <v>8</v>
      </c>
      <c r="I8" s="9">
        <f>IF(H15=0, "-", H8/H15)</f>
        <v>3.5398230088495575E-2</v>
      </c>
      <c r="J8" s="8">
        <f t="shared" si="0"/>
        <v>-1</v>
      </c>
      <c r="K8" s="9">
        <f t="shared" si="1"/>
        <v>-1</v>
      </c>
    </row>
    <row r="9" spans="1:11" x14ac:dyDescent="0.2">
      <c r="A9" s="7" t="s">
        <v>503</v>
      </c>
      <c r="B9" s="65">
        <v>3</v>
      </c>
      <c r="C9" s="34">
        <f>IF(B15=0, "-", B9/B15)</f>
        <v>0.10344827586206896</v>
      </c>
      <c r="D9" s="65">
        <v>0</v>
      </c>
      <c r="E9" s="9">
        <f>IF(D15=0, "-", D9/D15)</f>
        <v>0</v>
      </c>
      <c r="F9" s="81">
        <v>10</v>
      </c>
      <c r="G9" s="34">
        <f>IF(F15=0, "-", F9/F15)</f>
        <v>5.2083333333333336E-2</v>
      </c>
      <c r="H9" s="65">
        <v>0</v>
      </c>
      <c r="I9" s="9">
        <f>IF(H15=0, "-", H9/H15)</f>
        <v>0</v>
      </c>
      <c r="J9" s="8" t="str">
        <f t="shared" si="0"/>
        <v>-</v>
      </c>
      <c r="K9" s="9" t="str">
        <f t="shared" si="1"/>
        <v>-</v>
      </c>
    </row>
    <row r="10" spans="1:11" x14ac:dyDescent="0.2">
      <c r="A10" s="7" t="s">
        <v>504</v>
      </c>
      <c r="B10" s="65">
        <v>1</v>
      </c>
      <c r="C10" s="34">
        <f>IF(B15=0, "-", B10/B15)</f>
        <v>3.4482758620689655E-2</v>
      </c>
      <c r="D10" s="65">
        <v>2</v>
      </c>
      <c r="E10" s="9">
        <f>IF(D15=0, "-", D10/D15)</f>
        <v>6.6666666666666666E-2</v>
      </c>
      <c r="F10" s="81">
        <v>12</v>
      </c>
      <c r="G10" s="34">
        <f>IF(F15=0, "-", F10/F15)</f>
        <v>6.25E-2</v>
      </c>
      <c r="H10" s="65">
        <v>24</v>
      </c>
      <c r="I10" s="9">
        <f>IF(H15=0, "-", H10/H15)</f>
        <v>0.10619469026548672</v>
      </c>
      <c r="J10" s="8">
        <f t="shared" si="0"/>
        <v>-0.5</v>
      </c>
      <c r="K10" s="9">
        <f t="shared" si="1"/>
        <v>-0.5</v>
      </c>
    </row>
    <row r="11" spans="1:11" x14ac:dyDescent="0.2">
      <c r="A11" s="7" t="s">
        <v>505</v>
      </c>
      <c r="B11" s="65">
        <v>9</v>
      </c>
      <c r="C11" s="34">
        <f>IF(B15=0, "-", B11/B15)</f>
        <v>0.31034482758620691</v>
      </c>
      <c r="D11" s="65">
        <v>2</v>
      </c>
      <c r="E11" s="9">
        <f>IF(D15=0, "-", D11/D15)</f>
        <v>6.6666666666666666E-2</v>
      </c>
      <c r="F11" s="81">
        <v>43</v>
      </c>
      <c r="G11" s="34">
        <f>IF(F15=0, "-", F11/F15)</f>
        <v>0.22395833333333334</v>
      </c>
      <c r="H11" s="65">
        <v>19</v>
      </c>
      <c r="I11" s="9">
        <f>IF(H15=0, "-", H11/H15)</f>
        <v>8.4070796460176997E-2</v>
      </c>
      <c r="J11" s="8">
        <f t="shared" si="0"/>
        <v>3.5</v>
      </c>
      <c r="K11" s="9">
        <f t="shared" si="1"/>
        <v>1.263157894736842</v>
      </c>
    </row>
    <row r="12" spans="1:11" x14ac:dyDescent="0.2">
      <c r="A12" s="7" t="s">
        <v>506</v>
      </c>
      <c r="B12" s="65">
        <v>6</v>
      </c>
      <c r="C12" s="34">
        <f>IF(B15=0, "-", B12/B15)</f>
        <v>0.20689655172413793</v>
      </c>
      <c r="D12" s="65">
        <v>20</v>
      </c>
      <c r="E12" s="9">
        <f>IF(D15=0, "-", D12/D15)</f>
        <v>0.66666666666666663</v>
      </c>
      <c r="F12" s="81">
        <v>103</v>
      </c>
      <c r="G12" s="34">
        <f>IF(F15=0, "-", F12/F15)</f>
        <v>0.53645833333333337</v>
      </c>
      <c r="H12" s="65">
        <v>175</v>
      </c>
      <c r="I12" s="9">
        <f>IF(H15=0, "-", H12/H15)</f>
        <v>0.77433628318584069</v>
      </c>
      <c r="J12" s="8">
        <f t="shared" si="0"/>
        <v>-0.7</v>
      </c>
      <c r="K12" s="9">
        <f t="shared" si="1"/>
        <v>-0.41142857142857142</v>
      </c>
    </row>
    <row r="13" spans="1:11" x14ac:dyDescent="0.2">
      <c r="A13" s="7" t="s">
        <v>507</v>
      </c>
      <c r="B13" s="65">
        <v>6</v>
      </c>
      <c r="C13" s="34">
        <f>IF(B15=0, "-", B13/B15)</f>
        <v>0.20689655172413793</v>
      </c>
      <c r="D13" s="65">
        <v>0</v>
      </c>
      <c r="E13" s="9">
        <f>IF(D15=0, "-", D13/D15)</f>
        <v>0</v>
      </c>
      <c r="F13" s="81">
        <v>8</v>
      </c>
      <c r="G13" s="34">
        <f>IF(F15=0, "-", F13/F15)</f>
        <v>4.1666666666666664E-2</v>
      </c>
      <c r="H13" s="65">
        <v>0</v>
      </c>
      <c r="I13" s="9">
        <f>IF(H15=0, "-", H13/H15)</f>
        <v>0</v>
      </c>
      <c r="J13" s="8" t="str">
        <f t="shared" si="0"/>
        <v>-</v>
      </c>
      <c r="K13" s="9" t="str">
        <f t="shared" si="1"/>
        <v>-</v>
      </c>
    </row>
    <row r="14" spans="1:11" x14ac:dyDescent="0.2">
      <c r="A14" s="2"/>
      <c r="B14" s="68"/>
      <c r="C14" s="33"/>
      <c r="D14" s="68"/>
      <c r="E14" s="6"/>
      <c r="F14" s="82"/>
      <c r="G14" s="33"/>
      <c r="H14" s="68"/>
      <c r="I14" s="6"/>
      <c r="J14" s="5"/>
      <c r="K14" s="6"/>
    </row>
    <row r="15" spans="1:11" s="43" customFormat="1" x14ac:dyDescent="0.2">
      <c r="A15" s="162" t="s">
        <v>641</v>
      </c>
      <c r="B15" s="71">
        <f>SUM(B7:B14)</f>
        <v>29</v>
      </c>
      <c r="C15" s="40">
        <f>B15/29332</f>
        <v>9.8868130369562262E-4</v>
      </c>
      <c r="D15" s="71">
        <f>SUM(D7:D14)</f>
        <v>30</v>
      </c>
      <c r="E15" s="41">
        <f>D15/29302</f>
        <v>1.0238208995972972E-3</v>
      </c>
      <c r="F15" s="77">
        <f>SUM(F7:F14)</f>
        <v>192</v>
      </c>
      <c r="G15" s="42">
        <f>F15/146231</f>
        <v>1.3129910894406794E-3</v>
      </c>
      <c r="H15" s="71">
        <f>SUM(H7:H14)</f>
        <v>226</v>
      </c>
      <c r="I15" s="41">
        <f>H15/119606</f>
        <v>1.8895373141815629E-3</v>
      </c>
      <c r="J15" s="37">
        <f>IF(D15=0, "-", IF((B15-D15)/D15&lt;10, (B15-D15)/D15, "&gt;999%"))</f>
        <v>-3.3333333333333333E-2</v>
      </c>
      <c r="K15" s="38">
        <f>IF(H15=0, "-", IF((F15-H15)/H15&lt;10, (F15-H15)/H15, "&gt;999%"))</f>
        <v>-0.15044247787610621</v>
      </c>
    </row>
    <row r="16" spans="1:11" x14ac:dyDescent="0.2">
      <c r="B16" s="83"/>
      <c r="D16" s="83"/>
      <c r="F16" s="83"/>
      <c r="H16" s="83"/>
    </row>
    <row r="17" spans="1:11" x14ac:dyDescent="0.2">
      <c r="A17" s="163" t="s">
        <v>128</v>
      </c>
      <c r="B17" s="61" t="s">
        <v>12</v>
      </c>
      <c r="C17" s="62" t="s">
        <v>13</v>
      </c>
      <c r="D17" s="61" t="s">
        <v>12</v>
      </c>
      <c r="E17" s="63" t="s">
        <v>13</v>
      </c>
      <c r="F17" s="62" t="s">
        <v>12</v>
      </c>
      <c r="G17" s="62" t="s">
        <v>13</v>
      </c>
      <c r="H17" s="61" t="s">
        <v>12</v>
      </c>
      <c r="I17" s="63" t="s">
        <v>13</v>
      </c>
      <c r="J17" s="61"/>
      <c r="K17" s="63"/>
    </row>
    <row r="18" spans="1:11" x14ac:dyDescent="0.2">
      <c r="A18" s="7" t="s">
        <v>508</v>
      </c>
      <c r="B18" s="65">
        <v>1</v>
      </c>
      <c r="C18" s="34">
        <f>IF(B20=0, "-", B18/B20)</f>
        <v>1</v>
      </c>
      <c r="D18" s="65">
        <v>3</v>
      </c>
      <c r="E18" s="9">
        <f>IF(D20=0, "-", D18/D20)</f>
        <v>1</v>
      </c>
      <c r="F18" s="81">
        <v>13</v>
      </c>
      <c r="G18" s="34">
        <f>IF(F20=0, "-", F18/F20)</f>
        <v>1</v>
      </c>
      <c r="H18" s="65">
        <v>20</v>
      </c>
      <c r="I18" s="9">
        <f>IF(H20=0, "-", H18/H20)</f>
        <v>1</v>
      </c>
      <c r="J18" s="8">
        <f>IF(D18=0, "-", IF((B18-D18)/D18&lt;10, (B18-D18)/D18, "&gt;999%"))</f>
        <v>-0.66666666666666663</v>
      </c>
      <c r="K18" s="9">
        <f>IF(H18=0, "-", IF((F18-H18)/H18&lt;10, (F18-H18)/H18, "&gt;999%"))</f>
        <v>-0.35</v>
      </c>
    </row>
    <row r="19" spans="1:11" x14ac:dyDescent="0.2">
      <c r="A19" s="2"/>
      <c r="B19" s="68"/>
      <c r="C19" s="33"/>
      <c r="D19" s="68"/>
      <c r="E19" s="6"/>
      <c r="F19" s="82"/>
      <c r="G19" s="33"/>
      <c r="H19" s="68"/>
      <c r="I19" s="6"/>
      <c r="J19" s="5"/>
      <c r="K19" s="6"/>
    </row>
    <row r="20" spans="1:11" s="43" customFormat="1" x14ac:dyDescent="0.2">
      <c r="A20" s="162" t="s">
        <v>640</v>
      </c>
      <c r="B20" s="71">
        <f>SUM(B18:B19)</f>
        <v>1</v>
      </c>
      <c r="C20" s="40">
        <f>B20/29332</f>
        <v>3.4092458748124914E-5</v>
      </c>
      <c r="D20" s="71">
        <f>SUM(D18:D19)</f>
        <v>3</v>
      </c>
      <c r="E20" s="41">
        <f>D20/29302</f>
        <v>1.0238208995972971E-4</v>
      </c>
      <c r="F20" s="77">
        <f>SUM(F18:F19)</f>
        <v>13</v>
      </c>
      <c r="G20" s="42">
        <f>F20/146231</f>
        <v>8.8900438347546011E-5</v>
      </c>
      <c r="H20" s="71">
        <f>SUM(H18:H19)</f>
        <v>20</v>
      </c>
      <c r="I20" s="41">
        <f>H20/119606</f>
        <v>1.6721569152049228E-4</v>
      </c>
      <c r="J20" s="37">
        <f>IF(D20=0, "-", IF((B20-D20)/D20&lt;10, (B20-D20)/D20, "&gt;999%"))</f>
        <v>-0.66666666666666663</v>
      </c>
      <c r="K20" s="38">
        <f>IF(H20=0, "-", IF((F20-H20)/H20&lt;10, (F20-H20)/H20, "&gt;999%"))</f>
        <v>-0.35</v>
      </c>
    </row>
    <row r="21" spans="1:11" x14ac:dyDescent="0.2">
      <c r="B21" s="83"/>
      <c r="D21" s="83"/>
      <c r="F21" s="83"/>
      <c r="H21" s="83"/>
    </row>
    <row r="22" spans="1:11" x14ac:dyDescent="0.2">
      <c r="A22" s="163" t="s">
        <v>129</v>
      </c>
      <c r="B22" s="61" t="s">
        <v>12</v>
      </c>
      <c r="C22" s="62" t="s">
        <v>13</v>
      </c>
      <c r="D22" s="61" t="s">
        <v>12</v>
      </c>
      <c r="E22" s="63" t="s">
        <v>13</v>
      </c>
      <c r="F22" s="62" t="s">
        <v>12</v>
      </c>
      <c r="G22" s="62" t="s">
        <v>13</v>
      </c>
      <c r="H22" s="61" t="s">
        <v>12</v>
      </c>
      <c r="I22" s="63" t="s">
        <v>13</v>
      </c>
      <c r="J22" s="61"/>
      <c r="K22" s="63"/>
    </row>
    <row r="23" spans="1:11" x14ac:dyDescent="0.2">
      <c r="A23" s="7" t="s">
        <v>509</v>
      </c>
      <c r="B23" s="65">
        <v>0</v>
      </c>
      <c r="C23" s="34">
        <f>IF(B28=0, "-", B23/B28)</f>
        <v>0</v>
      </c>
      <c r="D23" s="65">
        <v>0</v>
      </c>
      <c r="E23" s="9">
        <f>IF(D28=0, "-", D23/D28)</f>
        <v>0</v>
      </c>
      <c r="F23" s="81">
        <v>0</v>
      </c>
      <c r="G23" s="34">
        <f>IF(F28=0, "-", F23/F28)</f>
        <v>0</v>
      </c>
      <c r="H23" s="65">
        <v>1</v>
      </c>
      <c r="I23" s="9">
        <f>IF(H28=0, "-", H23/H28)</f>
        <v>2.8653295128939827E-3</v>
      </c>
      <c r="J23" s="8" t="str">
        <f>IF(D23=0, "-", IF((B23-D23)/D23&lt;10, (B23-D23)/D23, "&gt;999%"))</f>
        <v>-</v>
      </c>
      <c r="K23" s="9">
        <f>IF(H23=0, "-", IF((F23-H23)/H23&lt;10, (F23-H23)/H23, "&gt;999%"))</f>
        <v>-1</v>
      </c>
    </row>
    <row r="24" spans="1:11" x14ac:dyDescent="0.2">
      <c r="A24" s="7" t="s">
        <v>510</v>
      </c>
      <c r="B24" s="65">
        <v>12</v>
      </c>
      <c r="C24" s="34">
        <f>IF(B28=0, "-", B24/B28)</f>
        <v>0.18181818181818182</v>
      </c>
      <c r="D24" s="65">
        <v>6</v>
      </c>
      <c r="E24" s="9">
        <f>IF(D28=0, "-", D24/D28)</f>
        <v>5.0420168067226892E-2</v>
      </c>
      <c r="F24" s="81">
        <v>52</v>
      </c>
      <c r="G24" s="34">
        <f>IF(F28=0, "-", F24/F28)</f>
        <v>0.17869415807560138</v>
      </c>
      <c r="H24" s="65">
        <v>15</v>
      </c>
      <c r="I24" s="9">
        <f>IF(H28=0, "-", H24/H28)</f>
        <v>4.2979942693409739E-2</v>
      </c>
      <c r="J24" s="8">
        <f>IF(D24=0, "-", IF((B24-D24)/D24&lt;10, (B24-D24)/D24, "&gt;999%"))</f>
        <v>1</v>
      </c>
      <c r="K24" s="9">
        <f>IF(H24=0, "-", IF((F24-H24)/H24&lt;10, (F24-H24)/H24, "&gt;999%"))</f>
        <v>2.4666666666666668</v>
      </c>
    </row>
    <row r="25" spans="1:11" x14ac:dyDescent="0.2">
      <c r="A25" s="7" t="s">
        <v>511</v>
      </c>
      <c r="B25" s="65">
        <v>54</v>
      </c>
      <c r="C25" s="34">
        <f>IF(B28=0, "-", B25/B28)</f>
        <v>0.81818181818181823</v>
      </c>
      <c r="D25" s="65">
        <v>22</v>
      </c>
      <c r="E25" s="9">
        <f>IF(D28=0, "-", D25/D28)</f>
        <v>0.18487394957983194</v>
      </c>
      <c r="F25" s="81">
        <v>138</v>
      </c>
      <c r="G25" s="34">
        <f>IF(F28=0, "-", F25/F28)</f>
        <v>0.47422680412371132</v>
      </c>
      <c r="H25" s="65">
        <v>78</v>
      </c>
      <c r="I25" s="9">
        <f>IF(H28=0, "-", H25/H28)</f>
        <v>0.22349570200573066</v>
      </c>
      <c r="J25" s="8">
        <f>IF(D25=0, "-", IF((B25-D25)/D25&lt;10, (B25-D25)/D25, "&gt;999%"))</f>
        <v>1.4545454545454546</v>
      </c>
      <c r="K25" s="9">
        <f>IF(H25=0, "-", IF((F25-H25)/H25&lt;10, (F25-H25)/H25, "&gt;999%"))</f>
        <v>0.76923076923076927</v>
      </c>
    </row>
    <row r="26" spans="1:11" x14ac:dyDescent="0.2">
      <c r="A26" s="7" t="s">
        <v>512</v>
      </c>
      <c r="B26" s="65">
        <v>0</v>
      </c>
      <c r="C26" s="34">
        <f>IF(B28=0, "-", B26/B28)</f>
        <v>0</v>
      </c>
      <c r="D26" s="65">
        <v>91</v>
      </c>
      <c r="E26" s="9">
        <f>IF(D28=0, "-", D26/D28)</f>
        <v>0.76470588235294112</v>
      </c>
      <c r="F26" s="81">
        <v>101</v>
      </c>
      <c r="G26" s="34">
        <f>IF(F28=0, "-", F26/F28)</f>
        <v>0.34707903780068727</v>
      </c>
      <c r="H26" s="65">
        <v>255</v>
      </c>
      <c r="I26" s="9">
        <f>IF(H28=0, "-", H26/H28)</f>
        <v>0.7306590257879656</v>
      </c>
      <c r="J26" s="8">
        <f>IF(D26=0, "-", IF((B26-D26)/D26&lt;10, (B26-D26)/D26, "&gt;999%"))</f>
        <v>-1</v>
      </c>
      <c r="K26" s="9">
        <f>IF(H26=0, "-", IF((F26-H26)/H26&lt;10, (F26-H26)/H26, "&gt;999%"))</f>
        <v>-0.60392156862745094</v>
      </c>
    </row>
    <row r="27" spans="1:11" x14ac:dyDescent="0.2">
      <c r="A27" s="2"/>
      <c r="B27" s="68"/>
      <c r="C27" s="33"/>
      <c r="D27" s="68"/>
      <c r="E27" s="6"/>
      <c r="F27" s="82"/>
      <c r="G27" s="33"/>
      <c r="H27" s="68"/>
      <c r="I27" s="6"/>
      <c r="J27" s="5"/>
      <c r="K27" s="6"/>
    </row>
    <row r="28" spans="1:11" s="43" customFormat="1" x14ac:dyDescent="0.2">
      <c r="A28" s="162" t="s">
        <v>639</v>
      </c>
      <c r="B28" s="71">
        <f>SUM(B23:B27)</f>
        <v>66</v>
      </c>
      <c r="C28" s="40">
        <f>B28/29332</f>
        <v>2.2501022773762443E-3</v>
      </c>
      <c r="D28" s="71">
        <f>SUM(D23:D27)</f>
        <v>119</v>
      </c>
      <c r="E28" s="41">
        <f>D28/29302</f>
        <v>4.0611562350692789E-3</v>
      </c>
      <c r="F28" s="77">
        <f>SUM(F23:F27)</f>
        <v>291</v>
      </c>
      <c r="G28" s="42">
        <f>F28/146231</f>
        <v>1.99000211993353E-3</v>
      </c>
      <c r="H28" s="71">
        <f>SUM(H23:H27)</f>
        <v>349</v>
      </c>
      <c r="I28" s="41">
        <f>H28/119606</f>
        <v>2.9179138170325903E-3</v>
      </c>
      <c r="J28" s="37">
        <f>IF(D28=0, "-", IF((B28-D28)/D28&lt;10, (B28-D28)/D28, "&gt;999%"))</f>
        <v>-0.44537815126050423</v>
      </c>
      <c r="K28" s="38">
        <f>IF(H28=0, "-", IF((F28-H28)/H28&lt;10, (F28-H28)/H28, "&gt;999%"))</f>
        <v>-0.166189111747851</v>
      </c>
    </row>
    <row r="29" spans="1:11" x14ac:dyDescent="0.2">
      <c r="B29" s="83"/>
      <c r="D29" s="83"/>
      <c r="F29" s="83"/>
      <c r="H29" s="83"/>
    </row>
    <row r="30" spans="1:11" x14ac:dyDescent="0.2">
      <c r="A30" s="163" t="s">
        <v>130</v>
      </c>
      <c r="B30" s="61" t="s">
        <v>12</v>
      </c>
      <c r="C30" s="62" t="s">
        <v>13</v>
      </c>
      <c r="D30" s="61" t="s">
        <v>12</v>
      </c>
      <c r="E30" s="63" t="s">
        <v>13</v>
      </c>
      <c r="F30" s="62" t="s">
        <v>12</v>
      </c>
      <c r="G30" s="62" t="s">
        <v>13</v>
      </c>
      <c r="H30" s="61" t="s">
        <v>12</v>
      </c>
      <c r="I30" s="63" t="s">
        <v>13</v>
      </c>
      <c r="J30" s="61"/>
      <c r="K30" s="63"/>
    </row>
    <row r="31" spans="1:11" x14ac:dyDescent="0.2">
      <c r="A31" s="7" t="s">
        <v>513</v>
      </c>
      <c r="B31" s="65">
        <v>195</v>
      </c>
      <c r="C31" s="34">
        <f>IF(B42=0, "-", B31/B42)</f>
        <v>0.19441674975074777</v>
      </c>
      <c r="D31" s="65">
        <v>164</v>
      </c>
      <c r="E31" s="9">
        <f>IF(D42=0, "-", D31/D42)</f>
        <v>0.17372881355932204</v>
      </c>
      <c r="F31" s="81">
        <v>756</v>
      </c>
      <c r="G31" s="34">
        <f>IF(F42=0, "-", F31/F42)</f>
        <v>0.17876566564199575</v>
      </c>
      <c r="H31" s="65">
        <v>485</v>
      </c>
      <c r="I31" s="9">
        <f>IF(H42=0, "-", H31/H42)</f>
        <v>0.17333809864188707</v>
      </c>
      <c r="J31" s="8">
        <f t="shared" ref="J31:J40" si="2">IF(D31=0, "-", IF((B31-D31)/D31&lt;10, (B31-D31)/D31, "&gt;999%"))</f>
        <v>0.18902439024390244</v>
      </c>
      <c r="K31" s="9">
        <f t="shared" ref="K31:K40" si="3">IF(H31=0, "-", IF((F31-H31)/H31&lt;10, (F31-H31)/H31, "&gt;999%"))</f>
        <v>0.55876288659793816</v>
      </c>
    </row>
    <row r="32" spans="1:11" x14ac:dyDescent="0.2">
      <c r="A32" s="7" t="s">
        <v>514</v>
      </c>
      <c r="B32" s="65">
        <v>60</v>
      </c>
      <c r="C32" s="34">
        <f>IF(B42=0, "-", B32/B42)</f>
        <v>5.9820538384845461E-2</v>
      </c>
      <c r="D32" s="65">
        <v>167</v>
      </c>
      <c r="E32" s="9">
        <f>IF(D42=0, "-", D32/D42)</f>
        <v>0.17690677966101695</v>
      </c>
      <c r="F32" s="81">
        <v>505</v>
      </c>
      <c r="G32" s="34">
        <f>IF(F42=0, "-", F32/F42)</f>
        <v>0.11941357294868764</v>
      </c>
      <c r="H32" s="65">
        <v>492</v>
      </c>
      <c r="I32" s="9">
        <f>IF(H42=0, "-", H32/H42)</f>
        <v>0.1758398856325947</v>
      </c>
      <c r="J32" s="8">
        <f t="shared" si="2"/>
        <v>-0.64071856287425155</v>
      </c>
      <c r="K32" s="9">
        <f t="shared" si="3"/>
        <v>2.6422764227642278E-2</v>
      </c>
    </row>
    <row r="33" spans="1:11" x14ac:dyDescent="0.2">
      <c r="A33" s="7" t="s">
        <v>515</v>
      </c>
      <c r="B33" s="65">
        <v>121</v>
      </c>
      <c r="C33" s="34">
        <f>IF(B42=0, "-", B33/B42)</f>
        <v>0.12063808574277168</v>
      </c>
      <c r="D33" s="65">
        <v>77</v>
      </c>
      <c r="E33" s="9">
        <f>IF(D42=0, "-", D33/D42)</f>
        <v>8.1567796610169496E-2</v>
      </c>
      <c r="F33" s="81">
        <v>416</v>
      </c>
      <c r="G33" s="34">
        <f>IF(F42=0, "-", F33/F42)</f>
        <v>9.8368408607235752E-2</v>
      </c>
      <c r="H33" s="65">
        <v>182</v>
      </c>
      <c r="I33" s="9">
        <f>IF(H42=0, "-", H33/H42)</f>
        <v>6.5046461758398857E-2</v>
      </c>
      <c r="J33" s="8">
        <f t="shared" si="2"/>
        <v>0.5714285714285714</v>
      </c>
      <c r="K33" s="9">
        <f t="shared" si="3"/>
        <v>1.2857142857142858</v>
      </c>
    </row>
    <row r="34" spans="1:11" x14ac:dyDescent="0.2">
      <c r="A34" s="7" t="s">
        <v>516</v>
      </c>
      <c r="B34" s="65">
        <v>22</v>
      </c>
      <c r="C34" s="34">
        <f>IF(B42=0, "-", B34/B42)</f>
        <v>2.1934197407776669E-2</v>
      </c>
      <c r="D34" s="65">
        <v>18</v>
      </c>
      <c r="E34" s="9">
        <f>IF(D42=0, "-", D34/D42)</f>
        <v>1.9067796610169493E-2</v>
      </c>
      <c r="F34" s="81">
        <v>68</v>
      </c>
      <c r="G34" s="34">
        <f>IF(F42=0, "-", F34/F42)</f>
        <v>1.6079451406951998E-2</v>
      </c>
      <c r="H34" s="65">
        <v>47</v>
      </c>
      <c r="I34" s="9">
        <f>IF(H42=0, "-", H34/H42)</f>
        <v>1.6797712651894212E-2</v>
      </c>
      <c r="J34" s="8">
        <f t="shared" si="2"/>
        <v>0.22222222222222221</v>
      </c>
      <c r="K34" s="9">
        <f t="shared" si="3"/>
        <v>0.44680851063829785</v>
      </c>
    </row>
    <row r="35" spans="1:11" x14ac:dyDescent="0.2">
      <c r="A35" s="7" t="s">
        <v>517</v>
      </c>
      <c r="B35" s="65">
        <v>58</v>
      </c>
      <c r="C35" s="34">
        <f>IF(B42=0, "-", B35/B42)</f>
        <v>5.782652043868395E-2</v>
      </c>
      <c r="D35" s="65">
        <v>77</v>
      </c>
      <c r="E35" s="9">
        <f>IF(D42=0, "-", D35/D42)</f>
        <v>8.1567796610169496E-2</v>
      </c>
      <c r="F35" s="81">
        <v>242</v>
      </c>
      <c r="G35" s="34">
        <f>IF(F42=0, "-", F35/F42)</f>
        <v>5.7223930007093873E-2</v>
      </c>
      <c r="H35" s="65">
        <v>255</v>
      </c>
      <c r="I35" s="9">
        <f>IF(H42=0, "-", H35/H42)</f>
        <v>9.1136526090064326E-2</v>
      </c>
      <c r="J35" s="8">
        <f t="shared" si="2"/>
        <v>-0.24675324675324675</v>
      </c>
      <c r="K35" s="9">
        <f t="shared" si="3"/>
        <v>-5.0980392156862744E-2</v>
      </c>
    </row>
    <row r="36" spans="1:11" x14ac:dyDescent="0.2">
      <c r="A36" s="7" t="s">
        <v>518</v>
      </c>
      <c r="B36" s="65">
        <v>35</v>
      </c>
      <c r="C36" s="34">
        <f>IF(B42=0, "-", B36/B42)</f>
        <v>3.4895314057826518E-2</v>
      </c>
      <c r="D36" s="65">
        <v>35</v>
      </c>
      <c r="E36" s="9">
        <f>IF(D42=0, "-", D36/D42)</f>
        <v>3.7076271186440676E-2</v>
      </c>
      <c r="F36" s="81">
        <v>125</v>
      </c>
      <c r="G36" s="34">
        <f>IF(F42=0, "-", F36/F42)</f>
        <v>2.9557815086308819E-2</v>
      </c>
      <c r="H36" s="65">
        <v>35</v>
      </c>
      <c r="I36" s="9">
        <f>IF(H42=0, "-", H36/H42)</f>
        <v>1.2508934953538241E-2</v>
      </c>
      <c r="J36" s="8">
        <f t="shared" si="2"/>
        <v>0</v>
      </c>
      <c r="K36" s="9">
        <f t="shared" si="3"/>
        <v>2.5714285714285716</v>
      </c>
    </row>
    <row r="37" spans="1:11" x14ac:dyDescent="0.2">
      <c r="A37" s="7" t="s">
        <v>519</v>
      </c>
      <c r="B37" s="65">
        <v>21</v>
      </c>
      <c r="C37" s="34">
        <f>IF(B42=0, "-", B37/B42)</f>
        <v>2.0937188434695914E-2</v>
      </c>
      <c r="D37" s="65">
        <v>3</v>
      </c>
      <c r="E37" s="9">
        <f>IF(D42=0, "-", D37/D42)</f>
        <v>3.1779661016949155E-3</v>
      </c>
      <c r="F37" s="81">
        <v>52</v>
      </c>
      <c r="G37" s="34">
        <f>IF(F42=0, "-", F37/F42)</f>
        <v>1.2296051075904469E-2</v>
      </c>
      <c r="H37" s="65">
        <v>14</v>
      </c>
      <c r="I37" s="9">
        <f>IF(H42=0, "-", H37/H42)</f>
        <v>5.003573981415297E-3</v>
      </c>
      <c r="J37" s="8">
        <f t="shared" si="2"/>
        <v>6</v>
      </c>
      <c r="K37" s="9">
        <f t="shared" si="3"/>
        <v>2.7142857142857144</v>
      </c>
    </row>
    <row r="38" spans="1:11" x14ac:dyDescent="0.2">
      <c r="A38" s="7" t="s">
        <v>520</v>
      </c>
      <c r="B38" s="65">
        <v>120</v>
      </c>
      <c r="C38" s="34">
        <f>IF(B42=0, "-", B38/B42)</f>
        <v>0.11964107676969092</v>
      </c>
      <c r="D38" s="65">
        <v>105</v>
      </c>
      <c r="E38" s="9">
        <f>IF(D42=0, "-", D38/D42)</f>
        <v>0.11122881355932203</v>
      </c>
      <c r="F38" s="81">
        <v>455</v>
      </c>
      <c r="G38" s="34">
        <f>IF(F42=0, "-", F38/F42)</f>
        <v>0.10759044691416411</v>
      </c>
      <c r="H38" s="65">
        <v>298</v>
      </c>
      <c r="I38" s="9">
        <f>IF(H42=0, "-", H38/H42)</f>
        <v>0.10650464617583988</v>
      </c>
      <c r="J38" s="8">
        <f t="shared" si="2"/>
        <v>0.14285714285714285</v>
      </c>
      <c r="K38" s="9">
        <f t="shared" si="3"/>
        <v>0.52684563758389258</v>
      </c>
    </row>
    <row r="39" spans="1:11" x14ac:dyDescent="0.2">
      <c r="A39" s="7" t="s">
        <v>521</v>
      </c>
      <c r="B39" s="65">
        <v>279</v>
      </c>
      <c r="C39" s="34">
        <f>IF(B42=0, "-", B39/B42)</f>
        <v>0.2781655034895314</v>
      </c>
      <c r="D39" s="65">
        <v>264</v>
      </c>
      <c r="E39" s="9">
        <f>IF(D42=0, "-", D39/D42)</f>
        <v>0.27966101694915252</v>
      </c>
      <c r="F39" s="81">
        <v>1306</v>
      </c>
      <c r="G39" s="34">
        <f>IF(F42=0, "-", F39/F42)</f>
        <v>0.30882005202175455</v>
      </c>
      <c r="H39" s="65">
        <v>847</v>
      </c>
      <c r="I39" s="9">
        <f>IF(H42=0, "-", H39/H42)</f>
        <v>0.30271622587562547</v>
      </c>
      <c r="J39" s="8">
        <f t="shared" si="2"/>
        <v>5.6818181818181816E-2</v>
      </c>
      <c r="K39" s="9">
        <f t="shared" si="3"/>
        <v>0.54191263282172375</v>
      </c>
    </row>
    <row r="40" spans="1:11" x14ac:dyDescent="0.2">
      <c r="A40" s="7" t="s">
        <v>522</v>
      </c>
      <c r="B40" s="65">
        <v>92</v>
      </c>
      <c r="C40" s="34">
        <f>IF(B42=0, "-", B40/B42)</f>
        <v>9.1724825523429712E-2</v>
      </c>
      <c r="D40" s="65">
        <v>34</v>
      </c>
      <c r="E40" s="9">
        <f>IF(D42=0, "-", D40/D42)</f>
        <v>3.6016949152542374E-2</v>
      </c>
      <c r="F40" s="81">
        <v>304</v>
      </c>
      <c r="G40" s="34">
        <f>IF(F42=0, "-", F40/F42)</f>
        <v>7.188460628990305E-2</v>
      </c>
      <c r="H40" s="65">
        <v>143</v>
      </c>
      <c r="I40" s="9">
        <f>IF(H42=0, "-", H40/H42)</f>
        <v>5.1107934238741957E-2</v>
      </c>
      <c r="J40" s="8">
        <f t="shared" si="2"/>
        <v>1.7058823529411764</v>
      </c>
      <c r="K40" s="9">
        <f t="shared" si="3"/>
        <v>1.1258741258741258</v>
      </c>
    </row>
    <row r="41" spans="1:11" x14ac:dyDescent="0.2">
      <c r="A41" s="2"/>
      <c r="B41" s="68"/>
      <c r="C41" s="33"/>
      <c r="D41" s="68"/>
      <c r="E41" s="6"/>
      <c r="F41" s="82"/>
      <c r="G41" s="33"/>
      <c r="H41" s="68"/>
      <c r="I41" s="6"/>
      <c r="J41" s="5"/>
      <c r="K41" s="6"/>
    </row>
    <row r="42" spans="1:11" s="43" customFormat="1" x14ac:dyDescent="0.2">
      <c r="A42" s="162" t="s">
        <v>638</v>
      </c>
      <c r="B42" s="71">
        <f>SUM(B31:B41)</f>
        <v>1003</v>
      </c>
      <c r="C42" s="40">
        <f>B42/29332</f>
        <v>3.4194736124369289E-2</v>
      </c>
      <c r="D42" s="71">
        <f>SUM(D31:D41)</f>
        <v>944</v>
      </c>
      <c r="E42" s="41">
        <f>D42/29302</f>
        <v>3.2216230973994953E-2</v>
      </c>
      <c r="F42" s="77">
        <f>SUM(F31:F41)</f>
        <v>4229</v>
      </c>
      <c r="G42" s="42">
        <f>F42/146231</f>
        <v>2.8919996443982465E-2</v>
      </c>
      <c r="H42" s="71">
        <f>SUM(H31:H41)</f>
        <v>2798</v>
      </c>
      <c r="I42" s="41">
        <f>H42/119606</f>
        <v>2.339347524371687E-2</v>
      </c>
      <c r="J42" s="37">
        <f>IF(D42=0, "-", IF((B42-D42)/D42&lt;10, (B42-D42)/D42, "&gt;999%"))</f>
        <v>6.25E-2</v>
      </c>
      <c r="K42" s="38">
        <f>IF(H42=0, "-", IF((F42-H42)/H42&lt;10, (F42-H42)/H42, "&gt;999%"))</f>
        <v>0.51143674052894927</v>
      </c>
    </row>
    <row r="43" spans="1:11" x14ac:dyDescent="0.2">
      <c r="B43" s="83"/>
      <c r="D43" s="83"/>
      <c r="F43" s="83"/>
      <c r="H43" s="83"/>
    </row>
    <row r="44" spans="1:11" x14ac:dyDescent="0.2">
      <c r="A44" s="163" t="s">
        <v>131</v>
      </c>
      <c r="B44" s="61" t="s">
        <v>12</v>
      </c>
      <c r="C44" s="62" t="s">
        <v>13</v>
      </c>
      <c r="D44" s="61" t="s">
        <v>12</v>
      </c>
      <c r="E44" s="63" t="s">
        <v>13</v>
      </c>
      <c r="F44" s="62" t="s">
        <v>12</v>
      </c>
      <c r="G44" s="62" t="s">
        <v>13</v>
      </c>
      <c r="H44" s="61" t="s">
        <v>12</v>
      </c>
      <c r="I44" s="63" t="s">
        <v>13</v>
      </c>
      <c r="J44" s="61"/>
      <c r="K44" s="63"/>
    </row>
    <row r="45" spans="1:11" x14ac:dyDescent="0.2">
      <c r="A45" s="7" t="s">
        <v>523</v>
      </c>
      <c r="B45" s="65">
        <v>146</v>
      </c>
      <c r="C45" s="34">
        <f>IF(B56=0, "-", B45/B56)</f>
        <v>0.16367713004484305</v>
      </c>
      <c r="D45" s="65">
        <v>76</v>
      </c>
      <c r="E45" s="9">
        <f>IF(D56=0, "-", D45/D56)</f>
        <v>8.6461888509670085E-2</v>
      </c>
      <c r="F45" s="81">
        <v>695</v>
      </c>
      <c r="G45" s="34">
        <f>IF(F56=0, "-", F45/F56)</f>
        <v>0.17921609076843734</v>
      </c>
      <c r="H45" s="65">
        <v>352</v>
      </c>
      <c r="I45" s="9">
        <f>IF(H56=0, "-", H45/H56)</f>
        <v>0.10870907967881409</v>
      </c>
      <c r="J45" s="8">
        <f t="shared" ref="J45:J54" si="4">IF(D45=0, "-", IF((B45-D45)/D45&lt;10, (B45-D45)/D45, "&gt;999%"))</f>
        <v>0.92105263157894735</v>
      </c>
      <c r="K45" s="9">
        <f t="shared" ref="K45:K54" si="5">IF(H45=0, "-", IF((F45-H45)/H45&lt;10, (F45-H45)/H45, "&gt;999%"))</f>
        <v>0.97443181818181823</v>
      </c>
    </row>
    <row r="46" spans="1:11" x14ac:dyDescent="0.2">
      <c r="A46" s="7" t="s">
        <v>524</v>
      </c>
      <c r="B46" s="65">
        <v>14</v>
      </c>
      <c r="C46" s="34">
        <f>IF(B56=0, "-", B46/B56)</f>
        <v>1.5695067264573991E-2</v>
      </c>
      <c r="D46" s="65">
        <v>24</v>
      </c>
      <c r="E46" s="9">
        <f>IF(D56=0, "-", D46/D56)</f>
        <v>2.7303754266211604E-2</v>
      </c>
      <c r="F46" s="81">
        <v>71</v>
      </c>
      <c r="G46" s="34">
        <f>IF(F56=0, "-", F46/F56)</f>
        <v>1.8308406395048993E-2</v>
      </c>
      <c r="H46" s="65">
        <v>97</v>
      </c>
      <c r="I46" s="9">
        <f>IF(H56=0, "-", H46/H56)</f>
        <v>2.9956763434218655E-2</v>
      </c>
      <c r="J46" s="8">
        <f t="shared" si="4"/>
        <v>-0.41666666666666669</v>
      </c>
      <c r="K46" s="9">
        <f t="shared" si="5"/>
        <v>-0.26804123711340205</v>
      </c>
    </row>
    <row r="47" spans="1:11" x14ac:dyDescent="0.2">
      <c r="A47" s="7" t="s">
        <v>525</v>
      </c>
      <c r="B47" s="65">
        <v>0</v>
      </c>
      <c r="C47" s="34">
        <f>IF(B56=0, "-", B47/B56)</f>
        <v>0</v>
      </c>
      <c r="D47" s="65">
        <v>35</v>
      </c>
      <c r="E47" s="9">
        <f>IF(D56=0, "-", D47/D56)</f>
        <v>3.981797497155859E-2</v>
      </c>
      <c r="F47" s="81">
        <v>0</v>
      </c>
      <c r="G47" s="34">
        <f>IF(F56=0, "-", F47/F56)</f>
        <v>0</v>
      </c>
      <c r="H47" s="65">
        <v>228</v>
      </c>
      <c r="I47" s="9">
        <f>IF(H56=0, "-", H47/H56)</f>
        <v>7.0413835701050032E-2</v>
      </c>
      <c r="J47" s="8">
        <f t="shared" si="4"/>
        <v>-1</v>
      </c>
      <c r="K47" s="9">
        <f t="shared" si="5"/>
        <v>-1</v>
      </c>
    </row>
    <row r="48" spans="1:11" x14ac:dyDescent="0.2">
      <c r="A48" s="7" t="s">
        <v>526</v>
      </c>
      <c r="B48" s="65">
        <v>148</v>
      </c>
      <c r="C48" s="34">
        <f>IF(B56=0, "-", B48/B56)</f>
        <v>0.16591928251121077</v>
      </c>
      <c r="D48" s="65">
        <v>97</v>
      </c>
      <c r="E48" s="9">
        <f>IF(D56=0, "-", D48/D56)</f>
        <v>0.11035267349260523</v>
      </c>
      <c r="F48" s="81">
        <v>742</v>
      </c>
      <c r="G48" s="34">
        <f>IF(F56=0, "-", F48/F56)</f>
        <v>0.19133574007220217</v>
      </c>
      <c r="H48" s="65">
        <v>464</v>
      </c>
      <c r="I48" s="9">
        <f>IF(H56=0, "-", H48/H56)</f>
        <v>0.1432983323038913</v>
      </c>
      <c r="J48" s="8">
        <f t="shared" si="4"/>
        <v>0.52577319587628868</v>
      </c>
      <c r="K48" s="9">
        <f t="shared" si="5"/>
        <v>0.59913793103448276</v>
      </c>
    </row>
    <row r="49" spans="1:11" x14ac:dyDescent="0.2">
      <c r="A49" s="7" t="s">
        <v>527</v>
      </c>
      <c r="B49" s="65">
        <v>87</v>
      </c>
      <c r="C49" s="34">
        <f>IF(B56=0, "-", B49/B56)</f>
        <v>9.753363228699552E-2</v>
      </c>
      <c r="D49" s="65">
        <v>132</v>
      </c>
      <c r="E49" s="9">
        <f>IF(D56=0, "-", D49/D56)</f>
        <v>0.15017064846416384</v>
      </c>
      <c r="F49" s="81">
        <v>397</v>
      </c>
      <c r="G49" s="34">
        <f>IF(F56=0, "-", F49/F56)</f>
        <v>0.10237235688499226</v>
      </c>
      <c r="H49" s="65">
        <v>456</v>
      </c>
      <c r="I49" s="9">
        <f>IF(H56=0, "-", H49/H56)</f>
        <v>0.14082767140210006</v>
      </c>
      <c r="J49" s="8">
        <f t="shared" si="4"/>
        <v>-0.34090909090909088</v>
      </c>
      <c r="K49" s="9">
        <f t="shared" si="5"/>
        <v>-0.12938596491228072</v>
      </c>
    </row>
    <row r="50" spans="1:11" x14ac:dyDescent="0.2">
      <c r="A50" s="7" t="s">
        <v>528</v>
      </c>
      <c r="B50" s="65">
        <v>0</v>
      </c>
      <c r="C50" s="34">
        <f>IF(B56=0, "-", B50/B56)</f>
        <v>0</v>
      </c>
      <c r="D50" s="65">
        <v>0</v>
      </c>
      <c r="E50" s="9">
        <f>IF(D56=0, "-", D50/D56)</f>
        <v>0</v>
      </c>
      <c r="F50" s="81">
        <v>0</v>
      </c>
      <c r="G50" s="34">
        <f>IF(F56=0, "-", F50/F56)</f>
        <v>0</v>
      </c>
      <c r="H50" s="65">
        <v>3</v>
      </c>
      <c r="I50" s="9">
        <f>IF(H56=0, "-", H50/H56)</f>
        <v>9.2649783817171094E-4</v>
      </c>
      <c r="J50" s="8" t="str">
        <f t="shared" si="4"/>
        <v>-</v>
      </c>
      <c r="K50" s="9">
        <f t="shared" si="5"/>
        <v>-1</v>
      </c>
    </row>
    <row r="51" spans="1:11" x14ac:dyDescent="0.2">
      <c r="A51" s="7" t="s">
        <v>529</v>
      </c>
      <c r="B51" s="65">
        <v>86</v>
      </c>
      <c r="C51" s="34">
        <f>IF(B56=0, "-", B51/B56)</f>
        <v>9.641255605381166E-2</v>
      </c>
      <c r="D51" s="65">
        <v>111</v>
      </c>
      <c r="E51" s="9">
        <f>IF(D56=0, "-", D51/D56)</f>
        <v>0.12627986348122866</v>
      </c>
      <c r="F51" s="81">
        <v>340</v>
      </c>
      <c r="G51" s="34">
        <f>IF(F56=0, "-", F51/F56)</f>
        <v>8.7674058793192372E-2</v>
      </c>
      <c r="H51" s="65">
        <v>350</v>
      </c>
      <c r="I51" s="9">
        <f>IF(H56=0, "-", H51/H56)</f>
        <v>0.10809141445336627</v>
      </c>
      <c r="J51" s="8">
        <f t="shared" si="4"/>
        <v>-0.22522522522522523</v>
      </c>
      <c r="K51" s="9">
        <f t="shared" si="5"/>
        <v>-2.8571428571428571E-2</v>
      </c>
    </row>
    <row r="52" spans="1:11" x14ac:dyDescent="0.2">
      <c r="A52" s="7" t="s">
        <v>530</v>
      </c>
      <c r="B52" s="65">
        <v>124</v>
      </c>
      <c r="C52" s="34">
        <f>IF(B56=0, "-", B52/B56)</f>
        <v>0.13901345291479822</v>
      </c>
      <c r="D52" s="65">
        <v>78</v>
      </c>
      <c r="E52" s="9">
        <f>IF(D56=0, "-", D52/D56)</f>
        <v>8.8737201365187715E-2</v>
      </c>
      <c r="F52" s="81">
        <v>422</v>
      </c>
      <c r="G52" s="34">
        <f>IF(F56=0, "-", F52/F56)</f>
        <v>0.10881897885507993</v>
      </c>
      <c r="H52" s="65">
        <v>361</v>
      </c>
      <c r="I52" s="9">
        <f>IF(H56=0, "-", H52/H56)</f>
        <v>0.11148857319332922</v>
      </c>
      <c r="J52" s="8">
        <f t="shared" si="4"/>
        <v>0.58974358974358976</v>
      </c>
      <c r="K52" s="9">
        <f t="shared" si="5"/>
        <v>0.16897506925207756</v>
      </c>
    </row>
    <row r="53" spans="1:11" x14ac:dyDescent="0.2">
      <c r="A53" s="7" t="s">
        <v>531</v>
      </c>
      <c r="B53" s="65">
        <v>287</v>
      </c>
      <c r="C53" s="34">
        <f>IF(B56=0, "-", B53/B56)</f>
        <v>0.3217488789237668</v>
      </c>
      <c r="D53" s="65">
        <v>326</v>
      </c>
      <c r="E53" s="9">
        <f>IF(D56=0, "-", D53/D56)</f>
        <v>0.37087599544937427</v>
      </c>
      <c r="F53" s="81">
        <v>1211</v>
      </c>
      <c r="G53" s="34">
        <f>IF(F56=0, "-", F53/F56)</f>
        <v>0.31227436823104693</v>
      </c>
      <c r="H53" s="65">
        <v>926</v>
      </c>
      <c r="I53" s="9">
        <f>IF(H56=0, "-", H53/H56)</f>
        <v>0.28597899938233479</v>
      </c>
      <c r="J53" s="8">
        <f t="shared" si="4"/>
        <v>-0.1196319018404908</v>
      </c>
      <c r="K53" s="9">
        <f t="shared" si="5"/>
        <v>0.3077753779697624</v>
      </c>
    </row>
    <row r="54" spans="1:11" x14ac:dyDescent="0.2">
      <c r="A54" s="7" t="s">
        <v>532</v>
      </c>
      <c r="B54" s="65">
        <v>0</v>
      </c>
      <c r="C54" s="34">
        <f>IF(B56=0, "-", B54/B56)</f>
        <v>0</v>
      </c>
      <c r="D54" s="65">
        <v>0</v>
      </c>
      <c r="E54" s="9">
        <f>IF(D56=0, "-", D54/D56)</f>
        <v>0</v>
      </c>
      <c r="F54" s="81">
        <v>0</v>
      </c>
      <c r="G54" s="34">
        <f>IF(F56=0, "-", F54/F56)</f>
        <v>0</v>
      </c>
      <c r="H54" s="65">
        <v>1</v>
      </c>
      <c r="I54" s="9">
        <f>IF(H56=0, "-", H54/H56)</f>
        <v>3.0883261272390367E-4</v>
      </c>
      <c r="J54" s="8" t="str">
        <f t="shared" si="4"/>
        <v>-</v>
      </c>
      <c r="K54" s="9">
        <f t="shared" si="5"/>
        <v>-1</v>
      </c>
    </row>
    <row r="55" spans="1:11" x14ac:dyDescent="0.2">
      <c r="A55" s="2"/>
      <c r="B55" s="68"/>
      <c r="C55" s="33"/>
      <c r="D55" s="68"/>
      <c r="E55" s="6"/>
      <c r="F55" s="82"/>
      <c r="G55" s="33"/>
      <c r="H55" s="68"/>
      <c r="I55" s="6"/>
      <c r="J55" s="5"/>
      <c r="K55" s="6"/>
    </row>
    <row r="56" spans="1:11" s="43" customFormat="1" x14ac:dyDescent="0.2">
      <c r="A56" s="162" t="s">
        <v>637</v>
      </c>
      <c r="B56" s="71">
        <f>SUM(B45:B55)</f>
        <v>892</v>
      </c>
      <c r="C56" s="40">
        <f>B56/29332</f>
        <v>3.0410473203327425E-2</v>
      </c>
      <c r="D56" s="71">
        <f>SUM(D45:D55)</f>
        <v>879</v>
      </c>
      <c r="E56" s="41">
        <f>D56/29302</f>
        <v>2.9997952358200804E-2</v>
      </c>
      <c r="F56" s="77">
        <f>SUM(F45:F55)</f>
        <v>3878</v>
      </c>
      <c r="G56" s="42">
        <f>F56/146231</f>
        <v>2.6519684608598725E-2</v>
      </c>
      <c r="H56" s="71">
        <f>SUM(H45:H55)</f>
        <v>3238</v>
      </c>
      <c r="I56" s="41">
        <f>H56/119606</f>
        <v>2.7072220457167701E-2</v>
      </c>
      <c r="J56" s="37">
        <f>IF(D56=0, "-", IF((B56-D56)/D56&lt;10, (B56-D56)/D56, "&gt;999%"))</f>
        <v>1.4789533560864619E-2</v>
      </c>
      <c r="K56" s="38">
        <f>IF(H56=0, "-", IF((F56-H56)/H56&lt;10, (F56-H56)/H56, "&gt;999%"))</f>
        <v>0.19765287214329832</v>
      </c>
    </row>
    <row r="57" spans="1:11" x14ac:dyDescent="0.2">
      <c r="B57" s="83"/>
      <c r="D57" s="83"/>
      <c r="F57" s="83"/>
      <c r="H57" s="83"/>
    </row>
    <row r="58" spans="1:11" x14ac:dyDescent="0.2">
      <c r="A58" s="163" t="s">
        <v>132</v>
      </c>
      <c r="B58" s="61" t="s">
        <v>12</v>
      </c>
      <c r="C58" s="62" t="s">
        <v>13</v>
      </c>
      <c r="D58" s="61" t="s">
        <v>12</v>
      </c>
      <c r="E58" s="63" t="s">
        <v>13</v>
      </c>
      <c r="F58" s="62" t="s">
        <v>12</v>
      </c>
      <c r="G58" s="62" t="s">
        <v>13</v>
      </c>
      <c r="H58" s="61" t="s">
        <v>12</v>
      </c>
      <c r="I58" s="63" t="s">
        <v>13</v>
      </c>
      <c r="J58" s="61"/>
      <c r="K58" s="63"/>
    </row>
    <row r="59" spans="1:11" x14ac:dyDescent="0.2">
      <c r="A59" s="7" t="s">
        <v>533</v>
      </c>
      <c r="B59" s="65">
        <v>112</v>
      </c>
      <c r="C59" s="34">
        <f>IF(B80=0, "-", B59/B80)</f>
        <v>2.0810107766629504E-2</v>
      </c>
      <c r="D59" s="65">
        <v>0</v>
      </c>
      <c r="E59" s="9">
        <f>IF(D80=0, "-", D59/D80)</f>
        <v>0</v>
      </c>
      <c r="F59" s="81">
        <v>295</v>
      </c>
      <c r="G59" s="34">
        <f>IF(F80=0, "-", F59/F80)</f>
        <v>1.2595533922548141E-2</v>
      </c>
      <c r="H59" s="65">
        <v>0</v>
      </c>
      <c r="I59" s="9">
        <f>IF(H80=0, "-", H59/H80)</f>
        <v>0</v>
      </c>
      <c r="J59" s="8" t="str">
        <f t="shared" ref="J59:J78" si="6">IF(D59=0, "-", IF((B59-D59)/D59&lt;10, (B59-D59)/D59, "&gt;999%"))</f>
        <v>-</v>
      </c>
      <c r="K59" s="9" t="str">
        <f t="shared" ref="K59:K78" si="7">IF(H59=0, "-", IF((F59-H59)/H59&lt;10, (F59-H59)/H59, "&gt;999%"))</f>
        <v>-</v>
      </c>
    </row>
    <row r="60" spans="1:11" x14ac:dyDescent="0.2">
      <c r="A60" s="7" t="s">
        <v>534</v>
      </c>
      <c r="B60" s="65">
        <v>1831</v>
      </c>
      <c r="C60" s="34">
        <f>IF(B80=0, "-", B60/B80)</f>
        <v>0.3402081010776663</v>
      </c>
      <c r="D60" s="65">
        <v>1618</v>
      </c>
      <c r="E60" s="9">
        <f>IF(D80=0, "-", D60/D80)</f>
        <v>0.32237497509464036</v>
      </c>
      <c r="F60" s="81">
        <v>7589</v>
      </c>
      <c r="G60" s="34">
        <f>IF(F80=0, "-", F60/F80)</f>
        <v>0.32402544724819604</v>
      </c>
      <c r="H60" s="65">
        <v>5650</v>
      </c>
      <c r="I60" s="9">
        <f>IF(H80=0, "-", H60/H80)</f>
        <v>0.31626084522809966</v>
      </c>
      <c r="J60" s="8">
        <f t="shared" si="6"/>
        <v>0.13164400494437578</v>
      </c>
      <c r="K60" s="9">
        <f t="shared" si="7"/>
        <v>0.3431858407079646</v>
      </c>
    </row>
    <row r="61" spans="1:11" x14ac:dyDescent="0.2">
      <c r="A61" s="7" t="s">
        <v>535</v>
      </c>
      <c r="B61" s="65">
        <v>8</v>
      </c>
      <c r="C61" s="34">
        <f>IF(B80=0, "-", B61/B80)</f>
        <v>1.4864362690449647E-3</v>
      </c>
      <c r="D61" s="65">
        <v>16</v>
      </c>
      <c r="E61" s="9">
        <f>IF(D80=0, "-", D61/D80)</f>
        <v>3.1878860330743176E-3</v>
      </c>
      <c r="F61" s="81">
        <v>40</v>
      </c>
      <c r="G61" s="34">
        <f>IF(F80=0, "-", F61/F80)</f>
        <v>1.7078690064472055E-3</v>
      </c>
      <c r="H61" s="65">
        <v>42</v>
      </c>
      <c r="I61" s="9">
        <f>IF(H80=0, "-", H61/H80)</f>
        <v>2.3509655751469353E-3</v>
      </c>
      <c r="J61" s="8">
        <f t="shared" si="6"/>
        <v>-0.5</v>
      </c>
      <c r="K61" s="9">
        <f t="shared" si="7"/>
        <v>-4.7619047619047616E-2</v>
      </c>
    </row>
    <row r="62" spans="1:11" x14ac:dyDescent="0.2">
      <c r="A62" s="7" t="s">
        <v>536</v>
      </c>
      <c r="B62" s="65">
        <v>153</v>
      </c>
      <c r="C62" s="34">
        <f>IF(B80=0, "-", B62/B80)</f>
        <v>2.8428093645484948E-2</v>
      </c>
      <c r="D62" s="65">
        <v>0</v>
      </c>
      <c r="E62" s="9">
        <f>IF(D80=0, "-", D62/D80)</f>
        <v>0</v>
      </c>
      <c r="F62" s="81">
        <v>644</v>
      </c>
      <c r="G62" s="34">
        <f>IF(F80=0, "-", F62/F80)</f>
        <v>2.7496691003800009E-2</v>
      </c>
      <c r="H62" s="65">
        <v>0</v>
      </c>
      <c r="I62" s="9">
        <f>IF(H80=0, "-", H62/H80)</f>
        <v>0</v>
      </c>
      <c r="J62" s="8" t="str">
        <f t="shared" si="6"/>
        <v>-</v>
      </c>
      <c r="K62" s="9" t="str">
        <f t="shared" si="7"/>
        <v>-</v>
      </c>
    </row>
    <row r="63" spans="1:11" x14ac:dyDescent="0.2">
      <c r="A63" s="7" t="s">
        <v>537</v>
      </c>
      <c r="B63" s="65">
        <v>0</v>
      </c>
      <c r="C63" s="34">
        <f>IF(B80=0, "-", B63/B80)</f>
        <v>0</v>
      </c>
      <c r="D63" s="65">
        <v>258</v>
      </c>
      <c r="E63" s="9">
        <f>IF(D80=0, "-", D63/D80)</f>
        <v>5.1404662283323369E-2</v>
      </c>
      <c r="F63" s="81">
        <v>0</v>
      </c>
      <c r="G63" s="34">
        <f>IF(F80=0, "-", F63/F80)</f>
        <v>0</v>
      </c>
      <c r="H63" s="65">
        <v>1895</v>
      </c>
      <c r="I63" s="9">
        <f>IF(H80=0, "-", H63/H80)</f>
        <v>0.10607332773579625</v>
      </c>
      <c r="J63" s="8">
        <f t="shared" si="6"/>
        <v>-1</v>
      </c>
      <c r="K63" s="9">
        <f t="shared" si="7"/>
        <v>-1</v>
      </c>
    </row>
    <row r="64" spans="1:11" x14ac:dyDescent="0.2">
      <c r="A64" s="7" t="s">
        <v>538</v>
      </c>
      <c r="B64" s="65">
        <v>483</v>
      </c>
      <c r="C64" s="34">
        <f>IF(B80=0, "-", B64/B80)</f>
        <v>8.9743589743589744E-2</v>
      </c>
      <c r="D64" s="65">
        <v>184</v>
      </c>
      <c r="E64" s="9">
        <f>IF(D80=0, "-", D64/D80)</f>
        <v>3.6660689380354654E-2</v>
      </c>
      <c r="F64" s="81">
        <v>1966</v>
      </c>
      <c r="G64" s="34">
        <f>IF(F80=0, "-", F64/F80)</f>
        <v>8.3941761666880152E-2</v>
      </c>
      <c r="H64" s="65">
        <v>752</v>
      </c>
      <c r="I64" s="9">
        <f>IF(H80=0, "-", H64/H80)</f>
        <v>4.2093478869297506E-2</v>
      </c>
      <c r="J64" s="8">
        <f t="shared" si="6"/>
        <v>1.625</v>
      </c>
      <c r="K64" s="9">
        <f t="shared" si="7"/>
        <v>1.6143617021276595</v>
      </c>
    </row>
    <row r="65" spans="1:11" x14ac:dyDescent="0.2">
      <c r="A65" s="7" t="s">
        <v>539</v>
      </c>
      <c r="B65" s="65">
        <v>38</v>
      </c>
      <c r="C65" s="34">
        <f>IF(B80=0, "-", B65/B80)</f>
        <v>7.060572277963582E-3</v>
      </c>
      <c r="D65" s="65">
        <v>33</v>
      </c>
      <c r="E65" s="9">
        <f>IF(D80=0, "-", D65/D80)</f>
        <v>6.5750149432157803E-3</v>
      </c>
      <c r="F65" s="81">
        <v>193</v>
      </c>
      <c r="G65" s="34">
        <f>IF(F80=0, "-", F65/F80)</f>
        <v>8.2404679561077672E-3</v>
      </c>
      <c r="H65" s="65">
        <v>57</v>
      </c>
      <c r="I65" s="9">
        <f>IF(H80=0, "-", H65/H80)</f>
        <v>3.1905961376994122E-3</v>
      </c>
      <c r="J65" s="8">
        <f t="shared" si="6"/>
        <v>0.15151515151515152</v>
      </c>
      <c r="K65" s="9">
        <f t="shared" si="7"/>
        <v>2.3859649122807016</v>
      </c>
    </row>
    <row r="66" spans="1:11" x14ac:dyDescent="0.2">
      <c r="A66" s="7" t="s">
        <v>540</v>
      </c>
      <c r="B66" s="65">
        <v>112</v>
      </c>
      <c r="C66" s="34">
        <f>IF(B80=0, "-", B66/B80)</f>
        <v>2.0810107766629504E-2</v>
      </c>
      <c r="D66" s="65">
        <v>127</v>
      </c>
      <c r="E66" s="9">
        <f>IF(D80=0, "-", D66/D80)</f>
        <v>2.5303845387527397E-2</v>
      </c>
      <c r="F66" s="81">
        <v>598</v>
      </c>
      <c r="G66" s="34">
        <f>IF(F80=0, "-", F66/F80)</f>
        <v>2.5532641646385721E-2</v>
      </c>
      <c r="H66" s="65">
        <v>390</v>
      </c>
      <c r="I66" s="9">
        <f>IF(H80=0, "-", H66/H80)</f>
        <v>2.1830394626364401E-2</v>
      </c>
      <c r="J66" s="8">
        <f t="shared" si="6"/>
        <v>-0.11811023622047244</v>
      </c>
      <c r="K66" s="9">
        <f t="shared" si="7"/>
        <v>0.53333333333333333</v>
      </c>
    </row>
    <row r="67" spans="1:11" x14ac:dyDescent="0.2">
      <c r="A67" s="7" t="s">
        <v>541</v>
      </c>
      <c r="B67" s="65">
        <v>293</v>
      </c>
      <c r="C67" s="34">
        <f>IF(B80=0, "-", B67/B80)</f>
        <v>5.4440728353771832E-2</v>
      </c>
      <c r="D67" s="65">
        <v>244</v>
      </c>
      <c r="E67" s="9">
        <f>IF(D80=0, "-", D67/D80)</f>
        <v>4.861526200438334E-2</v>
      </c>
      <c r="F67" s="81">
        <v>1318</v>
      </c>
      <c r="G67" s="34">
        <f>IF(F80=0, "-", F67/F80)</f>
        <v>5.6274283762435422E-2</v>
      </c>
      <c r="H67" s="65">
        <v>667</v>
      </c>
      <c r="I67" s="9">
        <f>IF(H80=0, "-", H67/H80)</f>
        <v>3.7335572348166805E-2</v>
      </c>
      <c r="J67" s="8">
        <f t="shared" si="6"/>
        <v>0.20081967213114754</v>
      </c>
      <c r="K67" s="9">
        <f t="shared" si="7"/>
        <v>0.97601199400299854</v>
      </c>
    </row>
    <row r="68" spans="1:11" x14ac:dyDescent="0.2">
      <c r="A68" s="7" t="s">
        <v>542</v>
      </c>
      <c r="B68" s="65">
        <v>0</v>
      </c>
      <c r="C68" s="34">
        <f>IF(B80=0, "-", B68/B80)</f>
        <v>0</v>
      </c>
      <c r="D68" s="65">
        <v>0</v>
      </c>
      <c r="E68" s="9">
        <f>IF(D80=0, "-", D68/D80)</f>
        <v>0</v>
      </c>
      <c r="F68" s="81">
        <v>2</v>
      </c>
      <c r="G68" s="34">
        <f>IF(F80=0, "-", F68/F80)</f>
        <v>8.539345032236028E-5</v>
      </c>
      <c r="H68" s="65">
        <v>71</v>
      </c>
      <c r="I68" s="9">
        <f>IF(H80=0, "-", H68/H80)</f>
        <v>3.9742513294150576E-3</v>
      </c>
      <c r="J68" s="8" t="str">
        <f t="shared" si="6"/>
        <v>-</v>
      </c>
      <c r="K68" s="9">
        <f t="shared" si="7"/>
        <v>-0.971830985915493</v>
      </c>
    </row>
    <row r="69" spans="1:11" x14ac:dyDescent="0.2">
      <c r="A69" s="7" t="s">
        <v>543</v>
      </c>
      <c r="B69" s="65">
        <v>2</v>
      </c>
      <c r="C69" s="34">
        <f>IF(B80=0, "-", B69/B80)</f>
        <v>3.7160906726124119E-4</v>
      </c>
      <c r="D69" s="65">
        <v>115</v>
      </c>
      <c r="E69" s="9">
        <f>IF(D80=0, "-", D69/D80)</f>
        <v>2.2912930862721656E-2</v>
      </c>
      <c r="F69" s="81">
        <v>18</v>
      </c>
      <c r="G69" s="34">
        <f>IF(F80=0, "-", F69/F80)</f>
        <v>7.685410529012425E-4</v>
      </c>
      <c r="H69" s="65">
        <v>376</v>
      </c>
      <c r="I69" s="9">
        <f>IF(H80=0, "-", H69/H80)</f>
        <v>2.1046739434648753E-2</v>
      </c>
      <c r="J69" s="8">
        <f t="shared" si="6"/>
        <v>-0.9826086956521739</v>
      </c>
      <c r="K69" s="9">
        <f t="shared" si="7"/>
        <v>-0.9521276595744681</v>
      </c>
    </row>
    <row r="70" spans="1:11" x14ac:dyDescent="0.2">
      <c r="A70" s="7" t="s">
        <v>544</v>
      </c>
      <c r="B70" s="65">
        <v>420</v>
      </c>
      <c r="C70" s="34">
        <f>IF(B80=0, "-", B70/B80)</f>
        <v>7.8037904124860641E-2</v>
      </c>
      <c r="D70" s="65">
        <v>501</v>
      </c>
      <c r="E70" s="9">
        <f>IF(D80=0, "-", D70/D80)</f>
        <v>9.9820681410639572E-2</v>
      </c>
      <c r="F70" s="81">
        <v>2513</v>
      </c>
      <c r="G70" s="34">
        <f>IF(F80=0, "-", F70/F80)</f>
        <v>0.10729687033004569</v>
      </c>
      <c r="H70" s="65">
        <v>1540</v>
      </c>
      <c r="I70" s="9">
        <f>IF(H80=0, "-", H70/H80)</f>
        <v>8.6202071088720966E-2</v>
      </c>
      <c r="J70" s="8">
        <f t="shared" si="6"/>
        <v>-0.16167664670658682</v>
      </c>
      <c r="K70" s="9">
        <f t="shared" si="7"/>
        <v>0.63181818181818183</v>
      </c>
    </row>
    <row r="71" spans="1:11" x14ac:dyDescent="0.2">
      <c r="A71" s="7" t="s">
        <v>545</v>
      </c>
      <c r="B71" s="65">
        <v>402</v>
      </c>
      <c r="C71" s="34">
        <f>IF(B80=0, "-", B71/B80)</f>
        <v>7.4693422519509473E-2</v>
      </c>
      <c r="D71" s="65">
        <v>300</v>
      </c>
      <c r="E71" s="9">
        <f>IF(D80=0, "-", D71/D80)</f>
        <v>5.9772863120143453E-2</v>
      </c>
      <c r="F71" s="81">
        <v>1463</v>
      </c>
      <c r="G71" s="34">
        <f>IF(F80=0, "-", F71/F80)</f>
        <v>6.2465308910806538E-2</v>
      </c>
      <c r="H71" s="65">
        <v>1107</v>
      </c>
      <c r="I71" s="9">
        <f>IF(H80=0, "-", H71/H80)</f>
        <v>6.1964735516372799E-2</v>
      </c>
      <c r="J71" s="8">
        <f t="shared" si="6"/>
        <v>0.34</v>
      </c>
      <c r="K71" s="9">
        <f t="shared" si="7"/>
        <v>0.32158988256549231</v>
      </c>
    </row>
    <row r="72" spans="1:11" x14ac:dyDescent="0.2">
      <c r="A72" s="7" t="s">
        <v>546</v>
      </c>
      <c r="B72" s="65">
        <v>147</v>
      </c>
      <c r="C72" s="34">
        <f>IF(B80=0, "-", B72/B80)</f>
        <v>2.7313266443701228E-2</v>
      </c>
      <c r="D72" s="65">
        <v>152</v>
      </c>
      <c r="E72" s="9">
        <f>IF(D80=0, "-", D72/D80)</f>
        <v>3.0284917314206017E-2</v>
      </c>
      <c r="F72" s="81">
        <v>453</v>
      </c>
      <c r="G72" s="34">
        <f>IF(F80=0, "-", F72/F80)</f>
        <v>1.9341616498014601E-2</v>
      </c>
      <c r="H72" s="65">
        <v>410</v>
      </c>
      <c r="I72" s="9">
        <f>IF(H80=0, "-", H72/H80)</f>
        <v>2.2949902043101034E-2</v>
      </c>
      <c r="J72" s="8">
        <f t="shared" si="6"/>
        <v>-3.2894736842105261E-2</v>
      </c>
      <c r="K72" s="9">
        <f t="shared" si="7"/>
        <v>0.1048780487804878</v>
      </c>
    </row>
    <row r="73" spans="1:11" x14ac:dyDescent="0.2">
      <c r="A73" s="7" t="s">
        <v>547</v>
      </c>
      <c r="B73" s="65">
        <v>1</v>
      </c>
      <c r="C73" s="34">
        <f>IF(B80=0, "-", B73/B80)</f>
        <v>1.8580453363062059E-4</v>
      </c>
      <c r="D73" s="65">
        <v>0</v>
      </c>
      <c r="E73" s="9">
        <f>IF(D80=0, "-", D73/D80)</f>
        <v>0</v>
      </c>
      <c r="F73" s="81">
        <v>1</v>
      </c>
      <c r="G73" s="34">
        <f>IF(F80=0, "-", F73/F80)</f>
        <v>4.269672516118014E-5</v>
      </c>
      <c r="H73" s="65">
        <v>2</v>
      </c>
      <c r="I73" s="9">
        <f>IF(H80=0, "-", H73/H80)</f>
        <v>1.1195074167366359E-4</v>
      </c>
      <c r="J73" s="8" t="str">
        <f t="shared" si="6"/>
        <v>-</v>
      </c>
      <c r="K73" s="9">
        <f t="shared" si="7"/>
        <v>-0.5</v>
      </c>
    </row>
    <row r="74" spans="1:11" x14ac:dyDescent="0.2">
      <c r="A74" s="7" t="s">
        <v>548</v>
      </c>
      <c r="B74" s="65">
        <v>0</v>
      </c>
      <c r="C74" s="34">
        <f>IF(B80=0, "-", B74/B80)</f>
        <v>0</v>
      </c>
      <c r="D74" s="65">
        <v>0</v>
      </c>
      <c r="E74" s="9">
        <f>IF(D80=0, "-", D74/D80)</f>
        <v>0</v>
      </c>
      <c r="F74" s="81">
        <v>0</v>
      </c>
      <c r="G74" s="34">
        <f>IF(F80=0, "-", F74/F80)</f>
        <v>0</v>
      </c>
      <c r="H74" s="65">
        <v>1</v>
      </c>
      <c r="I74" s="9">
        <f>IF(H80=0, "-", H74/H80)</f>
        <v>5.5975370836831795E-5</v>
      </c>
      <c r="J74" s="8" t="str">
        <f t="shared" si="6"/>
        <v>-</v>
      </c>
      <c r="K74" s="9">
        <f t="shared" si="7"/>
        <v>-1</v>
      </c>
    </row>
    <row r="75" spans="1:11" x14ac:dyDescent="0.2">
      <c r="A75" s="7" t="s">
        <v>549</v>
      </c>
      <c r="B75" s="65">
        <v>39</v>
      </c>
      <c r="C75" s="34">
        <f>IF(B80=0, "-", B75/B80)</f>
        <v>7.246376811594203E-3</v>
      </c>
      <c r="D75" s="65">
        <v>41</v>
      </c>
      <c r="E75" s="9">
        <f>IF(D80=0, "-", D75/D80)</f>
        <v>8.1689579597529396E-3</v>
      </c>
      <c r="F75" s="81">
        <v>256</v>
      </c>
      <c r="G75" s="34">
        <f>IF(F80=0, "-", F75/F80)</f>
        <v>1.0930361641262116E-2</v>
      </c>
      <c r="H75" s="65">
        <v>113</v>
      </c>
      <c r="I75" s="9">
        <f>IF(H80=0, "-", H75/H80)</f>
        <v>6.3252169045619928E-3</v>
      </c>
      <c r="J75" s="8">
        <f t="shared" si="6"/>
        <v>-4.878048780487805E-2</v>
      </c>
      <c r="K75" s="9">
        <f t="shared" si="7"/>
        <v>1.2654867256637168</v>
      </c>
    </row>
    <row r="76" spans="1:11" x14ac:dyDescent="0.2">
      <c r="A76" s="7" t="s">
        <v>550</v>
      </c>
      <c r="B76" s="65">
        <v>1024</v>
      </c>
      <c r="C76" s="34">
        <f>IF(B80=0, "-", B76/B80)</f>
        <v>0.19026384243775549</v>
      </c>
      <c r="D76" s="65">
        <v>945</v>
      </c>
      <c r="E76" s="9">
        <f>IF(D80=0, "-", D76/D80)</f>
        <v>0.18828451882845187</v>
      </c>
      <c r="F76" s="81">
        <v>4281</v>
      </c>
      <c r="G76" s="34">
        <f>IF(F80=0, "-", F76/F80)</f>
        <v>0.18278468041501217</v>
      </c>
      <c r="H76" s="65">
        <v>3260</v>
      </c>
      <c r="I76" s="9">
        <f>IF(H80=0, "-", H76/H80)</f>
        <v>0.18247970892807164</v>
      </c>
      <c r="J76" s="8">
        <f t="shared" si="6"/>
        <v>8.3597883597883602E-2</v>
      </c>
      <c r="K76" s="9">
        <f t="shared" si="7"/>
        <v>0.31319018404907978</v>
      </c>
    </row>
    <row r="77" spans="1:11" x14ac:dyDescent="0.2">
      <c r="A77" s="7" t="s">
        <v>551</v>
      </c>
      <c r="B77" s="65">
        <v>154</v>
      </c>
      <c r="C77" s="34">
        <f>IF(B80=0, "-", B77/B80)</f>
        <v>2.8613898179115572E-2</v>
      </c>
      <c r="D77" s="65">
        <v>231</v>
      </c>
      <c r="E77" s="9">
        <f>IF(D80=0, "-", D77/D80)</f>
        <v>4.6025104602510462E-2</v>
      </c>
      <c r="F77" s="81">
        <v>878</v>
      </c>
      <c r="G77" s="34">
        <f>IF(F80=0, "-", F77/F80)</f>
        <v>3.7487724691516164E-2</v>
      </c>
      <c r="H77" s="65">
        <v>792</v>
      </c>
      <c r="I77" s="9">
        <f>IF(H80=0, "-", H77/H80)</f>
        <v>4.433249370277078E-2</v>
      </c>
      <c r="J77" s="8">
        <f t="shared" si="6"/>
        <v>-0.33333333333333331</v>
      </c>
      <c r="K77" s="9">
        <f t="shared" si="7"/>
        <v>0.10858585858585859</v>
      </c>
    </row>
    <row r="78" spans="1:11" x14ac:dyDescent="0.2">
      <c r="A78" s="7" t="s">
        <v>552</v>
      </c>
      <c r="B78" s="65">
        <v>163</v>
      </c>
      <c r="C78" s="34">
        <f>IF(B80=0, "-", B78/B80)</f>
        <v>3.0286138981791156E-2</v>
      </c>
      <c r="D78" s="65">
        <v>254</v>
      </c>
      <c r="E78" s="9">
        <f>IF(D80=0, "-", D78/D80)</f>
        <v>5.0607690775054795E-2</v>
      </c>
      <c r="F78" s="81">
        <v>913</v>
      </c>
      <c r="G78" s="34">
        <f>IF(F80=0, "-", F78/F80)</f>
        <v>3.8982110072157468E-2</v>
      </c>
      <c r="H78" s="65">
        <v>740</v>
      </c>
      <c r="I78" s="9">
        <f>IF(H80=0, "-", H78/H80)</f>
        <v>4.1421774419255528E-2</v>
      </c>
      <c r="J78" s="8">
        <f t="shared" si="6"/>
        <v>-0.35826771653543305</v>
      </c>
      <c r="K78" s="9">
        <f t="shared" si="7"/>
        <v>0.23378378378378378</v>
      </c>
    </row>
    <row r="79" spans="1:11" x14ac:dyDescent="0.2">
      <c r="A79" s="2"/>
      <c r="B79" s="68"/>
      <c r="C79" s="33"/>
      <c r="D79" s="68"/>
      <c r="E79" s="6"/>
      <c r="F79" s="82"/>
      <c r="G79" s="33"/>
      <c r="H79" s="68"/>
      <c r="I79" s="6"/>
      <c r="J79" s="5"/>
      <c r="K79" s="6"/>
    </row>
    <row r="80" spans="1:11" s="43" customFormat="1" x14ac:dyDescent="0.2">
      <c r="A80" s="162" t="s">
        <v>636</v>
      </c>
      <c r="B80" s="71">
        <f>SUM(B59:B79)</f>
        <v>5382</v>
      </c>
      <c r="C80" s="40">
        <f>B80/29332</f>
        <v>0.18348561298240829</v>
      </c>
      <c r="D80" s="71">
        <f>SUM(D59:D79)</f>
        <v>5019</v>
      </c>
      <c r="E80" s="41">
        <f>D80/29302</f>
        <v>0.17128523650262781</v>
      </c>
      <c r="F80" s="77">
        <f>SUM(F59:F79)</f>
        <v>23421</v>
      </c>
      <c r="G80" s="42">
        <f>F80/146231</f>
        <v>0.1601643974259904</v>
      </c>
      <c r="H80" s="71">
        <f>SUM(H59:H79)</f>
        <v>17865</v>
      </c>
      <c r="I80" s="41">
        <f>H80/119606</f>
        <v>0.14936541645067974</v>
      </c>
      <c r="J80" s="37">
        <f>IF(D80=0, "-", IF((B80-D80)/D80&lt;10, (B80-D80)/D80, "&gt;999%"))</f>
        <v>7.2325164375373577E-2</v>
      </c>
      <c r="K80" s="38">
        <f>IF(H80=0, "-", IF((F80-H80)/H80&lt;10, (F80-H80)/H80, "&gt;999%"))</f>
        <v>0.31099916036943742</v>
      </c>
    </row>
    <row r="81" spans="1:11" x14ac:dyDescent="0.2">
      <c r="B81" s="83"/>
      <c r="D81" s="83"/>
      <c r="F81" s="83"/>
      <c r="H81" s="83"/>
    </row>
    <row r="82" spans="1:11" x14ac:dyDescent="0.2">
      <c r="A82" s="27" t="s">
        <v>635</v>
      </c>
      <c r="B82" s="71">
        <v>7373</v>
      </c>
      <c r="C82" s="40">
        <f>B82/29332</f>
        <v>0.251363698349925</v>
      </c>
      <c r="D82" s="71">
        <v>6994</v>
      </c>
      <c r="E82" s="41">
        <f>D82/29302</f>
        <v>0.23868677905944988</v>
      </c>
      <c r="F82" s="77">
        <v>32024</v>
      </c>
      <c r="G82" s="42">
        <f>F82/146231</f>
        <v>0.21899597212629332</v>
      </c>
      <c r="H82" s="71">
        <v>24496</v>
      </c>
      <c r="I82" s="41">
        <f>H82/119606</f>
        <v>0.20480577897429894</v>
      </c>
      <c r="J82" s="37">
        <f>IF(D82=0, "-", IF((B82-D82)/D82&lt;10, (B82-D82)/D82, "&gt;999%"))</f>
        <v>5.4189305118673148E-2</v>
      </c>
      <c r="K82" s="38">
        <f>IF(H82=0, "-", IF((F82-H82)/H82&lt;10, (F82-H82)/H82, "&gt;999%"))</f>
        <v>0.30731548007838017</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6" max="16383" man="1"/>
    <brk id="82"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9"/>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648</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37</v>
      </c>
      <c r="B7" s="65">
        <v>112</v>
      </c>
      <c r="C7" s="39">
        <f>IF(B29=0, "-", B7/B29)</f>
        <v>1.5190560151905601E-2</v>
      </c>
      <c r="D7" s="65">
        <v>0</v>
      </c>
      <c r="E7" s="21">
        <f>IF(D29=0, "-", D7/D29)</f>
        <v>0</v>
      </c>
      <c r="F7" s="81">
        <v>295</v>
      </c>
      <c r="G7" s="39">
        <f>IF(F29=0, "-", F7/F29)</f>
        <v>9.2118411191606294E-3</v>
      </c>
      <c r="H7" s="65">
        <v>0</v>
      </c>
      <c r="I7" s="21">
        <f>IF(H29=0, "-", H7/H29)</f>
        <v>0</v>
      </c>
      <c r="J7" s="20" t="str">
        <f t="shared" ref="J7:J27" si="0">IF(D7=0, "-", IF((B7-D7)/D7&lt;10, (B7-D7)/D7, "&gt;999%"))</f>
        <v>-</v>
      </c>
      <c r="K7" s="21" t="str">
        <f t="shared" ref="K7:K27" si="1">IF(H7=0, "-", IF((F7-H7)/H7&lt;10, (F7-H7)/H7, "&gt;999%"))</f>
        <v>-</v>
      </c>
    </row>
    <row r="8" spans="1:11" x14ac:dyDescent="0.2">
      <c r="A8" s="7" t="s">
        <v>44</v>
      </c>
      <c r="B8" s="65">
        <v>0</v>
      </c>
      <c r="C8" s="39">
        <f>IF(B29=0, "-", B8/B29)</f>
        <v>0</v>
      </c>
      <c r="D8" s="65">
        <v>0</v>
      </c>
      <c r="E8" s="21">
        <f>IF(D29=0, "-", D8/D29)</f>
        <v>0</v>
      </c>
      <c r="F8" s="81">
        <v>0</v>
      </c>
      <c r="G8" s="39">
        <f>IF(F29=0, "-", F8/F29)</f>
        <v>0</v>
      </c>
      <c r="H8" s="65">
        <v>1</v>
      </c>
      <c r="I8" s="21">
        <f>IF(H29=0, "-", H8/H29)</f>
        <v>4.0822991508817768E-5</v>
      </c>
      <c r="J8" s="20" t="str">
        <f t="shared" si="0"/>
        <v>-</v>
      </c>
      <c r="K8" s="21">
        <f t="shared" si="1"/>
        <v>-1</v>
      </c>
    </row>
    <row r="9" spans="1:11" x14ac:dyDescent="0.2">
      <c r="A9" s="7" t="s">
        <v>45</v>
      </c>
      <c r="B9" s="65">
        <v>2176</v>
      </c>
      <c r="C9" s="39">
        <f>IF(B29=0, "-", B9/B29)</f>
        <v>0.29513088295130885</v>
      </c>
      <c r="D9" s="65">
        <v>1858</v>
      </c>
      <c r="E9" s="21">
        <f>IF(D29=0, "-", D9/D29)</f>
        <v>0.26565627680869319</v>
      </c>
      <c r="F9" s="81">
        <v>9056</v>
      </c>
      <c r="G9" s="39">
        <f>IF(F29=0, "-", F9/F29)</f>
        <v>0.28278790906819884</v>
      </c>
      <c r="H9" s="65">
        <v>6487</v>
      </c>
      <c r="I9" s="21">
        <f>IF(H29=0, "-", H9/H29)</f>
        <v>0.26481874591770083</v>
      </c>
      <c r="J9" s="20">
        <f t="shared" si="0"/>
        <v>0.17115177610333693</v>
      </c>
      <c r="K9" s="21">
        <f t="shared" si="1"/>
        <v>0.39602281486049024</v>
      </c>
    </row>
    <row r="10" spans="1:11" x14ac:dyDescent="0.2">
      <c r="A10" s="7" t="s">
        <v>49</v>
      </c>
      <c r="B10" s="65">
        <v>175</v>
      </c>
      <c r="C10" s="39">
        <f>IF(B29=0, "-", B10/B29)</f>
        <v>2.3735250237352502E-2</v>
      </c>
      <c r="D10" s="65">
        <v>40</v>
      </c>
      <c r="E10" s="21">
        <f>IF(D29=0, "-", D10/D29)</f>
        <v>5.7191878753217046E-3</v>
      </c>
      <c r="F10" s="81">
        <v>755</v>
      </c>
      <c r="G10" s="39">
        <f>IF(F29=0, "-", F10/F29)</f>
        <v>2.3576067949038222E-2</v>
      </c>
      <c r="H10" s="65">
        <v>139</v>
      </c>
      <c r="I10" s="21">
        <f>IF(H29=0, "-", H10/H29)</f>
        <v>5.6743958197256698E-3</v>
      </c>
      <c r="J10" s="20">
        <f t="shared" si="0"/>
        <v>3.375</v>
      </c>
      <c r="K10" s="21">
        <f t="shared" si="1"/>
        <v>4.4316546762589928</v>
      </c>
    </row>
    <row r="11" spans="1:11" x14ac:dyDescent="0.2">
      <c r="A11" s="7" t="s">
        <v>51</v>
      </c>
      <c r="B11" s="65">
        <v>0</v>
      </c>
      <c r="C11" s="39">
        <f>IF(B29=0, "-", B11/B29)</f>
        <v>0</v>
      </c>
      <c r="D11" s="65">
        <v>293</v>
      </c>
      <c r="E11" s="21">
        <f>IF(D29=0, "-", D11/D29)</f>
        <v>4.1893051186731485E-2</v>
      </c>
      <c r="F11" s="81">
        <v>0</v>
      </c>
      <c r="G11" s="39">
        <f>IF(F29=0, "-", F11/F29)</f>
        <v>0</v>
      </c>
      <c r="H11" s="65">
        <v>2123</v>
      </c>
      <c r="I11" s="21">
        <f>IF(H29=0, "-", H11/H29)</f>
        <v>8.6667210973220124E-2</v>
      </c>
      <c r="J11" s="20">
        <f t="shared" si="0"/>
        <v>-1</v>
      </c>
      <c r="K11" s="21">
        <f t="shared" si="1"/>
        <v>-1</v>
      </c>
    </row>
    <row r="12" spans="1:11" x14ac:dyDescent="0.2">
      <c r="A12" s="7" t="s">
        <v>53</v>
      </c>
      <c r="B12" s="65">
        <v>60</v>
      </c>
      <c r="C12" s="39">
        <f>IF(B29=0, "-", B12/B29)</f>
        <v>8.1378000813780004E-3</v>
      </c>
      <c r="D12" s="65">
        <v>167</v>
      </c>
      <c r="E12" s="21">
        <f>IF(D29=0, "-", D12/D29)</f>
        <v>2.3877609379468114E-2</v>
      </c>
      <c r="F12" s="81">
        <v>505</v>
      </c>
      <c r="G12" s="39">
        <f>IF(F29=0, "-", F12/F29)</f>
        <v>1.5769422932800401E-2</v>
      </c>
      <c r="H12" s="65">
        <v>492</v>
      </c>
      <c r="I12" s="21">
        <f>IF(H29=0, "-", H12/H29)</f>
        <v>2.008491182233834E-2</v>
      </c>
      <c r="J12" s="20">
        <f t="shared" si="0"/>
        <v>-0.64071856287425155</v>
      </c>
      <c r="K12" s="21">
        <f t="shared" si="1"/>
        <v>2.6422764227642278E-2</v>
      </c>
    </row>
    <row r="13" spans="1:11" x14ac:dyDescent="0.2">
      <c r="A13" s="7" t="s">
        <v>58</v>
      </c>
      <c r="B13" s="65">
        <v>631</v>
      </c>
      <c r="C13" s="39">
        <f>IF(B29=0, "-", B13/B29)</f>
        <v>8.5582530855825303E-2</v>
      </c>
      <c r="D13" s="65">
        <v>281</v>
      </c>
      <c r="E13" s="21">
        <f>IF(D29=0, "-", D13/D29)</f>
        <v>4.0177294824134971E-2</v>
      </c>
      <c r="F13" s="81">
        <v>2708</v>
      </c>
      <c r="G13" s="39">
        <f>IF(F29=0, "-", F13/F29)</f>
        <v>8.4561578815888078E-2</v>
      </c>
      <c r="H13" s="65">
        <v>1216</v>
      </c>
      <c r="I13" s="21">
        <f>IF(H29=0, "-", H13/H29)</f>
        <v>4.9640757674722404E-2</v>
      </c>
      <c r="J13" s="20">
        <f t="shared" si="0"/>
        <v>1.2455516014234875</v>
      </c>
      <c r="K13" s="21">
        <f t="shared" si="1"/>
        <v>1.2269736842105263</v>
      </c>
    </row>
    <row r="14" spans="1:11" x14ac:dyDescent="0.2">
      <c r="A14" s="7" t="s">
        <v>59</v>
      </c>
      <c r="B14" s="65">
        <v>0</v>
      </c>
      <c r="C14" s="39">
        <f>IF(B29=0, "-", B14/B29)</f>
        <v>0</v>
      </c>
      <c r="D14" s="65">
        <v>6</v>
      </c>
      <c r="E14" s="21">
        <f>IF(D29=0, "-", D14/D29)</f>
        <v>8.5787818129825567E-4</v>
      </c>
      <c r="F14" s="81">
        <v>0</v>
      </c>
      <c r="G14" s="39">
        <f>IF(F29=0, "-", F14/F29)</f>
        <v>0</v>
      </c>
      <c r="H14" s="65">
        <v>8</v>
      </c>
      <c r="I14" s="21">
        <f>IF(H29=0, "-", H14/H29)</f>
        <v>3.2658393207054214E-4</v>
      </c>
      <c r="J14" s="20">
        <f t="shared" si="0"/>
        <v>-1</v>
      </c>
      <c r="K14" s="21">
        <f t="shared" si="1"/>
        <v>-1</v>
      </c>
    </row>
    <row r="15" spans="1:11" x14ac:dyDescent="0.2">
      <c r="A15" s="7" t="s">
        <v>62</v>
      </c>
      <c r="B15" s="65">
        <v>38</v>
      </c>
      <c r="C15" s="39">
        <f>IF(B29=0, "-", B15/B29)</f>
        <v>5.1539400515394004E-3</v>
      </c>
      <c r="D15" s="65">
        <v>33</v>
      </c>
      <c r="E15" s="21">
        <f>IF(D29=0, "-", D15/D29)</f>
        <v>4.7183299971404061E-3</v>
      </c>
      <c r="F15" s="81">
        <v>193</v>
      </c>
      <c r="G15" s="39">
        <f>IF(F29=0, "-", F15/F29)</f>
        <v>6.0267299525355979E-3</v>
      </c>
      <c r="H15" s="65">
        <v>57</v>
      </c>
      <c r="I15" s="21">
        <f>IF(H29=0, "-", H15/H29)</f>
        <v>2.3269105160026128E-3</v>
      </c>
      <c r="J15" s="20">
        <f t="shared" si="0"/>
        <v>0.15151515151515152</v>
      </c>
      <c r="K15" s="21">
        <f t="shared" si="1"/>
        <v>2.3859649122807016</v>
      </c>
    </row>
    <row r="16" spans="1:11" x14ac:dyDescent="0.2">
      <c r="A16" s="7" t="s">
        <v>67</v>
      </c>
      <c r="B16" s="65">
        <v>258</v>
      </c>
      <c r="C16" s="39">
        <f>IF(B29=0, "-", B16/B29)</f>
        <v>3.4992540349925404E-2</v>
      </c>
      <c r="D16" s="65">
        <v>222</v>
      </c>
      <c r="E16" s="21">
        <f>IF(D29=0, "-", D16/D29)</f>
        <v>3.174149270803546E-2</v>
      </c>
      <c r="F16" s="81">
        <v>1092</v>
      </c>
      <c r="G16" s="39">
        <f>IF(F29=0, "-", F16/F29)</f>
        <v>3.4099425430926804E-2</v>
      </c>
      <c r="H16" s="65">
        <v>619</v>
      </c>
      <c r="I16" s="21">
        <f>IF(H29=0, "-", H16/H29)</f>
        <v>2.5269431743958196E-2</v>
      </c>
      <c r="J16" s="20">
        <f t="shared" si="0"/>
        <v>0.16216216216216217</v>
      </c>
      <c r="K16" s="21">
        <f t="shared" si="1"/>
        <v>0.76413570274636511</v>
      </c>
    </row>
    <row r="17" spans="1:11" x14ac:dyDescent="0.2">
      <c r="A17" s="7" t="s">
        <v>73</v>
      </c>
      <c r="B17" s="65">
        <v>380</v>
      </c>
      <c r="C17" s="39">
        <f>IF(B29=0, "-", B17/B29)</f>
        <v>5.1539400515394004E-2</v>
      </c>
      <c r="D17" s="65">
        <v>376</v>
      </c>
      <c r="E17" s="21">
        <f>IF(D29=0, "-", D17/D29)</f>
        <v>5.3760366028024018E-2</v>
      </c>
      <c r="F17" s="81">
        <v>1715</v>
      </c>
      <c r="G17" s="39">
        <f>IF(F29=0, "-", F17/F29)</f>
        <v>5.3553584811391455E-2</v>
      </c>
      <c r="H17" s="65">
        <v>1123</v>
      </c>
      <c r="I17" s="21">
        <f>IF(H29=0, "-", H17/H29)</f>
        <v>4.5844219464402348E-2</v>
      </c>
      <c r="J17" s="20">
        <f t="shared" si="0"/>
        <v>1.0638297872340425E-2</v>
      </c>
      <c r="K17" s="21">
        <f t="shared" si="1"/>
        <v>0.5271593944790739</v>
      </c>
    </row>
    <row r="18" spans="1:11" x14ac:dyDescent="0.2">
      <c r="A18" s="7" t="s">
        <v>75</v>
      </c>
      <c r="B18" s="65">
        <v>0</v>
      </c>
      <c r="C18" s="39">
        <f>IF(B29=0, "-", B18/B29)</f>
        <v>0</v>
      </c>
      <c r="D18" s="65">
        <v>0</v>
      </c>
      <c r="E18" s="21">
        <f>IF(D29=0, "-", D18/D29)</f>
        <v>0</v>
      </c>
      <c r="F18" s="81">
        <v>2</v>
      </c>
      <c r="G18" s="39">
        <f>IF(F29=0, "-", F18/F29)</f>
        <v>6.2453160129902576E-5</v>
      </c>
      <c r="H18" s="65">
        <v>71</v>
      </c>
      <c r="I18" s="21">
        <f>IF(H29=0, "-", H18/H29)</f>
        <v>2.8984323971260615E-3</v>
      </c>
      <c r="J18" s="20" t="str">
        <f t="shared" si="0"/>
        <v>-</v>
      </c>
      <c r="K18" s="21">
        <f t="shared" si="1"/>
        <v>-0.971830985915493</v>
      </c>
    </row>
    <row r="19" spans="1:11" x14ac:dyDescent="0.2">
      <c r="A19" s="7" t="s">
        <v>77</v>
      </c>
      <c r="B19" s="65">
        <v>61</v>
      </c>
      <c r="C19" s="39">
        <f>IF(B29=0, "-", B19/B29)</f>
        <v>8.2734300827343003E-3</v>
      </c>
      <c r="D19" s="65">
        <v>194</v>
      </c>
      <c r="E19" s="21">
        <f>IF(D29=0, "-", D19/D29)</f>
        <v>2.7738061195310266E-2</v>
      </c>
      <c r="F19" s="81">
        <v>272</v>
      </c>
      <c r="G19" s="39">
        <f>IF(F29=0, "-", F19/F29)</f>
        <v>8.4936297776667495E-3</v>
      </c>
      <c r="H19" s="65">
        <v>658</v>
      </c>
      <c r="I19" s="21">
        <f>IF(H29=0, "-", H19/H29)</f>
        <v>2.686152841280209E-2</v>
      </c>
      <c r="J19" s="20">
        <f t="shared" si="0"/>
        <v>-0.68556701030927836</v>
      </c>
      <c r="K19" s="21">
        <f t="shared" si="1"/>
        <v>-0.58662613981762923</v>
      </c>
    </row>
    <row r="20" spans="1:11" x14ac:dyDescent="0.2">
      <c r="A20" s="7" t="s">
        <v>80</v>
      </c>
      <c r="B20" s="65">
        <v>541</v>
      </c>
      <c r="C20" s="39">
        <f>IF(B29=0, "-", B20/B29)</f>
        <v>7.3375830733758307E-2</v>
      </c>
      <c r="D20" s="65">
        <v>647</v>
      </c>
      <c r="E20" s="21">
        <f>IF(D29=0, "-", D20/D29)</f>
        <v>9.2507863883328573E-2</v>
      </c>
      <c r="F20" s="81">
        <v>2978</v>
      </c>
      <c r="G20" s="39">
        <f>IF(F29=0, "-", F20/F29)</f>
        <v>9.2992755433424931E-2</v>
      </c>
      <c r="H20" s="65">
        <v>1925</v>
      </c>
      <c r="I20" s="21">
        <f>IF(H29=0, "-", H20/H29)</f>
        <v>7.8584258654474201E-2</v>
      </c>
      <c r="J20" s="20">
        <f t="shared" si="0"/>
        <v>-0.16383307573415765</v>
      </c>
      <c r="K20" s="21">
        <f t="shared" si="1"/>
        <v>0.54701298701298706</v>
      </c>
    </row>
    <row r="21" spans="1:11" x14ac:dyDescent="0.2">
      <c r="A21" s="7" t="s">
        <v>81</v>
      </c>
      <c r="B21" s="65">
        <v>526</v>
      </c>
      <c r="C21" s="39">
        <f>IF(B29=0, "-", B21/B29)</f>
        <v>7.134138071341381E-2</v>
      </c>
      <c r="D21" s="65">
        <v>378</v>
      </c>
      <c r="E21" s="21">
        <f>IF(D29=0, "-", D21/D29)</f>
        <v>5.4046325421790109E-2</v>
      </c>
      <c r="F21" s="81">
        <v>1885</v>
      </c>
      <c r="G21" s="39">
        <f>IF(F29=0, "-", F21/F29)</f>
        <v>5.8862103422433178E-2</v>
      </c>
      <c r="H21" s="65">
        <v>1468</v>
      </c>
      <c r="I21" s="21">
        <f>IF(H29=0, "-", H21/H29)</f>
        <v>5.9928151534944483E-2</v>
      </c>
      <c r="J21" s="20">
        <f t="shared" si="0"/>
        <v>0.39153439153439151</v>
      </c>
      <c r="K21" s="21">
        <f t="shared" si="1"/>
        <v>0.2840599455040872</v>
      </c>
    </row>
    <row r="22" spans="1:11" x14ac:dyDescent="0.2">
      <c r="A22" s="7" t="s">
        <v>82</v>
      </c>
      <c r="B22" s="65">
        <v>33</v>
      </c>
      <c r="C22" s="39">
        <f>IF(B29=0, "-", B22/B29)</f>
        <v>4.4757900447579008E-3</v>
      </c>
      <c r="D22" s="65">
        <v>9</v>
      </c>
      <c r="E22" s="21">
        <f>IF(D29=0, "-", D22/D29)</f>
        <v>1.2868172719473834E-3</v>
      </c>
      <c r="F22" s="81">
        <v>104</v>
      </c>
      <c r="G22" s="39">
        <f>IF(F29=0, "-", F22/F29)</f>
        <v>3.247564326754934E-3</v>
      </c>
      <c r="H22" s="65">
        <v>29</v>
      </c>
      <c r="I22" s="21">
        <f>IF(H29=0, "-", H22/H29)</f>
        <v>1.1838667537557152E-3</v>
      </c>
      <c r="J22" s="20">
        <f t="shared" si="0"/>
        <v>2.6666666666666665</v>
      </c>
      <c r="K22" s="21">
        <f t="shared" si="1"/>
        <v>2.5862068965517242</v>
      </c>
    </row>
    <row r="23" spans="1:11" x14ac:dyDescent="0.2">
      <c r="A23" s="7" t="s">
        <v>84</v>
      </c>
      <c r="B23" s="65">
        <v>148</v>
      </c>
      <c r="C23" s="39">
        <f>IF(B29=0, "-", B23/B29)</f>
        <v>2.0073240200732402E-2</v>
      </c>
      <c r="D23" s="65">
        <v>152</v>
      </c>
      <c r="E23" s="21">
        <f>IF(D29=0, "-", D23/D29)</f>
        <v>2.1732913926222477E-2</v>
      </c>
      <c r="F23" s="81">
        <v>454</v>
      </c>
      <c r="G23" s="39">
        <f>IF(F29=0, "-", F23/F29)</f>
        <v>1.4176867349487884E-2</v>
      </c>
      <c r="H23" s="65">
        <v>413</v>
      </c>
      <c r="I23" s="21">
        <f>IF(H29=0, "-", H23/H29)</f>
        <v>1.6859895493141739E-2</v>
      </c>
      <c r="J23" s="20">
        <f t="shared" si="0"/>
        <v>-2.6315789473684209E-2</v>
      </c>
      <c r="K23" s="21">
        <f t="shared" si="1"/>
        <v>9.9273607748184015E-2</v>
      </c>
    </row>
    <row r="24" spans="1:11" x14ac:dyDescent="0.2">
      <c r="A24" s="7" t="s">
        <v>85</v>
      </c>
      <c r="B24" s="65">
        <v>183</v>
      </c>
      <c r="C24" s="39">
        <f>IF(B29=0, "-", B24/B29)</f>
        <v>2.4820290248202901E-2</v>
      </c>
      <c r="D24" s="65">
        <v>129</v>
      </c>
      <c r="E24" s="21">
        <f>IF(D29=0, "-", D24/D29)</f>
        <v>1.8444380897912498E-2</v>
      </c>
      <c r="F24" s="81">
        <v>636</v>
      </c>
      <c r="G24" s="39">
        <f>IF(F29=0, "-", F24/F29)</f>
        <v>1.9860104921309019E-2</v>
      </c>
      <c r="H24" s="65">
        <v>395</v>
      </c>
      <c r="I24" s="21">
        <f>IF(H29=0, "-", H24/H29)</f>
        <v>1.6125081645983017E-2</v>
      </c>
      <c r="J24" s="20">
        <f t="shared" si="0"/>
        <v>0.41860465116279072</v>
      </c>
      <c r="K24" s="21">
        <f t="shared" si="1"/>
        <v>0.61012658227848104</v>
      </c>
    </row>
    <row r="25" spans="1:11" x14ac:dyDescent="0.2">
      <c r="A25" s="7" t="s">
        <v>89</v>
      </c>
      <c r="B25" s="65">
        <v>39</v>
      </c>
      <c r="C25" s="39">
        <f>IF(B29=0, "-", B25/B29)</f>
        <v>5.2895700528957004E-3</v>
      </c>
      <c r="D25" s="65">
        <v>41</v>
      </c>
      <c r="E25" s="21">
        <f>IF(D29=0, "-", D25/D29)</f>
        <v>5.8621675722047469E-3</v>
      </c>
      <c r="F25" s="81">
        <v>256</v>
      </c>
      <c r="G25" s="39">
        <f>IF(F29=0, "-", F25/F29)</f>
        <v>7.9940044966275298E-3</v>
      </c>
      <c r="H25" s="65">
        <v>113</v>
      </c>
      <c r="I25" s="21">
        <f>IF(H29=0, "-", H25/H29)</f>
        <v>4.6129980404964075E-3</v>
      </c>
      <c r="J25" s="20">
        <f t="shared" si="0"/>
        <v>-4.878048780487805E-2</v>
      </c>
      <c r="K25" s="21">
        <f t="shared" si="1"/>
        <v>1.2654867256637168</v>
      </c>
    </row>
    <row r="26" spans="1:11" x14ac:dyDescent="0.2">
      <c r="A26" s="7" t="s">
        <v>92</v>
      </c>
      <c r="B26" s="65">
        <v>1751</v>
      </c>
      <c r="C26" s="39">
        <f>IF(B29=0, "-", B26/B29)</f>
        <v>0.23748813237488131</v>
      </c>
      <c r="D26" s="65">
        <v>1789</v>
      </c>
      <c r="E26" s="21">
        <f>IF(D29=0, "-", D26/D29)</f>
        <v>0.25579067772376324</v>
      </c>
      <c r="F26" s="81">
        <v>7792</v>
      </c>
      <c r="G26" s="39">
        <f>IF(F29=0, "-", F26/F29)</f>
        <v>0.24331751186610043</v>
      </c>
      <c r="H26" s="65">
        <v>6020</v>
      </c>
      <c r="I26" s="21">
        <f>IF(H29=0, "-", H26/H29)</f>
        <v>0.24575440888308295</v>
      </c>
      <c r="J26" s="20">
        <f t="shared" si="0"/>
        <v>-2.1240916713247623E-2</v>
      </c>
      <c r="K26" s="21">
        <f t="shared" si="1"/>
        <v>0.29435215946843851</v>
      </c>
    </row>
    <row r="27" spans="1:11" x14ac:dyDescent="0.2">
      <c r="A27" s="7" t="s">
        <v>94</v>
      </c>
      <c r="B27" s="65">
        <v>261</v>
      </c>
      <c r="C27" s="39">
        <f>IF(B29=0, "-", B27/B29)</f>
        <v>3.5399430353994302E-2</v>
      </c>
      <c r="D27" s="65">
        <v>379</v>
      </c>
      <c r="E27" s="21">
        <f>IF(D29=0, "-", D27/D29)</f>
        <v>5.4189305118673148E-2</v>
      </c>
      <c r="F27" s="81">
        <v>1326</v>
      </c>
      <c r="G27" s="39">
        <f>IF(F29=0, "-", F27/F29)</f>
        <v>4.1406445166125405E-2</v>
      </c>
      <c r="H27" s="65">
        <v>1139</v>
      </c>
      <c r="I27" s="21">
        <f>IF(H29=0, "-", H27/H29)</f>
        <v>4.6497387328543437E-2</v>
      </c>
      <c r="J27" s="20">
        <f t="shared" si="0"/>
        <v>-0.31134564643799473</v>
      </c>
      <c r="K27" s="21">
        <f t="shared" si="1"/>
        <v>0.16417910447761194</v>
      </c>
    </row>
    <row r="28" spans="1:11" x14ac:dyDescent="0.2">
      <c r="A28" s="2"/>
      <c r="B28" s="68"/>
      <c r="C28" s="33"/>
      <c r="D28" s="68"/>
      <c r="E28" s="6"/>
      <c r="F28" s="82"/>
      <c r="G28" s="33"/>
      <c r="H28" s="68"/>
      <c r="I28" s="6"/>
      <c r="J28" s="5"/>
      <c r="K28" s="6"/>
    </row>
    <row r="29" spans="1:11" s="43" customFormat="1" x14ac:dyDescent="0.2">
      <c r="A29" s="162" t="s">
        <v>635</v>
      </c>
      <c r="B29" s="71">
        <f>SUM(B7:B28)</f>
        <v>7373</v>
      </c>
      <c r="C29" s="40">
        <v>1</v>
      </c>
      <c r="D29" s="71">
        <f>SUM(D7:D28)</f>
        <v>6994</v>
      </c>
      <c r="E29" s="41">
        <v>1</v>
      </c>
      <c r="F29" s="77">
        <f>SUM(F7:F28)</f>
        <v>32024</v>
      </c>
      <c r="G29" s="42">
        <v>1</v>
      </c>
      <c r="H29" s="71">
        <f>SUM(H7:H28)</f>
        <v>24496</v>
      </c>
      <c r="I29" s="41">
        <v>1</v>
      </c>
      <c r="J29" s="37">
        <f>IF(D29=0, "-", (B29-D29)/D29)</f>
        <v>5.4189305118673148E-2</v>
      </c>
      <c r="K29" s="38">
        <f>IF(H29=0, "-", (F29-H29)/H29)</f>
        <v>0.30731548007838017</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60"/>
  <sheetViews>
    <sheetView tabSelected="1" zoomScaleNormal="100" workbookViewId="0">
      <selection activeCell="M1" sqref="M1"/>
    </sheetView>
  </sheetViews>
  <sheetFormatPr defaultRowHeight="12.75" x14ac:dyDescent="0.2"/>
  <cols>
    <col min="1" max="1" width="36.140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164" t="s">
        <v>126</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133</v>
      </c>
      <c r="B6" s="61" t="s">
        <v>12</v>
      </c>
      <c r="C6" s="62" t="s">
        <v>13</v>
      </c>
      <c r="D6" s="61" t="s">
        <v>12</v>
      </c>
      <c r="E6" s="63" t="s">
        <v>13</v>
      </c>
      <c r="F6" s="62" t="s">
        <v>12</v>
      </c>
      <c r="G6" s="62" t="s">
        <v>13</v>
      </c>
      <c r="H6" s="61" t="s">
        <v>12</v>
      </c>
      <c r="I6" s="63" t="s">
        <v>13</v>
      </c>
      <c r="J6" s="61"/>
      <c r="K6" s="63"/>
    </row>
    <row r="7" spans="1:11" x14ac:dyDescent="0.2">
      <c r="A7" s="7" t="s">
        <v>553</v>
      </c>
      <c r="B7" s="65">
        <v>16</v>
      </c>
      <c r="C7" s="34">
        <f>IF(B22=0, "-", B7/B22)</f>
        <v>2.2284122562674095E-2</v>
      </c>
      <c r="D7" s="65">
        <v>26</v>
      </c>
      <c r="E7" s="9">
        <f>IF(D22=0, "-", D7/D22)</f>
        <v>3.6312849162011177E-2</v>
      </c>
      <c r="F7" s="81">
        <v>137</v>
      </c>
      <c r="G7" s="34">
        <f>IF(F22=0, "-", F7/F22)</f>
        <v>4.6096904441453569E-2</v>
      </c>
      <c r="H7" s="65">
        <v>89</v>
      </c>
      <c r="I7" s="9">
        <f>IF(H22=0, "-", H7/H22)</f>
        <v>3.9432875498449267E-2</v>
      </c>
      <c r="J7" s="8">
        <f t="shared" ref="J7:J20" si="0">IF(D7=0, "-", IF((B7-D7)/D7&lt;10, (B7-D7)/D7, "&gt;999%"))</f>
        <v>-0.38461538461538464</v>
      </c>
      <c r="K7" s="9">
        <f t="shared" ref="K7:K20" si="1">IF(H7=0, "-", IF((F7-H7)/H7&lt;10, (F7-H7)/H7, "&gt;999%"))</f>
        <v>0.5393258426966292</v>
      </c>
    </row>
    <row r="8" spans="1:11" x14ac:dyDescent="0.2">
      <c r="A8" s="7" t="s">
        <v>554</v>
      </c>
      <c r="B8" s="65">
        <v>56</v>
      </c>
      <c r="C8" s="34">
        <f>IF(B22=0, "-", B8/B22)</f>
        <v>7.7994428969359333E-2</v>
      </c>
      <c r="D8" s="65">
        <v>73</v>
      </c>
      <c r="E8" s="9">
        <f>IF(D22=0, "-", D8/D22)</f>
        <v>0.10195530726256984</v>
      </c>
      <c r="F8" s="81">
        <v>405</v>
      </c>
      <c r="G8" s="34">
        <f>IF(F22=0, "-", F8/F22)</f>
        <v>0.13627187079407807</v>
      </c>
      <c r="H8" s="65">
        <v>218</v>
      </c>
      <c r="I8" s="9">
        <f>IF(H22=0, "-", H8/H22)</f>
        <v>9.6588391670358889E-2</v>
      </c>
      <c r="J8" s="8">
        <f t="shared" si="0"/>
        <v>-0.23287671232876711</v>
      </c>
      <c r="K8" s="9">
        <f t="shared" si="1"/>
        <v>0.85779816513761464</v>
      </c>
    </row>
    <row r="9" spans="1:11" x14ac:dyDescent="0.2">
      <c r="A9" s="7" t="s">
        <v>555</v>
      </c>
      <c r="B9" s="65">
        <v>72</v>
      </c>
      <c r="C9" s="34">
        <f>IF(B22=0, "-", B9/B22)</f>
        <v>0.10027855153203342</v>
      </c>
      <c r="D9" s="65">
        <v>65</v>
      </c>
      <c r="E9" s="9">
        <f>IF(D22=0, "-", D9/D22)</f>
        <v>9.0782122905027934E-2</v>
      </c>
      <c r="F9" s="81">
        <v>256</v>
      </c>
      <c r="G9" s="34">
        <f>IF(F22=0, "-", F9/F22)</f>
        <v>8.613728129205922E-2</v>
      </c>
      <c r="H9" s="65">
        <v>198</v>
      </c>
      <c r="I9" s="9">
        <f>IF(H22=0, "-", H9/H22)</f>
        <v>8.7727071333628712E-2</v>
      </c>
      <c r="J9" s="8">
        <f t="shared" si="0"/>
        <v>0.1076923076923077</v>
      </c>
      <c r="K9" s="9">
        <f t="shared" si="1"/>
        <v>0.29292929292929293</v>
      </c>
    </row>
    <row r="10" spans="1:11" x14ac:dyDescent="0.2">
      <c r="A10" s="7" t="s">
        <v>556</v>
      </c>
      <c r="B10" s="65">
        <v>57</v>
      </c>
      <c r="C10" s="34">
        <f>IF(B22=0, "-", B10/B22)</f>
        <v>7.9387186629526457E-2</v>
      </c>
      <c r="D10" s="65">
        <v>60</v>
      </c>
      <c r="E10" s="9">
        <f>IF(D22=0, "-", D10/D22)</f>
        <v>8.3798882681564241E-2</v>
      </c>
      <c r="F10" s="81">
        <v>269</v>
      </c>
      <c r="G10" s="34">
        <f>IF(F22=0, "-", F10/F22)</f>
        <v>9.0511440107671606E-2</v>
      </c>
      <c r="H10" s="65">
        <v>240</v>
      </c>
      <c r="I10" s="9">
        <f>IF(H22=0, "-", H10/H22)</f>
        <v>0.10633584404076207</v>
      </c>
      <c r="J10" s="8">
        <f t="shared" si="0"/>
        <v>-0.05</v>
      </c>
      <c r="K10" s="9">
        <f t="shared" si="1"/>
        <v>0.12083333333333333</v>
      </c>
    </row>
    <row r="11" spans="1:11" x14ac:dyDescent="0.2">
      <c r="A11" s="7" t="s">
        <v>557</v>
      </c>
      <c r="B11" s="65">
        <v>1</v>
      </c>
      <c r="C11" s="34">
        <f>IF(B22=0, "-", B11/B22)</f>
        <v>1.3927576601671309E-3</v>
      </c>
      <c r="D11" s="65">
        <v>1</v>
      </c>
      <c r="E11" s="9">
        <f>IF(D22=0, "-", D11/D22)</f>
        <v>1.3966480446927375E-3</v>
      </c>
      <c r="F11" s="81">
        <v>4</v>
      </c>
      <c r="G11" s="34">
        <f>IF(F22=0, "-", F11/F22)</f>
        <v>1.3458950201884253E-3</v>
      </c>
      <c r="H11" s="65">
        <v>2</v>
      </c>
      <c r="I11" s="9">
        <f>IF(H22=0, "-", H11/H22)</f>
        <v>8.8613203367301726E-4</v>
      </c>
      <c r="J11" s="8">
        <f t="shared" si="0"/>
        <v>0</v>
      </c>
      <c r="K11" s="9">
        <f t="shared" si="1"/>
        <v>1</v>
      </c>
    </row>
    <row r="12" spans="1:11" x14ac:dyDescent="0.2">
      <c r="A12" s="7" t="s">
        <v>558</v>
      </c>
      <c r="B12" s="65">
        <v>0</v>
      </c>
      <c r="C12" s="34">
        <f>IF(B22=0, "-", B12/B22)</f>
        <v>0</v>
      </c>
      <c r="D12" s="65">
        <v>1</v>
      </c>
      <c r="E12" s="9">
        <f>IF(D22=0, "-", D12/D22)</f>
        <v>1.3966480446927375E-3</v>
      </c>
      <c r="F12" s="81">
        <v>0</v>
      </c>
      <c r="G12" s="34">
        <f>IF(F22=0, "-", F12/F22)</f>
        <v>0</v>
      </c>
      <c r="H12" s="65">
        <v>2</v>
      </c>
      <c r="I12" s="9">
        <f>IF(H22=0, "-", H12/H22)</f>
        <v>8.8613203367301726E-4</v>
      </c>
      <c r="J12" s="8">
        <f t="shared" si="0"/>
        <v>-1</v>
      </c>
      <c r="K12" s="9">
        <f t="shared" si="1"/>
        <v>-1</v>
      </c>
    </row>
    <row r="13" spans="1:11" x14ac:dyDescent="0.2">
      <c r="A13" s="7" t="s">
        <v>559</v>
      </c>
      <c r="B13" s="65">
        <v>135</v>
      </c>
      <c r="C13" s="34">
        <f>IF(B22=0, "-", B13/B22)</f>
        <v>0.18802228412256267</v>
      </c>
      <c r="D13" s="65">
        <v>170</v>
      </c>
      <c r="E13" s="9">
        <f>IF(D22=0, "-", D13/D22)</f>
        <v>0.23743016759776536</v>
      </c>
      <c r="F13" s="81">
        <v>544</v>
      </c>
      <c r="G13" s="34">
        <f>IF(F22=0, "-", F13/F22)</f>
        <v>0.18304172274562583</v>
      </c>
      <c r="H13" s="65">
        <v>443</v>
      </c>
      <c r="I13" s="9">
        <f>IF(H22=0, "-", H13/H22)</f>
        <v>0.19627824545857334</v>
      </c>
      <c r="J13" s="8">
        <f t="shared" si="0"/>
        <v>-0.20588235294117646</v>
      </c>
      <c r="K13" s="9">
        <f t="shared" si="1"/>
        <v>0.22799097065462753</v>
      </c>
    </row>
    <row r="14" spans="1:11" x14ac:dyDescent="0.2">
      <c r="A14" s="7" t="s">
        <v>560</v>
      </c>
      <c r="B14" s="65">
        <v>49</v>
      </c>
      <c r="C14" s="34">
        <f>IF(B22=0, "-", B14/B22)</f>
        <v>6.8245125348189412E-2</v>
      </c>
      <c r="D14" s="65">
        <v>35</v>
      </c>
      <c r="E14" s="9">
        <f>IF(D22=0, "-", D14/D22)</f>
        <v>4.8882681564245807E-2</v>
      </c>
      <c r="F14" s="81">
        <v>137</v>
      </c>
      <c r="G14" s="34">
        <f>IF(F22=0, "-", F14/F22)</f>
        <v>4.6096904441453569E-2</v>
      </c>
      <c r="H14" s="65">
        <v>130</v>
      </c>
      <c r="I14" s="9">
        <f>IF(H22=0, "-", H14/H22)</f>
        <v>5.7598582188746125E-2</v>
      </c>
      <c r="J14" s="8">
        <f t="shared" si="0"/>
        <v>0.4</v>
      </c>
      <c r="K14" s="9">
        <f t="shared" si="1"/>
        <v>5.3846153846153849E-2</v>
      </c>
    </row>
    <row r="15" spans="1:11" x14ac:dyDescent="0.2">
      <c r="A15" s="7" t="s">
        <v>561</v>
      </c>
      <c r="B15" s="65">
        <v>21</v>
      </c>
      <c r="C15" s="34">
        <f>IF(B22=0, "-", B15/B22)</f>
        <v>2.9247910863509748E-2</v>
      </c>
      <c r="D15" s="65">
        <v>17</v>
      </c>
      <c r="E15" s="9">
        <f>IF(D22=0, "-", D15/D22)</f>
        <v>2.3743016759776536E-2</v>
      </c>
      <c r="F15" s="81">
        <v>56</v>
      </c>
      <c r="G15" s="34">
        <f>IF(F22=0, "-", F15/F22)</f>
        <v>1.8842530282637954E-2</v>
      </c>
      <c r="H15" s="65">
        <v>30</v>
      </c>
      <c r="I15" s="9">
        <f>IF(H22=0, "-", H15/H22)</f>
        <v>1.3291980505095259E-2</v>
      </c>
      <c r="J15" s="8">
        <f t="shared" si="0"/>
        <v>0.23529411764705882</v>
      </c>
      <c r="K15" s="9">
        <f t="shared" si="1"/>
        <v>0.8666666666666667</v>
      </c>
    </row>
    <row r="16" spans="1:11" x14ac:dyDescent="0.2">
      <c r="A16" s="7" t="s">
        <v>562</v>
      </c>
      <c r="B16" s="65">
        <v>60</v>
      </c>
      <c r="C16" s="34">
        <f>IF(B22=0, "-", B16/B22)</f>
        <v>8.3565459610027856E-2</v>
      </c>
      <c r="D16" s="65">
        <v>0</v>
      </c>
      <c r="E16" s="9">
        <f>IF(D22=0, "-", D16/D22)</f>
        <v>0</v>
      </c>
      <c r="F16" s="81">
        <v>173</v>
      </c>
      <c r="G16" s="34">
        <f>IF(F22=0, "-", F16/F22)</f>
        <v>5.8209959623149392E-2</v>
      </c>
      <c r="H16" s="65">
        <v>0</v>
      </c>
      <c r="I16" s="9">
        <f>IF(H22=0, "-", H16/H22)</f>
        <v>0</v>
      </c>
      <c r="J16" s="8" t="str">
        <f t="shared" si="0"/>
        <v>-</v>
      </c>
      <c r="K16" s="9" t="str">
        <f t="shared" si="1"/>
        <v>-</v>
      </c>
    </row>
    <row r="17" spans="1:11" x14ac:dyDescent="0.2">
      <c r="A17" s="7" t="s">
        <v>563</v>
      </c>
      <c r="B17" s="65">
        <v>120</v>
      </c>
      <c r="C17" s="34">
        <f>IF(B22=0, "-", B17/B22)</f>
        <v>0.16713091922005571</v>
      </c>
      <c r="D17" s="65">
        <v>128</v>
      </c>
      <c r="E17" s="9">
        <f>IF(D22=0, "-", D17/D22)</f>
        <v>0.1787709497206704</v>
      </c>
      <c r="F17" s="81">
        <v>593</v>
      </c>
      <c r="G17" s="34">
        <f>IF(F22=0, "-", F17/F22)</f>
        <v>0.19952893674293404</v>
      </c>
      <c r="H17" s="65">
        <v>429</v>
      </c>
      <c r="I17" s="9">
        <f>IF(H22=0, "-", H17/H22)</f>
        <v>0.19007532122286222</v>
      </c>
      <c r="J17" s="8">
        <f t="shared" si="0"/>
        <v>-6.25E-2</v>
      </c>
      <c r="K17" s="9">
        <f t="shared" si="1"/>
        <v>0.38228438228438227</v>
      </c>
    </row>
    <row r="18" spans="1:11" x14ac:dyDescent="0.2">
      <c r="A18" s="7" t="s">
        <v>564</v>
      </c>
      <c r="B18" s="65">
        <v>0</v>
      </c>
      <c r="C18" s="34">
        <f>IF(B22=0, "-", B18/B22)</f>
        <v>0</v>
      </c>
      <c r="D18" s="65">
        <v>0</v>
      </c>
      <c r="E18" s="9">
        <f>IF(D22=0, "-", D18/D22)</f>
        <v>0</v>
      </c>
      <c r="F18" s="81">
        <v>4</v>
      </c>
      <c r="G18" s="34">
        <f>IF(F22=0, "-", F18/F22)</f>
        <v>1.3458950201884253E-3</v>
      </c>
      <c r="H18" s="65">
        <v>2</v>
      </c>
      <c r="I18" s="9">
        <f>IF(H22=0, "-", H18/H22)</f>
        <v>8.8613203367301726E-4</v>
      </c>
      <c r="J18" s="8" t="str">
        <f t="shared" si="0"/>
        <v>-</v>
      </c>
      <c r="K18" s="9">
        <f t="shared" si="1"/>
        <v>1</v>
      </c>
    </row>
    <row r="19" spans="1:11" x14ac:dyDescent="0.2">
      <c r="A19" s="7" t="s">
        <v>565</v>
      </c>
      <c r="B19" s="65">
        <v>94</v>
      </c>
      <c r="C19" s="34">
        <f>IF(B22=0, "-", B19/B22)</f>
        <v>0.1309192200557103</v>
      </c>
      <c r="D19" s="65">
        <v>65</v>
      </c>
      <c r="E19" s="9">
        <f>IF(D22=0, "-", D19/D22)</f>
        <v>9.0782122905027934E-2</v>
      </c>
      <c r="F19" s="81">
        <v>234</v>
      </c>
      <c r="G19" s="34">
        <f>IF(F22=0, "-", F19/F22)</f>
        <v>7.8734858681022882E-2</v>
      </c>
      <c r="H19" s="65">
        <v>313</v>
      </c>
      <c r="I19" s="9">
        <f>IF(H22=0, "-", H19/H22)</f>
        <v>0.1386796632698272</v>
      </c>
      <c r="J19" s="8">
        <f t="shared" si="0"/>
        <v>0.44615384615384618</v>
      </c>
      <c r="K19" s="9">
        <f t="shared" si="1"/>
        <v>-0.25239616613418531</v>
      </c>
    </row>
    <row r="20" spans="1:11" x14ac:dyDescent="0.2">
      <c r="A20" s="7" t="s">
        <v>566</v>
      </c>
      <c r="B20" s="65">
        <v>37</v>
      </c>
      <c r="C20" s="34">
        <f>IF(B22=0, "-", B20/B22)</f>
        <v>5.1532033426183843E-2</v>
      </c>
      <c r="D20" s="65">
        <v>75</v>
      </c>
      <c r="E20" s="9">
        <f>IF(D22=0, "-", D20/D22)</f>
        <v>0.10474860335195531</v>
      </c>
      <c r="F20" s="81">
        <v>160</v>
      </c>
      <c r="G20" s="34">
        <f>IF(F22=0, "-", F20/F22)</f>
        <v>5.3835800807537013E-2</v>
      </c>
      <c r="H20" s="65">
        <v>161</v>
      </c>
      <c r="I20" s="9">
        <f>IF(H22=0, "-", H20/H22)</f>
        <v>7.1333628710677888E-2</v>
      </c>
      <c r="J20" s="8">
        <f t="shared" si="0"/>
        <v>-0.50666666666666671</v>
      </c>
      <c r="K20" s="9">
        <f t="shared" si="1"/>
        <v>-6.2111801242236021E-3</v>
      </c>
    </row>
    <row r="21" spans="1:11" x14ac:dyDescent="0.2">
      <c r="A21" s="2"/>
      <c r="B21" s="68"/>
      <c r="C21" s="33"/>
      <c r="D21" s="68"/>
      <c r="E21" s="6"/>
      <c r="F21" s="82"/>
      <c r="G21" s="33"/>
      <c r="H21" s="68"/>
      <c r="I21" s="6"/>
      <c r="J21" s="5"/>
      <c r="K21" s="6"/>
    </row>
    <row r="22" spans="1:11" s="43" customFormat="1" x14ac:dyDescent="0.2">
      <c r="A22" s="162" t="s">
        <v>645</v>
      </c>
      <c r="B22" s="71">
        <f>SUM(B7:B21)</f>
        <v>718</v>
      </c>
      <c r="C22" s="40">
        <f>B22/29332</f>
        <v>2.447838538115369E-2</v>
      </c>
      <c r="D22" s="71">
        <f>SUM(D7:D21)</f>
        <v>716</v>
      </c>
      <c r="E22" s="41">
        <f>D22/29302</f>
        <v>2.443519213705549E-2</v>
      </c>
      <c r="F22" s="77">
        <f>SUM(F7:F21)</f>
        <v>2972</v>
      </c>
      <c r="G22" s="42">
        <f>F22/146231</f>
        <v>2.0324007905300517E-2</v>
      </c>
      <c r="H22" s="71">
        <f>SUM(H7:H21)</f>
        <v>2257</v>
      </c>
      <c r="I22" s="41">
        <f>H22/119606</f>
        <v>1.8870290788087555E-2</v>
      </c>
      <c r="J22" s="37">
        <f>IF(D22=0, "-", IF((B22-D22)/D22&lt;10, (B22-D22)/D22, "&gt;999%"))</f>
        <v>2.7932960893854749E-3</v>
      </c>
      <c r="K22" s="38">
        <f>IF(H22=0, "-", IF((F22-H22)/H22&lt;10, (F22-H22)/H22, "&gt;999%"))</f>
        <v>0.31679220203810365</v>
      </c>
    </row>
    <row r="23" spans="1:11" x14ac:dyDescent="0.2">
      <c r="B23" s="83"/>
      <c r="D23" s="83"/>
      <c r="F23" s="83"/>
      <c r="H23" s="83"/>
    </row>
    <row r="24" spans="1:11" x14ac:dyDescent="0.2">
      <c r="A24" s="163" t="s">
        <v>134</v>
      </c>
      <c r="B24" s="61" t="s">
        <v>12</v>
      </c>
      <c r="C24" s="62" t="s">
        <v>13</v>
      </c>
      <c r="D24" s="61" t="s">
        <v>12</v>
      </c>
      <c r="E24" s="63" t="s">
        <v>13</v>
      </c>
      <c r="F24" s="62" t="s">
        <v>12</v>
      </c>
      <c r="G24" s="62" t="s">
        <v>13</v>
      </c>
      <c r="H24" s="61" t="s">
        <v>12</v>
      </c>
      <c r="I24" s="63" t="s">
        <v>13</v>
      </c>
      <c r="J24" s="61"/>
      <c r="K24" s="63"/>
    </row>
    <row r="25" spans="1:11" x14ac:dyDescent="0.2">
      <c r="A25" s="7" t="s">
        <v>567</v>
      </c>
      <c r="B25" s="65">
        <v>2</v>
      </c>
      <c r="C25" s="34">
        <f>IF(B38=0, "-", B25/B38)</f>
        <v>1.098901098901099E-2</v>
      </c>
      <c r="D25" s="65">
        <v>3</v>
      </c>
      <c r="E25" s="9">
        <f>IF(D38=0, "-", D25/D38)</f>
        <v>1.6042780748663103E-2</v>
      </c>
      <c r="F25" s="81">
        <v>8</v>
      </c>
      <c r="G25" s="34">
        <f>IF(F38=0, "-", F25/F38)</f>
        <v>8.7912087912087912E-3</v>
      </c>
      <c r="H25" s="65">
        <v>6</v>
      </c>
      <c r="I25" s="9">
        <f>IF(H38=0, "-", H25/H38)</f>
        <v>7.9051383399209481E-3</v>
      </c>
      <c r="J25" s="8">
        <f t="shared" ref="J25:J36" si="2">IF(D25=0, "-", IF((B25-D25)/D25&lt;10, (B25-D25)/D25, "&gt;999%"))</f>
        <v>-0.33333333333333331</v>
      </c>
      <c r="K25" s="9">
        <f t="shared" ref="K25:K36" si="3">IF(H25=0, "-", IF((F25-H25)/H25&lt;10, (F25-H25)/H25, "&gt;999%"))</f>
        <v>0.33333333333333331</v>
      </c>
    </row>
    <row r="26" spans="1:11" x14ac:dyDescent="0.2">
      <c r="A26" s="7" t="s">
        <v>568</v>
      </c>
      <c r="B26" s="65">
        <v>0</v>
      </c>
      <c r="C26" s="34">
        <f>IF(B38=0, "-", B26/B38)</f>
        <v>0</v>
      </c>
      <c r="D26" s="65">
        <v>0</v>
      </c>
      <c r="E26" s="9">
        <f>IF(D38=0, "-", D26/D38)</f>
        <v>0</v>
      </c>
      <c r="F26" s="81">
        <v>1</v>
      </c>
      <c r="G26" s="34">
        <f>IF(F38=0, "-", F26/F38)</f>
        <v>1.0989010989010989E-3</v>
      </c>
      <c r="H26" s="65">
        <v>0</v>
      </c>
      <c r="I26" s="9">
        <f>IF(H38=0, "-", H26/H38)</f>
        <v>0</v>
      </c>
      <c r="J26" s="8" t="str">
        <f t="shared" si="2"/>
        <v>-</v>
      </c>
      <c r="K26" s="9" t="str">
        <f t="shared" si="3"/>
        <v>-</v>
      </c>
    </row>
    <row r="27" spans="1:11" x14ac:dyDescent="0.2">
      <c r="A27" s="7" t="s">
        <v>569</v>
      </c>
      <c r="B27" s="65">
        <v>44</v>
      </c>
      <c r="C27" s="34">
        <f>IF(B38=0, "-", B27/B38)</f>
        <v>0.24175824175824176</v>
      </c>
      <c r="D27" s="65">
        <v>30</v>
      </c>
      <c r="E27" s="9">
        <f>IF(D38=0, "-", D27/D38)</f>
        <v>0.16042780748663102</v>
      </c>
      <c r="F27" s="81">
        <v>180</v>
      </c>
      <c r="G27" s="34">
        <f>IF(F38=0, "-", F27/F38)</f>
        <v>0.19780219780219779</v>
      </c>
      <c r="H27" s="65">
        <v>142</v>
      </c>
      <c r="I27" s="9">
        <f>IF(H38=0, "-", H27/H38)</f>
        <v>0.18708827404479578</v>
      </c>
      <c r="J27" s="8">
        <f t="shared" si="2"/>
        <v>0.46666666666666667</v>
      </c>
      <c r="K27" s="9">
        <f t="shared" si="3"/>
        <v>0.26760563380281688</v>
      </c>
    </row>
    <row r="28" spans="1:11" x14ac:dyDescent="0.2">
      <c r="A28" s="7" t="s">
        <v>570</v>
      </c>
      <c r="B28" s="65">
        <v>70</v>
      </c>
      <c r="C28" s="34">
        <f>IF(B38=0, "-", B28/B38)</f>
        <v>0.38461538461538464</v>
      </c>
      <c r="D28" s="65">
        <v>77</v>
      </c>
      <c r="E28" s="9">
        <f>IF(D38=0, "-", D28/D38)</f>
        <v>0.41176470588235292</v>
      </c>
      <c r="F28" s="81">
        <v>334</v>
      </c>
      <c r="G28" s="34">
        <f>IF(F38=0, "-", F28/F38)</f>
        <v>0.36703296703296701</v>
      </c>
      <c r="H28" s="65">
        <v>284</v>
      </c>
      <c r="I28" s="9">
        <f>IF(H38=0, "-", H28/H38)</f>
        <v>0.37417654808959155</v>
      </c>
      <c r="J28" s="8">
        <f t="shared" si="2"/>
        <v>-9.0909090909090912E-2</v>
      </c>
      <c r="K28" s="9">
        <f t="shared" si="3"/>
        <v>0.176056338028169</v>
      </c>
    </row>
    <row r="29" spans="1:11" x14ac:dyDescent="0.2">
      <c r="A29" s="7" t="s">
        <v>571</v>
      </c>
      <c r="B29" s="65">
        <v>0</v>
      </c>
      <c r="C29" s="34">
        <f>IF(B38=0, "-", B29/B38)</f>
        <v>0</v>
      </c>
      <c r="D29" s="65">
        <v>0</v>
      </c>
      <c r="E29" s="9">
        <f>IF(D38=0, "-", D29/D38)</f>
        <v>0</v>
      </c>
      <c r="F29" s="81">
        <v>1</v>
      </c>
      <c r="G29" s="34">
        <f>IF(F38=0, "-", F29/F38)</f>
        <v>1.0989010989010989E-3</v>
      </c>
      <c r="H29" s="65">
        <v>0</v>
      </c>
      <c r="I29" s="9">
        <f>IF(H38=0, "-", H29/H38)</f>
        <v>0</v>
      </c>
      <c r="J29" s="8" t="str">
        <f t="shared" si="2"/>
        <v>-</v>
      </c>
      <c r="K29" s="9" t="str">
        <f t="shared" si="3"/>
        <v>-</v>
      </c>
    </row>
    <row r="30" spans="1:11" x14ac:dyDescent="0.2">
      <c r="A30" s="7" t="s">
        <v>572</v>
      </c>
      <c r="B30" s="65">
        <v>0</v>
      </c>
      <c r="C30" s="34">
        <f>IF(B38=0, "-", B30/B38)</f>
        <v>0</v>
      </c>
      <c r="D30" s="65">
        <v>0</v>
      </c>
      <c r="E30" s="9">
        <f>IF(D38=0, "-", D30/D38)</f>
        <v>0</v>
      </c>
      <c r="F30" s="81">
        <v>3</v>
      </c>
      <c r="G30" s="34">
        <f>IF(F38=0, "-", F30/F38)</f>
        <v>3.2967032967032967E-3</v>
      </c>
      <c r="H30" s="65">
        <v>0</v>
      </c>
      <c r="I30" s="9">
        <f>IF(H38=0, "-", H30/H38)</f>
        <v>0</v>
      </c>
      <c r="J30" s="8" t="str">
        <f t="shared" si="2"/>
        <v>-</v>
      </c>
      <c r="K30" s="9" t="str">
        <f t="shared" si="3"/>
        <v>-</v>
      </c>
    </row>
    <row r="31" spans="1:11" x14ac:dyDescent="0.2">
      <c r="A31" s="7" t="s">
        <v>573</v>
      </c>
      <c r="B31" s="65">
        <v>51</v>
      </c>
      <c r="C31" s="34">
        <f>IF(B38=0, "-", B31/B38)</f>
        <v>0.28021978021978022</v>
      </c>
      <c r="D31" s="65">
        <v>61</v>
      </c>
      <c r="E31" s="9">
        <f>IF(D38=0, "-", D31/D38)</f>
        <v>0.32620320855614976</v>
      </c>
      <c r="F31" s="81">
        <v>308</v>
      </c>
      <c r="G31" s="34">
        <f>IF(F38=0, "-", F31/F38)</f>
        <v>0.33846153846153848</v>
      </c>
      <c r="H31" s="65">
        <v>249</v>
      </c>
      <c r="I31" s="9">
        <f>IF(H38=0, "-", H31/H38)</f>
        <v>0.32806324110671936</v>
      </c>
      <c r="J31" s="8">
        <f t="shared" si="2"/>
        <v>-0.16393442622950818</v>
      </c>
      <c r="K31" s="9">
        <f t="shared" si="3"/>
        <v>0.23694779116465864</v>
      </c>
    </row>
    <row r="32" spans="1:11" x14ac:dyDescent="0.2">
      <c r="A32" s="7" t="s">
        <v>574</v>
      </c>
      <c r="B32" s="65">
        <v>2</v>
      </c>
      <c r="C32" s="34">
        <f>IF(B38=0, "-", B32/B38)</f>
        <v>1.098901098901099E-2</v>
      </c>
      <c r="D32" s="65">
        <v>5</v>
      </c>
      <c r="E32" s="9">
        <f>IF(D38=0, "-", D32/D38)</f>
        <v>2.6737967914438502E-2</v>
      </c>
      <c r="F32" s="81">
        <v>31</v>
      </c>
      <c r="G32" s="34">
        <f>IF(F38=0, "-", F32/F38)</f>
        <v>3.4065934065934063E-2</v>
      </c>
      <c r="H32" s="65">
        <v>35</v>
      </c>
      <c r="I32" s="9">
        <f>IF(H38=0, "-", H32/H38)</f>
        <v>4.61133069828722E-2</v>
      </c>
      <c r="J32" s="8">
        <f t="shared" si="2"/>
        <v>-0.6</v>
      </c>
      <c r="K32" s="9">
        <f t="shared" si="3"/>
        <v>-0.11428571428571428</v>
      </c>
    </row>
    <row r="33" spans="1:11" x14ac:dyDescent="0.2">
      <c r="A33" s="7" t="s">
        <v>575</v>
      </c>
      <c r="B33" s="65">
        <v>0</v>
      </c>
      <c r="C33" s="34">
        <f>IF(B38=0, "-", B33/B38)</f>
        <v>0</v>
      </c>
      <c r="D33" s="65">
        <v>1</v>
      </c>
      <c r="E33" s="9">
        <f>IF(D38=0, "-", D33/D38)</f>
        <v>5.3475935828877002E-3</v>
      </c>
      <c r="F33" s="81">
        <v>3</v>
      </c>
      <c r="G33" s="34">
        <f>IF(F38=0, "-", F33/F38)</f>
        <v>3.2967032967032967E-3</v>
      </c>
      <c r="H33" s="65">
        <v>8</v>
      </c>
      <c r="I33" s="9">
        <f>IF(H38=0, "-", H33/H38)</f>
        <v>1.0540184453227932E-2</v>
      </c>
      <c r="J33" s="8">
        <f t="shared" si="2"/>
        <v>-1</v>
      </c>
      <c r="K33" s="9">
        <f t="shared" si="3"/>
        <v>-0.625</v>
      </c>
    </row>
    <row r="34" spans="1:11" x14ac:dyDescent="0.2">
      <c r="A34" s="7" t="s">
        <v>576</v>
      </c>
      <c r="B34" s="65">
        <v>7</v>
      </c>
      <c r="C34" s="34">
        <f>IF(B38=0, "-", B34/B38)</f>
        <v>3.8461538461538464E-2</v>
      </c>
      <c r="D34" s="65">
        <v>1</v>
      </c>
      <c r="E34" s="9">
        <f>IF(D38=0, "-", D34/D38)</f>
        <v>5.3475935828877002E-3</v>
      </c>
      <c r="F34" s="81">
        <v>11</v>
      </c>
      <c r="G34" s="34">
        <f>IF(F38=0, "-", F34/F38)</f>
        <v>1.2087912087912088E-2</v>
      </c>
      <c r="H34" s="65">
        <v>6</v>
      </c>
      <c r="I34" s="9">
        <f>IF(H38=0, "-", H34/H38)</f>
        <v>7.9051383399209481E-3</v>
      </c>
      <c r="J34" s="8">
        <f t="shared" si="2"/>
        <v>6</v>
      </c>
      <c r="K34" s="9">
        <f t="shared" si="3"/>
        <v>0.83333333333333337</v>
      </c>
    </row>
    <row r="35" spans="1:11" x14ac:dyDescent="0.2">
      <c r="A35" s="7" t="s">
        <v>577</v>
      </c>
      <c r="B35" s="65">
        <v>6</v>
      </c>
      <c r="C35" s="34">
        <f>IF(B38=0, "-", B35/B38)</f>
        <v>3.2967032967032968E-2</v>
      </c>
      <c r="D35" s="65">
        <v>8</v>
      </c>
      <c r="E35" s="9">
        <f>IF(D38=0, "-", D35/D38)</f>
        <v>4.2780748663101602E-2</v>
      </c>
      <c r="F35" s="81">
        <v>27</v>
      </c>
      <c r="G35" s="34">
        <f>IF(F38=0, "-", F35/F38)</f>
        <v>2.9670329670329669E-2</v>
      </c>
      <c r="H35" s="65">
        <v>24</v>
      </c>
      <c r="I35" s="9">
        <f>IF(H38=0, "-", H35/H38)</f>
        <v>3.1620553359683792E-2</v>
      </c>
      <c r="J35" s="8">
        <f t="shared" si="2"/>
        <v>-0.25</v>
      </c>
      <c r="K35" s="9">
        <f t="shared" si="3"/>
        <v>0.125</v>
      </c>
    </row>
    <row r="36" spans="1:11" x14ac:dyDescent="0.2">
      <c r="A36" s="7" t="s">
        <v>578</v>
      </c>
      <c r="B36" s="65">
        <v>0</v>
      </c>
      <c r="C36" s="34">
        <f>IF(B38=0, "-", B36/B38)</f>
        <v>0</v>
      </c>
      <c r="D36" s="65">
        <v>1</v>
      </c>
      <c r="E36" s="9">
        <f>IF(D38=0, "-", D36/D38)</f>
        <v>5.3475935828877002E-3</v>
      </c>
      <c r="F36" s="81">
        <v>3</v>
      </c>
      <c r="G36" s="34">
        <f>IF(F38=0, "-", F36/F38)</f>
        <v>3.2967032967032967E-3</v>
      </c>
      <c r="H36" s="65">
        <v>5</v>
      </c>
      <c r="I36" s="9">
        <f>IF(H38=0, "-", H36/H38)</f>
        <v>6.587615283267457E-3</v>
      </c>
      <c r="J36" s="8">
        <f t="shared" si="2"/>
        <v>-1</v>
      </c>
      <c r="K36" s="9">
        <f t="shared" si="3"/>
        <v>-0.4</v>
      </c>
    </row>
    <row r="37" spans="1:11" x14ac:dyDescent="0.2">
      <c r="A37" s="2"/>
      <c r="B37" s="68"/>
      <c r="C37" s="33"/>
      <c r="D37" s="68"/>
      <c r="E37" s="6"/>
      <c r="F37" s="82"/>
      <c r="G37" s="33"/>
      <c r="H37" s="68"/>
      <c r="I37" s="6"/>
      <c r="J37" s="5"/>
      <c r="K37" s="6"/>
    </row>
    <row r="38" spans="1:11" s="43" customFormat="1" x14ac:dyDescent="0.2">
      <c r="A38" s="162" t="s">
        <v>644</v>
      </c>
      <c r="B38" s="71">
        <f>SUM(B25:B37)</f>
        <v>182</v>
      </c>
      <c r="C38" s="40">
        <f>B38/29332</f>
        <v>6.2048274921587343E-3</v>
      </c>
      <c r="D38" s="71">
        <f>SUM(D25:D37)</f>
        <v>187</v>
      </c>
      <c r="E38" s="41">
        <f>D38/29302</f>
        <v>6.3818169408231522E-3</v>
      </c>
      <c r="F38" s="77">
        <f>SUM(F25:F37)</f>
        <v>910</v>
      </c>
      <c r="G38" s="42">
        <f>F38/146231</f>
        <v>6.22303068432822E-3</v>
      </c>
      <c r="H38" s="71">
        <f>SUM(H25:H37)</f>
        <v>759</v>
      </c>
      <c r="I38" s="41">
        <f>H38/119606</f>
        <v>6.345835493202682E-3</v>
      </c>
      <c r="J38" s="37">
        <f>IF(D38=0, "-", IF((B38-D38)/D38&lt;10, (B38-D38)/D38, "&gt;999%"))</f>
        <v>-2.6737967914438502E-2</v>
      </c>
      <c r="K38" s="38">
        <f>IF(H38=0, "-", IF((F38-H38)/H38&lt;10, (F38-H38)/H38, "&gt;999%"))</f>
        <v>0.19894598155467721</v>
      </c>
    </row>
    <row r="39" spans="1:11" x14ac:dyDescent="0.2">
      <c r="B39" s="83"/>
      <c r="D39" s="83"/>
      <c r="F39" s="83"/>
      <c r="H39" s="83"/>
    </row>
    <row r="40" spans="1:11" x14ac:dyDescent="0.2">
      <c r="A40" s="163" t="s">
        <v>135</v>
      </c>
      <c r="B40" s="61" t="s">
        <v>12</v>
      </c>
      <c r="C40" s="62" t="s">
        <v>13</v>
      </c>
      <c r="D40" s="61" t="s">
        <v>12</v>
      </c>
      <c r="E40" s="63" t="s">
        <v>13</v>
      </c>
      <c r="F40" s="62" t="s">
        <v>12</v>
      </c>
      <c r="G40" s="62" t="s">
        <v>13</v>
      </c>
      <c r="H40" s="61" t="s">
        <v>12</v>
      </c>
      <c r="I40" s="63" t="s">
        <v>13</v>
      </c>
      <c r="J40" s="61"/>
      <c r="K40" s="63"/>
    </row>
    <row r="41" spans="1:11" x14ac:dyDescent="0.2">
      <c r="A41" s="7" t="s">
        <v>579</v>
      </c>
      <c r="B41" s="65">
        <v>21</v>
      </c>
      <c r="C41" s="34">
        <f>IF(B58=0, "-", B41/B58)</f>
        <v>6.25E-2</v>
      </c>
      <c r="D41" s="65">
        <v>23</v>
      </c>
      <c r="E41" s="9">
        <f>IF(D58=0, "-", D41/D58)</f>
        <v>7.6666666666666661E-2</v>
      </c>
      <c r="F41" s="81">
        <v>82</v>
      </c>
      <c r="G41" s="34">
        <f>IF(F58=0, "-", F41/F58)</f>
        <v>5.0399508297480022E-2</v>
      </c>
      <c r="H41" s="65">
        <v>87</v>
      </c>
      <c r="I41" s="9">
        <f>IF(H58=0, "-", H41/H58)</f>
        <v>6.4301552106430154E-2</v>
      </c>
      <c r="J41" s="8">
        <f t="shared" ref="J41:J56" si="4">IF(D41=0, "-", IF((B41-D41)/D41&lt;10, (B41-D41)/D41, "&gt;999%"))</f>
        <v>-8.6956521739130432E-2</v>
      </c>
      <c r="K41" s="9">
        <f t="shared" ref="K41:K56" si="5">IF(H41=0, "-", IF((F41-H41)/H41&lt;10, (F41-H41)/H41, "&gt;999%"))</f>
        <v>-5.7471264367816091E-2</v>
      </c>
    </row>
    <row r="42" spans="1:11" x14ac:dyDescent="0.2">
      <c r="A42" s="7" t="s">
        <v>580</v>
      </c>
      <c r="B42" s="65">
        <v>10</v>
      </c>
      <c r="C42" s="34">
        <f>IF(B58=0, "-", B42/B58)</f>
        <v>2.976190476190476E-2</v>
      </c>
      <c r="D42" s="65">
        <v>0</v>
      </c>
      <c r="E42" s="9">
        <f>IF(D58=0, "-", D42/D58)</f>
        <v>0</v>
      </c>
      <c r="F42" s="81">
        <v>10</v>
      </c>
      <c r="G42" s="34">
        <f>IF(F58=0, "-", F42/F58)</f>
        <v>6.1462814996926856E-3</v>
      </c>
      <c r="H42" s="65">
        <v>9</v>
      </c>
      <c r="I42" s="9">
        <f>IF(H58=0, "-", H42/H58)</f>
        <v>6.6518847006651885E-3</v>
      </c>
      <c r="J42" s="8" t="str">
        <f t="shared" si="4"/>
        <v>-</v>
      </c>
      <c r="K42" s="9">
        <f t="shared" si="5"/>
        <v>0.1111111111111111</v>
      </c>
    </row>
    <row r="43" spans="1:11" x14ac:dyDescent="0.2">
      <c r="A43" s="7" t="s">
        <v>581</v>
      </c>
      <c r="B43" s="65">
        <v>7</v>
      </c>
      <c r="C43" s="34">
        <f>IF(B58=0, "-", B43/B58)</f>
        <v>2.0833333333333332E-2</v>
      </c>
      <c r="D43" s="65">
        <v>9</v>
      </c>
      <c r="E43" s="9">
        <f>IF(D58=0, "-", D43/D58)</f>
        <v>0.03</v>
      </c>
      <c r="F43" s="81">
        <v>55</v>
      </c>
      <c r="G43" s="34">
        <f>IF(F58=0, "-", F43/F58)</f>
        <v>3.3804548248309772E-2</v>
      </c>
      <c r="H43" s="65">
        <v>33</v>
      </c>
      <c r="I43" s="9">
        <f>IF(H58=0, "-", H43/H58)</f>
        <v>2.4390243902439025E-2</v>
      </c>
      <c r="J43" s="8">
        <f t="shared" si="4"/>
        <v>-0.22222222222222221</v>
      </c>
      <c r="K43" s="9">
        <f t="shared" si="5"/>
        <v>0.66666666666666663</v>
      </c>
    </row>
    <row r="44" spans="1:11" x14ac:dyDescent="0.2">
      <c r="A44" s="7" t="s">
        <v>582</v>
      </c>
      <c r="B44" s="65">
        <v>16</v>
      </c>
      <c r="C44" s="34">
        <f>IF(B58=0, "-", B44/B58)</f>
        <v>4.7619047619047616E-2</v>
      </c>
      <c r="D44" s="65">
        <v>10</v>
      </c>
      <c r="E44" s="9">
        <f>IF(D58=0, "-", D44/D58)</f>
        <v>3.3333333333333333E-2</v>
      </c>
      <c r="F44" s="81">
        <v>66</v>
      </c>
      <c r="G44" s="34">
        <f>IF(F58=0, "-", F44/F58)</f>
        <v>4.0565457897971724E-2</v>
      </c>
      <c r="H44" s="65">
        <v>34</v>
      </c>
      <c r="I44" s="9">
        <f>IF(H58=0, "-", H44/H58)</f>
        <v>2.5129342202512936E-2</v>
      </c>
      <c r="J44" s="8">
        <f t="shared" si="4"/>
        <v>0.6</v>
      </c>
      <c r="K44" s="9">
        <f t="shared" si="5"/>
        <v>0.94117647058823528</v>
      </c>
    </row>
    <row r="45" spans="1:11" x14ac:dyDescent="0.2">
      <c r="A45" s="7" t="s">
        <v>583</v>
      </c>
      <c r="B45" s="65">
        <v>17</v>
      </c>
      <c r="C45" s="34">
        <f>IF(B58=0, "-", B45/B58)</f>
        <v>5.0595238095238096E-2</v>
      </c>
      <c r="D45" s="65">
        <v>14</v>
      </c>
      <c r="E45" s="9">
        <f>IF(D58=0, "-", D45/D58)</f>
        <v>4.6666666666666669E-2</v>
      </c>
      <c r="F45" s="81">
        <v>74</v>
      </c>
      <c r="G45" s="34">
        <f>IF(F58=0, "-", F45/F58)</f>
        <v>4.5482483097725873E-2</v>
      </c>
      <c r="H45" s="65">
        <v>48</v>
      </c>
      <c r="I45" s="9">
        <f>IF(H58=0, "-", H45/H58)</f>
        <v>3.5476718403547672E-2</v>
      </c>
      <c r="J45" s="8">
        <f t="shared" si="4"/>
        <v>0.21428571428571427</v>
      </c>
      <c r="K45" s="9">
        <f t="shared" si="5"/>
        <v>0.54166666666666663</v>
      </c>
    </row>
    <row r="46" spans="1:11" x14ac:dyDescent="0.2">
      <c r="A46" s="7" t="s">
        <v>56</v>
      </c>
      <c r="B46" s="65">
        <v>0</v>
      </c>
      <c r="C46" s="34">
        <f>IF(B58=0, "-", B46/B58)</f>
        <v>0</v>
      </c>
      <c r="D46" s="65">
        <v>0</v>
      </c>
      <c r="E46" s="9">
        <f>IF(D58=0, "-", D46/D58)</f>
        <v>0</v>
      </c>
      <c r="F46" s="81">
        <v>3</v>
      </c>
      <c r="G46" s="34">
        <f>IF(F58=0, "-", F46/F58)</f>
        <v>1.8438844499078057E-3</v>
      </c>
      <c r="H46" s="65">
        <v>14</v>
      </c>
      <c r="I46" s="9">
        <f>IF(H58=0, "-", H46/H58)</f>
        <v>1.0347376201034738E-2</v>
      </c>
      <c r="J46" s="8" t="str">
        <f t="shared" si="4"/>
        <v>-</v>
      </c>
      <c r="K46" s="9">
        <f t="shared" si="5"/>
        <v>-0.7857142857142857</v>
      </c>
    </row>
    <row r="47" spans="1:11" x14ac:dyDescent="0.2">
      <c r="A47" s="7" t="s">
        <v>584</v>
      </c>
      <c r="B47" s="65">
        <v>12</v>
      </c>
      <c r="C47" s="34">
        <f>IF(B58=0, "-", B47/B58)</f>
        <v>3.5714285714285712E-2</v>
      </c>
      <c r="D47" s="65">
        <v>16</v>
      </c>
      <c r="E47" s="9">
        <f>IF(D58=0, "-", D47/D58)</f>
        <v>5.3333333333333337E-2</v>
      </c>
      <c r="F47" s="81">
        <v>85</v>
      </c>
      <c r="G47" s="34">
        <f>IF(F58=0, "-", F47/F58)</f>
        <v>5.2243392747387832E-2</v>
      </c>
      <c r="H47" s="65">
        <v>105</v>
      </c>
      <c r="I47" s="9">
        <f>IF(H58=0, "-", H47/H58)</f>
        <v>7.7605321507760533E-2</v>
      </c>
      <c r="J47" s="8">
        <f t="shared" si="4"/>
        <v>-0.25</v>
      </c>
      <c r="K47" s="9">
        <f t="shared" si="5"/>
        <v>-0.19047619047619047</v>
      </c>
    </row>
    <row r="48" spans="1:11" x14ac:dyDescent="0.2">
      <c r="A48" s="7" t="s">
        <v>585</v>
      </c>
      <c r="B48" s="65">
        <v>17</v>
      </c>
      <c r="C48" s="34">
        <f>IF(B58=0, "-", B48/B58)</f>
        <v>5.0595238095238096E-2</v>
      </c>
      <c r="D48" s="65">
        <v>3</v>
      </c>
      <c r="E48" s="9">
        <f>IF(D58=0, "-", D48/D58)</f>
        <v>0.01</v>
      </c>
      <c r="F48" s="81">
        <v>38</v>
      </c>
      <c r="G48" s="34">
        <f>IF(F58=0, "-", F48/F58)</f>
        <v>2.3355869698832205E-2</v>
      </c>
      <c r="H48" s="65">
        <v>46</v>
      </c>
      <c r="I48" s="9">
        <f>IF(H58=0, "-", H48/H58)</f>
        <v>3.399852180339985E-2</v>
      </c>
      <c r="J48" s="8">
        <f t="shared" si="4"/>
        <v>4.666666666666667</v>
      </c>
      <c r="K48" s="9">
        <f t="shared" si="5"/>
        <v>-0.17391304347826086</v>
      </c>
    </row>
    <row r="49" spans="1:11" x14ac:dyDescent="0.2">
      <c r="A49" s="7" t="s">
        <v>63</v>
      </c>
      <c r="B49" s="65">
        <v>91</v>
      </c>
      <c r="C49" s="34">
        <f>IF(B58=0, "-", B49/B58)</f>
        <v>0.27083333333333331</v>
      </c>
      <c r="D49" s="65">
        <v>65</v>
      </c>
      <c r="E49" s="9">
        <f>IF(D58=0, "-", D49/D58)</f>
        <v>0.21666666666666667</v>
      </c>
      <c r="F49" s="81">
        <v>339</v>
      </c>
      <c r="G49" s="34">
        <f>IF(F58=0, "-", F49/F58)</f>
        <v>0.20835894283958206</v>
      </c>
      <c r="H49" s="65">
        <v>259</v>
      </c>
      <c r="I49" s="9">
        <f>IF(H58=0, "-", H49/H58)</f>
        <v>0.19142645971914266</v>
      </c>
      <c r="J49" s="8">
        <f t="shared" si="4"/>
        <v>0.4</v>
      </c>
      <c r="K49" s="9">
        <f t="shared" si="5"/>
        <v>0.30888030888030887</v>
      </c>
    </row>
    <row r="50" spans="1:11" x14ac:dyDescent="0.2">
      <c r="A50" s="7" t="s">
        <v>586</v>
      </c>
      <c r="B50" s="65">
        <v>15</v>
      </c>
      <c r="C50" s="34">
        <f>IF(B58=0, "-", B50/B58)</f>
        <v>4.4642857142857144E-2</v>
      </c>
      <c r="D50" s="65">
        <v>20</v>
      </c>
      <c r="E50" s="9">
        <f>IF(D58=0, "-", D50/D58)</f>
        <v>6.6666666666666666E-2</v>
      </c>
      <c r="F50" s="81">
        <v>64</v>
      </c>
      <c r="G50" s="34">
        <f>IF(F58=0, "-", F50/F58)</f>
        <v>3.9336201598033187E-2</v>
      </c>
      <c r="H50" s="65">
        <v>102</v>
      </c>
      <c r="I50" s="9">
        <f>IF(H58=0, "-", H50/H58)</f>
        <v>7.5388026607538808E-2</v>
      </c>
      <c r="J50" s="8">
        <f t="shared" si="4"/>
        <v>-0.25</v>
      </c>
      <c r="K50" s="9">
        <f t="shared" si="5"/>
        <v>-0.37254901960784315</v>
      </c>
    </row>
    <row r="51" spans="1:11" x14ac:dyDescent="0.2">
      <c r="A51" s="7" t="s">
        <v>587</v>
      </c>
      <c r="B51" s="65">
        <v>0</v>
      </c>
      <c r="C51" s="34">
        <f>IF(B58=0, "-", B51/B58)</f>
        <v>0</v>
      </c>
      <c r="D51" s="65">
        <v>6</v>
      </c>
      <c r="E51" s="9">
        <f>IF(D58=0, "-", D51/D58)</f>
        <v>0.02</v>
      </c>
      <c r="F51" s="81">
        <v>12</v>
      </c>
      <c r="G51" s="34">
        <f>IF(F58=0, "-", F51/F58)</f>
        <v>7.3755377996312229E-3</v>
      </c>
      <c r="H51" s="65">
        <v>15</v>
      </c>
      <c r="I51" s="9">
        <f>IF(H58=0, "-", H51/H58)</f>
        <v>1.1086474501108648E-2</v>
      </c>
      <c r="J51" s="8">
        <f t="shared" si="4"/>
        <v>-1</v>
      </c>
      <c r="K51" s="9">
        <f t="shared" si="5"/>
        <v>-0.2</v>
      </c>
    </row>
    <row r="52" spans="1:11" x14ac:dyDescent="0.2">
      <c r="A52" s="7" t="s">
        <v>588</v>
      </c>
      <c r="B52" s="65">
        <v>35</v>
      </c>
      <c r="C52" s="34">
        <f>IF(B58=0, "-", B52/B58)</f>
        <v>0.10416666666666667</v>
      </c>
      <c r="D52" s="65">
        <v>22</v>
      </c>
      <c r="E52" s="9">
        <f>IF(D58=0, "-", D52/D58)</f>
        <v>7.3333333333333334E-2</v>
      </c>
      <c r="F52" s="81">
        <v>242</v>
      </c>
      <c r="G52" s="34">
        <f>IF(F58=0, "-", F52/F58)</f>
        <v>0.14874001229256301</v>
      </c>
      <c r="H52" s="65">
        <v>120</v>
      </c>
      <c r="I52" s="9">
        <f>IF(H58=0, "-", H52/H58)</f>
        <v>8.8691796008869186E-2</v>
      </c>
      <c r="J52" s="8">
        <f t="shared" si="4"/>
        <v>0.59090909090909094</v>
      </c>
      <c r="K52" s="9">
        <f t="shared" si="5"/>
        <v>1.0166666666666666</v>
      </c>
    </row>
    <row r="53" spans="1:11" x14ac:dyDescent="0.2">
      <c r="A53" s="7" t="s">
        <v>589</v>
      </c>
      <c r="B53" s="65">
        <v>29</v>
      </c>
      <c r="C53" s="34">
        <f>IF(B58=0, "-", B53/B58)</f>
        <v>8.6309523809523808E-2</v>
      </c>
      <c r="D53" s="65">
        <v>21</v>
      </c>
      <c r="E53" s="9">
        <f>IF(D58=0, "-", D53/D58)</f>
        <v>7.0000000000000007E-2</v>
      </c>
      <c r="F53" s="81">
        <v>186</v>
      </c>
      <c r="G53" s="34">
        <f>IF(F58=0, "-", F53/F58)</f>
        <v>0.11432083589428396</v>
      </c>
      <c r="H53" s="65">
        <v>107</v>
      </c>
      <c r="I53" s="9">
        <f>IF(H58=0, "-", H53/H58)</f>
        <v>7.9083518107908354E-2</v>
      </c>
      <c r="J53" s="8">
        <f t="shared" si="4"/>
        <v>0.38095238095238093</v>
      </c>
      <c r="K53" s="9">
        <f t="shared" si="5"/>
        <v>0.73831775700934577</v>
      </c>
    </row>
    <row r="54" spans="1:11" x14ac:dyDescent="0.2">
      <c r="A54" s="7" t="s">
        <v>590</v>
      </c>
      <c r="B54" s="65">
        <v>10</v>
      </c>
      <c r="C54" s="34">
        <f>IF(B58=0, "-", B54/B58)</f>
        <v>2.976190476190476E-2</v>
      </c>
      <c r="D54" s="65">
        <v>14</v>
      </c>
      <c r="E54" s="9">
        <f>IF(D58=0, "-", D54/D58)</f>
        <v>4.6666666666666669E-2</v>
      </c>
      <c r="F54" s="81">
        <v>82</v>
      </c>
      <c r="G54" s="34">
        <f>IF(F58=0, "-", F54/F58)</f>
        <v>5.0399508297480022E-2</v>
      </c>
      <c r="H54" s="65">
        <v>64</v>
      </c>
      <c r="I54" s="9">
        <f>IF(H58=0, "-", H54/H58)</f>
        <v>4.7302291204730229E-2</v>
      </c>
      <c r="J54" s="8">
        <f t="shared" si="4"/>
        <v>-0.2857142857142857</v>
      </c>
      <c r="K54" s="9">
        <f t="shared" si="5"/>
        <v>0.28125</v>
      </c>
    </row>
    <row r="55" spans="1:11" x14ac:dyDescent="0.2">
      <c r="A55" s="7" t="s">
        <v>591</v>
      </c>
      <c r="B55" s="65">
        <v>55</v>
      </c>
      <c r="C55" s="34">
        <f>IF(B58=0, "-", B55/B58)</f>
        <v>0.16369047619047619</v>
      </c>
      <c r="D55" s="65">
        <v>73</v>
      </c>
      <c r="E55" s="9">
        <f>IF(D58=0, "-", D55/D58)</f>
        <v>0.24333333333333335</v>
      </c>
      <c r="F55" s="81">
        <v>270</v>
      </c>
      <c r="G55" s="34">
        <f>IF(F58=0, "-", F55/F58)</f>
        <v>0.16594960049170251</v>
      </c>
      <c r="H55" s="65">
        <v>290</v>
      </c>
      <c r="I55" s="9">
        <f>IF(H58=0, "-", H55/H58)</f>
        <v>0.21433850702143384</v>
      </c>
      <c r="J55" s="8">
        <f t="shared" si="4"/>
        <v>-0.24657534246575341</v>
      </c>
      <c r="K55" s="9">
        <f t="shared" si="5"/>
        <v>-6.8965517241379309E-2</v>
      </c>
    </row>
    <row r="56" spans="1:11" x14ac:dyDescent="0.2">
      <c r="A56" s="7" t="s">
        <v>592</v>
      </c>
      <c r="B56" s="65">
        <v>1</v>
      </c>
      <c r="C56" s="34">
        <f>IF(B58=0, "-", B56/B58)</f>
        <v>2.976190476190476E-3</v>
      </c>
      <c r="D56" s="65">
        <v>4</v>
      </c>
      <c r="E56" s="9">
        <f>IF(D58=0, "-", D56/D58)</f>
        <v>1.3333333333333334E-2</v>
      </c>
      <c r="F56" s="81">
        <v>19</v>
      </c>
      <c r="G56" s="34">
        <f>IF(F58=0, "-", F56/F58)</f>
        <v>1.1677934849416103E-2</v>
      </c>
      <c r="H56" s="65">
        <v>20</v>
      </c>
      <c r="I56" s="9">
        <f>IF(H58=0, "-", H56/H58)</f>
        <v>1.4781966001478197E-2</v>
      </c>
      <c r="J56" s="8">
        <f t="shared" si="4"/>
        <v>-0.75</v>
      </c>
      <c r="K56" s="9">
        <f t="shared" si="5"/>
        <v>-0.05</v>
      </c>
    </row>
    <row r="57" spans="1:11" x14ac:dyDescent="0.2">
      <c r="A57" s="2"/>
      <c r="B57" s="68"/>
      <c r="C57" s="33"/>
      <c r="D57" s="68"/>
      <c r="E57" s="6"/>
      <c r="F57" s="82"/>
      <c r="G57" s="33"/>
      <c r="H57" s="68"/>
      <c r="I57" s="6"/>
      <c r="J57" s="5"/>
      <c r="K57" s="6"/>
    </row>
    <row r="58" spans="1:11" s="43" customFormat="1" x14ac:dyDescent="0.2">
      <c r="A58" s="162" t="s">
        <v>643</v>
      </c>
      <c r="B58" s="71">
        <f>SUM(B41:B57)</f>
        <v>336</v>
      </c>
      <c r="C58" s="40">
        <f>B58/29332</f>
        <v>1.1455066139369972E-2</v>
      </c>
      <c r="D58" s="71">
        <f>SUM(D41:D57)</f>
        <v>300</v>
      </c>
      <c r="E58" s="41">
        <f>D58/29302</f>
        <v>1.0238208995972971E-2</v>
      </c>
      <c r="F58" s="77">
        <f>SUM(F41:F57)</f>
        <v>1627</v>
      </c>
      <c r="G58" s="42">
        <f>F58/146231</f>
        <v>1.1126231783958258E-2</v>
      </c>
      <c r="H58" s="71">
        <f>SUM(H41:H57)</f>
        <v>1353</v>
      </c>
      <c r="I58" s="41">
        <f>H58/119606</f>
        <v>1.1312141531361303E-2</v>
      </c>
      <c r="J58" s="37">
        <f>IF(D58=0, "-", IF((B58-D58)/D58&lt;10, (B58-D58)/D58, "&gt;999%"))</f>
        <v>0.12</v>
      </c>
      <c r="K58" s="38">
        <f>IF(H58=0, "-", IF((F58-H58)/H58&lt;10, (F58-H58)/H58, "&gt;999%"))</f>
        <v>0.20251293422025129</v>
      </c>
    </row>
    <row r="59" spans="1:11" x14ac:dyDescent="0.2">
      <c r="B59" s="83"/>
      <c r="D59" s="83"/>
      <c r="F59" s="83"/>
      <c r="H59" s="83"/>
    </row>
    <row r="60" spans="1:11" x14ac:dyDescent="0.2">
      <c r="A60" s="27" t="s">
        <v>642</v>
      </c>
      <c r="B60" s="71">
        <v>1236</v>
      </c>
      <c r="C60" s="40">
        <f>B60/29332</f>
        <v>4.2138279012682398E-2</v>
      </c>
      <c r="D60" s="71">
        <v>1203</v>
      </c>
      <c r="E60" s="41">
        <f>D60/29302</f>
        <v>4.1055218073851617E-2</v>
      </c>
      <c r="F60" s="77">
        <v>5509</v>
      </c>
      <c r="G60" s="42">
        <f>F60/146231</f>
        <v>3.7673270373586996E-2</v>
      </c>
      <c r="H60" s="71">
        <v>4369</v>
      </c>
      <c r="I60" s="41">
        <f>H60/119606</f>
        <v>3.6528267812651539E-2</v>
      </c>
      <c r="J60" s="37">
        <f>IF(D60=0, "-", IF((B60-D60)/D60&lt;10, (B60-D60)/D60, "&gt;999%"))</f>
        <v>2.7431421446384038E-2</v>
      </c>
      <c r="K60" s="38">
        <f>IF(H60=0, "-", IF((F60-H60)/H60&lt;10, (F60-H60)/H60, "&gt;999%"))</f>
        <v>0.26092927443350883</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60"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2"/>
  <sheetViews>
    <sheetView tabSelected="1" zoomScaleNormal="100" workbookViewId="0">
      <selection activeCell="M1" sqref="M1"/>
    </sheetView>
  </sheetViews>
  <sheetFormatPr defaultRowHeight="12.75" x14ac:dyDescent="0.2"/>
  <cols>
    <col min="1" max="1" width="26.42578125" bestFit="1" customWidth="1"/>
    <col min="2" max="11" width="8.42578125" customWidth="1"/>
  </cols>
  <sheetData>
    <row r="1" spans="1:11" s="52" customFormat="1" ht="20.25" x14ac:dyDescent="0.3">
      <c r="A1" s="4" t="s">
        <v>10</v>
      </c>
      <c r="B1" s="198" t="s">
        <v>649</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40</v>
      </c>
      <c r="B7" s="65">
        <v>23</v>
      </c>
      <c r="C7" s="39">
        <f>IF(B32=0, "-", B7/B32)</f>
        <v>1.8608414239482202E-2</v>
      </c>
      <c r="D7" s="65">
        <v>26</v>
      </c>
      <c r="E7" s="21">
        <f>IF(D32=0, "-", D7/D32)</f>
        <v>2.1612635078969242E-2</v>
      </c>
      <c r="F7" s="81">
        <v>90</v>
      </c>
      <c r="G7" s="39">
        <f>IF(F32=0, "-", F7/F32)</f>
        <v>1.6336903249228533E-2</v>
      </c>
      <c r="H7" s="65">
        <v>93</v>
      </c>
      <c r="I7" s="21">
        <f>IF(H32=0, "-", H7/H32)</f>
        <v>2.1286335545891509E-2</v>
      </c>
      <c r="J7" s="20">
        <f t="shared" ref="J7:J30" si="0">IF(D7=0, "-", IF((B7-D7)/D7&lt;10, (B7-D7)/D7, "&gt;999%"))</f>
        <v>-0.11538461538461539</v>
      </c>
      <c r="K7" s="21">
        <f t="shared" ref="K7:K30" si="1">IF(H7=0, "-", IF((F7-H7)/H7&lt;10, (F7-H7)/H7, "&gt;999%"))</f>
        <v>-3.2258064516129031E-2</v>
      </c>
    </row>
    <row r="8" spans="1:11" x14ac:dyDescent="0.2">
      <c r="A8" s="7" t="s">
        <v>41</v>
      </c>
      <c r="B8" s="65">
        <v>10</v>
      </c>
      <c r="C8" s="39">
        <f>IF(B32=0, "-", B8/B32)</f>
        <v>8.0906148867313909E-3</v>
      </c>
      <c r="D8" s="65">
        <v>0</v>
      </c>
      <c r="E8" s="21">
        <f>IF(D32=0, "-", D8/D32)</f>
        <v>0</v>
      </c>
      <c r="F8" s="81">
        <v>11</v>
      </c>
      <c r="G8" s="39">
        <f>IF(F32=0, "-", F8/F32)</f>
        <v>1.9967326193501543E-3</v>
      </c>
      <c r="H8" s="65">
        <v>9</v>
      </c>
      <c r="I8" s="21">
        <f>IF(H32=0, "-", H8/H32)</f>
        <v>2.059967956054017E-3</v>
      </c>
      <c r="J8" s="20" t="str">
        <f t="shared" si="0"/>
        <v>-</v>
      </c>
      <c r="K8" s="21">
        <f t="shared" si="1"/>
        <v>0.22222222222222221</v>
      </c>
    </row>
    <row r="9" spans="1:11" x14ac:dyDescent="0.2">
      <c r="A9" s="7" t="s">
        <v>44</v>
      </c>
      <c r="B9" s="65">
        <v>16</v>
      </c>
      <c r="C9" s="39">
        <f>IF(B32=0, "-", B9/B32)</f>
        <v>1.2944983818770227E-2</v>
      </c>
      <c r="D9" s="65">
        <v>26</v>
      </c>
      <c r="E9" s="21">
        <f>IF(D32=0, "-", D9/D32)</f>
        <v>2.1612635078969242E-2</v>
      </c>
      <c r="F9" s="81">
        <v>137</v>
      </c>
      <c r="G9" s="39">
        <f>IF(F32=0, "-", F9/F32)</f>
        <v>2.4868397168270103E-2</v>
      </c>
      <c r="H9" s="65">
        <v>89</v>
      </c>
      <c r="I9" s="21">
        <f>IF(H32=0, "-", H9/H32)</f>
        <v>2.0370794232089724E-2</v>
      </c>
      <c r="J9" s="20">
        <f t="shared" si="0"/>
        <v>-0.38461538461538464</v>
      </c>
      <c r="K9" s="21">
        <f t="shared" si="1"/>
        <v>0.5393258426966292</v>
      </c>
    </row>
    <row r="10" spans="1:11" x14ac:dyDescent="0.2">
      <c r="A10" s="7" t="s">
        <v>45</v>
      </c>
      <c r="B10" s="65">
        <v>56</v>
      </c>
      <c r="C10" s="39">
        <f>IF(B32=0, "-", B10/B32)</f>
        <v>4.5307443365695796E-2</v>
      </c>
      <c r="D10" s="65">
        <v>73</v>
      </c>
      <c r="E10" s="21">
        <f>IF(D32=0, "-", D10/D32)</f>
        <v>6.0681629260182876E-2</v>
      </c>
      <c r="F10" s="81">
        <v>405</v>
      </c>
      <c r="G10" s="39">
        <f>IF(F32=0, "-", F10/F32)</f>
        <v>7.3516064621528404E-2</v>
      </c>
      <c r="H10" s="65">
        <v>218</v>
      </c>
      <c r="I10" s="21">
        <f>IF(H32=0, "-", H10/H32)</f>
        <v>4.9897001602197302E-2</v>
      </c>
      <c r="J10" s="20">
        <f t="shared" si="0"/>
        <v>-0.23287671232876711</v>
      </c>
      <c r="K10" s="21">
        <f t="shared" si="1"/>
        <v>0.85779816513761464</v>
      </c>
    </row>
    <row r="11" spans="1:11" x14ac:dyDescent="0.2">
      <c r="A11" s="7" t="s">
        <v>46</v>
      </c>
      <c r="B11" s="65">
        <v>7</v>
      </c>
      <c r="C11" s="39">
        <f>IF(B32=0, "-", B11/B32)</f>
        <v>5.6634304207119745E-3</v>
      </c>
      <c r="D11" s="65">
        <v>9</v>
      </c>
      <c r="E11" s="21">
        <f>IF(D32=0, "-", D11/D32)</f>
        <v>7.481296758104738E-3</v>
      </c>
      <c r="F11" s="81">
        <v>55</v>
      </c>
      <c r="G11" s="39">
        <f>IF(F32=0, "-", F11/F32)</f>
        <v>9.9836630967507708E-3</v>
      </c>
      <c r="H11" s="65">
        <v>33</v>
      </c>
      <c r="I11" s="21">
        <f>IF(H32=0, "-", H11/H32)</f>
        <v>7.5532158388647288E-3</v>
      </c>
      <c r="J11" s="20">
        <f t="shared" si="0"/>
        <v>-0.22222222222222221</v>
      </c>
      <c r="K11" s="21">
        <f t="shared" si="1"/>
        <v>0.66666666666666663</v>
      </c>
    </row>
    <row r="12" spans="1:11" x14ac:dyDescent="0.2">
      <c r="A12" s="7" t="s">
        <v>47</v>
      </c>
      <c r="B12" s="65">
        <v>132</v>
      </c>
      <c r="C12" s="39">
        <f>IF(B32=0, "-", B12/B32)</f>
        <v>0.10679611650485436</v>
      </c>
      <c r="D12" s="65">
        <v>105</v>
      </c>
      <c r="E12" s="21">
        <f>IF(D32=0, "-", D12/D32)</f>
        <v>8.7281795511221949E-2</v>
      </c>
      <c r="F12" s="81">
        <v>502</v>
      </c>
      <c r="G12" s="39">
        <f>IF(F32=0, "-", F12/F32)</f>
        <v>9.1123615901252494E-2</v>
      </c>
      <c r="H12" s="65">
        <v>374</v>
      </c>
      <c r="I12" s="21">
        <f>IF(H32=0, "-", H12/H32)</f>
        <v>8.5603112840466927E-2</v>
      </c>
      <c r="J12" s="20">
        <f t="shared" si="0"/>
        <v>0.25714285714285712</v>
      </c>
      <c r="K12" s="21">
        <f t="shared" si="1"/>
        <v>0.34224598930481281</v>
      </c>
    </row>
    <row r="13" spans="1:11" x14ac:dyDescent="0.2">
      <c r="A13" s="7" t="s">
        <v>50</v>
      </c>
      <c r="B13" s="65">
        <v>144</v>
      </c>
      <c r="C13" s="39">
        <f>IF(B32=0, "-", B13/B32)</f>
        <v>0.11650485436893204</v>
      </c>
      <c r="D13" s="65">
        <v>151</v>
      </c>
      <c r="E13" s="21">
        <f>IF(D32=0, "-", D13/D32)</f>
        <v>0.12551953449709061</v>
      </c>
      <c r="F13" s="81">
        <v>677</v>
      </c>
      <c r="G13" s="39">
        <f>IF(F32=0, "-", F13/F32)</f>
        <v>0.12288981666364131</v>
      </c>
      <c r="H13" s="65">
        <v>572</v>
      </c>
      <c r="I13" s="21">
        <f>IF(H32=0, "-", H13/H32)</f>
        <v>0.13092240787365531</v>
      </c>
      <c r="J13" s="20">
        <f t="shared" si="0"/>
        <v>-4.6357615894039736E-2</v>
      </c>
      <c r="K13" s="21">
        <f t="shared" si="1"/>
        <v>0.18356643356643357</v>
      </c>
    </row>
    <row r="14" spans="1:11" x14ac:dyDescent="0.2">
      <c r="A14" s="7" t="s">
        <v>54</v>
      </c>
      <c r="B14" s="65">
        <v>1</v>
      </c>
      <c r="C14" s="39">
        <f>IF(B32=0, "-", B14/B32)</f>
        <v>8.090614886731392E-4</v>
      </c>
      <c r="D14" s="65">
        <v>2</v>
      </c>
      <c r="E14" s="21">
        <f>IF(D32=0, "-", D14/D32)</f>
        <v>1.6625103906899418E-3</v>
      </c>
      <c r="F14" s="81">
        <v>8</v>
      </c>
      <c r="G14" s="39">
        <f>IF(F32=0, "-", F14/F32)</f>
        <v>1.4521691777092032E-3</v>
      </c>
      <c r="H14" s="65">
        <v>4</v>
      </c>
      <c r="I14" s="21">
        <f>IF(H32=0, "-", H14/H32)</f>
        <v>9.1554131380178531E-4</v>
      </c>
      <c r="J14" s="20">
        <f t="shared" si="0"/>
        <v>-0.5</v>
      </c>
      <c r="K14" s="21">
        <f t="shared" si="1"/>
        <v>1</v>
      </c>
    </row>
    <row r="15" spans="1:11" x14ac:dyDescent="0.2">
      <c r="A15" s="7" t="s">
        <v>56</v>
      </c>
      <c r="B15" s="65">
        <v>0</v>
      </c>
      <c r="C15" s="39">
        <f>IF(B32=0, "-", B15/B32)</f>
        <v>0</v>
      </c>
      <c r="D15" s="65">
        <v>0</v>
      </c>
      <c r="E15" s="21">
        <f>IF(D32=0, "-", D15/D32)</f>
        <v>0</v>
      </c>
      <c r="F15" s="81">
        <v>3</v>
      </c>
      <c r="G15" s="39">
        <f>IF(F32=0, "-", F15/F32)</f>
        <v>5.4456344164095121E-4</v>
      </c>
      <c r="H15" s="65">
        <v>14</v>
      </c>
      <c r="I15" s="21">
        <f>IF(H32=0, "-", H15/H32)</f>
        <v>3.2043945983062485E-3</v>
      </c>
      <c r="J15" s="20" t="str">
        <f t="shared" si="0"/>
        <v>-</v>
      </c>
      <c r="K15" s="21">
        <f t="shared" si="1"/>
        <v>-0.7857142857142857</v>
      </c>
    </row>
    <row r="16" spans="1:11" x14ac:dyDescent="0.2">
      <c r="A16" s="7" t="s">
        <v>57</v>
      </c>
      <c r="B16" s="65">
        <v>198</v>
      </c>
      <c r="C16" s="39">
        <f>IF(B32=0, "-", B16/B32)</f>
        <v>0.16019417475728157</v>
      </c>
      <c r="D16" s="65">
        <v>247</v>
      </c>
      <c r="E16" s="21">
        <f>IF(D32=0, "-", D16/D32)</f>
        <v>0.20532003325020781</v>
      </c>
      <c r="F16" s="81">
        <v>937</v>
      </c>
      <c r="G16" s="39">
        <f>IF(F32=0, "-", F16/F32)</f>
        <v>0.17008531493919041</v>
      </c>
      <c r="H16" s="65">
        <v>797</v>
      </c>
      <c r="I16" s="21">
        <f>IF(H32=0, "-", H16/H32)</f>
        <v>0.18242160677500571</v>
      </c>
      <c r="J16" s="20">
        <f t="shared" si="0"/>
        <v>-0.19838056680161945</v>
      </c>
      <c r="K16" s="21">
        <f t="shared" si="1"/>
        <v>0.17565872020075282</v>
      </c>
    </row>
    <row r="17" spans="1:11" x14ac:dyDescent="0.2">
      <c r="A17" s="7" t="s">
        <v>60</v>
      </c>
      <c r="B17" s="65">
        <v>89</v>
      </c>
      <c r="C17" s="39">
        <f>IF(B32=0, "-", B17/B32)</f>
        <v>7.200647249190939E-2</v>
      </c>
      <c r="D17" s="65">
        <v>60</v>
      </c>
      <c r="E17" s="21">
        <f>IF(D32=0, "-", D17/D32)</f>
        <v>4.9875311720698257E-2</v>
      </c>
      <c r="F17" s="81">
        <v>262</v>
      </c>
      <c r="G17" s="39">
        <f>IF(F32=0, "-", F17/F32)</f>
        <v>4.7558540569976403E-2</v>
      </c>
      <c r="H17" s="65">
        <v>241</v>
      </c>
      <c r="I17" s="21">
        <f>IF(H32=0, "-", H17/H32)</f>
        <v>5.5161364156557563E-2</v>
      </c>
      <c r="J17" s="20">
        <f t="shared" si="0"/>
        <v>0.48333333333333334</v>
      </c>
      <c r="K17" s="21">
        <f t="shared" si="1"/>
        <v>8.7136929460580909E-2</v>
      </c>
    </row>
    <row r="18" spans="1:11" x14ac:dyDescent="0.2">
      <c r="A18" s="7" t="s">
        <v>63</v>
      </c>
      <c r="B18" s="65">
        <v>91</v>
      </c>
      <c r="C18" s="39">
        <f>IF(B32=0, "-", B18/B32)</f>
        <v>7.3624595469255663E-2</v>
      </c>
      <c r="D18" s="65">
        <v>65</v>
      </c>
      <c r="E18" s="21">
        <f>IF(D32=0, "-", D18/D32)</f>
        <v>5.4031587697423111E-2</v>
      </c>
      <c r="F18" s="81">
        <v>339</v>
      </c>
      <c r="G18" s="39">
        <f>IF(F32=0, "-", F18/F32)</f>
        <v>6.1535668905427485E-2</v>
      </c>
      <c r="H18" s="65">
        <v>259</v>
      </c>
      <c r="I18" s="21">
        <f>IF(H32=0, "-", H18/H32)</f>
        <v>5.9281300068665596E-2</v>
      </c>
      <c r="J18" s="20">
        <f t="shared" si="0"/>
        <v>0.4</v>
      </c>
      <c r="K18" s="21">
        <f t="shared" si="1"/>
        <v>0.30888030888030887</v>
      </c>
    </row>
    <row r="19" spans="1:11" x14ac:dyDescent="0.2">
      <c r="A19" s="7" t="s">
        <v>67</v>
      </c>
      <c r="B19" s="65">
        <v>60</v>
      </c>
      <c r="C19" s="39">
        <f>IF(B32=0, "-", B19/B32)</f>
        <v>4.8543689320388349E-2</v>
      </c>
      <c r="D19" s="65">
        <v>0</v>
      </c>
      <c r="E19" s="21">
        <f>IF(D32=0, "-", D19/D32)</f>
        <v>0</v>
      </c>
      <c r="F19" s="81">
        <v>173</v>
      </c>
      <c r="G19" s="39">
        <f>IF(F32=0, "-", F19/F32)</f>
        <v>3.1403158467961517E-2</v>
      </c>
      <c r="H19" s="65">
        <v>0</v>
      </c>
      <c r="I19" s="21">
        <f>IF(H32=0, "-", H19/H32)</f>
        <v>0</v>
      </c>
      <c r="J19" s="20" t="str">
        <f t="shared" si="0"/>
        <v>-</v>
      </c>
      <c r="K19" s="21" t="str">
        <f t="shared" si="1"/>
        <v>-</v>
      </c>
    </row>
    <row r="20" spans="1:11" x14ac:dyDescent="0.2">
      <c r="A20" s="7" t="s">
        <v>70</v>
      </c>
      <c r="B20" s="65">
        <v>15</v>
      </c>
      <c r="C20" s="39">
        <f>IF(B32=0, "-", B20/B32)</f>
        <v>1.2135922330097087E-2</v>
      </c>
      <c r="D20" s="65">
        <v>20</v>
      </c>
      <c r="E20" s="21">
        <f>IF(D32=0, "-", D20/D32)</f>
        <v>1.6625103906899419E-2</v>
      </c>
      <c r="F20" s="81">
        <v>64</v>
      </c>
      <c r="G20" s="39">
        <f>IF(F32=0, "-", F20/F32)</f>
        <v>1.1617353421673625E-2</v>
      </c>
      <c r="H20" s="65">
        <v>102</v>
      </c>
      <c r="I20" s="21">
        <f>IF(H32=0, "-", H20/H32)</f>
        <v>2.3346303501945526E-2</v>
      </c>
      <c r="J20" s="20">
        <f t="shared" si="0"/>
        <v>-0.25</v>
      </c>
      <c r="K20" s="21">
        <f t="shared" si="1"/>
        <v>-0.37254901960784315</v>
      </c>
    </row>
    <row r="21" spans="1:11" x14ac:dyDescent="0.2">
      <c r="A21" s="7" t="s">
        <v>71</v>
      </c>
      <c r="B21" s="65">
        <v>0</v>
      </c>
      <c r="C21" s="39">
        <f>IF(B32=0, "-", B21/B32)</f>
        <v>0</v>
      </c>
      <c r="D21" s="65">
        <v>7</v>
      </c>
      <c r="E21" s="21">
        <f>IF(D32=0, "-", D21/D32)</f>
        <v>5.8187863674147968E-3</v>
      </c>
      <c r="F21" s="81">
        <v>15</v>
      </c>
      <c r="G21" s="39">
        <f>IF(F32=0, "-", F21/F32)</f>
        <v>2.7228172082047557E-3</v>
      </c>
      <c r="H21" s="65">
        <v>23</v>
      </c>
      <c r="I21" s="21">
        <f>IF(H32=0, "-", H21/H32)</f>
        <v>5.2643625543602659E-3</v>
      </c>
      <c r="J21" s="20">
        <f t="shared" si="0"/>
        <v>-1</v>
      </c>
      <c r="K21" s="21">
        <f t="shared" si="1"/>
        <v>-0.34782608695652173</v>
      </c>
    </row>
    <row r="22" spans="1:11" x14ac:dyDescent="0.2">
      <c r="A22" s="7" t="s">
        <v>76</v>
      </c>
      <c r="B22" s="65">
        <v>42</v>
      </c>
      <c r="C22" s="39">
        <f>IF(B32=0, "-", B22/B32)</f>
        <v>3.3980582524271843E-2</v>
      </c>
      <c r="D22" s="65">
        <v>23</v>
      </c>
      <c r="E22" s="21">
        <f>IF(D32=0, "-", D22/D32)</f>
        <v>1.9118869492934332E-2</v>
      </c>
      <c r="F22" s="81">
        <v>253</v>
      </c>
      <c r="G22" s="39">
        <f>IF(F32=0, "-", F22/F32)</f>
        <v>4.592485024505355E-2</v>
      </c>
      <c r="H22" s="65">
        <v>126</v>
      </c>
      <c r="I22" s="21">
        <f>IF(H32=0, "-", H22/H32)</f>
        <v>2.8839551384756239E-2</v>
      </c>
      <c r="J22" s="20">
        <f t="shared" si="0"/>
        <v>0.82608695652173914</v>
      </c>
      <c r="K22" s="21">
        <f t="shared" si="1"/>
        <v>1.0079365079365079</v>
      </c>
    </row>
    <row r="23" spans="1:11" x14ac:dyDescent="0.2">
      <c r="A23" s="7" t="s">
        <v>77</v>
      </c>
      <c r="B23" s="65">
        <v>120</v>
      </c>
      <c r="C23" s="39">
        <f>IF(B32=0, "-", B23/B32)</f>
        <v>9.7087378640776698E-2</v>
      </c>
      <c r="D23" s="65">
        <v>128</v>
      </c>
      <c r="E23" s="21">
        <f>IF(D32=0, "-", D23/D32)</f>
        <v>0.10640066500415628</v>
      </c>
      <c r="F23" s="81">
        <v>593</v>
      </c>
      <c r="G23" s="39">
        <f>IF(F32=0, "-", F23/F32)</f>
        <v>0.10764204029769468</v>
      </c>
      <c r="H23" s="65">
        <v>429</v>
      </c>
      <c r="I23" s="21">
        <f>IF(H32=0, "-", H23/H32)</f>
        <v>9.8191805905241472E-2</v>
      </c>
      <c r="J23" s="20">
        <f t="shared" si="0"/>
        <v>-6.25E-2</v>
      </c>
      <c r="K23" s="21">
        <f t="shared" si="1"/>
        <v>0.38228438228438227</v>
      </c>
    </row>
    <row r="24" spans="1:11" x14ac:dyDescent="0.2">
      <c r="A24" s="7" t="s">
        <v>82</v>
      </c>
      <c r="B24" s="65">
        <v>0</v>
      </c>
      <c r="C24" s="39">
        <f>IF(B32=0, "-", B24/B32)</f>
        <v>0</v>
      </c>
      <c r="D24" s="65">
        <v>0</v>
      </c>
      <c r="E24" s="21">
        <f>IF(D32=0, "-", D24/D32)</f>
        <v>0</v>
      </c>
      <c r="F24" s="81">
        <v>4</v>
      </c>
      <c r="G24" s="39">
        <f>IF(F32=0, "-", F24/F32)</f>
        <v>7.2608458885460158E-4</v>
      </c>
      <c r="H24" s="65">
        <v>2</v>
      </c>
      <c r="I24" s="21">
        <f>IF(H32=0, "-", H24/H32)</f>
        <v>4.5777065690089265E-4</v>
      </c>
      <c r="J24" s="20" t="str">
        <f t="shared" si="0"/>
        <v>-</v>
      </c>
      <c r="K24" s="21">
        <f t="shared" si="1"/>
        <v>1</v>
      </c>
    </row>
    <row r="25" spans="1:11" x14ac:dyDescent="0.2">
      <c r="A25" s="7" t="s">
        <v>85</v>
      </c>
      <c r="B25" s="65">
        <v>94</v>
      </c>
      <c r="C25" s="39">
        <f>IF(B32=0, "-", B25/B32)</f>
        <v>7.605177993527508E-2</v>
      </c>
      <c r="D25" s="65">
        <v>65</v>
      </c>
      <c r="E25" s="21">
        <f>IF(D32=0, "-", D25/D32)</f>
        <v>5.4031587697423111E-2</v>
      </c>
      <c r="F25" s="81">
        <v>234</v>
      </c>
      <c r="G25" s="39">
        <f>IF(F32=0, "-", F25/F32)</f>
        <v>4.247594844799419E-2</v>
      </c>
      <c r="H25" s="65">
        <v>313</v>
      </c>
      <c r="I25" s="21">
        <f>IF(H32=0, "-", H25/H32)</f>
        <v>7.1641107804989695E-2</v>
      </c>
      <c r="J25" s="20">
        <f t="shared" si="0"/>
        <v>0.44615384615384618</v>
      </c>
      <c r="K25" s="21">
        <f t="shared" si="1"/>
        <v>-0.25239616613418531</v>
      </c>
    </row>
    <row r="26" spans="1:11" x14ac:dyDescent="0.2">
      <c r="A26" s="7" t="s">
        <v>87</v>
      </c>
      <c r="B26" s="65">
        <v>29</v>
      </c>
      <c r="C26" s="39">
        <f>IF(B32=0, "-", B26/B32)</f>
        <v>2.3462783171521034E-2</v>
      </c>
      <c r="D26" s="65">
        <v>21</v>
      </c>
      <c r="E26" s="21">
        <f>IF(D32=0, "-", D26/D32)</f>
        <v>1.7456359102244388E-2</v>
      </c>
      <c r="F26" s="81">
        <v>186</v>
      </c>
      <c r="G26" s="39">
        <f>IF(F32=0, "-", F26/F32)</f>
        <v>3.3762933381738976E-2</v>
      </c>
      <c r="H26" s="65">
        <v>107</v>
      </c>
      <c r="I26" s="21">
        <f>IF(H32=0, "-", H26/H32)</f>
        <v>2.4490730144197757E-2</v>
      </c>
      <c r="J26" s="20">
        <f t="shared" si="0"/>
        <v>0.38095238095238093</v>
      </c>
      <c r="K26" s="21">
        <f t="shared" si="1"/>
        <v>0.73831775700934577</v>
      </c>
    </row>
    <row r="27" spans="1:11" x14ac:dyDescent="0.2">
      <c r="A27" s="7" t="s">
        <v>93</v>
      </c>
      <c r="B27" s="65">
        <v>16</v>
      </c>
      <c r="C27" s="39">
        <f>IF(B32=0, "-", B27/B32)</f>
        <v>1.2944983818770227E-2</v>
      </c>
      <c r="D27" s="65">
        <v>22</v>
      </c>
      <c r="E27" s="21">
        <f>IF(D32=0, "-", D27/D32)</f>
        <v>1.828761429758936E-2</v>
      </c>
      <c r="F27" s="81">
        <v>109</v>
      </c>
      <c r="G27" s="39">
        <f>IF(F32=0, "-", F27/F32)</f>
        <v>1.9785805046287894E-2</v>
      </c>
      <c r="H27" s="65">
        <v>88</v>
      </c>
      <c r="I27" s="21">
        <f>IF(H32=0, "-", H27/H32)</f>
        <v>2.0141908903639278E-2</v>
      </c>
      <c r="J27" s="20">
        <f t="shared" si="0"/>
        <v>-0.27272727272727271</v>
      </c>
      <c r="K27" s="21">
        <f t="shared" si="1"/>
        <v>0.23863636363636365</v>
      </c>
    </row>
    <row r="28" spans="1:11" x14ac:dyDescent="0.2">
      <c r="A28" s="7" t="s">
        <v>94</v>
      </c>
      <c r="B28" s="65">
        <v>37</v>
      </c>
      <c r="C28" s="39">
        <f>IF(B32=0, "-", B28/B32)</f>
        <v>2.9935275080906147E-2</v>
      </c>
      <c r="D28" s="65">
        <v>75</v>
      </c>
      <c r="E28" s="21">
        <f>IF(D32=0, "-", D28/D32)</f>
        <v>6.2344139650872821E-2</v>
      </c>
      <c r="F28" s="81">
        <v>160</v>
      </c>
      <c r="G28" s="39">
        <f>IF(F32=0, "-", F28/F32)</f>
        <v>2.9043383554184062E-2</v>
      </c>
      <c r="H28" s="65">
        <v>161</v>
      </c>
      <c r="I28" s="21">
        <f>IF(H32=0, "-", H28/H32)</f>
        <v>3.6850537880521859E-2</v>
      </c>
      <c r="J28" s="20">
        <f t="shared" si="0"/>
        <v>-0.50666666666666671</v>
      </c>
      <c r="K28" s="21">
        <f t="shared" si="1"/>
        <v>-6.2111801242236021E-3</v>
      </c>
    </row>
    <row r="29" spans="1:11" x14ac:dyDescent="0.2">
      <c r="A29" s="7" t="s">
        <v>96</v>
      </c>
      <c r="B29" s="65">
        <v>55</v>
      </c>
      <c r="C29" s="39">
        <f>IF(B32=0, "-", B29/B32)</f>
        <v>4.4498381877022652E-2</v>
      </c>
      <c r="D29" s="65">
        <v>74</v>
      </c>
      <c r="E29" s="21">
        <f>IF(D32=0, "-", D29/D32)</f>
        <v>6.1512884455527848E-2</v>
      </c>
      <c r="F29" s="81">
        <v>273</v>
      </c>
      <c r="G29" s="39">
        <f>IF(F32=0, "-", F29/F32)</f>
        <v>4.9555273189326558E-2</v>
      </c>
      <c r="H29" s="65">
        <v>295</v>
      </c>
      <c r="I29" s="21">
        <f>IF(H32=0, "-", H29/H32)</f>
        <v>6.7521171892881662E-2</v>
      </c>
      <c r="J29" s="20">
        <f t="shared" si="0"/>
        <v>-0.25675675675675674</v>
      </c>
      <c r="K29" s="21">
        <f t="shared" si="1"/>
        <v>-7.4576271186440682E-2</v>
      </c>
    </row>
    <row r="30" spans="1:11" x14ac:dyDescent="0.2">
      <c r="A30" s="7" t="s">
        <v>97</v>
      </c>
      <c r="B30" s="65">
        <v>1</v>
      </c>
      <c r="C30" s="39">
        <f>IF(B32=0, "-", B30/B32)</f>
        <v>8.090614886731392E-4</v>
      </c>
      <c r="D30" s="65">
        <v>4</v>
      </c>
      <c r="E30" s="21">
        <f>IF(D32=0, "-", D30/D32)</f>
        <v>3.3250207813798837E-3</v>
      </c>
      <c r="F30" s="81">
        <v>19</v>
      </c>
      <c r="G30" s="39">
        <f>IF(F32=0, "-", F30/F32)</f>
        <v>3.4489017970593576E-3</v>
      </c>
      <c r="H30" s="65">
        <v>20</v>
      </c>
      <c r="I30" s="21">
        <f>IF(H32=0, "-", H30/H32)</f>
        <v>4.5777065690089267E-3</v>
      </c>
      <c r="J30" s="20">
        <f t="shared" si="0"/>
        <v>-0.75</v>
      </c>
      <c r="K30" s="21">
        <f t="shared" si="1"/>
        <v>-0.05</v>
      </c>
    </row>
    <row r="31" spans="1:11" x14ac:dyDescent="0.2">
      <c r="A31" s="2"/>
      <c r="B31" s="68"/>
      <c r="C31" s="33"/>
      <c r="D31" s="68"/>
      <c r="E31" s="6"/>
      <c r="F31" s="82"/>
      <c r="G31" s="33"/>
      <c r="H31" s="68"/>
      <c r="I31" s="6"/>
      <c r="J31" s="5"/>
      <c r="K31" s="6"/>
    </row>
    <row r="32" spans="1:11" s="43" customFormat="1" x14ac:dyDescent="0.2">
      <c r="A32" s="162" t="s">
        <v>642</v>
      </c>
      <c r="B32" s="71">
        <f>SUM(B7:B31)</f>
        <v>1236</v>
      </c>
      <c r="C32" s="40">
        <v>1</v>
      </c>
      <c r="D32" s="71">
        <f>SUM(D7:D31)</f>
        <v>1203</v>
      </c>
      <c r="E32" s="41">
        <v>1</v>
      </c>
      <c r="F32" s="77">
        <f>SUM(F7:F31)</f>
        <v>5509</v>
      </c>
      <c r="G32" s="42">
        <v>1</v>
      </c>
      <c r="H32" s="71">
        <f>SUM(H7:H31)</f>
        <v>4369</v>
      </c>
      <c r="I32" s="41">
        <v>1</v>
      </c>
      <c r="J32" s="37">
        <f>IF(D32=0, "-", (B32-D32)/D32)</f>
        <v>2.7431421446384038E-2</v>
      </c>
      <c r="K32" s="38">
        <f>IF(H32=0, "-", (F32-H32)/H32)</f>
        <v>0.26092927443350883</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606"/>
  <sheetViews>
    <sheetView tabSelected="1" zoomScaleNormal="100" workbookViewId="0">
      <selection activeCell="M1" sqref="M1"/>
    </sheetView>
  </sheetViews>
  <sheetFormatPr defaultRowHeight="12.75" x14ac:dyDescent="0.2"/>
  <cols>
    <col min="1" max="1" width="34.28515625" bestFit="1" customWidth="1"/>
    <col min="6" max="6" width="1.7109375" customWidth="1"/>
  </cols>
  <sheetData>
    <row r="1" spans="1:10" s="52" customFormat="1" ht="20.25" x14ac:dyDescent="0.3">
      <c r="A1" s="4" t="s">
        <v>10</v>
      </c>
      <c r="B1" s="198" t="s">
        <v>21</v>
      </c>
      <c r="C1" s="199"/>
      <c r="D1" s="199"/>
      <c r="E1" s="199"/>
      <c r="F1" s="199"/>
      <c r="G1" s="199"/>
      <c r="H1" s="199"/>
      <c r="I1" s="199"/>
      <c r="J1" s="199"/>
    </row>
    <row r="2" spans="1:10" s="52" customFormat="1" ht="20.25" x14ac:dyDescent="0.3">
      <c r="A2" s="4" t="s">
        <v>109</v>
      </c>
      <c r="B2" s="202" t="s">
        <v>99</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2021</v>
      </c>
      <c r="C5" s="58">
        <f>B5-1</f>
        <v>2020</v>
      </c>
      <c r="D5" s="57">
        <f>B5</f>
        <v>2021</v>
      </c>
      <c r="E5" s="58">
        <f>C5</f>
        <v>2020</v>
      </c>
      <c r="F5" s="64"/>
      <c r="G5" s="57" t="s">
        <v>4</v>
      </c>
      <c r="H5" s="58" t="s">
        <v>2</v>
      </c>
      <c r="I5" s="57" t="s">
        <v>4</v>
      </c>
      <c r="J5" s="58" t="s">
        <v>2</v>
      </c>
    </row>
    <row r="6" spans="1:10" x14ac:dyDescent="0.2">
      <c r="A6" s="7"/>
      <c r="B6" s="86"/>
      <c r="C6" s="87"/>
      <c r="D6" s="86"/>
      <c r="E6" s="87"/>
      <c r="F6" s="88"/>
      <c r="G6" s="86"/>
      <c r="H6" s="87"/>
      <c r="I6" s="35"/>
      <c r="J6" s="36"/>
    </row>
    <row r="7" spans="1:10" s="139" customFormat="1" x14ac:dyDescent="0.2">
      <c r="A7" s="159" t="s">
        <v>31</v>
      </c>
      <c r="B7" s="65"/>
      <c r="C7" s="66"/>
      <c r="D7" s="65"/>
      <c r="E7" s="66"/>
      <c r="F7" s="67"/>
      <c r="G7" s="65"/>
      <c r="H7" s="66"/>
      <c r="I7" s="20"/>
      <c r="J7" s="21"/>
    </row>
    <row r="8" spans="1:10" x14ac:dyDescent="0.2">
      <c r="A8" s="177" t="s">
        <v>325</v>
      </c>
      <c r="B8" s="143">
        <v>1</v>
      </c>
      <c r="C8" s="144">
        <v>0</v>
      </c>
      <c r="D8" s="143">
        <v>3</v>
      </c>
      <c r="E8" s="144">
        <v>1</v>
      </c>
      <c r="F8" s="145"/>
      <c r="G8" s="143">
        <f>B8-C8</f>
        <v>1</v>
      </c>
      <c r="H8" s="144">
        <f>D8-E8</f>
        <v>2</v>
      </c>
      <c r="I8" s="151" t="str">
        <f>IF(C8=0, "-", IF(G8/C8&lt;10, G8/C8, "&gt;999%"))</f>
        <v>-</v>
      </c>
      <c r="J8" s="152">
        <f>IF(E8=0, "-", IF(H8/E8&lt;10, H8/E8, "&gt;999%"))</f>
        <v>2</v>
      </c>
    </row>
    <row r="9" spans="1:10" x14ac:dyDescent="0.2">
      <c r="A9" s="158" t="s">
        <v>258</v>
      </c>
      <c r="B9" s="65">
        <v>17</v>
      </c>
      <c r="C9" s="66">
        <v>8</v>
      </c>
      <c r="D9" s="65">
        <v>93</v>
      </c>
      <c r="E9" s="66">
        <v>61</v>
      </c>
      <c r="F9" s="67"/>
      <c r="G9" s="65">
        <f>B9-C9</f>
        <v>9</v>
      </c>
      <c r="H9" s="66">
        <f>D9-E9</f>
        <v>32</v>
      </c>
      <c r="I9" s="20">
        <f>IF(C9=0, "-", IF(G9/C9&lt;10, G9/C9, "&gt;999%"))</f>
        <v>1.125</v>
      </c>
      <c r="J9" s="21">
        <f>IF(E9=0, "-", IF(H9/E9&lt;10, H9/E9, "&gt;999%"))</f>
        <v>0.52459016393442626</v>
      </c>
    </row>
    <row r="10" spans="1:10" x14ac:dyDescent="0.2">
      <c r="A10" s="158" t="s">
        <v>218</v>
      </c>
      <c r="B10" s="65">
        <v>7</v>
      </c>
      <c r="C10" s="66">
        <v>5</v>
      </c>
      <c r="D10" s="65">
        <v>30</v>
      </c>
      <c r="E10" s="66">
        <v>26</v>
      </c>
      <c r="F10" s="67"/>
      <c r="G10" s="65">
        <f>B10-C10</f>
        <v>2</v>
      </c>
      <c r="H10" s="66">
        <f>D10-E10</f>
        <v>4</v>
      </c>
      <c r="I10" s="20">
        <f>IF(C10=0, "-", IF(G10/C10&lt;10, G10/C10, "&gt;999%"))</f>
        <v>0.4</v>
      </c>
      <c r="J10" s="21">
        <f>IF(E10=0, "-", IF(H10/E10&lt;10, H10/E10, "&gt;999%"))</f>
        <v>0.15384615384615385</v>
      </c>
    </row>
    <row r="11" spans="1:10" x14ac:dyDescent="0.2">
      <c r="A11" s="158" t="s">
        <v>429</v>
      </c>
      <c r="B11" s="65">
        <v>17</v>
      </c>
      <c r="C11" s="66">
        <v>10</v>
      </c>
      <c r="D11" s="65">
        <v>34</v>
      </c>
      <c r="E11" s="66">
        <v>55</v>
      </c>
      <c r="F11" s="67"/>
      <c r="G11" s="65">
        <f>B11-C11</f>
        <v>7</v>
      </c>
      <c r="H11" s="66">
        <f>D11-E11</f>
        <v>-21</v>
      </c>
      <c r="I11" s="20">
        <f>IF(C11=0, "-", IF(G11/C11&lt;10, G11/C11, "&gt;999%"))</f>
        <v>0.7</v>
      </c>
      <c r="J11" s="21">
        <f>IF(E11=0, "-", IF(H11/E11&lt;10, H11/E11, "&gt;999%"))</f>
        <v>-0.38181818181818183</v>
      </c>
    </row>
    <row r="12" spans="1:10" s="160" customFormat="1" x14ac:dyDescent="0.2">
      <c r="A12" s="178" t="s">
        <v>650</v>
      </c>
      <c r="B12" s="71">
        <v>42</v>
      </c>
      <c r="C12" s="72">
        <v>23</v>
      </c>
      <c r="D12" s="71">
        <v>160</v>
      </c>
      <c r="E12" s="72">
        <v>143</v>
      </c>
      <c r="F12" s="73"/>
      <c r="G12" s="71">
        <f>B12-C12</f>
        <v>19</v>
      </c>
      <c r="H12" s="72">
        <f>D12-E12</f>
        <v>17</v>
      </c>
      <c r="I12" s="37">
        <f>IF(C12=0, "-", IF(G12/C12&lt;10, G12/C12, "&gt;999%"))</f>
        <v>0.82608695652173914</v>
      </c>
      <c r="J12" s="38">
        <f>IF(E12=0, "-", IF(H12/E12&lt;10, H12/E12, "&gt;999%"))</f>
        <v>0.11888111888111888</v>
      </c>
    </row>
    <row r="13" spans="1:10" x14ac:dyDescent="0.2">
      <c r="A13" s="177"/>
      <c r="B13" s="143"/>
      <c r="C13" s="144"/>
      <c r="D13" s="143"/>
      <c r="E13" s="144"/>
      <c r="F13" s="145"/>
      <c r="G13" s="143"/>
      <c r="H13" s="144"/>
      <c r="I13" s="151"/>
      <c r="J13" s="152"/>
    </row>
    <row r="14" spans="1:10" s="139" customFormat="1" x14ac:dyDescent="0.2">
      <c r="A14" s="159" t="s">
        <v>32</v>
      </c>
      <c r="B14" s="65"/>
      <c r="C14" s="66"/>
      <c r="D14" s="65"/>
      <c r="E14" s="66"/>
      <c r="F14" s="67"/>
      <c r="G14" s="65"/>
      <c r="H14" s="66"/>
      <c r="I14" s="20"/>
      <c r="J14" s="21"/>
    </row>
    <row r="15" spans="1:10" x14ac:dyDescent="0.2">
      <c r="A15" s="158" t="s">
        <v>326</v>
      </c>
      <c r="B15" s="65">
        <v>0</v>
      </c>
      <c r="C15" s="66">
        <v>2</v>
      </c>
      <c r="D15" s="65">
        <v>2</v>
      </c>
      <c r="E15" s="66">
        <v>2</v>
      </c>
      <c r="F15" s="67"/>
      <c r="G15" s="65">
        <f>B15-C15</f>
        <v>-2</v>
      </c>
      <c r="H15" s="66">
        <f>D15-E15</f>
        <v>0</v>
      </c>
      <c r="I15" s="20">
        <f>IF(C15=0, "-", IF(G15/C15&lt;10, G15/C15, "&gt;999%"))</f>
        <v>-1</v>
      </c>
      <c r="J15" s="21">
        <f>IF(E15=0, "-", IF(H15/E15&lt;10, H15/E15, "&gt;999%"))</f>
        <v>0</v>
      </c>
    </row>
    <row r="16" spans="1:10" s="160" customFormat="1" x14ac:dyDescent="0.2">
      <c r="A16" s="178" t="s">
        <v>651</v>
      </c>
      <c r="B16" s="71">
        <v>0</v>
      </c>
      <c r="C16" s="72">
        <v>2</v>
      </c>
      <c r="D16" s="71">
        <v>2</v>
      </c>
      <c r="E16" s="72">
        <v>2</v>
      </c>
      <c r="F16" s="73"/>
      <c r="G16" s="71">
        <f>B16-C16</f>
        <v>-2</v>
      </c>
      <c r="H16" s="72">
        <f>D16-E16</f>
        <v>0</v>
      </c>
      <c r="I16" s="37">
        <f>IF(C16=0, "-", IF(G16/C16&lt;10, G16/C16, "&gt;999%"))</f>
        <v>-1</v>
      </c>
      <c r="J16" s="38">
        <f>IF(E16=0, "-", IF(H16/E16&lt;10, H16/E16, "&gt;999%"))</f>
        <v>0</v>
      </c>
    </row>
    <row r="17" spans="1:10" x14ac:dyDescent="0.2">
      <c r="A17" s="177"/>
      <c r="B17" s="143"/>
      <c r="C17" s="144"/>
      <c r="D17" s="143"/>
      <c r="E17" s="144"/>
      <c r="F17" s="145"/>
      <c r="G17" s="143"/>
      <c r="H17" s="144"/>
      <c r="I17" s="151"/>
      <c r="J17" s="152"/>
    </row>
    <row r="18" spans="1:10" s="139" customFormat="1" x14ac:dyDescent="0.2">
      <c r="A18" s="159" t="s">
        <v>33</v>
      </c>
      <c r="B18" s="65"/>
      <c r="C18" s="66"/>
      <c r="D18" s="65"/>
      <c r="E18" s="66"/>
      <c r="F18" s="67"/>
      <c r="G18" s="65"/>
      <c r="H18" s="66"/>
      <c r="I18" s="20"/>
      <c r="J18" s="21"/>
    </row>
    <row r="19" spans="1:10" x14ac:dyDescent="0.2">
      <c r="A19" s="158" t="s">
        <v>343</v>
      </c>
      <c r="B19" s="65">
        <v>0</v>
      </c>
      <c r="C19" s="66">
        <v>1</v>
      </c>
      <c r="D19" s="65">
        <v>11</v>
      </c>
      <c r="E19" s="66">
        <v>9</v>
      </c>
      <c r="F19" s="67"/>
      <c r="G19" s="65">
        <f>B19-C19</f>
        <v>-1</v>
      </c>
      <c r="H19" s="66">
        <f>D19-E19</f>
        <v>2</v>
      </c>
      <c r="I19" s="20">
        <f>IF(C19=0, "-", IF(G19/C19&lt;10, G19/C19, "&gt;999%"))</f>
        <v>-1</v>
      </c>
      <c r="J19" s="21">
        <f>IF(E19=0, "-", IF(H19/E19&lt;10, H19/E19, "&gt;999%"))</f>
        <v>0.22222222222222221</v>
      </c>
    </row>
    <row r="20" spans="1:10" x14ac:dyDescent="0.2">
      <c r="A20" s="158" t="s">
        <v>489</v>
      </c>
      <c r="B20" s="65">
        <v>2</v>
      </c>
      <c r="C20" s="66">
        <v>0</v>
      </c>
      <c r="D20" s="65">
        <v>5</v>
      </c>
      <c r="E20" s="66">
        <v>0</v>
      </c>
      <c r="F20" s="67"/>
      <c r="G20" s="65">
        <f>B20-C20</f>
        <v>2</v>
      </c>
      <c r="H20" s="66">
        <f>D20-E20</f>
        <v>5</v>
      </c>
      <c r="I20" s="20" t="str">
        <f>IF(C20=0, "-", IF(G20/C20&lt;10, G20/C20, "&gt;999%"))</f>
        <v>-</v>
      </c>
      <c r="J20" s="21" t="str">
        <f>IF(E20=0, "-", IF(H20/E20&lt;10, H20/E20, "&gt;999%"))</f>
        <v>-</v>
      </c>
    </row>
    <row r="21" spans="1:10" s="160" customFormat="1" x14ac:dyDescent="0.2">
      <c r="A21" s="178" t="s">
        <v>652</v>
      </c>
      <c r="B21" s="71">
        <v>2</v>
      </c>
      <c r="C21" s="72">
        <v>1</v>
      </c>
      <c r="D21" s="71">
        <v>16</v>
      </c>
      <c r="E21" s="72">
        <v>9</v>
      </c>
      <c r="F21" s="73"/>
      <c r="G21" s="71">
        <f>B21-C21</f>
        <v>1</v>
      </c>
      <c r="H21" s="72">
        <f>D21-E21</f>
        <v>7</v>
      </c>
      <c r="I21" s="37">
        <f>IF(C21=0, "-", IF(G21/C21&lt;10, G21/C21, "&gt;999%"))</f>
        <v>1</v>
      </c>
      <c r="J21" s="38">
        <f>IF(E21=0, "-", IF(H21/E21&lt;10, H21/E21, "&gt;999%"))</f>
        <v>0.77777777777777779</v>
      </c>
    </row>
    <row r="22" spans="1:10" x14ac:dyDescent="0.2">
      <c r="A22" s="177"/>
      <c r="B22" s="143"/>
      <c r="C22" s="144"/>
      <c r="D22" s="143"/>
      <c r="E22" s="144"/>
      <c r="F22" s="145"/>
      <c r="G22" s="143"/>
      <c r="H22" s="144"/>
      <c r="I22" s="151"/>
      <c r="J22" s="152"/>
    </row>
    <row r="23" spans="1:10" s="139" customFormat="1" x14ac:dyDescent="0.2">
      <c r="A23" s="159" t="s">
        <v>34</v>
      </c>
      <c r="B23" s="65"/>
      <c r="C23" s="66"/>
      <c r="D23" s="65"/>
      <c r="E23" s="66"/>
      <c r="F23" s="67"/>
      <c r="G23" s="65"/>
      <c r="H23" s="66"/>
      <c r="I23" s="20"/>
      <c r="J23" s="21"/>
    </row>
    <row r="24" spans="1:10" x14ac:dyDescent="0.2">
      <c r="A24" s="158" t="s">
        <v>214</v>
      </c>
      <c r="B24" s="65">
        <v>12</v>
      </c>
      <c r="C24" s="66">
        <v>16</v>
      </c>
      <c r="D24" s="65">
        <v>63</v>
      </c>
      <c r="E24" s="66">
        <v>62</v>
      </c>
      <c r="F24" s="67"/>
      <c r="G24" s="65">
        <f t="shared" ref="G24:G41" si="0">B24-C24</f>
        <v>-4</v>
      </c>
      <c r="H24" s="66">
        <f t="shared" ref="H24:H41" si="1">D24-E24</f>
        <v>1</v>
      </c>
      <c r="I24" s="20">
        <f t="shared" ref="I24:I41" si="2">IF(C24=0, "-", IF(G24/C24&lt;10, G24/C24, "&gt;999%"))</f>
        <v>-0.25</v>
      </c>
      <c r="J24" s="21">
        <f t="shared" ref="J24:J41" si="3">IF(E24=0, "-", IF(H24/E24&lt;10, H24/E24, "&gt;999%"))</f>
        <v>1.6129032258064516E-2</v>
      </c>
    </row>
    <row r="25" spans="1:10" x14ac:dyDescent="0.2">
      <c r="A25" s="158" t="s">
        <v>237</v>
      </c>
      <c r="B25" s="65">
        <v>0</v>
      </c>
      <c r="C25" s="66">
        <v>98</v>
      </c>
      <c r="D25" s="65">
        <v>38</v>
      </c>
      <c r="E25" s="66">
        <v>252</v>
      </c>
      <c r="F25" s="67"/>
      <c r="G25" s="65">
        <f t="shared" si="0"/>
        <v>-98</v>
      </c>
      <c r="H25" s="66">
        <f t="shared" si="1"/>
        <v>-214</v>
      </c>
      <c r="I25" s="20">
        <f t="shared" si="2"/>
        <v>-1</v>
      </c>
      <c r="J25" s="21">
        <f t="shared" si="3"/>
        <v>-0.84920634920634919</v>
      </c>
    </row>
    <row r="26" spans="1:10" x14ac:dyDescent="0.2">
      <c r="A26" s="158" t="s">
        <v>316</v>
      </c>
      <c r="B26" s="65">
        <v>0</v>
      </c>
      <c r="C26" s="66">
        <v>7</v>
      </c>
      <c r="D26" s="65">
        <v>0</v>
      </c>
      <c r="E26" s="66">
        <v>26</v>
      </c>
      <c r="F26" s="67"/>
      <c r="G26" s="65">
        <f t="shared" si="0"/>
        <v>-7</v>
      </c>
      <c r="H26" s="66">
        <f t="shared" si="1"/>
        <v>-26</v>
      </c>
      <c r="I26" s="20">
        <f t="shared" si="2"/>
        <v>-1</v>
      </c>
      <c r="J26" s="21">
        <f t="shared" si="3"/>
        <v>-1</v>
      </c>
    </row>
    <row r="27" spans="1:10" x14ac:dyDescent="0.2">
      <c r="A27" s="158" t="s">
        <v>259</v>
      </c>
      <c r="B27" s="65">
        <v>20</v>
      </c>
      <c r="C27" s="66">
        <v>43</v>
      </c>
      <c r="D27" s="65">
        <v>81</v>
      </c>
      <c r="E27" s="66">
        <v>89</v>
      </c>
      <c r="F27" s="67"/>
      <c r="G27" s="65">
        <f t="shared" si="0"/>
        <v>-23</v>
      </c>
      <c r="H27" s="66">
        <f t="shared" si="1"/>
        <v>-8</v>
      </c>
      <c r="I27" s="20">
        <f t="shared" si="2"/>
        <v>-0.53488372093023251</v>
      </c>
      <c r="J27" s="21">
        <f t="shared" si="3"/>
        <v>-8.98876404494382E-2</v>
      </c>
    </row>
    <row r="28" spans="1:10" x14ac:dyDescent="0.2">
      <c r="A28" s="158" t="s">
        <v>327</v>
      </c>
      <c r="B28" s="65">
        <v>5</v>
      </c>
      <c r="C28" s="66">
        <v>8</v>
      </c>
      <c r="D28" s="65">
        <v>7</v>
      </c>
      <c r="E28" s="66">
        <v>23</v>
      </c>
      <c r="F28" s="67"/>
      <c r="G28" s="65">
        <f t="shared" si="0"/>
        <v>-3</v>
      </c>
      <c r="H28" s="66">
        <f t="shared" si="1"/>
        <v>-16</v>
      </c>
      <c r="I28" s="20">
        <f t="shared" si="2"/>
        <v>-0.375</v>
      </c>
      <c r="J28" s="21">
        <f t="shared" si="3"/>
        <v>-0.69565217391304346</v>
      </c>
    </row>
    <row r="29" spans="1:10" x14ac:dyDescent="0.2">
      <c r="A29" s="158" t="s">
        <v>260</v>
      </c>
      <c r="B29" s="65">
        <v>12</v>
      </c>
      <c r="C29" s="66">
        <v>20</v>
      </c>
      <c r="D29" s="65">
        <v>60</v>
      </c>
      <c r="E29" s="66">
        <v>64</v>
      </c>
      <c r="F29" s="67"/>
      <c r="G29" s="65">
        <f t="shared" si="0"/>
        <v>-8</v>
      </c>
      <c r="H29" s="66">
        <f t="shared" si="1"/>
        <v>-4</v>
      </c>
      <c r="I29" s="20">
        <f t="shared" si="2"/>
        <v>-0.4</v>
      </c>
      <c r="J29" s="21">
        <f t="shared" si="3"/>
        <v>-6.25E-2</v>
      </c>
    </row>
    <row r="30" spans="1:10" x14ac:dyDescent="0.2">
      <c r="A30" s="158" t="s">
        <v>277</v>
      </c>
      <c r="B30" s="65">
        <v>6</v>
      </c>
      <c r="C30" s="66">
        <v>6</v>
      </c>
      <c r="D30" s="65">
        <v>29</v>
      </c>
      <c r="E30" s="66">
        <v>13</v>
      </c>
      <c r="F30" s="67"/>
      <c r="G30" s="65">
        <f t="shared" si="0"/>
        <v>0</v>
      </c>
      <c r="H30" s="66">
        <f t="shared" si="1"/>
        <v>16</v>
      </c>
      <c r="I30" s="20">
        <f t="shared" si="2"/>
        <v>0</v>
      </c>
      <c r="J30" s="21">
        <f t="shared" si="3"/>
        <v>1.2307692307692308</v>
      </c>
    </row>
    <row r="31" spans="1:10" x14ac:dyDescent="0.2">
      <c r="A31" s="158" t="s">
        <v>278</v>
      </c>
      <c r="B31" s="65">
        <v>0</v>
      </c>
      <c r="C31" s="66">
        <v>1</v>
      </c>
      <c r="D31" s="65">
        <v>8</v>
      </c>
      <c r="E31" s="66">
        <v>9</v>
      </c>
      <c r="F31" s="67"/>
      <c r="G31" s="65">
        <f t="shared" si="0"/>
        <v>-1</v>
      </c>
      <c r="H31" s="66">
        <f t="shared" si="1"/>
        <v>-1</v>
      </c>
      <c r="I31" s="20">
        <f t="shared" si="2"/>
        <v>-1</v>
      </c>
      <c r="J31" s="21">
        <f t="shared" si="3"/>
        <v>-0.1111111111111111</v>
      </c>
    </row>
    <row r="32" spans="1:10" x14ac:dyDescent="0.2">
      <c r="A32" s="158" t="s">
        <v>290</v>
      </c>
      <c r="B32" s="65">
        <v>1</v>
      </c>
      <c r="C32" s="66">
        <v>1</v>
      </c>
      <c r="D32" s="65">
        <v>4</v>
      </c>
      <c r="E32" s="66">
        <v>3</v>
      </c>
      <c r="F32" s="67"/>
      <c r="G32" s="65">
        <f t="shared" si="0"/>
        <v>0</v>
      </c>
      <c r="H32" s="66">
        <f t="shared" si="1"/>
        <v>1</v>
      </c>
      <c r="I32" s="20">
        <f t="shared" si="2"/>
        <v>0</v>
      </c>
      <c r="J32" s="21">
        <f t="shared" si="3"/>
        <v>0.33333333333333331</v>
      </c>
    </row>
    <row r="33" spans="1:10" x14ac:dyDescent="0.2">
      <c r="A33" s="158" t="s">
        <v>468</v>
      </c>
      <c r="B33" s="65">
        <v>3</v>
      </c>
      <c r="C33" s="66">
        <v>0</v>
      </c>
      <c r="D33" s="65">
        <v>17</v>
      </c>
      <c r="E33" s="66">
        <v>0</v>
      </c>
      <c r="F33" s="67"/>
      <c r="G33" s="65">
        <f t="shared" si="0"/>
        <v>3</v>
      </c>
      <c r="H33" s="66">
        <f t="shared" si="1"/>
        <v>17</v>
      </c>
      <c r="I33" s="20" t="str">
        <f t="shared" si="2"/>
        <v>-</v>
      </c>
      <c r="J33" s="21" t="str">
        <f t="shared" si="3"/>
        <v>-</v>
      </c>
    </row>
    <row r="34" spans="1:10" x14ac:dyDescent="0.2">
      <c r="A34" s="158" t="s">
        <v>397</v>
      </c>
      <c r="B34" s="65">
        <v>89</v>
      </c>
      <c r="C34" s="66">
        <v>38</v>
      </c>
      <c r="D34" s="65">
        <v>254</v>
      </c>
      <c r="E34" s="66">
        <v>163</v>
      </c>
      <c r="F34" s="67"/>
      <c r="G34" s="65">
        <f t="shared" si="0"/>
        <v>51</v>
      </c>
      <c r="H34" s="66">
        <f t="shared" si="1"/>
        <v>91</v>
      </c>
      <c r="I34" s="20">
        <f t="shared" si="2"/>
        <v>1.3421052631578947</v>
      </c>
      <c r="J34" s="21">
        <f t="shared" si="3"/>
        <v>0.55828220858895705</v>
      </c>
    </row>
    <row r="35" spans="1:10" x14ac:dyDescent="0.2">
      <c r="A35" s="158" t="s">
        <v>398</v>
      </c>
      <c r="B35" s="65">
        <v>103</v>
      </c>
      <c r="C35" s="66">
        <v>103</v>
      </c>
      <c r="D35" s="65">
        <v>649</v>
      </c>
      <c r="E35" s="66">
        <v>485</v>
      </c>
      <c r="F35" s="67"/>
      <c r="G35" s="65">
        <f t="shared" si="0"/>
        <v>0</v>
      </c>
      <c r="H35" s="66">
        <f t="shared" si="1"/>
        <v>164</v>
      </c>
      <c r="I35" s="20">
        <f t="shared" si="2"/>
        <v>0</v>
      </c>
      <c r="J35" s="21">
        <f t="shared" si="3"/>
        <v>0.33814432989690724</v>
      </c>
    </row>
    <row r="36" spans="1:10" x14ac:dyDescent="0.2">
      <c r="A36" s="158" t="s">
        <v>430</v>
      </c>
      <c r="B36" s="65">
        <v>182</v>
      </c>
      <c r="C36" s="66">
        <v>135</v>
      </c>
      <c r="D36" s="65">
        <v>668</v>
      </c>
      <c r="E36" s="66">
        <v>461</v>
      </c>
      <c r="F36" s="67"/>
      <c r="G36" s="65">
        <f t="shared" si="0"/>
        <v>47</v>
      </c>
      <c r="H36" s="66">
        <f t="shared" si="1"/>
        <v>207</v>
      </c>
      <c r="I36" s="20">
        <f t="shared" si="2"/>
        <v>0.34814814814814815</v>
      </c>
      <c r="J36" s="21">
        <f t="shared" si="3"/>
        <v>0.44902386117136661</v>
      </c>
    </row>
    <row r="37" spans="1:10" x14ac:dyDescent="0.2">
      <c r="A37" s="158" t="s">
        <v>469</v>
      </c>
      <c r="B37" s="65">
        <v>72</v>
      </c>
      <c r="C37" s="66">
        <v>75</v>
      </c>
      <c r="D37" s="65">
        <v>245</v>
      </c>
      <c r="E37" s="66">
        <v>242</v>
      </c>
      <c r="F37" s="67"/>
      <c r="G37" s="65">
        <f t="shared" si="0"/>
        <v>-3</v>
      </c>
      <c r="H37" s="66">
        <f t="shared" si="1"/>
        <v>3</v>
      </c>
      <c r="I37" s="20">
        <f t="shared" si="2"/>
        <v>-0.04</v>
      </c>
      <c r="J37" s="21">
        <f t="shared" si="3"/>
        <v>1.2396694214876033E-2</v>
      </c>
    </row>
    <row r="38" spans="1:10" x14ac:dyDescent="0.2">
      <c r="A38" s="158" t="s">
        <v>490</v>
      </c>
      <c r="B38" s="65">
        <v>7</v>
      </c>
      <c r="C38" s="66">
        <v>5</v>
      </c>
      <c r="D38" s="65">
        <v>33</v>
      </c>
      <c r="E38" s="66">
        <v>41</v>
      </c>
      <c r="F38" s="67"/>
      <c r="G38" s="65">
        <f t="shared" si="0"/>
        <v>2</v>
      </c>
      <c r="H38" s="66">
        <f t="shared" si="1"/>
        <v>-8</v>
      </c>
      <c r="I38" s="20">
        <f t="shared" si="2"/>
        <v>0.4</v>
      </c>
      <c r="J38" s="21">
        <f t="shared" si="3"/>
        <v>-0.1951219512195122</v>
      </c>
    </row>
    <row r="39" spans="1:10" x14ac:dyDescent="0.2">
      <c r="A39" s="158" t="s">
        <v>344</v>
      </c>
      <c r="B39" s="65">
        <v>0</v>
      </c>
      <c r="C39" s="66">
        <v>1</v>
      </c>
      <c r="D39" s="65">
        <v>2</v>
      </c>
      <c r="E39" s="66">
        <v>1</v>
      </c>
      <c r="F39" s="67"/>
      <c r="G39" s="65">
        <f t="shared" si="0"/>
        <v>-1</v>
      </c>
      <c r="H39" s="66">
        <f t="shared" si="1"/>
        <v>1</v>
      </c>
      <c r="I39" s="20">
        <f t="shared" si="2"/>
        <v>-1</v>
      </c>
      <c r="J39" s="21">
        <f t="shared" si="3"/>
        <v>1</v>
      </c>
    </row>
    <row r="40" spans="1:10" x14ac:dyDescent="0.2">
      <c r="A40" s="158" t="s">
        <v>328</v>
      </c>
      <c r="B40" s="65">
        <v>1</v>
      </c>
      <c r="C40" s="66">
        <v>2</v>
      </c>
      <c r="D40" s="65">
        <v>4</v>
      </c>
      <c r="E40" s="66">
        <v>4</v>
      </c>
      <c r="F40" s="67"/>
      <c r="G40" s="65">
        <f t="shared" si="0"/>
        <v>-1</v>
      </c>
      <c r="H40" s="66">
        <f t="shared" si="1"/>
        <v>0</v>
      </c>
      <c r="I40" s="20">
        <f t="shared" si="2"/>
        <v>-0.5</v>
      </c>
      <c r="J40" s="21">
        <f t="shared" si="3"/>
        <v>0</v>
      </c>
    </row>
    <row r="41" spans="1:10" s="160" customFormat="1" x14ac:dyDescent="0.2">
      <c r="A41" s="178" t="s">
        <v>653</v>
      </c>
      <c r="B41" s="71">
        <v>513</v>
      </c>
      <c r="C41" s="72">
        <v>559</v>
      </c>
      <c r="D41" s="71">
        <v>2162</v>
      </c>
      <c r="E41" s="72">
        <v>1938</v>
      </c>
      <c r="F41" s="73"/>
      <c r="G41" s="71">
        <f t="shared" si="0"/>
        <v>-46</v>
      </c>
      <c r="H41" s="72">
        <f t="shared" si="1"/>
        <v>224</v>
      </c>
      <c r="I41" s="37">
        <f t="shared" si="2"/>
        <v>-8.2289803220035776E-2</v>
      </c>
      <c r="J41" s="38">
        <f t="shared" si="3"/>
        <v>0.11558307533539731</v>
      </c>
    </row>
    <row r="42" spans="1:10" x14ac:dyDescent="0.2">
      <c r="A42" s="177"/>
      <c r="B42" s="143"/>
      <c r="C42" s="144"/>
      <c r="D42" s="143"/>
      <c r="E42" s="144"/>
      <c r="F42" s="145"/>
      <c r="G42" s="143"/>
      <c r="H42" s="144"/>
      <c r="I42" s="151"/>
      <c r="J42" s="152"/>
    </row>
    <row r="43" spans="1:10" s="139" customFormat="1" x14ac:dyDescent="0.2">
      <c r="A43" s="159" t="s">
        <v>35</v>
      </c>
      <c r="B43" s="65"/>
      <c r="C43" s="66"/>
      <c r="D43" s="65"/>
      <c r="E43" s="66"/>
      <c r="F43" s="67"/>
      <c r="G43" s="65"/>
      <c r="H43" s="66"/>
      <c r="I43" s="20"/>
      <c r="J43" s="21"/>
    </row>
    <row r="44" spans="1:10" x14ac:dyDescent="0.2">
      <c r="A44" s="158" t="s">
        <v>491</v>
      </c>
      <c r="B44" s="65">
        <v>2</v>
      </c>
      <c r="C44" s="66">
        <v>2</v>
      </c>
      <c r="D44" s="65">
        <v>9</v>
      </c>
      <c r="E44" s="66">
        <v>7</v>
      </c>
      <c r="F44" s="67"/>
      <c r="G44" s="65">
        <f>B44-C44</f>
        <v>0</v>
      </c>
      <c r="H44" s="66">
        <f>D44-E44</f>
        <v>2</v>
      </c>
      <c r="I44" s="20">
        <f>IF(C44=0, "-", IF(G44/C44&lt;10, G44/C44, "&gt;999%"))</f>
        <v>0</v>
      </c>
      <c r="J44" s="21">
        <f>IF(E44=0, "-", IF(H44/E44&lt;10, H44/E44, "&gt;999%"))</f>
        <v>0.2857142857142857</v>
      </c>
    </row>
    <row r="45" spans="1:10" x14ac:dyDescent="0.2">
      <c r="A45" s="158" t="s">
        <v>345</v>
      </c>
      <c r="B45" s="65">
        <v>1</v>
      </c>
      <c r="C45" s="66">
        <v>1</v>
      </c>
      <c r="D45" s="65">
        <v>13</v>
      </c>
      <c r="E45" s="66">
        <v>13</v>
      </c>
      <c r="F45" s="67"/>
      <c r="G45" s="65">
        <f>B45-C45</f>
        <v>0</v>
      </c>
      <c r="H45" s="66">
        <f>D45-E45</f>
        <v>0</v>
      </c>
      <c r="I45" s="20">
        <f>IF(C45=0, "-", IF(G45/C45&lt;10, G45/C45, "&gt;999%"))</f>
        <v>0</v>
      </c>
      <c r="J45" s="21">
        <f>IF(E45=0, "-", IF(H45/E45&lt;10, H45/E45, "&gt;999%"))</f>
        <v>0</v>
      </c>
    </row>
    <row r="46" spans="1:10" x14ac:dyDescent="0.2">
      <c r="A46" s="158" t="s">
        <v>291</v>
      </c>
      <c r="B46" s="65">
        <v>2</v>
      </c>
      <c r="C46" s="66">
        <v>0</v>
      </c>
      <c r="D46" s="65">
        <v>5</v>
      </c>
      <c r="E46" s="66">
        <v>2</v>
      </c>
      <c r="F46" s="67"/>
      <c r="G46" s="65">
        <f>B46-C46</f>
        <v>2</v>
      </c>
      <c r="H46" s="66">
        <f>D46-E46</f>
        <v>3</v>
      </c>
      <c r="I46" s="20" t="str">
        <f>IF(C46=0, "-", IF(G46/C46&lt;10, G46/C46, "&gt;999%"))</f>
        <v>-</v>
      </c>
      <c r="J46" s="21">
        <f>IF(E46=0, "-", IF(H46/E46&lt;10, H46/E46, "&gt;999%"))</f>
        <v>1.5</v>
      </c>
    </row>
    <row r="47" spans="1:10" s="160" customFormat="1" x14ac:dyDescent="0.2">
      <c r="A47" s="178" t="s">
        <v>654</v>
      </c>
      <c r="B47" s="71">
        <v>5</v>
      </c>
      <c r="C47" s="72">
        <v>3</v>
      </c>
      <c r="D47" s="71">
        <v>27</v>
      </c>
      <c r="E47" s="72">
        <v>22</v>
      </c>
      <c r="F47" s="73"/>
      <c r="G47" s="71">
        <f>B47-C47</f>
        <v>2</v>
      </c>
      <c r="H47" s="72">
        <f>D47-E47</f>
        <v>5</v>
      </c>
      <c r="I47" s="37">
        <f>IF(C47=0, "-", IF(G47/C47&lt;10, G47/C47, "&gt;999%"))</f>
        <v>0.66666666666666663</v>
      </c>
      <c r="J47" s="38">
        <f>IF(E47=0, "-", IF(H47/E47&lt;10, H47/E47, "&gt;999%"))</f>
        <v>0.22727272727272727</v>
      </c>
    </row>
    <row r="48" spans="1:10" x14ac:dyDescent="0.2">
      <c r="A48" s="177"/>
      <c r="B48" s="143"/>
      <c r="C48" s="144"/>
      <c r="D48" s="143"/>
      <c r="E48" s="144"/>
      <c r="F48" s="145"/>
      <c r="G48" s="143"/>
      <c r="H48" s="144"/>
      <c r="I48" s="151"/>
      <c r="J48" s="152"/>
    </row>
    <row r="49" spans="1:10" s="139" customFormat="1" x14ac:dyDescent="0.2">
      <c r="A49" s="159" t="s">
        <v>36</v>
      </c>
      <c r="B49" s="65"/>
      <c r="C49" s="66"/>
      <c r="D49" s="65"/>
      <c r="E49" s="66"/>
      <c r="F49" s="67"/>
      <c r="G49" s="65"/>
      <c r="H49" s="66"/>
      <c r="I49" s="20"/>
      <c r="J49" s="21"/>
    </row>
    <row r="50" spans="1:10" x14ac:dyDescent="0.2">
      <c r="A50" s="158" t="s">
        <v>238</v>
      </c>
      <c r="B50" s="65">
        <v>110</v>
      </c>
      <c r="C50" s="66">
        <v>138</v>
      </c>
      <c r="D50" s="65">
        <v>507</v>
      </c>
      <c r="E50" s="66">
        <v>440</v>
      </c>
      <c r="F50" s="67"/>
      <c r="G50" s="65">
        <f t="shared" ref="G50:G74" si="4">B50-C50</f>
        <v>-28</v>
      </c>
      <c r="H50" s="66">
        <f t="shared" ref="H50:H74" si="5">D50-E50</f>
        <v>67</v>
      </c>
      <c r="I50" s="20">
        <f t="shared" ref="I50:I74" si="6">IF(C50=0, "-", IF(G50/C50&lt;10, G50/C50, "&gt;999%"))</f>
        <v>-0.20289855072463769</v>
      </c>
      <c r="J50" s="21">
        <f t="shared" ref="J50:J74" si="7">IF(E50=0, "-", IF(H50/E50&lt;10, H50/E50, "&gt;999%"))</f>
        <v>0.15227272727272728</v>
      </c>
    </row>
    <row r="51" spans="1:10" x14ac:dyDescent="0.2">
      <c r="A51" s="158" t="s">
        <v>239</v>
      </c>
      <c r="B51" s="65">
        <v>0</v>
      </c>
      <c r="C51" s="66">
        <v>1</v>
      </c>
      <c r="D51" s="65">
        <v>0</v>
      </c>
      <c r="E51" s="66">
        <v>2</v>
      </c>
      <c r="F51" s="67"/>
      <c r="G51" s="65">
        <f t="shared" si="4"/>
        <v>-1</v>
      </c>
      <c r="H51" s="66">
        <f t="shared" si="5"/>
        <v>-2</v>
      </c>
      <c r="I51" s="20">
        <f t="shared" si="6"/>
        <v>-1</v>
      </c>
      <c r="J51" s="21">
        <f t="shared" si="7"/>
        <v>-1</v>
      </c>
    </row>
    <row r="52" spans="1:10" x14ac:dyDescent="0.2">
      <c r="A52" s="158" t="s">
        <v>317</v>
      </c>
      <c r="B52" s="65">
        <v>20</v>
      </c>
      <c r="C52" s="66">
        <v>31</v>
      </c>
      <c r="D52" s="65">
        <v>88</v>
      </c>
      <c r="E52" s="66">
        <v>135</v>
      </c>
      <c r="F52" s="67"/>
      <c r="G52" s="65">
        <f t="shared" si="4"/>
        <v>-11</v>
      </c>
      <c r="H52" s="66">
        <f t="shared" si="5"/>
        <v>-47</v>
      </c>
      <c r="I52" s="20">
        <f t="shared" si="6"/>
        <v>-0.35483870967741937</v>
      </c>
      <c r="J52" s="21">
        <f t="shared" si="7"/>
        <v>-0.34814814814814815</v>
      </c>
    </row>
    <row r="53" spans="1:10" x14ac:dyDescent="0.2">
      <c r="A53" s="158" t="s">
        <v>240</v>
      </c>
      <c r="B53" s="65">
        <v>102</v>
      </c>
      <c r="C53" s="66">
        <v>88</v>
      </c>
      <c r="D53" s="65">
        <v>382</v>
      </c>
      <c r="E53" s="66">
        <v>272</v>
      </c>
      <c r="F53" s="67"/>
      <c r="G53" s="65">
        <f t="shared" si="4"/>
        <v>14</v>
      </c>
      <c r="H53" s="66">
        <f t="shared" si="5"/>
        <v>110</v>
      </c>
      <c r="I53" s="20">
        <f t="shared" si="6"/>
        <v>0.15909090909090909</v>
      </c>
      <c r="J53" s="21">
        <f t="shared" si="7"/>
        <v>0.40441176470588236</v>
      </c>
    </row>
    <row r="54" spans="1:10" x14ac:dyDescent="0.2">
      <c r="A54" s="158" t="s">
        <v>261</v>
      </c>
      <c r="B54" s="65">
        <v>246</v>
      </c>
      <c r="C54" s="66">
        <v>195</v>
      </c>
      <c r="D54" s="65">
        <v>904</v>
      </c>
      <c r="E54" s="66">
        <v>715</v>
      </c>
      <c r="F54" s="67"/>
      <c r="G54" s="65">
        <f t="shared" si="4"/>
        <v>51</v>
      </c>
      <c r="H54" s="66">
        <f t="shared" si="5"/>
        <v>189</v>
      </c>
      <c r="I54" s="20">
        <f t="shared" si="6"/>
        <v>0.26153846153846155</v>
      </c>
      <c r="J54" s="21">
        <f t="shared" si="7"/>
        <v>0.26433566433566436</v>
      </c>
    </row>
    <row r="55" spans="1:10" x14ac:dyDescent="0.2">
      <c r="A55" s="158" t="s">
        <v>262</v>
      </c>
      <c r="B55" s="65">
        <v>0</v>
      </c>
      <c r="C55" s="66">
        <v>2</v>
      </c>
      <c r="D55" s="65">
        <v>0</v>
      </c>
      <c r="E55" s="66">
        <v>2</v>
      </c>
      <c r="F55" s="67"/>
      <c r="G55" s="65">
        <f t="shared" si="4"/>
        <v>-2</v>
      </c>
      <c r="H55" s="66">
        <f t="shared" si="5"/>
        <v>-2</v>
      </c>
      <c r="I55" s="20">
        <f t="shared" si="6"/>
        <v>-1</v>
      </c>
      <c r="J55" s="21">
        <f t="shared" si="7"/>
        <v>-1</v>
      </c>
    </row>
    <row r="56" spans="1:10" x14ac:dyDescent="0.2">
      <c r="A56" s="158" t="s">
        <v>329</v>
      </c>
      <c r="B56" s="65">
        <v>59</v>
      </c>
      <c r="C56" s="66">
        <v>42</v>
      </c>
      <c r="D56" s="65">
        <v>211</v>
      </c>
      <c r="E56" s="66">
        <v>108</v>
      </c>
      <c r="F56" s="67"/>
      <c r="G56" s="65">
        <f t="shared" si="4"/>
        <v>17</v>
      </c>
      <c r="H56" s="66">
        <f t="shared" si="5"/>
        <v>103</v>
      </c>
      <c r="I56" s="20">
        <f t="shared" si="6"/>
        <v>0.40476190476190477</v>
      </c>
      <c r="J56" s="21">
        <f t="shared" si="7"/>
        <v>0.95370370370370372</v>
      </c>
    </row>
    <row r="57" spans="1:10" x14ac:dyDescent="0.2">
      <c r="A57" s="158" t="s">
        <v>263</v>
      </c>
      <c r="B57" s="65">
        <v>0</v>
      </c>
      <c r="C57" s="66">
        <v>4</v>
      </c>
      <c r="D57" s="65">
        <v>0</v>
      </c>
      <c r="E57" s="66">
        <v>27</v>
      </c>
      <c r="F57" s="67"/>
      <c r="G57" s="65">
        <f t="shared" si="4"/>
        <v>-4</v>
      </c>
      <c r="H57" s="66">
        <f t="shared" si="5"/>
        <v>-27</v>
      </c>
      <c r="I57" s="20">
        <f t="shared" si="6"/>
        <v>-1</v>
      </c>
      <c r="J57" s="21">
        <f t="shared" si="7"/>
        <v>-1</v>
      </c>
    </row>
    <row r="58" spans="1:10" x14ac:dyDescent="0.2">
      <c r="A58" s="158" t="s">
        <v>279</v>
      </c>
      <c r="B58" s="65">
        <v>65</v>
      </c>
      <c r="C58" s="66">
        <v>76</v>
      </c>
      <c r="D58" s="65">
        <v>239</v>
      </c>
      <c r="E58" s="66">
        <v>268</v>
      </c>
      <c r="F58" s="67"/>
      <c r="G58" s="65">
        <f t="shared" si="4"/>
        <v>-11</v>
      </c>
      <c r="H58" s="66">
        <f t="shared" si="5"/>
        <v>-29</v>
      </c>
      <c r="I58" s="20">
        <f t="shared" si="6"/>
        <v>-0.14473684210526316</v>
      </c>
      <c r="J58" s="21">
        <f t="shared" si="7"/>
        <v>-0.10820895522388059</v>
      </c>
    </row>
    <row r="59" spans="1:10" x14ac:dyDescent="0.2">
      <c r="A59" s="158" t="s">
        <v>346</v>
      </c>
      <c r="B59" s="65">
        <v>0</v>
      </c>
      <c r="C59" s="66">
        <v>0</v>
      </c>
      <c r="D59" s="65">
        <v>0</v>
      </c>
      <c r="E59" s="66">
        <v>8</v>
      </c>
      <c r="F59" s="67"/>
      <c r="G59" s="65">
        <f t="shared" si="4"/>
        <v>0</v>
      </c>
      <c r="H59" s="66">
        <f t="shared" si="5"/>
        <v>-8</v>
      </c>
      <c r="I59" s="20" t="str">
        <f t="shared" si="6"/>
        <v>-</v>
      </c>
      <c r="J59" s="21">
        <f t="shared" si="7"/>
        <v>-1</v>
      </c>
    </row>
    <row r="60" spans="1:10" x14ac:dyDescent="0.2">
      <c r="A60" s="158" t="s">
        <v>292</v>
      </c>
      <c r="B60" s="65">
        <v>4</v>
      </c>
      <c r="C60" s="66">
        <v>1</v>
      </c>
      <c r="D60" s="65">
        <v>17</v>
      </c>
      <c r="E60" s="66">
        <v>86</v>
      </c>
      <c r="F60" s="67"/>
      <c r="G60" s="65">
        <f t="shared" si="4"/>
        <v>3</v>
      </c>
      <c r="H60" s="66">
        <f t="shared" si="5"/>
        <v>-69</v>
      </c>
      <c r="I60" s="20">
        <f t="shared" si="6"/>
        <v>3</v>
      </c>
      <c r="J60" s="21">
        <f t="shared" si="7"/>
        <v>-0.80232558139534882</v>
      </c>
    </row>
    <row r="61" spans="1:10" x14ac:dyDescent="0.2">
      <c r="A61" s="158" t="s">
        <v>293</v>
      </c>
      <c r="B61" s="65">
        <v>4</v>
      </c>
      <c r="C61" s="66">
        <v>11</v>
      </c>
      <c r="D61" s="65">
        <v>22</v>
      </c>
      <c r="E61" s="66">
        <v>32</v>
      </c>
      <c r="F61" s="67"/>
      <c r="G61" s="65">
        <f t="shared" si="4"/>
        <v>-7</v>
      </c>
      <c r="H61" s="66">
        <f t="shared" si="5"/>
        <v>-10</v>
      </c>
      <c r="I61" s="20">
        <f t="shared" si="6"/>
        <v>-0.63636363636363635</v>
      </c>
      <c r="J61" s="21">
        <f t="shared" si="7"/>
        <v>-0.3125</v>
      </c>
    </row>
    <row r="62" spans="1:10" x14ac:dyDescent="0.2">
      <c r="A62" s="158" t="s">
        <v>347</v>
      </c>
      <c r="B62" s="65">
        <v>2</v>
      </c>
      <c r="C62" s="66">
        <v>11</v>
      </c>
      <c r="D62" s="65">
        <v>9</v>
      </c>
      <c r="E62" s="66">
        <v>29</v>
      </c>
      <c r="F62" s="67"/>
      <c r="G62" s="65">
        <f t="shared" si="4"/>
        <v>-9</v>
      </c>
      <c r="H62" s="66">
        <f t="shared" si="5"/>
        <v>-20</v>
      </c>
      <c r="I62" s="20">
        <f t="shared" si="6"/>
        <v>-0.81818181818181823</v>
      </c>
      <c r="J62" s="21">
        <f t="shared" si="7"/>
        <v>-0.68965517241379315</v>
      </c>
    </row>
    <row r="63" spans="1:10" x14ac:dyDescent="0.2">
      <c r="A63" s="158" t="s">
        <v>294</v>
      </c>
      <c r="B63" s="65">
        <v>3</v>
      </c>
      <c r="C63" s="66">
        <v>5</v>
      </c>
      <c r="D63" s="65">
        <v>9</v>
      </c>
      <c r="E63" s="66">
        <v>25</v>
      </c>
      <c r="F63" s="67"/>
      <c r="G63" s="65">
        <f t="shared" si="4"/>
        <v>-2</v>
      </c>
      <c r="H63" s="66">
        <f t="shared" si="5"/>
        <v>-16</v>
      </c>
      <c r="I63" s="20">
        <f t="shared" si="6"/>
        <v>-0.4</v>
      </c>
      <c r="J63" s="21">
        <f t="shared" si="7"/>
        <v>-0.64</v>
      </c>
    </row>
    <row r="64" spans="1:10" x14ac:dyDescent="0.2">
      <c r="A64" s="158" t="s">
        <v>241</v>
      </c>
      <c r="B64" s="65">
        <v>1</v>
      </c>
      <c r="C64" s="66">
        <v>2</v>
      </c>
      <c r="D64" s="65">
        <v>10</v>
      </c>
      <c r="E64" s="66">
        <v>9</v>
      </c>
      <c r="F64" s="67"/>
      <c r="G64" s="65">
        <f t="shared" si="4"/>
        <v>-1</v>
      </c>
      <c r="H64" s="66">
        <f t="shared" si="5"/>
        <v>1</v>
      </c>
      <c r="I64" s="20">
        <f t="shared" si="6"/>
        <v>-0.5</v>
      </c>
      <c r="J64" s="21">
        <f t="shared" si="7"/>
        <v>0.1111111111111111</v>
      </c>
    </row>
    <row r="65" spans="1:10" x14ac:dyDescent="0.2">
      <c r="A65" s="158" t="s">
        <v>348</v>
      </c>
      <c r="B65" s="65">
        <v>0</v>
      </c>
      <c r="C65" s="66">
        <v>2</v>
      </c>
      <c r="D65" s="65">
        <v>0</v>
      </c>
      <c r="E65" s="66">
        <v>7</v>
      </c>
      <c r="F65" s="67"/>
      <c r="G65" s="65">
        <f t="shared" si="4"/>
        <v>-2</v>
      </c>
      <c r="H65" s="66">
        <f t="shared" si="5"/>
        <v>-7</v>
      </c>
      <c r="I65" s="20">
        <f t="shared" si="6"/>
        <v>-1</v>
      </c>
      <c r="J65" s="21">
        <f t="shared" si="7"/>
        <v>-1</v>
      </c>
    </row>
    <row r="66" spans="1:10" x14ac:dyDescent="0.2">
      <c r="A66" s="158" t="s">
        <v>399</v>
      </c>
      <c r="B66" s="65">
        <v>179</v>
      </c>
      <c r="C66" s="66">
        <v>167</v>
      </c>
      <c r="D66" s="65">
        <v>809</v>
      </c>
      <c r="E66" s="66">
        <v>693</v>
      </c>
      <c r="F66" s="67"/>
      <c r="G66" s="65">
        <f t="shared" si="4"/>
        <v>12</v>
      </c>
      <c r="H66" s="66">
        <f t="shared" si="5"/>
        <v>116</v>
      </c>
      <c r="I66" s="20">
        <f t="shared" si="6"/>
        <v>7.1856287425149698E-2</v>
      </c>
      <c r="J66" s="21">
        <f t="shared" si="7"/>
        <v>0.16738816738816739</v>
      </c>
    </row>
    <row r="67" spans="1:10" x14ac:dyDescent="0.2">
      <c r="A67" s="158" t="s">
        <v>400</v>
      </c>
      <c r="B67" s="65">
        <v>18</v>
      </c>
      <c r="C67" s="66">
        <v>51</v>
      </c>
      <c r="D67" s="65">
        <v>81</v>
      </c>
      <c r="E67" s="66">
        <v>143</v>
      </c>
      <c r="F67" s="67"/>
      <c r="G67" s="65">
        <f t="shared" si="4"/>
        <v>-33</v>
      </c>
      <c r="H67" s="66">
        <f t="shared" si="5"/>
        <v>-62</v>
      </c>
      <c r="I67" s="20">
        <f t="shared" si="6"/>
        <v>-0.6470588235294118</v>
      </c>
      <c r="J67" s="21">
        <f t="shared" si="7"/>
        <v>-0.43356643356643354</v>
      </c>
    </row>
    <row r="68" spans="1:10" x14ac:dyDescent="0.2">
      <c r="A68" s="158" t="s">
        <v>431</v>
      </c>
      <c r="B68" s="65">
        <v>183</v>
      </c>
      <c r="C68" s="66">
        <v>164</v>
      </c>
      <c r="D68" s="65">
        <v>877</v>
      </c>
      <c r="E68" s="66">
        <v>776</v>
      </c>
      <c r="F68" s="67"/>
      <c r="G68" s="65">
        <f t="shared" si="4"/>
        <v>19</v>
      </c>
      <c r="H68" s="66">
        <f t="shared" si="5"/>
        <v>101</v>
      </c>
      <c r="I68" s="20">
        <f t="shared" si="6"/>
        <v>0.11585365853658537</v>
      </c>
      <c r="J68" s="21">
        <f t="shared" si="7"/>
        <v>0.13015463917525774</v>
      </c>
    </row>
    <row r="69" spans="1:10" x14ac:dyDescent="0.2">
      <c r="A69" s="158" t="s">
        <v>432</v>
      </c>
      <c r="B69" s="65">
        <v>34</v>
      </c>
      <c r="C69" s="66">
        <v>71</v>
      </c>
      <c r="D69" s="65">
        <v>202</v>
      </c>
      <c r="E69" s="66">
        <v>390</v>
      </c>
      <c r="F69" s="67"/>
      <c r="G69" s="65">
        <f t="shared" si="4"/>
        <v>-37</v>
      </c>
      <c r="H69" s="66">
        <f t="shared" si="5"/>
        <v>-188</v>
      </c>
      <c r="I69" s="20">
        <f t="shared" si="6"/>
        <v>-0.52112676056338025</v>
      </c>
      <c r="J69" s="21">
        <f t="shared" si="7"/>
        <v>-0.48205128205128206</v>
      </c>
    </row>
    <row r="70" spans="1:10" x14ac:dyDescent="0.2">
      <c r="A70" s="158" t="s">
        <v>470</v>
      </c>
      <c r="B70" s="65">
        <v>125</v>
      </c>
      <c r="C70" s="66">
        <v>146</v>
      </c>
      <c r="D70" s="65">
        <v>756</v>
      </c>
      <c r="E70" s="66">
        <v>639</v>
      </c>
      <c r="F70" s="67"/>
      <c r="G70" s="65">
        <f t="shared" si="4"/>
        <v>-21</v>
      </c>
      <c r="H70" s="66">
        <f t="shared" si="5"/>
        <v>117</v>
      </c>
      <c r="I70" s="20">
        <f t="shared" si="6"/>
        <v>-0.14383561643835616</v>
      </c>
      <c r="J70" s="21">
        <f t="shared" si="7"/>
        <v>0.18309859154929578</v>
      </c>
    </row>
    <row r="71" spans="1:10" x14ac:dyDescent="0.2">
      <c r="A71" s="158" t="s">
        <v>471</v>
      </c>
      <c r="B71" s="65">
        <v>16</v>
      </c>
      <c r="C71" s="66">
        <v>21</v>
      </c>
      <c r="D71" s="65">
        <v>97</v>
      </c>
      <c r="E71" s="66">
        <v>110</v>
      </c>
      <c r="F71" s="67"/>
      <c r="G71" s="65">
        <f t="shared" si="4"/>
        <v>-5</v>
      </c>
      <c r="H71" s="66">
        <f t="shared" si="5"/>
        <v>-13</v>
      </c>
      <c r="I71" s="20">
        <f t="shared" si="6"/>
        <v>-0.23809523809523808</v>
      </c>
      <c r="J71" s="21">
        <f t="shared" si="7"/>
        <v>-0.11818181818181818</v>
      </c>
    </row>
    <row r="72" spans="1:10" x14ac:dyDescent="0.2">
      <c r="A72" s="158" t="s">
        <v>492</v>
      </c>
      <c r="B72" s="65">
        <v>40</v>
      </c>
      <c r="C72" s="66">
        <v>37</v>
      </c>
      <c r="D72" s="65">
        <v>160</v>
      </c>
      <c r="E72" s="66">
        <v>114</v>
      </c>
      <c r="F72" s="67"/>
      <c r="G72" s="65">
        <f t="shared" si="4"/>
        <v>3</v>
      </c>
      <c r="H72" s="66">
        <f t="shared" si="5"/>
        <v>46</v>
      </c>
      <c r="I72" s="20">
        <f t="shared" si="6"/>
        <v>8.1081081081081086E-2</v>
      </c>
      <c r="J72" s="21">
        <f t="shared" si="7"/>
        <v>0.40350877192982454</v>
      </c>
    </row>
    <row r="73" spans="1:10" x14ac:dyDescent="0.2">
      <c r="A73" s="158" t="s">
        <v>330</v>
      </c>
      <c r="B73" s="65">
        <v>3</v>
      </c>
      <c r="C73" s="66">
        <v>13</v>
      </c>
      <c r="D73" s="65">
        <v>12</v>
      </c>
      <c r="E73" s="66">
        <v>44</v>
      </c>
      <c r="F73" s="67"/>
      <c r="G73" s="65">
        <f t="shared" si="4"/>
        <v>-10</v>
      </c>
      <c r="H73" s="66">
        <f t="shared" si="5"/>
        <v>-32</v>
      </c>
      <c r="I73" s="20">
        <f t="shared" si="6"/>
        <v>-0.76923076923076927</v>
      </c>
      <c r="J73" s="21">
        <f t="shared" si="7"/>
        <v>-0.72727272727272729</v>
      </c>
    </row>
    <row r="74" spans="1:10" s="160" customFormat="1" x14ac:dyDescent="0.2">
      <c r="A74" s="178" t="s">
        <v>655</v>
      </c>
      <c r="B74" s="71">
        <v>1214</v>
      </c>
      <c r="C74" s="72">
        <v>1279</v>
      </c>
      <c r="D74" s="71">
        <v>5392</v>
      </c>
      <c r="E74" s="72">
        <v>5074</v>
      </c>
      <c r="F74" s="73"/>
      <c r="G74" s="71">
        <f t="shared" si="4"/>
        <v>-65</v>
      </c>
      <c r="H74" s="72">
        <f t="shared" si="5"/>
        <v>318</v>
      </c>
      <c r="I74" s="37">
        <f t="shared" si="6"/>
        <v>-5.08209538702111E-2</v>
      </c>
      <c r="J74" s="38">
        <f t="shared" si="7"/>
        <v>6.2672447772960188E-2</v>
      </c>
    </row>
    <row r="75" spans="1:10" x14ac:dyDescent="0.2">
      <c r="A75" s="177"/>
      <c r="B75" s="143"/>
      <c r="C75" s="144"/>
      <c r="D75" s="143"/>
      <c r="E75" s="144"/>
      <c r="F75" s="145"/>
      <c r="G75" s="143"/>
      <c r="H75" s="144"/>
      <c r="I75" s="151"/>
      <c r="J75" s="152"/>
    </row>
    <row r="76" spans="1:10" s="139" customFormat="1" x14ac:dyDescent="0.2">
      <c r="A76" s="159" t="s">
        <v>37</v>
      </c>
      <c r="B76" s="65"/>
      <c r="C76" s="66"/>
      <c r="D76" s="65"/>
      <c r="E76" s="66"/>
      <c r="F76" s="67"/>
      <c r="G76" s="65"/>
      <c r="H76" s="66"/>
      <c r="I76" s="20"/>
      <c r="J76" s="21"/>
    </row>
    <row r="77" spans="1:10" x14ac:dyDescent="0.2">
      <c r="A77" s="158" t="s">
        <v>533</v>
      </c>
      <c r="B77" s="65">
        <v>112</v>
      </c>
      <c r="C77" s="66">
        <v>0</v>
      </c>
      <c r="D77" s="65">
        <v>295</v>
      </c>
      <c r="E77" s="66">
        <v>0</v>
      </c>
      <c r="F77" s="67"/>
      <c r="G77" s="65">
        <f>B77-C77</f>
        <v>112</v>
      </c>
      <c r="H77" s="66">
        <f>D77-E77</f>
        <v>295</v>
      </c>
      <c r="I77" s="20" t="str">
        <f>IF(C77=0, "-", IF(G77/C77&lt;10, G77/C77, "&gt;999%"))</f>
        <v>-</v>
      </c>
      <c r="J77" s="21" t="str">
        <f>IF(E77=0, "-", IF(H77/E77&lt;10, H77/E77, "&gt;999%"))</f>
        <v>-</v>
      </c>
    </row>
    <row r="78" spans="1:10" s="160" customFormat="1" x14ac:dyDescent="0.2">
      <c r="A78" s="178" t="s">
        <v>656</v>
      </c>
      <c r="B78" s="71">
        <v>112</v>
      </c>
      <c r="C78" s="72">
        <v>0</v>
      </c>
      <c r="D78" s="71">
        <v>295</v>
      </c>
      <c r="E78" s="72">
        <v>0</v>
      </c>
      <c r="F78" s="73"/>
      <c r="G78" s="71">
        <f>B78-C78</f>
        <v>112</v>
      </c>
      <c r="H78" s="72">
        <f>D78-E78</f>
        <v>295</v>
      </c>
      <c r="I78" s="37" t="str">
        <f>IF(C78=0, "-", IF(G78/C78&lt;10, G78/C78, "&gt;999%"))</f>
        <v>-</v>
      </c>
      <c r="J78" s="38" t="str">
        <f>IF(E78=0, "-", IF(H78/E78&lt;10, H78/E78, "&gt;999%"))</f>
        <v>-</v>
      </c>
    </row>
    <row r="79" spans="1:10" x14ac:dyDescent="0.2">
      <c r="A79" s="177"/>
      <c r="B79" s="143"/>
      <c r="C79" s="144"/>
      <c r="D79" s="143"/>
      <c r="E79" s="144"/>
      <c r="F79" s="145"/>
      <c r="G79" s="143"/>
      <c r="H79" s="144"/>
      <c r="I79" s="151"/>
      <c r="J79" s="152"/>
    </row>
    <row r="80" spans="1:10" s="139" customFormat="1" x14ac:dyDescent="0.2">
      <c r="A80" s="159" t="s">
        <v>38</v>
      </c>
      <c r="B80" s="65"/>
      <c r="C80" s="66"/>
      <c r="D80" s="65"/>
      <c r="E80" s="66"/>
      <c r="F80" s="67"/>
      <c r="G80" s="65"/>
      <c r="H80" s="66"/>
      <c r="I80" s="20"/>
      <c r="J80" s="21"/>
    </row>
    <row r="81" spans="1:10" x14ac:dyDescent="0.2">
      <c r="A81" s="158" t="s">
        <v>289</v>
      </c>
      <c r="B81" s="65">
        <v>1</v>
      </c>
      <c r="C81" s="66">
        <v>3</v>
      </c>
      <c r="D81" s="65">
        <v>13</v>
      </c>
      <c r="E81" s="66">
        <v>25</v>
      </c>
      <c r="F81" s="67"/>
      <c r="G81" s="65">
        <f>B81-C81</f>
        <v>-2</v>
      </c>
      <c r="H81" s="66">
        <f>D81-E81</f>
        <v>-12</v>
      </c>
      <c r="I81" s="20">
        <f>IF(C81=0, "-", IF(G81/C81&lt;10, G81/C81, "&gt;999%"))</f>
        <v>-0.66666666666666663</v>
      </c>
      <c r="J81" s="21">
        <f>IF(E81=0, "-", IF(H81/E81&lt;10, H81/E81, "&gt;999%"))</f>
        <v>-0.48</v>
      </c>
    </row>
    <row r="82" spans="1:10" s="160" customFormat="1" x14ac:dyDescent="0.2">
      <c r="A82" s="178" t="s">
        <v>657</v>
      </c>
      <c r="B82" s="71">
        <v>1</v>
      </c>
      <c r="C82" s="72">
        <v>3</v>
      </c>
      <c r="D82" s="71">
        <v>13</v>
      </c>
      <c r="E82" s="72">
        <v>25</v>
      </c>
      <c r="F82" s="73"/>
      <c r="G82" s="71">
        <f>B82-C82</f>
        <v>-2</v>
      </c>
      <c r="H82" s="72">
        <f>D82-E82</f>
        <v>-12</v>
      </c>
      <c r="I82" s="37">
        <f>IF(C82=0, "-", IF(G82/C82&lt;10, G82/C82, "&gt;999%"))</f>
        <v>-0.66666666666666663</v>
      </c>
      <c r="J82" s="38">
        <f>IF(E82=0, "-", IF(H82/E82&lt;10, H82/E82, "&gt;999%"))</f>
        <v>-0.48</v>
      </c>
    </row>
    <row r="83" spans="1:10" x14ac:dyDescent="0.2">
      <c r="A83" s="177"/>
      <c r="B83" s="143"/>
      <c r="C83" s="144"/>
      <c r="D83" s="143"/>
      <c r="E83" s="144"/>
      <c r="F83" s="145"/>
      <c r="G83" s="143"/>
      <c r="H83" s="144"/>
      <c r="I83" s="151"/>
      <c r="J83" s="152"/>
    </row>
    <row r="84" spans="1:10" s="139" customFormat="1" x14ac:dyDescent="0.2">
      <c r="A84" s="159" t="s">
        <v>39</v>
      </c>
      <c r="B84" s="65"/>
      <c r="C84" s="66"/>
      <c r="D84" s="65"/>
      <c r="E84" s="66"/>
      <c r="F84" s="67"/>
      <c r="G84" s="65"/>
      <c r="H84" s="66"/>
      <c r="I84" s="20"/>
      <c r="J84" s="21"/>
    </row>
    <row r="85" spans="1:10" x14ac:dyDescent="0.2">
      <c r="A85" s="158" t="s">
        <v>215</v>
      </c>
      <c r="B85" s="65">
        <v>2</v>
      </c>
      <c r="C85" s="66">
        <v>0</v>
      </c>
      <c r="D85" s="65">
        <v>13</v>
      </c>
      <c r="E85" s="66">
        <v>3</v>
      </c>
      <c r="F85" s="67"/>
      <c r="G85" s="65">
        <f>B85-C85</f>
        <v>2</v>
      </c>
      <c r="H85" s="66">
        <f>D85-E85</f>
        <v>10</v>
      </c>
      <c r="I85" s="20" t="str">
        <f>IF(C85=0, "-", IF(G85/C85&lt;10, G85/C85, "&gt;999%"))</f>
        <v>-</v>
      </c>
      <c r="J85" s="21">
        <f>IF(E85=0, "-", IF(H85/E85&lt;10, H85/E85, "&gt;999%"))</f>
        <v>3.3333333333333335</v>
      </c>
    </row>
    <row r="86" spans="1:10" x14ac:dyDescent="0.2">
      <c r="A86" s="158" t="s">
        <v>358</v>
      </c>
      <c r="B86" s="65">
        <v>0</v>
      </c>
      <c r="C86" s="66">
        <v>3</v>
      </c>
      <c r="D86" s="65">
        <v>1</v>
      </c>
      <c r="E86" s="66">
        <v>8</v>
      </c>
      <c r="F86" s="67"/>
      <c r="G86" s="65">
        <f>B86-C86</f>
        <v>-3</v>
      </c>
      <c r="H86" s="66">
        <f>D86-E86</f>
        <v>-7</v>
      </c>
      <c r="I86" s="20">
        <f>IF(C86=0, "-", IF(G86/C86&lt;10, G86/C86, "&gt;999%"))</f>
        <v>-1</v>
      </c>
      <c r="J86" s="21">
        <f>IF(E86=0, "-", IF(H86/E86&lt;10, H86/E86, "&gt;999%"))</f>
        <v>-0.875</v>
      </c>
    </row>
    <row r="87" spans="1:10" x14ac:dyDescent="0.2">
      <c r="A87" s="158" t="s">
        <v>359</v>
      </c>
      <c r="B87" s="65">
        <v>0</v>
      </c>
      <c r="C87" s="66">
        <v>0</v>
      </c>
      <c r="D87" s="65">
        <v>0</v>
      </c>
      <c r="E87" s="66">
        <v>2</v>
      </c>
      <c r="F87" s="67"/>
      <c r="G87" s="65">
        <f>B87-C87</f>
        <v>0</v>
      </c>
      <c r="H87" s="66">
        <f>D87-E87</f>
        <v>-2</v>
      </c>
      <c r="I87" s="20" t="str">
        <f>IF(C87=0, "-", IF(G87/C87&lt;10, G87/C87, "&gt;999%"))</f>
        <v>-</v>
      </c>
      <c r="J87" s="21">
        <f>IF(E87=0, "-", IF(H87/E87&lt;10, H87/E87, "&gt;999%"))</f>
        <v>-1</v>
      </c>
    </row>
    <row r="88" spans="1:10" x14ac:dyDescent="0.2">
      <c r="A88" s="158" t="s">
        <v>408</v>
      </c>
      <c r="B88" s="65">
        <v>0</v>
      </c>
      <c r="C88" s="66">
        <v>1</v>
      </c>
      <c r="D88" s="65">
        <v>8</v>
      </c>
      <c r="E88" s="66">
        <v>5</v>
      </c>
      <c r="F88" s="67"/>
      <c r="G88" s="65">
        <f>B88-C88</f>
        <v>-1</v>
      </c>
      <c r="H88" s="66">
        <f>D88-E88</f>
        <v>3</v>
      </c>
      <c r="I88" s="20">
        <f>IF(C88=0, "-", IF(G88/C88&lt;10, G88/C88, "&gt;999%"))</f>
        <v>-1</v>
      </c>
      <c r="J88" s="21">
        <f>IF(E88=0, "-", IF(H88/E88&lt;10, H88/E88, "&gt;999%"))</f>
        <v>0.6</v>
      </c>
    </row>
    <row r="89" spans="1:10" s="160" customFormat="1" x14ac:dyDescent="0.2">
      <c r="A89" s="178" t="s">
        <v>658</v>
      </c>
      <c r="B89" s="71">
        <v>2</v>
      </c>
      <c r="C89" s="72">
        <v>4</v>
      </c>
      <c r="D89" s="71">
        <v>22</v>
      </c>
      <c r="E89" s="72">
        <v>18</v>
      </c>
      <c r="F89" s="73"/>
      <c r="G89" s="71">
        <f>B89-C89</f>
        <v>-2</v>
      </c>
      <c r="H89" s="72">
        <f>D89-E89</f>
        <v>4</v>
      </c>
      <c r="I89" s="37">
        <f>IF(C89=0, "-", IF(G89/C89&lt;10, G89/C89, "&gt;999%"))</f>
        <v>-0.5</v>
      </c>
      <c r="J89" s="38">
        <f>IF(E89=0, "-", IF(H89/E89&lt;10, H89/E89, "&gt;999%"))</f>
        <v>0.22222222222222221</v>
      </c>
    </row>
    <row r="90" spans="1:10" x14ac:dyDescent="0.2">
      <c r="A90" s="177"/>
      <c r="B90" s="143"/>
      <c r="C90" s="144"/>
      <c r="D90" s="143"/>
      <c r="E90" s="144"/>
      <c r="F90" s="145"/>
      <c r="G90" s="143"/>
      <c r="H90" s="144"/>
      <c r="I90" s="151"/>
      <c r="J90" s="152"/>
    </row>
    <row r="91" spans="1:10" s="139" customFormat="1" x14ac:dyDescent="0.2">
      <c r="A91" s="159" t="s">
        <v>40</v>
      </c>
      <c r="B91" s="65"/>
      <c r="C91" s="66"/>
      <c r="D91" s="65"/>
      <c r="E91" s="66"/>
      <c r="F91" s="67"/>
      <c r="G91" s="65"/>
      <c r="H91" s="66"/>
      <c r="I91" s="20"/>
      <c r="J91" s="21"/>
    </row>
    <row r="92" spans="1:10" x14ac:dyDescent="0.2">
      <c r="A92" s="158" t="s">
        <v>579</v>
      </c>
      <c r="B92" s="65">
        <v>21</v>
      </c>
      <c r="C92" s="66">
        <v>23</v>
      </c>
      <c r="D92" s="65">
        <v>82</v>
      </c>
      <c r="E92" s="66">
        <v>87</v>
      </c>
      <c r="F92" s="67"/>
      <c r="G92" s="65">
        <f>B92-C92</f>
        <v>-2</v>
      </c>
      <c r="H92" s="66">
        <f>D92-E92</f>
        <v>-5</v>
      </c>
      <c r="I92" s="20">
        <f>IF(C92=0, "-", IF(G92/C92&lt;10, G92/C92, "&gt;999%"))</f>
        <v>-8.6956521739130432E-2</v>
      </c>
      <c r="J92" s="21">
        <f>IF(E92=0, "-", IF(H92/E92&lt;10, H92/E92, "&gt;999%"))</f>
        <v>-5.7471264367816091E-2</v>
      </c>
    </row>
    <row r="93" spans="1:10" x14ac:dyDescent="0.2">
      <c r="A93" s="158" t="s">
        <v>567</v>
      </c>
      <c r="B93" s="65">
        <v>2</v>
      </c>
      <c r="C93" s="66">
        <v>3</v>
      </c>
      <c r="D93" s="65">
        <v>8</v>
      </c>
      <c r="E93" s="66">
        <v>6</v>
      </c>
      <c r="F93" s="67"/>
      <c r="G93" s="65">
        <f>B93-C93</f>
        <v>-1</v>
      </c>
      <c r="H93" s="66">
        <f>D93-E93</f>
        <v>2</v>
      </c>
      <c r="I93" s="20">
        <f>IF(C93=0, "-", IF(G93/C93&lt;10, G93/C93, "&gt;999%"))</f>
        <v>-0.33333333333333331</v>
      </c>
      <c r="J93" s="21">
        <f>IF(E93=0, "-", IF(H93/E93&lt;10, H93/E93, "&gt;999%"))</f>
        <v>0.33333333333333331</v>
      </c>
    </row>
    <row r="94" spans="1:10" s="160" customFormat="1" x14ac:dyDescent="0.2">
      <c r="A94" s="178" t="s">
        <v>659</v>
      </c>
      <c r="B94" s="71">
        <v>23</v>
      </c>
      <c r="C94" s="72">
        <v>26</v>
      </c>
      <c r="D94" s="71">
        <v>90</v>
      </c>
      <c r="E94" s="72">
        <v>93</v>
      </c>
      <c r="F94" s="73"/>
      <c r="G94" s="71">
        <f>B94-C94</f>
        <v>-3</v>
      </c>
      <c r="H94" s="72">
        <f>D94-E94</f>
        <v>-3</v>
      </c>
      <c r="I94" s="37">
        <f>IF(C94=0, "-", IF(G94/C94&lt;10, G94/C94, "&gt;999%"))</f>
        <v>-0.11538461538461539</v>
      </c>
      <c r="J94" s="38">
        <f>IF(E94=0, "-", IF(H94/E94&lt;10, H94/E94, "&gt;999%"))</f>
        <v>-3.2258064516129031E-2</v>
      </c>
    </row>
    <row r="95" spans="1:10" x14ac:dyDescent="0.2">
      <c r="A95" s="177"/>
      <c r="B95" s="143"/>
      <c r="C95" s="144"/>
      <c r="D95" s="143"/>
      <c r="E95" s="144"/>
      <c r="F95" s="145"/>
      <c r="G95" s="143"/>
      <c r="H95" s="144"/>
      <c r="I95" s="151"/>
      <c r="J95" s="152"/>
    </row>
    <row r="96" spans="1:10" s="139" customFormat="1" x14ac:dyDescent="0.2">
      <c r="A96" s="159" t="s">
        <v>41</v>
      </c>
      <c r="B96" s="65"/>
      <c r="C96" s="66"/>
      <c r="D96" s="65"/>
      <c r="E96" s="66"/>
      <c r="F96" s="67"/>
      <c r="G96" s="65"/>
      <c r="H96" s="66"/>
      <c r="I96" s="20"/>
      <c r="J96" s="21"/>
    </row>
    <row r="97" spans="1:10" x14ac:dyDescent="0.2">
      <c r="A97" s="158" t="s">
        <v>580</v>
      </c>
      <c r="B97" s="65">
        <v>10</v>
      </c>
      <c r="C97" s="66">
        <v>0</v>
      </c>
      <c r="D97" s="65">
        <v>10</v>
      </c>
      <c r="E97" s="66">
        <v>9</v>
      </c>
      <c r="F97" s="67"/>
      <c r="G97" s="65">
        <f>B97-C97</f>
        <v>10</v>
      </c>
      <c r="H97" s="66">
        <f>D97-E97</f>
        <v>1</v>
      </c>
      <c r="I97" s="20" t="str">
        <f>IF(C97=0, "-", IF(G97/C97&lt;10, G97/C97, "&gt;999%"))</f>
        <v>-</v>
      </c>
      <c r="J97" s="21">
        <f>IF(E97=0, "-", IF(H97/E97&lt;10, H97/E97, "&gt;999%"))</f>
        <v>0.1111111111111111</v>
      </c>
    </row>
    <row r="98" spans="1:10" x14ac:dyDescent="0.2">
      <c r="A98" s="158" t="s">
        <v>568</v>
      </c>
      <c r="B98" s="65">
        <v>0</v>
      </c>
      <c r="C98" s="66">
        <v>0</v>
      </c>
      <c r="D98" s="65">
        <v>1</v>
      </c>
      <c r="E98" s="66">
        <v>0</v>
      </c>
      <c r="F98" s="67"/>
      <c r="G98" s="65">
        <f>B98-C98</f>
        <v>0</v>
      </c>
      <c r="H98" s="66">
        <f>D98-E98</f>
        <v>1</v>
      </c>
      <c r="I98" s="20" t="str">
        <f>IF(C98=0, "-", IF(G98/C98&lt;10, G98/C98, "&gt;999%"))</f>
        <v>-</v>
      </c>
      <c r="J98" s="21" t="str">
        <f>IF(E98=0, "-", IF(H98/E98&lt;10, H98/E98, "&gt;999%"))</f>
        <v>-</v>
      </c>
    </row>
    <row r="99" spans="1:10" s="160" customFormat="1" x14ac:dyDescent="0.2">
      <c r="A99" s="178" t="s">
        <v>660</v>
      </c>
      <c r="B99" s="71">
        <v>10</v>
      </c>
      <c r="C99" s="72">
        <v>0</v>
      </c>
      <c r="D99" s="71">
        <v>11</v>
      </c>
      <c r="E99" s="72">
        <v>9</v>
      </c>
      <c r="F99" s="73"/>
      <c r="G99" s="71">
        <f>B99-C99</f>
        <v>10</v>
      </c>
      <c r="H99" s="72">
        <f>D99-E99</f>
        <v>2</v>
      </c>
      <c r="I99" s="37" t="str">
        <f>IF(C99=0, "-", IF(G99/C99&lt;10, G99/C99, "&gt;999%"))</f>
        <v>-</v>
      </c>
      <c r="J99" s="38">
        <f>IF(E99=0, "-", IF(H99/E99&lt;10, H99/E99, "&gt;999%"))</f>
        <v>0.22222222222222221</v>
      </c>
    </row>
    <row r="100" spans="1:10" x14ac:dyDescent="0.2">
      <c r="A100" s="177"/>
      <c r="B100" s="143"/>
      <c r="C100" s="144"/>
      <c r="D100" s="143"/>
      <c r="E100" s="144"/>
      <c r="F100" s="145"/>
      <c r="G100" s="143"/>
      <c r="H100" s="144"/>
      <c r="I100" s="151"/>
      <c r="J100" s="152"/>
    </row>
    <row r="101" spans="1:10" s="139" customFormat="1" x14ac:dyDescent="0.2">
      <c r="A101" s="159" t="s">
        <v>42</v>
      </c>
      <c r="B101" s="65"/>
      <c r="C101" s="66"/>
      <c r="D101" s="65"/>
      <c r="E101" s="66"/>
      <c r="F101" s="67"/>
      <c r="G101" s="65"/>
      <c r="H101" s="66"/>
      <c r="I101" s="20"/>
      <c r="J101" s="21"/>
    </row>
    <row r="102" spans="1:10" x14ac:dyDescent="0.2">
      <c r="A102" s="158" t="s">
        <v>349</v>
      </c>
      <c r="B102" s="65">
        <v>2</v>
      </c>
      <c r="C102" s="66">
        <v>3</v>
      </c>
      <c r="D102" s="65">
        <v>20</v>
      </c>
      <c r="E102" s="66">
        <v>31</v>
      </c>
      <c r="F102" s="67"/>
      <c r="G102" s="65">
        <f>B102-C102</f>
        <v>-1</v>
      </c>
      <c r="H102" s="66">
        <f>D102-E102</f>
        <v>-11</v>
      </c>
      <c r="I102" s="20">
        <f>IF(C102=0, "-", IF(G102/C102&lt;10, G102/C102, "&gt;999%"))</f>
        <v>-0.33333333333333331</v>
      </c>
      <c r="J102" s="21">
        <f>IF(E102=0, "-", IF(H102/E102&lt;10, H102/E102, "&gt;999%"))</f>
        <v>-0.35483870967741937</v>
      </c>
    </row>
    <row r="103" spans="1:10" s="160" customFormat="1" x14ac:dyDescent="0.2">
      <c r="A103" s="178" t="s">
        <v>661</v>
      </c>
      <c r="B103" s="71">
        <v>2</v>
      </c>
      <c r="C103" s="72">
        <v>3</v>
      </c>
      <c r="D103" s="71">
        <v>20</v>
      </c>
      <c r="E103" s="72">
        <v>31</v>
      </c>
      <c r="F103" s="73"/>
      <c r="G103" s="71">
        <f>B103-C103</f>
        <v>-1</v>
      </c>
      <c r="H103" s="72">
        <f>D103-E103</f>
        <v>-11</v>
      </c>
      <c r="I103" s="37">
        <f>IF(C103=0, "-", IF(G103/C103&lt;10, G103/C103, "&gt;999%"))</f>
        <v>-0.33333333333333331</v>
      </c>
      <c r="J103" s="38">
        <f>IF(E103=0, "-", IF(H103/E103&lt;10, H103/E103, "&gt;999%"))</f>
        <v>-0.35483870967741937</v>
      </c>
    </row>
    <row r="104" spans="1:10" x14ac:dyDescent="0.2">
      <c r="A104" s="177"/>
      <c r="B104" s="143"/>
      <c r="C104" s="144"/>
      <c r="D104" s="143"/>
      <c r="E104" s="144"/>
      <c r="F104" s="145"/>
      <c r="G104" s="143"/>
      <c r="H104" s="144"/>
      <c r="I104" s="151"/>
      <c r="J104" s="152"/>
    </row>
    <row r="105" spans="1:10" s="139" customFormat="1" x14ac:dyDescent="0.2">
      <c r="A105" s="159" t="s">
        <v>43</v>
      </c>
      <c r="B105" s="65"/>
      <c r="C105" s="66"/>
      <c r="D105" s="65"/>
      <c r="E105" s="66"/>
      <c r="F105" s="67"/>
      <c r="G105" s="65"/>
      <c r="H105" s="66"/>
      <c r="I105" s="20"/>
      <c r="J105" s="21"/>
    </row>
    <row r="106" spans="1:10" x14ac:dyDescent="0.2">
      <c r="A106" s="158" t="s">
        <v>315</v>
      </c>
      <c r="B106" s="65">
        <v>0</v>
      </c>
      <c r="C106" s="66">
        <v>3</v>
      </c>
      <c r="D106" s="65">
        <v>0</v>
      </c>
      <c r="E106" s="66">
        <v>16</v>
      </c>
      <c r="F106" s="67"/>
      <c r="G106" s="65">
        <f>B106-C106</f>
        <v>-3</v>
      </c>
      <c r="H106" s="66">
        <f>D106-E106</f>
        <v>-16</v>
      </c>
      <c r="I106" s="20">
        <f>IF(C106=0, "-", IF(G106/C106&lt;10, G106/C106, "&gt;999%"))</f>
        <v>-1</v>
      </c>
      <c r="J106" s="21">
        <f>IF(E106=0, "-", IF(H106/E106&lt;10, H106/E106, "&gt;999%"))</f>
        <v>-1</v>
      </c>
    </row>
    <row r="107" spans="1:10" x14ac:dyDescent="0.2">
      <c r="A107" s="158" t="s">
        <v>197</v>
      </c>
      <c r="B107" s="65">
        <v>21</v>
      </c>
      <c r="C107" s="66">
        <v>15</v>
      </c>
      <c r="D107" s="65">
        <v>72</v>
      </c>
      <c r="E107" s="66">
        <v>77</v>
      </c>
      <c r="F107" s="67"/>
      <c r="G107" s="65">
        <f>B107-C107</f>
        <v>6</v>
      </c>
      <c r="H107" s="66">
        <f>D107-E107</f>
        <v>-5</v>
      </c>
      <c r="I107" s="20">
        <f>IF(C107=0, "-", IF(G107/C107&lt;10, G107/C107, "&gt;999%"))</f>
        <v>0.4</v>
      </c>
      <c r="J107" s="21">
        <f>IF(E107=0, "-", IF(H107/E107&lt;10, H107/E107, "&gt;999%"))</f>
        <v>-6.4935064935064929E-2</v>
      </c>
    </row>
    <row r="108" spans="1:10" x14ac:dyDescent="0.2">
      <c r="A108" s="158" t="s">
        <v>373</v>
      </c>
      <c r="B108" s="65">
        <v>0</v>
      </c>
      <c r="C108" s="66">
        <v>2</v>
      </c>
      <c r="D108" s="65">
        <v>0</v>
      </c>
      <c r="E108" s="66">
        <v>21</v>
      </c>
      <c r="F108" s="67"/>
      <c r="G108" s="65">
        <f>B108-C108</f>
        <v>-2</v>
      </c>
      <c r="H108" s="66">
        <f>D108-E108</f>
        <v>-21</v>
      </c>
      <c r="I108" s="20">
        <f>IF(C108=0, "-", IF(G108/C108&lt;10, G108/C108, "&gt;999%"))</f>
        <v>-1</v>
      </c>
      <c r="J108" s="21">
        <f>IF(E108=0, "-", IF(H108/E108&lt;10, H108/E108, "&gt;999%"))</f>
        <v>-1</v>
      </c>
    </row>
    <row r="109" spans="1:10" s="160" customFormat="1" x14ac:dyDescent="0.2">
      <c r="A109" s="178" t="s">
        <v>662</v>
      </c>
      <c r="B109" s="71">
        <v>21</v>
      </c>
      <c r="C109" s="72">
        <v>20</v>
      </c>
      <c r="D109" s="71">
        <v>72</v>
      </c>
      <c r="E109" s="72">
        <v>114</v>
      </c>
      <c r="F109" s="73"/>
      <c r="G109" s="71">
        <f>B109-C109</f>
        <v>1</v>
      </c>
      <c r="H109" s="72">
        <f>D109-E109</f>
        <v>-42</v>
      </c>
      <c r="I109" s="37">
        <f>IF(C109=0, "-", IF(G109/C109&lt;10, G109/C109, "&gt;999%"))</f>
        <v>0.05</v>
      </c>
      <c r="J109" s="38">
        <f>IF(E109=0, "-", IF(H109/E109&lt;10, H109/E109, "&gt;999%"))</f>
        <v>-0.36842105263157893</v>
      </c>
    </row>
    <row r="110" spans="1:10" x14ac:dyDescent="0.2">
      <c r="A110" s="177"/>
      <c r="B110" s="143"/>
      <c r="C110" s="144"/>
      <c r="D110" s="143"/>
      <c r="E110" s="144"/>
      <c r="F110" s="145"/>
      <c r="G110" s="143"/>
      <c r="H110" s="144"/>
      <c r="I110" s="151"/>
      <c r="J110" s="152"/>
    </row>
    <row r="111" spans="1:10" s="139" customFormat="1" x14ac:dyDescent="0.2">
      <c r="A111" s="159" t="s">
        <v>44</v>
      </c>
      <c r="B111" s="65"/>
      <c r="C111" s="66"/>
      <c r="D111" s="65"/>
      <c r="E111" s="66"/>
      <c r="F111" s="67"/>
      <c r="G111" s="65"/>
      <c r="H111" s="66"/>
      <c r="I111" s="20"/>
      <c r="J111" s="21"/>
    </row>
    <row r="112" spans="1:10" x14ac:dyDescent="0.2">
      <c r="A112" s="158" t="s">
        <v>509</v>
      </c>
      <c r="B112" s="65">
        <v>0</v>
      </c>
      <c r="C112" s="66">
        <v>0</v>
      </c>
      <c r="D112" s="65">
        <v>0</v>
      </c>
      <c r="E112" s="66">
        <v>1</v>
      </c>
      <c r="F112" s="67"/>
      <c r="G112" s="65">
        <f>B112-C112</f>
        <v>0</v>
      </c>
      <c r="H112" s="66">
        <f>D112-E112</f>
        <v>-1</v>
      </c>
      <c r="I112" s="20" t="str">
        <f>IF(C112=0, "-", IF(G112/C112&lt;10, G112/C112, "&gt;999%"))</f>
        <v>-</v>
      </c>
      <c r="J112" s="21">
        <f>IF(E112=0, "-", IF(H112/E112&lt;10, H112/E112, "&gt;999%"))</f>
        <v>-1</v>
      </c>
    </row>
    <row r="113" spans="1:10" x14ac:dyDescent="0.2">
      <c r="A113" s="158" t="s">
        <v>553</v>
      </c>
      <c r="B113" s="65">
        <v>16</v>
      </c>
      <c r="C113" s="66">
        <v>26</v>
      </c>
      <c r="D113" s="65">
        <v>137</v>
      </c>
      <c r="E113" s="66">
        <v>89</v>
      </c>
      <c r="F113" s="67"/>
      <c r="G113" s="65">
        <f>B113-C113</f>
        <v>-10</v>
      </c>
      <c r="H113" s="66">
        <f>D113-E113</f>
        <v>48</v>
      </c>
      <c r="I113" s="20">
        <f>IF(C113=0, "-", IF(G113/C113&lt;10, G113/C113, "&gt;999%"))</f>
        <v>-0.38461538461538464</v>
      </c>
      <c r="J113" s="21">
        <f>IF(E113=0, "-", IF(H113/E113&lt;10, H113/E113, "&gt;999%"))</f>
        <v>0.5393258426966292</v>
      </c>
    </row>
    <row r="114" spans="1:10" s="160" customFormat="1" x14ac:dyDescent="0.2">
      <c r="A114" s="178" t="s">
        <v>663</v>
      </c>
      <c r="B114" s="71">
        <v>16</v>
      </c>
      <c r="C114" s="72">
        <v>26</v>
      </c>
      <c r="D114" s="71">
        <v>137</v>
      </c>
      <c r="E114" s="72">
        <v>90</v>
      </c>
      <c r="F114" s="73"/>
      <c r="G114" s="71">
        <f>B114-C114</f>
        <v>-10</v>
      </c>
      <c r="H114" s="72">
        <f>D114-E114</f>
        <v>47</v>
      </c>
      <c r="I114" s="37">
        <f>IF(C114=0, "-", IF(G114/C114&lt;10, G114/C114, "&gt;999%"))</f>
        <v>-0.38461538461538464</v>
      </c>
      <c r="J114" s="38">
        <f>IF(E114=0, "-", IF(H114/E114&lt;10, H114/E114, "&gt;999%"))</f>
        <v>0.52222222222222225</v>
      </c>
    </row>
    <row r="115" spans="1:10" x14ac:dyDescent="0.2">
      <c r="A115" s="177"/>
      <c r="B115" s="143"/>
      <c r="C115" s="144"/>
      <c r="D115" s="143"/>
      <c r="E115" s="144"/>
      <c r="F115" s="145"/>
      <c r="G115" s="143"/>
      <c r="H115" s="144"/>
      <c r="I115" s="151"/>
      <c r="J115" s="152"/>
    </row>
    <row r="116" spans="1:10" s="139" customFormat="1" x14ac:dyDescent="0.2">
      <c r="A116" s="159" t="s">
        <v>45</v>
      </c>
      <c r="B116" s="65"/>
      <c r="C116" s="66"/>
      <c r="D116" s="65"/>
      <c r="E116" s="66"/>
      <c r="F116" s="67"/>
      <c r="G116" s="65"/>
      <c r="H116" s="66"/>
      <c r="I116" s="20"/>
      <c r="J116" s="21"/>
    </row>
    <row r="117" spans="1:10" x14ac:dyDescent="0.2">
      <c r="A117" s="158" t="s">
        <v>360</v>
      </c>
      <c r="B117" s="65">
        <v>0</v>
      </c>
      <c r="C117" s="66">
        <v>0</v>
      </c>
      <c r="D117" s="65">
        <v>0</v>
      </c>
      <c r="E117" s="66">
        <v>9</v>
      </c>
      <c r="F117" s="67"/>
      <c r="G117" s="65">
        <f t="shared" ref="G117:G131" si="8">B117-C117</f>
        <v>0</v>
      </c>
      <c r="H117" s="66">
        <f t="shared" ref="H117:H131" si="9">D117-E117</f>
        <v>-9</v>
      </c>
      <c r="I117" s="20" t="str">
        <f t="shared" ref="I117:I131" si="10">IF(C117=0, "-", IF(G117/C117&lt;10, G117/C117, "&gt;999%"))</f>
        <v>-</v>
      </c>
      <c r="J117" s="21">
        <f t="shared" ref="J117:J131" si="11">IF(E117=0, "-", IF(H117/E117&lt;10, H117/E117, "&gt;999%"))</f>
        <v>-1</v>
      </c>
    </row>
    <row r="118" spans="1:10" x14ac:dyDescent="0.2">
      <c r="A118" s="158" t="s">
        <v>443</v>
      </c>
      <c r="B118" s="65">
        <v>0</v>
      </c>
      <c r="C118" s="66">
        <v>72</v>
      </c>
      <c r="D118" s="65">
        <v>13</v>
      </c>
      <c r="E118" s="66">
        <v>325</v>
      </c>
      <c r="F118" s="67"/>
      <c r="G118" s="65">
        <f t="shared" si="8"/>
        <v>-72</v>
      </c>
      <c r="H118" s="66">
        <f t="shared" si="9"/>
        <v>-312</v>
      </c>
      <c r="I118" s="20">
        <f t="shared" si="10"/>
        <v>-1</v>
      </c>
      <c r="J118" s="21">
        <f t="shared" si="11"/>
        <v>-0.96</v>
      </c>
    </row>
    <row r="119" spans="1:10" x14ac:dyDescent="0.2">
      <c r="A119" s="158" t="s">
        <v>409</v>
      </c>
      <c r="B119" s="65">
        <v>13</v>
      </c>
      <c r="C119" s="66">
        <v>32</v>
      </c>
      <c r="D119" s="65">
        <v>367</v>
      </c>
      <c r="E119" s="66">
        <v>433</v>
      </c>
      <c r="F119" s="67"/>
      <c r="G119" s="65">
        <f t="shared" si="8"/>
        <v>-19</v>
      </c>
      <c r="H119" s="66">
        <f t="shared" si="9"/>
        <v>-66</v>
      </c>
      <c r="I119" s="20">
        <f t="shared" si="10"/>
        <v>-0.59375</v>
      </c>
      <c r="J119" s="21">
        <f t="shared" si="11"/>
        <v>-0.15242494226327943</v>
      </c>
    </row>
    <row r="120" spans="1:10" x14ac:dyDescent="0.2">
      <c r="A120" s="158" t="s">
        <v>444</v>
      </c>
      <c r="B120" s="65">
        <v>278</v>
      </c>
      <c r="C120" s="66">
        <v>298</v>
      </c>
      <c r="D120" s="65">
        <v>1306</v>
      </c>
      <c r="E120" s="66">
        <v>1060</v>
      </c>
      <c r="F120" s="67"/>
      <c r="G120" s="65">
        <f t="shared" si="8"/>
        <v>-20</v>
      </c>
      <c r="H120" s="66">
        <f t="shared" si="9"/>
        <v>246</v>
      </c>
      <c r="I120" s="20">
        <f t="shared" si="10"/>
        <v>-6.7114093959731544E-2</v>
      </c>
      <c r="J120" s="21">
        <f t="shared" si="11"/>
        <v>0.23207547169811321</v>
      </c>
    </row>
    <row r="121" spans="1:10" x14ac:dyDescent="0.2">
      <c r="A121" s="158" t="s">
        <v>200</v>
      </c>
      <c r="B121" s="65">
        <v>5</v>
      </c>
      <c r="C121" s="66">
        <v>13</v>
      </c>
      <c r="D121" s="65">
        <v>61</v>
      </c>
      <c r="E121" s="66">
        <v>30</v>
      </c>
      <c r="F121" s="67"/>
      <c r="G121" s="65">
        <f t="shared" si="8"/>
        <v>-8</v>
      </c>
      <c r="H121" s="66">
        <f t="shared" si="9"/>
        <v>31</v>
      </c>
      <c r="I121" s="20">
        <f t="shared" si="10"/>
        <v>-0.61538461538461542</v>
      </c>
      <c r="J121" s="21">
        <f t="shared" si="11"/>
        <v>1.0333333333333334</v>
      </c>
    </row>
    <row r="122" spans="1:10" x14ac:dyDescent="0.2">
      <c r="A122" s="158" t="s">
        <v>219</v>
      </c>
      <c r="B122" s="65">
        <v>15</v>
      </c>
      <c r="C122" s="66">
        <v>72</v>
      </c>
      <c r="D122" s="65">
        <v>198</v>
      </c>
      <c r="E122" s="66">
        <v>530</v>
      </c>
      <c r="F122" s="67"/>
      <c r="G122" s="65">
        <f t="shared" si="8"/>
        <v>-57</v>
      </c>
      <c r="H122" s="66">
        <f t="shared" si="9"/>
        <v>-332</v>
      </c>
      <c r="I122" s="20">
        <f t="shared" si="10"/>
        <v>-0.79166666666666663</v>
      </c>
      <c r="J122" s="21">
        <f t="shared" si="11"/>
        <v>-0.62641509433962261</v>
      </c>
    </row>
    <row r="123" spans="1:10" x14ac:dyDescent="0.2">
      <c r="A123" s="158" t="s">
        <v>247</v>
      </c>
      <c r="B123" s="65">
        <v>0</v>
      </c>
      <c r="C123" s="66">
        <v>2</v>
      </c>
      <c r="D123" s="65">
        <v>1</v>
      </c>
      <c r="E123" s="66">
        <v>26</v>
      </c>
      <c r="F123" s="67"/>
      <c r="G123" s="65">
        <f t="shared" si="8"/>
        <v>-2</v>
      </c>
      <c r="H123" s="66">
        <f t="shared" si="9"/>
        <v>-25</v>
      </c>
      <c r="I123" s="20">
        <f t="shared" si="10"/>
        <v>-1</v>
      </c>
      <c r="J123" s="21">
        <f t="shared" si="11"/>
        <v>-0.96153846153846156</v>
      </c>
    </row>
    <row r="124" spans="1:10" x14ac:dyDescent="0.2">
      <c r="A124" s="158" t="s">
        <v>318</v>
      </c>
      <c r="B124" s="65">
        <v>168</v>
      </c>
      <c r="C124" s="66">
        <v>175</v>
      </c>
      <c r="D124" s="65">
        <v>776</v>
      </c>
      <c r="E124" s="66">
        <v>648</v>
      </c>
      <c r="F124" s="67"/>
      <c r="G124" s="65">
        <f t="shared" si="8"/>
        <v>-7</v>
      </c>
      <c r="H124" s="66">
        <f t="shared" si="9"/>
        <v>128</v>
      </c>
      <c r="I124" s="20">
        <f t="shared" si="10"/>
        <v>-0.04</v>
      </c>
      <c r="J124" s="21">
        <f t="shared" si="11"/>
        <v>0.19753086419753085</v>
      </c>
    </row>
    <row r="125" spans="1:10" x14ac:dyDescent="0.2">
      <c r="A125" s="158" t="s">
        <v>361</v>
      </c>
      <c r="B125" s="65">
        <v>150</v>
      </c>
      <c r="C125" s="66">
        <v>0</v>
      </c>
      <c r="D125" s="65">
        <v>852</v>
      </c>
      <c r="E125" s="66">
        <v>0</v>
      </c>
      <c r="F125" s="67"/>
      <c r="G125" s="65">
        <f t="shared" si="8"/>
        <v>150</v>
      </c>
      <c r="H125" s="66">
        <f t="shared" si="9"/>
        <v>852</v>
      </c>
      <c r="I125" s="20" t="str">
        <f t="shared" si="10"/>
        <v>-</v>
      </c>
      <c r="J125" s="21" t="str">
        <f t="shared" si="11"/>
        <v>-</v>
      </c>
    </row>
    <row r="126" spans="1:10" x14ac:dyDescent="0.2">
      <c r="A126" s="158" t="s">
        <v>523</v>
      </c>
      <c r="B126" s="65">
        <v>146</v>
      </c>
      <c r="C126" s="66">
        <v>76</v>
      </c>
      <c r="D126" s="65">
        <v>695</v>
      </c>
      <c r="E126" s="66">
        <v>352</v>
      </c>
      <c r="F126" s="67"/>
      <c r="G126" s="65">
        <f t="shared" si="8"/>
        <v>70</v>
      </c>
      <c r="H126" s="66">
        <f t="shared" si="9"/>
        <v>343</v>
      </c>
      <c r="I126" s="20">
        <f t="shared" si="10"/>
        <v>0.92105263157894735</v>
      </c>
      <c r="J126" s="21">
        <f t="shared" si="11"/>
        <v>0.97443181818181823</v>
      </c>
    </row>
    <row r="127" spans="1:10" x14ac:dyDescent="0.2">
      <c r="A127" s="158" t="s">
        <v>534</v>
      </c>
      <c r="B127" s="65">
        <v>1831</v>
      </c>
      <c r="C127" s="66">
        <v>1618</v>
      </c>
      <c r="D127" s="65">
        <v>7589</v>
      </c>
      <c r="E127" s="66">
        <v>5650</v>
      </c>
      <c r="F127" s="67"/>
      <c r="G127" s="65">
        <f t="shared" si="8"/>
        <v>213</v>
      </c>
      <c r="H127" s="66">
        <f t="shared" si="9"/>
        <v>1939</v>
      </c>
      <c r="I127" s="20">
        <f t="shared" si="10"/>
        <v>0.13164400494437578</v>
      </c>
      <c r="J127" s="21">
        <f t="shared" si="11"/>
        <v>0.3431858407079646</v>
      </c>
    </row>
    <row r="128" spans="1:10" x14ac:dyDescent="0.2">
      <c r="A128" s="158" t="s">
        <v>501</v>
      </c>
      <c r="B128" s="65">
        <v>4</v>
      </c>
      <c r="C128" s="66">
        <v>0</v>
      </c>
      <c r="D128" s="65">
        <v>16</v>
      </c>
      <c r="E128" s="66">
        <v>0</v>
      </c>
      <c r="F128" s="67"/>
      <c r="G128" s="65">
        <f t="shared" si="8"/>
        <v>4</v>
      </c>
      <c r="H128" s="66">
        <f t="shared" si="9"/>
        <v>16</v>
      </c>
      <c r="I128" s="20" t="str">
        <f t="shared" si="10"/>
        <v>-</v>
      </c>
      <c r="J128" s="21" t="str">
        <f t="shared" si="11"/>
        <v>-</v>
      </c>
    </row>
    <row r="129" spans="1:10" x14ac:dyDescent="0.2">
      <c r="A129" s="158" t="s">
        <v>513</v>
      </c>
      <c r="B129" s="65">
        <v>195</v>
      </c>
      <c r="C129" s="66">
        <v>164</v>
      </c>
      <c r="D129" s="65">
        <v>756</v>
      </c>
      <c r="E129" s="66">
        <v>485</v>
      </c>
      <c r="F129" s="67"/>
      <c r="G129" s="65">
        <f t="shared" si="8"/>
        <v>31</v>
      </c>
      <c r="H129" s="66">
        <f t="shared" si="9"/>
        <v>271</v>
      </c>
      <c r="I129" s="20">
        <f t="shared" si="10"/>
        <v>0.18902439024390244</v>
      </c>
      <c r="J129" s="21">
        <f t="shared" si="11"/>
        <v>0.55876288659793816</v>
      </c>
    </row>
    <row r="130" spans="1:10" x14ac:dyDescent="0.2">
      <c r="A130" s="158" t="s">
        <v>554</v>
      </c>
      <c r="B130" s="65">
        <v>56</v>
      </c>
      <c r="C130" s="66">
        <v>73</v>
      </c>
      <c r="D130" s="65">
        <v>405</v>
      </c>
      <c r="E130" s="66">
        <v>218</v>
      </c>
      <c r="F130" s="67"/>
      <c r="G130" s="65">
        <f t="shared" si="8"/>
        <v>-17</v>
      </c>
      <c r="H130" s="66">
        <f t="shared" si="9"/>
        <v>187</v>
      </c>
      <c r="I130" s="20">
        <f t="shared" si="10"/>
        <v>-0.23287671232876711</v>
      </c>
      <c r="J130" s="21">
        <f t="shared" si="11"/>
        <v>0.85779816513761464</v>
      </c>
    </row>
    <row r="131" spans="1:10" s="160" customFormat="1" x14ac:dyDescent="0.2">
      <c r="A131" s="178" t="s">
        <v>664</v>
      </c>
      <c r="B131" s="71">
        <v>2861</v>
      </c>
      <c r="C131" s="72">
        <v>2595</v>
      </c>
      <c r="D131" s="71">
        <v>13035</v>
      </c>
      <c r="E131" s="72">
        <v>9766</v>
      </c>
      <c r="F131" s="73"/>
      <c r="G131" s="71">
        <f t="shared" si="8"/>
        <v>266</v>
      </c>
      <c r="H131" s="72">
        <f t="shared" si="9"/>
        <v>3269</v>
      </c>
      <c r="I131" s="37">
        <f t="shared" si="10"/>
        <v>0.102504816955684</v>
      </c>
      <c r="J131" s="38">
        <f t="shared" si="11"/>
        <v>0.33473274626254351</v>
      </c>
    </row>
    <row r="132" spans="1:10" x14ac:dyDescent="0.2">
      <c r="A132" s="177"/>
      <c r="B132" s="143"/>
      <c r="C132" s="144"/>
      <c r="D132" s="143"/>
      <c r="E132" s="144"/>
      <c r="F132" s="145"/>
      <c r="G132" s="143"/>
      <c r="H132" s="144"/>
      <c r="I132" s="151"/>
      <c r="J132" s="152"/>
    </row>
    <row r="133" spans="1:10" s="139" customFormat="1" x14ac:dyDescent="0.2">
      <c r="A133" s="159" t="s">
        <v>46</v>
      </c>
      <c r="B133" s="65"/>
      <c r="C133" s="66"/>
      <c r="D133" s="65"/>
      <c r="E133" s="66"/>
      <c r="F133" s="67"/>
      <c r="G133" s="65"/>
      <c r="H133" s="66"/>
      <c r="I133" s="20"/>
      <c r="J133" s="21"/>
    </row>
    <row r="134" spans="1:10" x14ac:dyDescent="0.2">
      <c r="A134" s="158" t="s">
        <v>581</v>
      </c>
      <c r="B134" s="65">
        <v>7</v>
      </c>
      <c r="C134" s="66">
        <v>9</v>
      </c>
      <c r="D134" s="65">
        <v>55</v>
      </c>
      <c r="E134" s="66">
        <v>33</v>
      </c>
      <c r="F134" s="67"/>
      <c r="G134" s="65">
        <f>B134-C134</f>
        <v>-2</v>
      </c>
      <c r="H134" s="66">
        <f>D134-E134</f>
        <v>22</v>
      </c>
      <c r="I134" s="20">
        <f>IF(C134=0, "-", IF(G134/C134&lt;10, G134/C134, "&gt;999%"))</f>
        <v>-0.22222222222222221</v>
      </c>
      <c r="J134" s="21">
        <f>IF(E134=0, "-", IF(H134/E134&lt;10, H134/E134, "&gt;999%"))</f>
        <v>0.66666666666666663</v>
      </c>
    </row>
    <row r="135" spans="1:10" s="160" customFormat="1" x14ac:dyDescent="0.2">
      <c r="A135" s="178" t="s">
        <v>665</v>
      </c>
      <c r="B135" s="71">
        <v>7</v>
      </c>
      <c r="C135" s="72">
        <v>9</v>
      </c>
      <c r="D135" s="71">
        <v>55</v>
      </c>
      <c r="E135" s="72">
        <v>33</v>
      </c>
      <c r="F135" s="73"/>
      <c r="G135" s="71">
        <f>B135-C135</f>
        <v>-2</v>
      </c>
      <c r="H135" s="72">
        <f>D135-E135</f>
        <v>22</v>
      </c>
      <c r="I135" s="37">
        <f>IF(C135=0, "-", IF(G135/C135&lt;10, G135/C135, "&gt;999%"))</f>
        <v>-0.22222222222222221</v>
      </c>
      <c r="J135" s="38">
        <f>IF(E135=0, "-", IF(H135/E135&lt;10, H135/E135, "&gt;999%"))</f>
        <v>0.66666666666666663</v>
      </c>
    </row>
    <row r="136" spans="1:10" x14ac:dyDescent="0.2">
      <c r="A136" s="177"/>
      <c r="B136" s="143"/>
      <c r="C136" s="144"/>
      <c r="D136" s="143"/>
      <c r="E136" s="144"/>
      <c r="F136" s="145"/>
      <c r="G136" s="143"/>
      <c r="H136" s="144"/>
      <c r="I136" s="151"/>
      <c r="J136" s="152"/>
    </row>
    <row r="137" spans="1:10" s="139" customFormat="1" x14ac:dyDescent="0.2">
      <c r="A137" s="159" t="s">
        <v>47</v>
      </c>
      <c r="B137" s="65"/>
      <c r="C137" s="66"/>
      <c r="D137" s="65"/>
      <c r="E137" s="66"/>
      <c r="F137" s="67"/>
      <c r="G137" s="65"/>
      <c r="H137" s="66"/>
      <c r="I137" s="20"/>
      <c r="J137" s="21"/>
    </row>
    <row r="138" spans="1:10" x14ac:dyDescent="0.2">
      <c r="A138" s="158" t="s">
        <v>555</v>
      </c>
      <c r="B138" s="65">
        <v>72</v>
      </c>
      <c r="C138" s="66">
        <v>65</v>
      </c>
      <c r="D138" s="65">
        <v>256</v>
      </c>
      <c r="E138" s="66">
        <v>198</v>
      </c>
      <c r="F138" s="67"/>
      <c r="G138" s="65">
        <f>B138-C138</f>
        <v>7</v>
      </c>
      <c r="H138" s="66">
        <f>D138-E138</f>
        <v>58</v>
      </c>
      <c r="I138" s="20">
        <f>IF(C138=0, "-", IF(G138/C138&lt;10, G138/C138, "&gt;999%"))</f>
        <v>0.1076923076923077</v>
      </c>
      <c r="J138" s="21">
        <f>IF(E138=0, "-", IF(H138/E138&lt;10, H138/E138, "&gt;999%"))</f>
        <v>0.29292929292929293</v>
      </c>
    </row>
    <row r="139" spans="1:10" x14ac:dyDescent="0.2">
      <c r="A139" s="158" t="s">
        <v>569</v>
      </c>
      <c r="B139" s="65">
        <v>44</v>
      </c>
      <c r="C139" s="66">
        <v>30</v>
      </c>
      <c r="D139" s="65">
        <v>180</v>
      </c>
      <c r="E139" s="66">
        <v>142</v>
      </c>
      <c r="F139" s="67"/>
      <c r="G139" s="65">
        <f>B139-C139</f>
        <v>14</v>
      </c>
      <c r="H139" s="66">
        <f>D139-E139</f>
        <v>38</v>
      </c>
      <c r="I139" s="20">
        <f>IF(C139=0, "-", IF(G139/C139&lt;10, G139/C139, "&gt;999%"))</f>
        <v>0.46666666666666667</v>
      </c>
      <c r="J139" s="21">
        <f>IF(E139=0, "-", IF(H139/E139&lt;10, H139/E139, "&gt;999%"))</f>
        <v>0.26760563380281688</v>
      </c>
    </row>
    <row r="140" spans="1:10" x14ac:dyDescent="0.2">
      <c r="A140" s="158" t="s">
        <v>582</v>
      </c>
      <c r="B140" s="65">
        <v>16</v>
      </c>
      <c r="C140" s="66">
        <v>10</v>
      </c>
      <c r="D140" s="65">
        <v>66</v>
      </c>
      <c r="E140" s="66">
        <v>34</v>
      </c>
      <c r="F140" s="67"/>
      <c r="G140" s="65">
        <f>B140-C140</f>
        <v>6</v>
      </c>
      <c r="H140" s="66">
        <f>D140-E140</f>
        <v>32</v>
      </c>
      <c r="I140" s="20">
        <f>IF(C140=0, "-", IF(G140/C140&lt;10, G140/C140, "&gt;999%"))</f>
        <v>0.6</v>
      </c>
      <c r="J140" s="21">
        <f>IF(E140=0, "-", IF(H140/E140&lt;10, H140/E140, "&gt;999%"))</f>
        <v>0.94117647058823528</v>
      </c>
    </row>
    <row r="141" spans="1:10" s="160" customFormat="1" x14ac:dyDescent="0.2">
      <c r="A141" s="178" t="s">
        <v>666</v>
      </c>
      <c r="B141" s="71">
        <v>132</v>
      </c>
      <c r="C141" s="72">
        <v>105</v>
      </c>
      <c r="D141" s="71">
        <v>502</v>
      </c>
      <c r="E141" s="72">
        <v>374</v>
      </c>
      <c r="F141" s="73"/>
      <c r="G141" s="71">
        <f>B141-C141</f>
        <v>27</v>
      </c>
      <c r="H141" s="72">
        <f>D141-E141</f>
        <v>128</v>
      </c>
      <c r="I141" s="37">
        <f>IF(C141=0, "-", IF(G141/C141&lt;10, G141/C141, "&gt;999%"))</f>
        <v>0.25714285714285712</v>
      </c>
      <c r="J141" s="38">
        <f>IF(E141=0, "-", IF(H141/E141&lt;10, H141/E141, "&gt;999%"))</f>
        <v>0.34224598930481281</v>
      </c>
    </row>
    <row r="142" spans="1:10" x14ac:dyDescent="0.2">
      <c r="A142" s="177"/>
      <c r="B142" s="143"/>
      <c r="C142" s="144"/>
      <c r="D142" s="143"/>
      <c r="E142" s="144"/>
      <c r="F142" s="145"/>
      <c r="G142" s="143"/>
      <c r="H142" s="144"/>
      <c r="I142" s="151"/>
      <c r="J142" s="152"/>
    </row>
    <row r="143" spans="1:10" s="139" customFormat="1" x14ac:dyDescent="0.2">
      <c r="A143" s="159" t="s">
        <v>48</v>
      </c>
      <c r="B143" s="65"/>
      <c r="C143" s="66"/>
      <c r="D143" s="65"/>
      <c r="E143" s="66"/>
      <c r="F143" s="67"/>
      <c r="G143" s="65"/>
      <c r="H143" s="66"/>
      <c r="I143" s="20"/>
      <c r="J143" s="21"/>
    </row>
    <row r="144" spans="1:10" x14ac:dyDescent="0.2">
      <c r="A144" s="158" t="s">
        <v>264</v>
      </c>
      <c r="B144" s="65">
        <v>0</v>
      </c>
      <c r="C144" s="66">
        <v>0</v>
      </c>
      <c r="D144" s="65">
        <v>3</v>
      </c>
      <c r="E144" s="66">
        <v>4</v>
      </c>
      <c r="F144" s="67"/>
      <c r="G144" s="65">
        <f>B144-C144</f>
        <v>0</v>
      </c>
      <c r="H144" s="66">
        <f>D144-E144</f>
        <v>-1</v>
      </c>
      <c r="I144" s="20" t="str">
        <f>IF(C144=0, "-", IF(G144/C144&lt;10, G144/C144, "&gt;999%"))</f>
        <v>-</v>
      </c>
      <c r="J144" s="21">
        <f>IF(E144=0, "-", IF(H144/E144&lt;10, H144/E144, "&gt;999%"))</f>
        <v>-0.25</v>
      </c>
    </row>
    <row r="145" spans="1:10" x14ac:dyDescent="0.2">
      <c r="A145" s="158" t="s">
        <v>280</v>
      </c>
      <c r="B145" s="65">
        <v>6</v>
      </c>
      <c r="C145" s="66">
        <v>0</v>
      </c>
      <c r="D145" s="65">
        <v>9</v>
      </c>
      <c r="E145" s="66">
        <v>3</v>
      </c>
      <c r="F145" s="67"/>
      <c r="G145" s="65">
        <f>B145-C145</f>
        <v>6</v>
      </c>
      <c r="H145" s="66">
        <f>D145-E145</f>
        <v>6</v>
      </c>
      <c r="I145" s="20" t="str">
        <f>IF(C145=0, "-", IF(G145/C145&lt;10, G145/C145, "&gt;999%"))</f>
        <v>-</v>
      </c>
      <c r="J145" s="21">
        <f>IF(E145=0, "-", IF(H145/E145&lt;10, H145/E145, "&gt;999%"))</f>
        <v>2</v>
      </c>
    </row>
    <row r="146" spans="1:10" x14ac:dyDescent="0.2">
      <c r="A146" s="158" t="s">
        <v>433</v>
      </c>
      <c r="B146" s="65">
        <v>3</v>
      </c>
      <c r="C146" s="66">
        <v>0</v>
      </c>
      <c r="D146" s="65">
        <v>3</v>
      </c>
      <c r="E146" s="66">
        <v>0</v>
      </c>
      <c r="F146" s="67"/>
      <c r="G146" s="65">
        <f>B146-C146</f>
        <v>3</v>
      </c>
      <c r="H146" s="66">
        <f>D146-E146</f>
        <v>3</v>
      </c>
      <c r="I146" s="20" t="str">
        <f>IF(C146=0, "-", IF(G146/C146&lt;10, G146/C146, "&gt;999%"))</f>
        <v>-</v>
      </c>
      <c r="J146" s="21" t="str">
        <f>IF(E146=0, "-", IF(H146/E146&lt;10, H146/E146, "&gt;999%"))</f>
        <v>-</v>
      </c>
    </row>
    <row r="147" spans="1:10" x14ac:dyDescent="0.2">
      <c r="A147" s="158" t="s">
        <v>472</v>
      </c>
      <c r="B147" s="65">
        <v>4</v>
      </c>
      <c r="C147" s="66">
        <v>0</v>
      </c>
      <c r="D147" s="65">
        <v>16</v>
      </c>
      <c r="E147" s="66">
        <v>0</v>
      </c>
      <c r="F147" s="67"/>
      <c r="G147" s="65">
        <f>B147-C147</f>
        <v>4</v>
      </c>
      <c r="H147" s="66">
        <f>D147-E147</f>
        <v>16</v>
      </c>
      <c r="I147" s="20" t="str">
        <f>IF(C147=0, "-", IF(G147/C147&lt;10, G147/C147, "&gt;999%"))</f>
        <v>-</v>
      </c>
      <c r="J147" s="21" t="str">
        <f>IF(E147=0, "-", IF(H147/E147&lt;10, H147/E147, "&gt;999%"))</f>
        <v>-</v>
      </c>
    </row>
    <row r="148" spans="1:10" s="160" customFormat="1" x14ac:dyDescent="0.2">
      <c r="A148" s="178" t="s">
        <v>667</v>
      </c>
      <c r="B148" s="71">
        <v>13</v>
      </c>
      <c r="C148" s="72">
        <v>0</v>
      </c>
      <c r="D148" s="71">
        <v>31</v>
      </c>
      <c r="E148" s="72">
        <v>7</v>
      </c>
      <c r="F148" s="73"/>
      <c r="G148" s="71">
        <f>B148-C148</f>
        <v>13</v>
      </c>
      <c r="H148" s="72">
        <f>D148-E148</f>
        <v>24</v>
      </c>
      <c r="I148" s="37" t="str">
        <f>IF(C148=0, "-", IF(G148/C148&lt;10, G148/C148, "&gt;999%"))</f>
        <v>-</v>
      </c>
      <c r="J148" s="38">
        <f>IF(E148=0, "-", IF(H148/E148&lt;10, H148/E148, "&gt;999%"))</f>
        <v>3.4285714285714284</v>
      </c>
    </row>
    <row r="149" spans="1:10" x14ac:dyDescent="0.2">
      <c r="A149" s="177"/>
      <c r="B149" s="143"/>
      <c r="C149" s="144"/>
      <c r="D149" s="143"/>
      <c r="E149" s="144"/>
      <c r="F149" s="145"/>
      <c r="G149" s="143"/>
      <c r="H149" s="144"/>
      <c r="I149" s="151"/>
      <c r="J149" s="152"/>
    </row>
    <row r="150" spans="1:10" s="139" customFormat="1" x14ac:dyDescent="0.2">
      <c r="A150" s="159" t="s">
        <v>49</v>
      </c>
      <c r="B150" s="65"/>
      <c r="C150" s="66"/>
      <c r="D150" s="65"/>
      <c r="E150" s="66"/>
      <c r="F150" s="67"/>
      <c r="G150" s="65"/>
      <c r="H150" s="66"/>
      <c r="I150" s="20"/>
      <c r="J150" s="21"/>
    </row>
    <row r="151" spans="1:10" x14ac:dyDescent="0.2">
      <c r="A151" s="158" t="s">
        <v>374</v>
      </c>
      <c r="B151" s="65">
        <v>84</v>
      </c>
      <c r="C151" s="66">
        <v>46</v>
      </c>
      <c r="D151" s="65">
        <v>506</v>
      </c>
      <c r="E151" s="66">
        <v>183</v>
      </c>
      <c r="F151" s="67"/>
      <c r="G151" s="65">
        <f t="shared" ref="G151:G158" si="12">B151-C151</f>
        <v>38</v>
      </c>
      <c r="H151" s="66">
        <f t="shared" ref="H151:H158" si="13">D151-E151</f>
        <v>323</v>
      </c>
      <c r="I151" s="20">
        <f t="shared" ref="I151:I158" si="14">IF(C151=0, "-", IF(G151/C151&lt;10, G151/C151, "&gt;999%"))</f>
        <v>0.82608695652173914</v>
      </c>
      <c r="J151" s="21">
        <f t="shared" ref="J151:J158" si="15">IF(E151=0, "-", IF(H151/E151&lt;10, H151/E151, "&gt;999%"))</f>
        <v>1.7650273224043715</v>
      </c>
    </row>
    <row r="152" spans="1:10" x14ac:dyDescent="0.2">
      <c r="A152" s="158" t="s">
        <v>410</v>
      </c>
      <c r="B152" s="65">
        <v>63</v>
      </c>
      <c r="C152" s="66">
        <v>20</v>
      </c>
      <c r="D152" s="65">
        <v>133</v>
      </c>
      <c r="E152" s="66">
        <v>70</v>
      </c>
      <c r="F152" s="67"/>
      <c r="G152" s="65">
        <f t="shared" si="12"/>
        <v>43</v>
      </c>
      <c r="H152" s="66">
        <f t="shared" si="13"/>
        <v>63</v>
      </c>
      <c r="I152" s="20">
        <f t="shared" si="14"/>
        <v>2.15</v>
      </c>
      <c r="J152" s="21">
        <f t="shared" si="15"/>
        <v>0.9</v>
      </c>
    </row>
    <row r="153" spans="1:10" x14ac:dyDescent="0.2">
      <c r="A153" s="158" t="s">
        <v>445</v>
      </c>
      <c r="B153" s="65">
        <v>5</v>
      </c>
      <c r="C153" s="66">
        <v>5</v>
      </c>
      <c r="D153" s="65">
        <v>44</v>
      </c>
      <c r="E153" s="66">
        <v>23</v>
      </c>
      <c r="F153" s="67"/>
      <c r="G153" s="65">
        <f t="shared" si="12"/>
        <v>0</v>
      </c>
      <c r="H153" s="66">
        <f t="shared" si="13"/>
        <v>21</v>
      </c>
      <c r="I153" s="20">
        <f t="shared" si="14"/>
        <v>0</v>
      </c>
      <c r="J153" s="21">
        <f t="shared" si="15"/>
        <v>0.91304347826086951</v>
      </c>
    </row>
    <row r="154" spans="1:10" x14ac:dyDescent="0.2">
      <c r="A154" s="158" t="s">
        <v>375</v>
      </c>
      <c r="B154" s="65">
        <v>86</v>
      </c>
      <c r="C154" s="66">
        <v>0</v>
      </c>
      <c r="D154" s="65">
        <v>142</v>
      </c>
      <c r="E154" s="66">
        <v>0</v>
      </c>
      <c r="F154" s="67"/>
      <c r="G154" s="65">
        <f t="shared" si="12"/>
        <v>86</v>
      </c>
      <c r="H154" s="66">
        <f t="shared" si="13"/>
        <v>142</v>
      </c>
      <c r="I154" s="20" t="str">
        <f t="shared" si="14"/>
        <v>-</v>
      </c>
      <c r="J154" s="21" t="str">
        <f t="shared" si="15"/>
        <v>-</v>
      </c>
    </row>
    <row r="155" spans="1:10" x14ac:dyDescent="0.2">
      <c r="A155" s="158" t="s">
        <v>524</v>
      </c>
      <c r="B155" s="65">
        <v>14</v>
      </c>
      <c r="C155" s="66">
        <v>24</v>
      </c>
      <c r="D155" s="65">
        <v>71</v>
      </c>
      <c r="E155" s="66">
        <v>97</v>
      </c>
      <c r="F155" s="67"/>
      <c r="G155" s="65">
        <f t="shared" si="12"/>
        <v>-10</v>
      </c>
      <c r="H155" s="66">
        <f t="shared" si="13"/>
        <v>-26</v>
      </c>
      <c r="I155" s="20">
        <f t="shared" si="14"/>
        <v>-0.41666666666666669</v>
      </c>
      <c r="J155" s="21">
        <f t="shared" si="15"/>
        <v>-0.26804123711340205</v>
      </c>
    </row>
    <row r="156" spans="1:10" x14ac:dyDescent="0.2">
      <c r="A156" s="158" t="s">
        <v>535</v>
      </c>
      <c r="B156" s="65">
        <v>8</v>
      </c>
      <c r="C156" s="66">
        <v>16</v>
      </c>
      <c r="D156" s="65">
        <v>40</v>
      </c>
      <c r="E156" s="66">
        <v>42</v>
      </c>
      <c r="F156" s="67"/>
      <c r="G156" s="65">
        <f t="shared" si="12"/>
        <v>-8</v>
      </c>
      <c r="H156" s="66">
        <f t="shared" si="13"/>
        <v>-2</v>
      </c>
      <c r="I156" s="20">
        <f t="shared" si="14"/>
        <v>-0.5</v>
      </c>
      <c r="J156" s="21">
        <f t="shared" si="15"/>
        <v>-4.7619047619047616E-2</v>
      </c>
    </row>
    <row r="157" spans="1:10" x14ac:dyDescent="0.2">
      <c r="A157" s="158" t="s">
        <v>536</v>
      </c>
      <c r="B157" s="65">
        <v>153</v>
      </c>
      <c r="C157" s="66">
        <v>0</v>
      </c>
      <c r="D157" s="65">
        <v>644</v>
      </c>
      <c r="E157" s="66">
        <v>0</v>
      </c>
      <c r="F157" s="67"/>
      <c r="G157" s="65">
        <f t="shared" si="12"/>
        <v>153</v>
      </c>
      <c r="H157" s="66">
        <f t="shared" si="13"/>
        <v>644</v>
      </c>
      <c r="I157" s="20" t="str">
        <f t="shared" si="14"/>
        <v>-</v>
      </c>
      <c r="J157" s="21" t="str">
        <f t="shared" si="15"/>
        <v>-</v>
      </c>
    </row>
    <row r="158" spans="1:10" s="160" customFormat="1" x14ac:dyDescent="0.2">
      <c r="A158" s="178" t="s">
        <v>668</v>
      </c>
      <c r="B158" s="71">
        <v>413</v>
      </c>
      <c r="C158" s="72">
        <v>111</v>
      </c>
      <c r="D158" s="71">
        <v>1580</v>
      </c>
      <c r="E158" s="72">
        <v>415</v>
      </c>
      <c r="F158" s="73"/>
      <c r="G158" s="71">
        <f t="shared" si="12"/>
        <v>302</v>
      </c>
      <c r="H158" s="72">
        <f t="shared" si="13"/>
        <v>1165</v>
      </c>
      <c r="I158" s="37">
        <f t="shared" si="14"/>
        <v>2.7207207207207209</v>
      </c>
      <c r="J158" s="38">
        <f t="shared" si="15"/>
        <v>2.8072289156626504</v>
      </c>
    </row>
    <row r="159" spans="1:10" x14ac:dyDescent="0.2">
      <c r="A159" s="177"/>
      <c r="B159" s="143"/>
      <c r="C159" s="144"/>
      <c r="D159" s="143"/>
      <c r="E159" s="144"/>
      <c r="F159" s="145"/>
      <c r="G159" s="143"/>
      <c r="H159" s="144"/>
      <c r="I159" s="151"/>
      <c r="J159" s="152"/>
    </row>
    <row r="160" spans="1:10" s="139" customFormat="1" x14ac:dyDescent="0.2">
      <c r="A160" s="159" t="s">
        <v>50</v>
      </c>
      <c r="B160" s="65"/>
      <c r="C160" s="66"/>
      <c r="D160" s="65"/>
      <c r="E160" s="66"/>
      <c r="F160" s="67"/>
      <c r="G160" s="65"/>
      <c r="H160" s="66"/>
      <c r="I160" s="20"/>
      <c r="J160" s="21"/>
    </row>
    <row r="161" spans="1:10" x14ac:dyDescent="0.2">
      <c r="A161" s="158" t="s">
        <v>583</v>
      </c>
      <c r="B161" s="65">
        <v>17</v>
      </c>
      <c r="C161" s="66">
        <v>14</v>
      </c>
      <c r="D161" s="65">
        <v>74</v>
      </c>
      <c r="E161" s="66">
        <v>48</v>
      </c>
      <c r="F161" s="67"/>
      <c r="G161" s="65">
        <f>B161-C161</f>
        <v>3</v>
      </c>
      <c r="H161" s="66">
        <f>D161-E161</f>
        <v>26</v>
      </c>
      <c r="I161" s="20">
        <f>IF(C161=0, "-", IF(G161/C161&lt;10, G161/C161, "&gt;999%"))</f>
        <v>0.21428571428571427</v>
      </c>
      <c r="J161" s="21">
        <f>IF(E161=0, "-", IF(H161/E161&lt;10, H161/E161, "&gt;999%"))</f>
        <v>0.54166666666666663</v>
      </c>
    </row>
    <row r="162" spans="1:10" x14ac:dyDescent="0.2">
      <c r="A162" s="158" t="s">
        <v>556</v>
      </c>
      <c r="B162" s="65">
        <v>57</v>
      </c>
      <c r="C162" s="66">
        <v>60</v>
      </c>
      <c r="D162" s="65">
        <v>269</v>
      </c>
      <c r="E162" s="66">
        <v>240</v>
      </c>
      <c r="F162" s="67"/>
      <c r="G162" s="65">
        <f>B162-C162</f>
        <v>-3</v>
      </c>
      <c r="H162" s="66">
        <f>D162-E162</f>
        <v>29</v>
      </c>
      <c r="I162" s="20">
        <f>IF(C162=0, "-", IF(G162/C162&lt;10, G162/C162, "&gt;999%"))</f>
        <v>-0.05</v>
      </c>
      <c r="J162" s="21">
        <f>IF(E162=0, "-", IF(H162/E162&lt;10, H162/E162, "&gt;999%"))</f>
        <v>0.12083333333333333</v>
      </c>
    </row>
    <row r="163" spans="1:10" x14ac:dyDescent="0.2">
      <c r="A163" s="158" t="s">
        <v>570</v>
      </c>
      <c r="B163" s="65">
        <v>70</v>
      </c>
      <c r="C163" s="66">
        <v>77</v>
      </c>
      <c r="D163" s="65">
        <v>334</v>
      </c>
      <c r="E163" s="66">
        <v>284</v>
      </c>
      <c r="F163" s="67"/>
      <c r="G163" s="65">
        <f>B163-C163</f>
        <v>-7</v>
      </c>
      <c r="H163" s="66">
        <f>D163-E163</f>
        <v>50</v>
      </c>
      <c r="I163" s="20">
        <f>IF(C163=0, "-", IF(G163/C163&lt;10, G163/C163, "&gt;999%"))</f>
        <v>-9.0909090909090912E-2</v>
      </c>
      <c r="J163" s="21">
        <f>IF(E163=0, "-", IF(H163/E163&lt;10, H163/E163, "&gt;999%"))</f>
        <v>0.176056338028169</v>
      </c>
    </row>
    <row r="164" spans="1:10" s="160" customFormat="1" x14ac:dyDescent="0.2">
      <c r="A164" s="178" t="s">
        <v>669</v>
      </c>
      <c r="B164" s="71">
        <v>144</v>
      </c>
      <c r="C164" s="72">
        <v>151</v>
      </c>
      <c r="D164" s="71">
        <v>677</v>
      </c>
      <c r="E164" s="72">
        <v>572</v>
      </c>
      <c r="F164" s="73"/>
      <c r="G164" s="71">
        <f>B164-C164</f>
        <v>-7</v>
      </c>
      <c r="H164" s="72">
        <f>D164-E164</f>
        <v>105</v>
      </c>
      <c r="I164" s="37">
        <f>IF(C164=0, "-", IF(G164/C164&lt;10, G164/C164, "&gt;999%"))</f>
        <v>-4.6357615894039736E-2</v>
      </c>
      <c r="J164" s="38">
        <f>IF(E164=0, "-", IF(H164/E164&lt;10, H164/E164, "&gt;999%"))</f>
        <v>0.18356643356643357</v>
      </c>
    </row>
    <row r="165" spans="1:10" x14ac:dyDescent="0.2">
      <c r="A165" s="177"/>
      <c r="B165" s="143"/>
      <c r="C165" s="144"/>
      <c r="D165" s="143"/>
      <c r="E165" s="144"/>
      <c r="F165" s="145"/>
      <c r="G165" s="143"/>
      <c r="H165" s="144"/>
      <c r="I165" s="151"/>
      <c r="J165" s="152"/>
    </row>
    <row r="166" spans="1:10" s="139" customFormat="1" x14ac:dyDescent="0.2">
      <c r="A166" s="159" t="s">
        <v>51</v>
      </c>
      <c r="B166" s="65"/>
      <c r="C166" s="66"/>
      <c r="D166" s="65"/>
      <c r="E166" s="66"/>
      <c r="F166" s="67"/>
      <c r="G166" s="65"/>
      <c r="H166" s="66"/>
      <c r="I166" s="20"/>
      <c r="J166" s="21"/>
    </row>
    <row r="167" spans="1:10" x14ac:dyDescent="0.2">
      <c r="A167" s="158" t="s">
        <v>446</v>
      </c>
      <c r="B167" s="65">
        <v>0</v>
      </c>
      <c r="C167" s="66">
        <v>76</v>
      </c>
      <c r="D167" s="65">
        <v>0</v>
      </c>
      <c r="E167" s="66">
        <v>424</v>
      </c>
      <c r="F167" s="67"/>
      <c r="G167" s="65">
        <f t="shared" ref="G167:G175" si="16">B167-C167</f>
        <v>-76</v>
      </c>
      <c r="H167" s="66">
        <f t="shared" ref="H167:H175" si="17">D167-E167</f>
        <v>-424</v>
      </c>
      <c r="I167" s="20">
        <f t="shared" ref="I167:I175" si="18">IF(C167=0, "-", IF(G167/C167&lt;10, G167/C167, "&gt;999%"))</f>
        <v>-1</v>
      </c>
      <c r="J167" s="21">
        <f t="shared" ref="J167:J175" si="19">IF(E167=0, "-", IF(H167/E167&lt;10, H167/E167, "&gt;999%"))</f>
        <v>-1</v>
      </c>
    </row>
    <row r="168" spans="1:10" x14ac:dyDescent="0.2">
      <c r="A168" s="158" t="s">
        <v>220</v>
      </c>
      <c r="B168" s="65">
        <v>0</v>
      </c>
      <c r="C168" s="66">
        <v>56</v>
      </c>
      <c r="D168" s="65">
        <v>0</v>
      </c>
      <c r="E168" s="66">
        <v>470</v>
      </c>
      <c r="F168" s="67"/>
      <c r="G168" s="65">
        <f t="shared" si="16"/>
        <v>-56</v>
      </c>
      <c r="H168" s="66">
        <f t="shared" si="17"/>
        <v>-470</v>
      </c>
      <c r="I168" s="20">
        <f t="shared" si="18"/>
        <v>-1</v>
      </c>
      <c r="J168" s="21">
        <f t="shared" si="19"/>
        <v>-1</v>
      </c>
    </row>
    <row r="169" spans="1:10" x14ac:dyDescent="0.2">
      <c r="A169" s="158" t="s">
        <v>525</v>
      </c>
      <c r="B169" s="65">
        <v>0</v>
      </c>
      <c r="C169" s="66">
        <v>35</v>
      </c>
      <c r="D169" s="65">
        <v>0</v>
      </c>
      <c r="E169" s="66">
        <v>228</v>
      </c>
      <c r="F169" s="67"/>
      <c r="G169" s="65">
        <f t="shared" si="16"/>
        <v>-35</v>
      </c>
      <c r="H169" s="66">
        <f t="shared" si="17"/>
        <v>-228</v>
      </c>
      <c r="I169" s="20">
        <f t="shared" si="18"/>
        <v>-1</v>
      </c>
      <c r="J169" s="21">
        <f t="shared" si="19"/>
        <v>-1</v>
      </c>
    </row>
    <row r="170" spans="1:10" x14ac:dyDescent="0.2">
      <c r="A170" s="158" t="s">
        <v>537</v>
      </c>
      <c r="B170" s="65">
        <v>0</v>
      </c>
      <c r="C170" s="66">
        <v>258</v>
      </c>
      <c r="D170" s="65">
        <v>0</v>
      </c>
      <c r="E170" s="66">
        <v>1895</v>
      </c>
      <c r="F170" s="67"/>
      <c r="G170" s="65">
        <f t="shared" si="16"/>
        <v>-258</v>
      </c>
      <c r="H170" s="66">
        <f t="shared" si="17"/>
        <v>-1895</v>
      </c>
      <c r="I170" s="20">
        <f t="shared" si="18"/>
        <v>-1</v>
      </c>
      <c r="J170" s="21">
        <f t="shared" si="19"/>
        <v>-1</v>
      </c>
    </row>
    <row r="171" spans="1:10" x14ac:dyDescent="0.2">
      <c r="A171" s="158" t="s">
        <v>274</v>
      </c>
      <c r="B171" s="65">
        <v>0</v>
      </c>
      <c r="C171" s="66">
        <v>8</v>
      </c>
      <c r="D171" s="65">
        <v>0</v>
      </c>
      <c r="E171" s="66">
        <v>245</v>
      </c>
      <c r="F171" s="67"/>
      <c r="G171" s="65">
        <f t="shared" si="16"/>
        <v>-8</v>
      </c>
      <c r="H171" s="66">
        <f t="shared" si="17"/>
        <v>-245</v>
      </c>
      <c r="I171" s="20">
        <f t="shared" si="18"/>
        <v>-1</v>
      </c>
      <c r="J171" s="21">
        <f t="shared" si="19"/>
        <v>-1</v>
      </c>
    </row>
    <row r="172" spans="1:10" x14ac:dyDescent="0.2">
      <c r="A172" s="158" t="s">
        <v>411</v>
      </c>
      <c r="B172" s="65">
        <v>0</v>
      </c>
      <c r="C172" s="66">
        <v>77</v>
      </c>
      <c r="D172" s="65">
        <v>0</v>
      </c>
      <c r="E172" s="66">
        <v>447</v>
      </c>
      <c r="F172" s="67"/>
      <c r="G172" s="65">
        <f t="shared" si="16"/>
        <v>-77</v>
      </c>
      <c r="H172" s="66">
        <f t="shared" si="17"/>
        <v>-447</v>
      </c>
      <c r="I172" s="20">
        <f t="shared" si="18"/>
        <v>-1</v>
      </c>
      <c r="J172" s="21">
        <f t="shared" si="19"/>
        <v>-1</v>
      </c>
    </row>
    <row r="173" spans="1:10" x14ac:dyDescent="0.2">
      <c r="A173" s="158" t="s">
        <v>447</v>
      </c>
      <c r="B173" s="65">
        <v>0</v>
      </c>
      <c r="C173" s="66">
        <v>50</v>
      </c>
      <c r="D173" s="65">
        <v>0</v>
      </c>
      <c r="E173" s="66">
        <v>257</v>
      </c>
      <c r="F173" s="67"/>
      <c r="G173" s="65">
        <f t="shared" si="16"/>
        <v>-50</v>
      </c>
      <c r="H173" s="66">
        <f t="shared" si="17"/>
        <v>-257</v>
      </c>
      <c r="I173" s="20">
        <f t="shared" si="18"/>
        <v>-1</v>
      </c>
      <c r="J173" s="21">
        <f t="shared" si="19"/>
        <v>-1</v>
      </c>
    </row>
    <row r="174" spans="1:10" x14ac:dyDescent="0.2">
      <c r="A174" s="158" t="s">
        <v>362</v>
      </c>
      <c r="B174" s="65">
        <v>0</v>
      </c>
      <c r="C174" s="66">
        <v>50</v>
      </c>
      <c r="D174" s="65">
        <v>0</v>
      </c>
      <c r="E174" s="66">
        <v>700</v>
      </c>
      <c r="F174" s="67"/>
      <c r="G174" s="65">
        <f t="shared" si="16"/>
        <v>-50</v>
      </c>
      <c r="H174" s="66">
        <f t="shared" si="17"/>
        <v>-700</v>
      </c>
      <c r="I174" s="20">
        <f t="shared" si="18"/>
        <v>-1</v>
      </c>
      <c r="J174" s="21">
        <f t="shared" si="19"/>
        <v>-1</v>
      </c>
    </row>
    <row r="175" spans="1:10" s="160" customFormat="1" x14ac:dyDescent="0.2">
      <c r="A175" s="178" t="s">
        <v>670</v>
      </c>
      <c r="B175" s="71">
        <v>0</v>
      </c>
      <c r="C175" s="72">
        <v>610</v>
      </c>
      <c r="D175" s="71">
        <v>0</v>
      </c>
      <c r="E175" s="72">
        <v>4666</v>
      </c>
      <c r="F175" s="73"/>
      <c r="G175" s="71">
        <f t="shared" si="16"/>
        <v>-610</v>
      </c>
      <c r="H175" s="72">
        <f t="shared" si="17"/>
        <v>-4666</v>
      </c>
      <c r="I175" s="37">
        <f t="shared" si="18"/>
        <v>-1</v>
      </c>
      <c r="J175" s="38">
        <f t="shared" si="19"/>
        <v>-1</v>
      </c>
    </row>
    <row r="176" spans="1:10" x14ac:dyDescent="0.2">
      <c r="A176" s="177"/>
      <c r="B176" s="143"/>
      <c r="C176" s="144"/>
      <c r="D176" s="143"/>
      <c r="E176" s="144"/>
      <c r="F176" s="145"/>
      <c r="G176" s="143"/>
      <c r="H176" s="144"/>
      <c r="I176" s="151"/>
      <c r="J176" s="152"/>
    </row>
    <row r="177" spans="1:10" s="139" customFormat="1" x14ac:dyDescent="0.2">
      <c r="A177" s="159" t="s">
        <v>52</v>
      </c>
      <c r="B177" s="65"/>
      <c r="C177" s="66"/>
      <c r="D177" s="65"/>
      <c r="E177" s="66"/>
      <c r="F177" s="67"/>
      <c r="G177" s="65"/>
      <c r="H177" s="66"/>
      <c r="I177" s="20"/>
      <c r="J177" s="21"/>
    </row>
    <row r="178" spans="1:10" x14ac:dyDescent="0.2">
      <c r="A178" s="158" t="s">
        <v>248</v>
      </c>
      <c r="B178" s="65">
        <v>5</v>
      </c>
      <c r="C178" s="66">
        <v>3</v>
      </c>
      <c r="D178" s="65">
        <v>15</v>
      </c>
      <c r="E178" s="66">
        <v>20</v>
      </c>
      <c r="F178" s="67"/>
      <c r="G178" s="65">
        <f t="shared" ref="G178:G185" si="20">B178-C178</f>
        <v>2</v>
      </c>
      <c r="H178" s="66">
        <f t="shared" ref="H178:H185" si="21">D178-E178</f>
        <v>-5</v>
      </c>
      <c r="I178" s="20">
        <f t="shared" ref="I178:I185" si="22">IF(C178=0, "-", IF(G178/C178&lt;10, G178/C178, "&gt;999%"))</f>
        <v>0.66666666666666663</v>
      </c>
      <c r="J178" s="21">
        <f t="shared" ref="J178:J185" si="23">IF(E178=0, "-", IF(H178/E178&lt;10, H178/E178, "&gt;999%"))</f>
        <v>-0.25</v>
      </c>
    </row>
    <row r="179" spans="1:10" x14ac:dyDescent="0.2">
      <c r="A179" s="158" t="s">
        <v>201</v>
      </c>
      <c r="B179" s="65">
        <v>0</v>
      </c>
      <c r="C179" s="66">
        <v>16</v>
      </c>
      <c r="D179" s="65">
        <v>2</v>
      </c>
      <c r="E179" s="66">
        <v>42</v>
      </c>
      <c r="F179" s="67"/>
      <c r="G179" s="65">
        <f t="shared" si="20"/>
        <v>-16</v>
      </c>
      <c r="H179" s="66">
        <f t="shared" si="21"/>
        <v>-40</v>
      </c>
      <c r="I179" s="20">
        <f t="shared" si="22"/>
        <v>-1</v>
      </c>
      <c r="J179" s="21">
        <f t="shared" si="23"/>
        <v>-0.95238095238095233</v>
      </c>
    </row>
    <row r="180" spans="1:10" x14ac:dyDescent="0.2">
      <c r="A180" s="158" t="s">
        <v>221</v>
      </c>
      <c r="B180" s="65">
        <v>20</v>
      </c>
      <c r="C180" s="66">
        <v>212</v>
      </c>
      <c r="D180" s="65">
        <v>544</v>
      </c>
      <c r="E180" s="66">
        <v>1333</v>
      </c>
      <c r="F180" s="67"/>
      <c r="G180" s="65">
        <f t="shared" si="20"/>
        <v>-192</v>
      </c>
      <c r="H180" s="66">
        <f t="shared" si="21"/>
        <v>-789</v>
      </c>
      <c r="I180" s="20">
        <f t="shared" si="22"/>
        <v>-0.90566037735849059</v>
      </c>
      <c r="J180" s="21">
        <f t="shared" si="23"/>
        <v>-0.59189797449362336</v>
      </c>
    </row>
    <row r="181" spans="1:10" x14ac:dyDescent="0.2">
      <c r="A181" s="158" t="s">
        <v>412</v>
      </c>
      <c r="B181" s="65">
        <v>67</v>
      </c>
      <c r="C181" s="66">
        <v>412</v>
      </c>
      <c r="D181" s="65">
        <v>1060</v>
      </c>
      <c r="E181" s="66">
        <v>1657</v>
      </c>
      <c r="F181" s="67"/>
      <c r="G181" s="65">
        <f t="shared" si="20"/>
        <v>-345</v>
      </c>
      <c r="H181" s="66">
        <f t="shared" si="21"/>
        <v>-597</v>
      </c>
      <c r="I181" s="20">
        <f t="shared" si="22"/>
        <v>-0.83737864077669899</v>
      </c>
      <c r="J181" s="21">
        <f t="shared" si="23"/>
        <v>-0.36028968014484009</v>
      </c>
    </row>
    <row r="182" spans="1:10" x14ac:dyDescent="0.2">
      <c r="A182" s="158" t="s">
        <v>376</v>
      </c>
      <c r="B182" s="65">
        <v>146</v>
      </c>
      <c r="C182" s="66">
        <v>280</v>
      </c>
      <c r="D182" s="65">
        <v>979</v>
      </c>
      <c r="E182" s="66">
        <v>1290</v>
      </c>
      <c r="F182" s="67"/>
      <c r="G182" s="65">
        <f t="shared" si="20"/>
        <v>-134</v>
      </c>
      <c r="H182" s="66">
        <f t="shared" si="21"/>
        <v>-311</v>
      </c>
      <c r="I182" s="20">
        <f t="shared" si="22"/>
        <v>-0.47857142857142859</v>
      </c>
      <c r="J182" s="21">
        <f t="shared" si="23"/>
        <v>-0.24108527131782945</v>
      </c>
    </row>
    <row r="183" spans="1:10" x14ac:dyDescent="0.2">
      <c r="A183" s="158" t="s">
        <v>202</v>
      </c>
      <c r="B183" s="65">
        <v>0</v>
      </c>
      <c r="C183" s="66">
        <v>40</v>
      </c>
      <c r="D183" s="65">
        <v>133</v>
      </c>
      <c r="E183" s="66">
        <v>307</v>
      </c>
      <c r="F183" s="67"/>
      <c r="G183" s="65">
        <f t="shared" si="20"/>
        <v>-40</v>
      </c>
      <c r="H183" s="66">
        <f t="shared" si="21"/>
        <v>-174</v>
      </c>
      <c r="I183" s="20">
        <f t="shared" si="22"/>
        <v>-1</v>
      </c>
      <c r="J183" s="21">
        <f t="shared" si="23"/>
        <v>-0.5667752442996743</v>
      </c>
    </row>
    <row r="184" spans="1:10" x14ac:dyDescent="0.2">
      <c r="A184" s="158" t="s">
        <v>302</v>
      </c>
      <c r="B184" s="65">
        <v>34</v>
      </c>
      <c r="C184" s="66">
        <v>32</v>
      </c>
      <c r="D184" s="65">
        <v>195</v>
      </c>
      <c r="E184" s="66">
        <v>165</v>
      </c>
      <c r="F184" s="67"/>
      <c r="G184" s="65">
        <f t="shared" si="20"/>
        <v>2</v>
      </c>
      <c r="H184" s="66">
        <f t="shared" si="21"/>
        <v>30</v>
      </c>
      <c r="I184" s="20">
        <f t="shared" si="22"/>
        <v>6.25E-2</v>
      </c>
      <c r="J184" s="21">
        <f t="shared" si="23"/>
        <v>0.18181818181818182</v>
      </c>
    </row>
    <row r="185" spans="1:10" s="160" customFormat="1" x14ac:dyDescent="0.2">
      <c r="A185" s="178" t="s">
        <v>671</v>
      </c>
      <c r="B185" s="71">
        <v>272</v>
      </c>
      <c r="C185" s="72">
        <v>995</v>
      </c>
      <c r="D185" s="71">
        <v>2928</v>
      </c>
      <c r="E185" s="72">
        <v>4814</v>
      </c>
      <c r="F185" s="73"/>
      <c r="G185" s="71">
        <f t="shared" si="20"/>
        <v>-723</v>
      </c>
      <c r="H185" s="72">
        <f t="shared" si="21"/>
        <v>-1886</v>
      </c>
      <c r="I185" s="37">
        <f t="shared" si="22"/>
        <v>-0.72663316582914572</v>
      </c>
      <c r="J185" s="38">
        <f t="shared" si="23"/>
        <v>-0.39177399252181139</v>
      </c>
    </row>
    <row r="186" spans="1:10" x14ac:dyDescent="0.2">
      <c r="A186" s="177"/>
      <c r="B186" s="143"/>
      <c r="C186" s="144"/>
      <c r="D186" s="143"/>
      <c r="E186" s="144"/>
      <c r="F186" s="145"/>
      <c r="G186" s="143"/>
      <c r="H186" s="144"/>
      <c r="I186" s="151"/>
      <c r="J186" s="152"/>
    </row>
    <row r="187" spans="1:10" s="139" customFormat="1" x14ac:dyDescent="0.2">
      <c r="A187" s="159" t="s">
        <v>53</v>
      </c>
      <c r="B187" s="65"/>
      <c r="C187" s="66"/>
      <c r="D187" s="65"/>
      <c r="E187" s="66"/>
      <c r="F187" s="67"/>
      <c r="G187" s="65"/>
      <c r="H187" s="66"/>
      <c r="I187" s="20"/>
      <c r="J187" s="21"/>
    </row>
    <row r="188" spans="1:10" x14ac:dyDescent="0.2">
      <c r="A188" s="158" t="s">
        <v>203</v>
      </c>
      <c r="B188" s="65">
        <v>0</v>
      </c>
      <c r="C188" s="66">
        <v>0</v>
      </c>
      <c r="D188" s="65">
        <v>0</v>
      </c>
      <c r="E188" s="66">
        <v>16</v>
      </c>
      <c r="F188" s="67"/>
      <c r="G188" s="65">
        <f t="shared" ref="G188:G201" si="24">B188-C188</f>
        <v>0</v>
      </c>
      <c r="H188" s="66">
        <f t="shared" ref="H188:H201" si="25">D188-E188</f>
        <v>-16</v>
      </c>
      <c r="I188" s="20" t="str">
        <f t="shared" ref="I188:I201" si="26">IF(C188=0, "-", IF(G188/C188&lt;10, G188/C188, "&gt;999%"))</f>
        <v>-</v>
      </c>
      <c r="J188" s="21">
        <f t="shared" ref="J188:J201" si="27">IF(E188=0, "-", IF(H188/E188&lt;10, H188/E188, "&gt;999%"))</f>
        <v>-1</v>
      </c>
    </row>
    <row r="189" spans="1:10" x14ac:dyDescent="0.2">
      <c r="A189" s="158" t="s">
        <v>222</v>
      </c>
      <c r="B189" s="65">
        <v>0</v>
      </c>
      <c r="C189" s="66">
        <v>62</v>
      </c>
      <c r="D189" s="65">
        <v>2</v>
      </c>
      <c r="E189" s="66">
        <v>248</v>
      </c>
      <c r="F189" s="67"/>
      <c r="G189" s="65">
        <f t="shared" si="24"/>
        <v>-62</v>
      </c>
      <c r="H189" s="66">
        <f t="shared" si="25"/>
        <v>-246</v>
      </c>
      <c r="I189" s="20">
        <f t="shared" si="26"/>
        <v>-1</v>
      </c>
      <c r="J189" s="21">
        <f t="shared" si="27"/>
        <v>-0.99193548387096775</v>
      </c>
    </row>
    <row r="190" spans="1:10" x14ac:dyDescent="0.2">
      <c r="A190" s="158" t="s">
        <v>223</v>
      </c>
      <c r="B190" s="65">
        <v>616</v>
      </c>
      <c r="C190" s="66">
        <v>514</v>
      </c>
      <c r="D190" s="65">
        <v>3175</v>
      </c>
      <c r="E190" s="66">
        <v>2499</v>
      </c>
      <c r="F190" s="67"/>
      <c r="G190" s="65">
        <f t="shared" si="24"/>
        <v>102</v>
      </c>
      <c r="H190" s="66">
        <f t="shared" si="25"/>
        <v>676</v>
      </c>
      <c r="I190" s="20">
        <f t="shared" si="26"/>
        <v>0.19844357976653695</v>
      </c>
      <c r="J190" s="21">
        <f t="shared" si="27"/>
        <v>0.27050820328131253</v>
      </c>
    </row>
    <row r="191" spans="1:10" x14ac:dyDescent="0.2">
      <c r="A191" s="158" t="s">
        <v>514</v>
      </c>
      <c r="B191" s="65">
        <v>60</v>
      </c>
      <c r="C191" s="66">
        <v>167</v>
      </c>
      <c r="D191" s="65">
        <v>505</v>
      </c>
      <c r="E191" s="66">
        <v>492</v>
      </c>
      <c r="F191" s="67"/>
      <c r="G191" s="65">
        <f t="shared" si="24"/>
        <v>-107</v>
      </c>
      <c r="H191" s="66">
        <f t="shared" si="25"/>
        <v>13</v>
      </c>
      <c r="I191" s="20">
        <f t="shared" si="26"/>
        <v>-0.64071856287425155</v>
      </c>
      <c r="J191" s="21">
        <f t="shared" si="27"/>
        <v>2.6422764227642278E-2</v>
      </c>
    </row>
    <row r="192" spans="1:10" x14ac:dyDescent="0.2">
      <c r="A192" s="158" t="s">
        <v>303</v>
      </c>
      <c r="B192" s="65">
        <v>0</v>
      </c>
      <c r="C192" s="66">
        <v>4</v>
      </c>
      <c r="D192" s="65">
        <v>46</v>
      </c>
      <c r="E192" s="66">
        <v>75</v>
      </c>
      <c r="F192" s="67"/>
      <c r="G192" s="65">
        <f t="shared" si="24"/>
        <v>-4</v>
      </c>
      <c r="H192" s="66">
        <f t="shared" si="25"/>
        <v>-29</v>
      </c>
      <c r="I192" s="20">
        <f t="shared" si="26"/>
        <v>-1</v>
      </c>
      <c r="J192" s="21">
        <f t="shared" si="27"/>
        <v>-0.38666666666666666</v>
      </c>
    </row>
    <row r="193" spans="1:10" x14ac:dyDescent="0.2">
      <c r="A193" s="158" t="s">
        <v>224</v>
      </c>
      <c r="B193" s="65">
        <v>17</v>
      </c>
      <c r="C193" s="66">
        <v>20</v>
      </c>
      <c r="D193" s="65">
        <v>64</v>
      </c>
      <c r="E193" s="66">
        <v>62</v>
      </c>
      <c r="F193" s="67"/>
      <c r="G193" s="65">
        <f t="shared" si="24"/>
        <v>-3</v>
      </c>
      <c r="H193" s="66">
        <f t="shared" si="25"/>
        <v>2</v>
      </c>
      <c r="I193" s="20">
        <f t="shared" si="26"/>
        <v>-0.15</v>
      </c>
      <c r="J193" s="21">
        <f t="shared" si="27"/>
        <v>3.2258064516129031E-2</v>
      </c>
    </row>
    <row r="194" spans="1:10" x14ac:dyDescent="0.2">
      <c r="A194" s="158" t="s">
        <v>377</v>
      </c>
      <c r="B194" s="65">
        <v>295</v>
      </c>
      <c r="C194" s="66">
        <v>312</v>
      </c>
      <c r="D194" s="65">
        <v>1888</v>
      </c>
      <c r="E194" s="66">
        <v>1354</v>
      </c>
      <c r="F194" s="67"/>
      <c r="G194" s="65">
        <f t="shared" si="24"/>
        <v>-17</v>
      </c>
      <c r="H194" s="66">
        <f t="shared" si="25"/>
        <v>534</v>
      </c>
      <c r="I194" s="20">
        <f t="shared" si="26"/>
        <v>-5.4487179487179488E-2</v>
      </c>
      <c r="J194" s="21">
        <f t="shared" si="27"/>
        <v>0.39438700147710487</v>
      </c>
    </row>
    <row r="195" spans="1:10" x14ac:dyDescent="0.2">
      <c r="A195" s="158" t="s">
        <v>448</v>
      </c>
      <c r="B195" s="65">
        <v>106</v>
      </c>
      <c r="C195" s="66">
        <v>0</v>
      </c>
      <c r="D195" s="65">
        <v>519</v>
      </c>
      <c r="E195" s="66">
        <v>0</v>
      </c>
      <c r="F195" s="67"/>
      <c r="G195" s="65">
        <f t="shared" si="24"/>
        <v>106</v>
      </c>
      <c r="H195" s="66">
        <f t="shared" si="25"/>
        <v>519</v>
      </c>
      <c r="I195" s="20" t="str">
        <f t="shared" si="26"/>
        <v>-</v>
      </c>
      <c r="J195" s="21" t="str">
        <f t="shared" si="27"/>
        <v>-</v>
      </c>
    </row>
    <row r="196" spans="1:10" x14ac:dyDescent="0.2">
      <c r="A196" s="158" t="s">
        <v>449</v>
      </c>
      <c r="B196" s="65">
        <v>182</v>
      </c>
      <c r="C196" s="66">
        <v>154</v>
      </c>
      <c r="D196" s="65">
        <v>779</v>
      </c>
      <c r="E196" s="66">
        <v>725</v>
      </c>
      <c r="F196" s="67"/>
      <c r="G196" s="65">
        <f t="shared" si="24"/>
        <v>28</v>
      </c>
      <c r="H196" s="66">
        <f t="shared" si="25"/>
        <v>54</v>
      </c>
      <c r="I196" s="20">
        <f t="shared" si="26"/>
        <v>0.18181818181818182</v>
      </c>
      <c r="J196" s="21">
        <f t="shared" si="27"/>
        <v>7.4482758620689649E-2</v>
      </c>
    </row>
    <row r="197" spans="1:10" x14ac:dyDescent="0.2">
      <c r="A197" s="158" t="s">
        <v>249</v>
      </c>
      <c r="B197" s="65">
        <v>14</v>
      </c>
      <c r="C197" s="66">
        <v>0</v>
      </c>
      <c r="D197" s="65">
        <v>14</v>
      </c>
      <c r="E197" s="66">
        <v>1</v>
      </c>
      <c r="F197" s="67"/>
      <c r="G197" s="65">
        <f t="shared" si="24"/>
        <v>14</v>
      </c>
      <c r="H197" s="66">
        <f t="shared" si="25"/>
        <v>13</v>
      </c>
      <c r="I197" s="20" t="str">
        <f t="shared" si="26"/>
        <v>-</v>
      </c>
      <c r="J197" s="21" t="str">
        <f t="shared" si="27"/>
        <v>&gt;999%</v>
      </c>
    </row>
    <row r="198" spans="1:10" x14ac:dyDescent="0.2">
      <c r="A198" s="158" t="s">
        <v>413</v>
      </c>
      <c r="B198" s="65">
        <v>386</v>
      </c>
      <c r="C198" s="66">
        <v>656</v>
      </c>
      <c r="D198" s="65">
        <v>1475</v>
      </c>
      <c r="E198" s="66">
        <v>2041</v>
      </c>
      <c r="F198" s="67"/>
      <c r="G198" s="65">
        <f t="shared" si="24"/>
        <v>-270</v>
      </c>
      <c r="H198" s="66">
        <f t="shared" si="25"/>
        <v>-566</v>
      </c>
      <c r="I198" s="20">
        <f t="shared" si="26"/>
        <v>-0.41158536585365851</v>
      </c>
      <c r="J198" s="21">
        <f t="shared" si="27"/>
        <v>-0.27731504164625181</v>
      </c>
    </row>
    <row r="199" spans="1:10" x14ac:dyDescent="0.2">
      <c r="A199" s="158" t="s">
        <v>319</v>
      </c>
      <c r="B199" s="65">
        <v>0</v>
      </c>
      <c r="C199" s="66">
        <v>18</v>
      </c>
      <c r="D199" s="65">
        <v>53</v>
      </c>
      <c r="E199" s="66">
        <v>72</v>
      </c>
      <c r="F199" s="67"/>
      <c r="G199" s="65">
        <f t="shared" si="24"/>
        <v>-18</v>
      </c>
      <c r="H199" s="66">
        <f t="shared" si="25"/>
        <v>-19</v>
      </c>
      <c r="I199" s="20">
        <f t="shared" si="26"/>
        <v>-1</v>
      </c>
      <c r="J199" s="21">
        <f t="shared" si="27"/>
        <v>-0.2638888888888889</v>
      </c>
    </row>
    <row r="200" spans="1:10" x14ac:dyDescent="0.2">
      <c r="A200" s="158" t="s">
        <v>363</v>
      </c>
      <c r="B200" s="65">
        <v>177</v>
      </c>
      <c r="C200" s="66">
        <v>96</v>
      </c>
      <c r="D200" s="65">
        <v>766</v>
      </c>
      <c r="E200" s="66">
        <v>431</v>
      </c>
      <c r="F200" s="67"/>
      <c r="G200" s="65">
        <f t="shared" si="24"/>
        <v>81</v>
      </c>
      <c r="H200" s="66">
        <f t="shared" si="25"/>
        <v>335</v>
      </c>
      <c r="I200" s="20">
        <f t="shared" si="26"/>
        <v>0.84375</v>
      </c>
      <c r="J200" s="21">
        <f t="shared" si="27"/>
        <v>0.77726218097447797</v>
      </c>
    </row>
    <row r="201" spans="1:10" s="160" customFormat="1" x14ac:dyDescent="0.2">
      <c r="A201" s="178" t="s">
        <v>672</v>
      </c>
      <c r="B201" s="71">
        <v>1853</v>
      </c>
      <c r="C201" s="72">
        <v>2003</v>
      </c>
      <c r="D201" s="71">
        <v>9286</v>
      </c>
      <c r="E201" s="72">
        <v>8016</v>
      </c>
      <c r="F201" s="73"/>
      <c r="G201" s="71">
        <f t="shared" si="24"/>
        <v>-150</v>
      </c>
      <c r="H201" s="72">
        <f t="shared" si="25"/>
        <v>1270</v>
      </c>
      <c r="I201" s="37">
        <f t="shared" si="26"/>
        <v>-7.4887668497254117E-2</v>
      </c>
      <c r="J201" s="38">
        <f t="shared" si="27"/>
        <v>0.15843313373253493</v>
      </c>
    </row>
    <row r="202" spans="1:10" x14ac:dyDescent="0.2">
      <c r="A202" s="177"/>
      <c r="B202" s="143"/>
      <c r="C202" s="144"/>
      <c r="D202" s="143"/>
      <c r="E202" s="144"/>
      <c r="F202" s="145"/>
      <c r="G202" s="143"/>
      <c r="H202" s="144"/>
      <c r="I202" s="151"/>
      <c r="J202" s="152"/>
    </row>
    <row r="203" spans="1:10" s="139" customFormat="1" x14ac:dyDescent="0.2">
      <c r="A203" s="159" t="s">
        <v>54</v>
      </c>
      <c r="B203" s="65"/>
      <c r="C203" s="66"/>
      <c r="D203" s="65"/>
      <c r="E203" s="66"/>
      <c r="F203" s="67"/>
      <c r="G203" s="65"/>
      <c r="H203" s="66"/>
      <c r="I203" s="20"/>
      <c r="J203" s="21"/>
    </row>
    <row r="204" spans="1:10" x14ac:dyDescent="0.2">
      <c r="A204" s="158" t="s">
        <v>557</v>
      </c>
      <c r="B204" s="65">
        <v>1</v>
      </c>
      <c r="C204" s="66">
        <v>1</v>
      </c>
      <c r="D204" s="65">
        <v>4</v>
      </c>
      <c r="E204" s="66">
        <v>2</v>
      </c>
      <c r="F204" s="67"/>
      <c r="G204" s="65">
        <f>B204-C204</f>
        <v>0</v>
      </c>
      <c r="H204" s="66">
        <f>D204-E204</f>
        <v>2</v>
      </c>
      <c r="I204" s="20">
        <f>IF(C204=0, "-", IF(G204/C204&lt;10, G204/C204, "&gt;999%"))</f>
        <v>0</v>
      </c>
      <c r="J204" s="21">
        <f>IF(E204=0, "-", IF(H204/E204&lt;10, H204/E204, "&gt;999%"))</f>
        <v>1</v>
      </c>
    </row>
    <row r="205" spans="1:10" x14ac:dyDescent="0.2">
      <c r="A205" s="158" t="s">
        <v>558</v>
      </c>
      <c r="B205" s="65">
        <v>0</v>
      </c>
      <c r="C205" s="66">
        <v>1</v>
      </c>
      <c r="D205" s="65">
        <v>0</v>
      </c>
      <c r="E205" s="66">
        <v>2</v>
      </c>
      <c r="F205" s="67"/>
      <c r="G205" s="65">
        <f>B205-C205</f>
        <v>-1</v>
      </c>
      <c r="H205" s="66">
        <f>D205-E205</f>
        <v>-2</v>
      </c>
      <c r="I205" s="20">
        <f>IF(C205=0, "-", IF(G205/C205&lt;10, G205/C205, "&gt;999%"))</f>
        <v>-1</v>
      </c>
      <c r="J205" s="21">
        <f>IF(E205=0, "-", IF(H205/E205&lt;10, H205/E205, "&gt;999%"))</f>
        <v>-1</v>
      </c>
    </row>
    <row r="206" spans="1:10" x14ac:dyDescent="0.2">
      <c r="A206" s="158" t="s">
        <v>571</v>
      </c>
      <c r="B206" s="65">
        <v>0</v>
      </c>
      <c r="C206" s="66">
        <v>0</v>
      </c>
      <c r="D206" s="65">
        <v>1</v>
      </c>
      <c r="E206" s="66">
        <v>0</v>
      </c>
      <c r="F206" s="67"/>
      <c r="G206" s="65">
        <f>B206-C206</f>
        <v>0</v>
      </c>
      <c r="H206" s="66">
        <f>D206-E206</f>
        <v>1</v>
      </c>
      <c r="I206" s="20" t="str">
        <f>IF(C206=0, "-", IF(G206/C206&lt;10, G206/C206, "&gt;999%"))</f>
        <v>-</v>
      </c>
      <c r="J206" s="21" t="str">
        <f>IF(E206=0, "-", IF(H206/E206&lt;10, H206/E206, "&gt;999%"))</f>
        <v>-</v>
      </c>
    </row>
    <row r="207" spans="1:10" x14ac:dyDescent="0.2">
      <c r="A207" s="158" t="s">
        <v>572</v>
      </c>
      <c r="B207" s="65">
        <v>0</v>
      </c>
      <c r="C207" s="66">
        <v>0</v>
      </c>
      <c r="D207" s="65">
        <v>3</v>
      </c>
      <c r="E207" s="66">
        <v>0</v>
      </c>
      <c r="F207" s="67"/>
      <c r="G207" s="65">
        <f>B207-C207</f>
        <v>0</v>
      </c>
      <c r="H207" s="66">
        <f>D207-E207</f>
        <v>3</v>
      </c>
      <c r="I207" s="20" t="str">
        <f>IF(C207=0, "-", IF(G207/C207&lt;10, G207/C207, "&gt;999%"))</f>
        <v>-</v>
      </c>
      <c r="J207" s="21" t="str">
        <f>IF(E207=0, "-", IF(H207/E207&lt;10, H207/E207, "&gt;999%"))</f>
        <v>-</v>
      </c>
    </row>
    <row r="208" spans="1:10" s="160" customFormat="1" x14ac:dyDescent="0.2">
      <c r="A208" s="178" t="s">
        <v>673</v>
      </c>
      <c r="B208" s="71">
        <v>1</v>
      </c>
      <c r="C208" s="72">
        <v>2</v>
      </c>
      <c r="D208" s="71">
        <v>8</v>
      </c>
      <c r="E208" s="72">
        <v>4</v>
      </c>
      <c r="F208" s="73"/>
      <c r="G208" s="71">
        <f>B208-C208</f>
        <v>-1</v>
      </c>
      <c r="H208" s="72">
        <f>D208-E208</f>
        <v>4</v>
      </c>
      <c r="I208" s="37">
        <f>IF(C208=0, "-", IF(G208/C208&lt;10, G208/C208, "&gt;999%"))</f>
        <v>-0.5</v>
      </c>
      <c r="J208" s="38">
        <f>IF(E208=0, "-", IF(H208/E208&lt;10, H208/E208, "&gt;999%"))</f>
        <v>1</v>
      </c>
    </row>
    <row r="209" spans="1:10" x14ac:dyDescent="0.2">
      <c r="A209" s="177"/>
      <c r="B209" s="143"/>
      <c r="C209" s="144"/>
      <c r="D209" s="143"/>
      <c r="E209" s="144"/>
      <c r="F209" s="145"/>
      <c r="G209" s="143"/>
      <c r="H209" s="144"/>
      <c r="I209" s="151"/>
      <c r="J209" s="152"/>
    </row>
    <row r="210" spans="1:10" s="139" customFormat="1" x14ac:dyDescent="0.2">
      <c r="A210" s="159" t="s">
        <v>55</v>
      </c>
      <c r="B210" s="65"/>
      <c r="C210" s="66"/>
      <c r="D210" s="65"/>
      <c r="E210" s="66"/>
      <c r="F210" s="67"/>
      <c r="G210" s="65"/>
      <c r="H210" s="66"/>
      <c r="I210" s="20"/>
      <c r="J210" s="21"/>
    </row>
    <row r="211" spans="1:10" x14ac:dyDescent="0.2">
      <c r="A211" s="158" t="s">
        <v>401</v>
      </c>
      <c r="B211" s="65">
        <v>0</v>
      </c>
      <c r="C211" s="66">
        <v>0</v>
      </c>
      <c r="D211" s="65">
        <v>0</v>
      </c>
      <c r="E211" s="66">
        <v>72</v>
      </c>
      <c r="F211" s="67"/>
      <c r="G211" s="65">
        <f>B211-C211</f>
        <v>0</v>
      </c>
      <c r="H211" s="66">
        <f>D211-E211</f>
        <v>-72</v>
      </c>
      <c r="I211" s="20" t="str">
        <f>IF(C211=0, "-", IF(G211/C211&lt;10, G211/C211, "&gt;999%"))</f>
        <v>-</v>
      </c>
      <c r="J211" s="21">
        <f>IF(E211=0, "-", IF(H211/E211&lt;10, H211/E211, "&gt;999%"))</f>
        <v>-1</v>
      </c>
    </row>
    <row r="212" spans="1:10" x14ac:dyDescent="0.2">
      <c r="A212" s="158" t="s">
        <v>265</v>
      </c>
      <c r="B212" s="65">
        <v>0</v>
      </c>
      <c r="C212" s="66">
        <v>0</v>
      </c>
      <c r="D212" s="65">
        <v>0</v>
      </c>
      <c r="E212" s="66">
        <v>75</v>
      </c>
      <c r="F212" s="67"/>
      <c r="G212" s="65">
        <f>B212-C212</f>
        <v>0</v>
      </c>
      <c r="H212" s="66">
        <f>D212-E212</f>
        <v>-75</v>
      </c>
      <c r="I212" s="20" t="str">
        <f>IF(C212=0, "-", IF(G212/C212&lt;10, G212/C212, "&gt;999%"))</f>
        <v>-</v>
      </c>
      <c r="J212" s="21">
        <f>IF(E212=0, "-", IF(H212/E212&lt;10, H212/E212, "&gt;999%"))</f>
        <v>-1</v>
      </c>
    </row>
    <row r="213" spans="1:10" x14ac:dyDescent="0.2">
      <c r="A213" s="158" t="s">
        <v>331</v>
      </c>
      <c r="B213" s="65">
        <v>0</v>
      </c>
      <c r="C213" s="66">
        <v>0</v>
      </c>
      <c r="D213" s="65">
        <v>0</v>
      </c>
      <c r="E213" s="66">
        <v>8</v>
      </c>
      <c r="F213" s="67"/>
      <c r="G213" s="65">
        <f>B213-C213</f>
        <v>0</v>
      </c>
      <c r="H213" s="66">
        <f>D213-E213</f>
        <v>-8</v>
      </c>
      <c r="I213" s="20" t="str">
        <f>IF(C213=0, "-", IF(G213/C213&lt;10, G213/C213, "&gt;999%"))</f>
        <v>-</v>
      </c>
      <c r="J213" s="21">
        <f>IF(E213=0, "-", IF(H213/E213&lt;10, H213/E213, "&gt;999%"))</f>
        <v>-1</v>
      </c>
    </row>
    <row r="214" spans="1:10" x14ac:dyDescent="0.2">
      <c r="A214" s="158" t="s">
        <v>473</v>
      </c>
      <c r="B214" s="65">
        <v>0</v>
      </c>
      <c r="C214" s="66">
        <v>0</v>
      </c>
      <c r="D214" s="65">
        <v>0</v>
      </c>
      <c r="E214" s="66">
        <v>1</v>
      </c>
      <c r="F214" s="67"/>
      <c r="G214" s="65">
        <f>B214-C214</f>
        <v>0</v>
      </c>
      <c r="H214" s="66">
        <f>D214-E214</f>
        <v>-1</v>
      </c>
      <c r="I214" s="20" t="str">
        <f>IF(C214=0, "-", IF(G214/C214&lt;10, G214/C214, "&gt;999%"))</f>
        <v>-</v>
      </c>
      <c r="J214" s="21">
        <f>IF(E214=0, "-", IF(H214/E214&lt;10, H214/E214, "&gt;999%"))</f>
        <v>-1</v>
      </c>
    </row>
    <row r="215" spans="1:10" s="160" customFormat="1" x14ac:dyDescent="0.2">
      <c r="A215" s="178" t="s">
        <v>674</v>
      </c>
      <c r="B215" s="71">
        <v>0</v>
      </c>
      <c r="C215" s="72">
        <v>0</v>
      </c>
      <c r="D215" s="71">
        <v>0</v>
      </c>
      <c r="E215" s="72">
        <v>156</v>
      </c>
      <c r="F215" s="73"/>
      <c r="G215" s="71">
        <f>B215-C215</f>
        <v>0</v>
      </c>
      <c r="H215" s="72">
        <f>D215-E215</f>
        <v>-156</v>
      </c>
      <c r="I215" s="37" t="str">
        <f>IF(C215=0, "-", IF(G215/C215&lt;10, G215/C215, "&gt;999%"))</f>
        <v>-</v>
      </c>
      <c r="J215" s="38">
        <f>IF(E215=0, "-", IF(H215/E215&lt;10, H215/E215, "&gt;999%"))</f>
        <v>-1</v>
      </c>
    </row>
    <row r="216" spans="1:10" x14ac:dyDescent="0.2">
      <c r="A216" s="177"/>
      <c r="B216" s="143"/>
      <c r="C216" s="144"/>
      <c r="D216" s="143"/>
      <c r="E216" s="144"/>
      <c r="F216" s="145"/>
      <c r="G216" s="143"/>
      <c r="H216" s="144"/>
      <c r="I216" s="151"/>
      <c r="J216" s="152"/>
    </row>
    <row r="217" spans="1:10" s="139" customFormat="1" x14ac:dyDescent="0.2">
      <c r="A217" s="159" t="s">
        <v>56</v>
      </c>
      <c r="B217" s="65"/>
      <c r="C217" s="66"/>
      <c r="D217" s="65"/>
      <c r="E217" s="66"/>
      <c r="F217" s="67"/>
      <c r="G217" s="65"/>
      <c r="H217" s="66"/>
      <c r="I217" s="20"/>
      <c r="J217" s="21"/>
    </row>
    <row r="218" spans="1:10" x14ac:dyDescent="0.2">
      <c r="A218" s="158" t="s">
        <v>56</v>
      </c>
      <c r="B218" s="65">
        <v>0</v>
      </c>
      <c r="C218" s="66">
        <v>0</v>
      </c>
      <c r="D218" s="65">
        <v>3</v>
      </c>
      <c r="E218" s="66">
        <v>14</v>
      </c>
      <c r="F218" s="67"/>
      <c r="G218" s="65">
        <f>B218-C218</f>
        <v>0</v>
      </c>
      <c r="H218" s="66">
        <f>D218-E218</f>
        <v>-11</v>
      </c>
      <c r="I218" s="20" t="str">
        <f>IF(C218=0, "-", IF(G218/C218&lt;10, G218/C218, "&gt;999%"))</f>
        <v>-</v>
      </c>
      <c r="J218" s="21">
        <f>IF(E218=0, "-", IF(H218/E218&lt;10, H218/E218, "&gt;999%"))</f>
        <v>-0.7857142857142857</v>
      </c>
    </row>
    <row r="219" spans="1:10" s="160" customFormat="1" x14ac:dyDescent="0.2">
      <c r="A219" s="178" t="s">
        <v>675</v>
      </c>
      <c r="B219" s="71">
        <v>0</v>
      </c>
      <c r="C219" s="72">
        <v>0</v>
      </c>
      <c r="D219" s="71">
        <v>3</v>
      </c>
      <c r="E219" s="72">
        <v>14</v>
      </c>
      <c r="F219" s="73"/>
      <c r="G219" s="71">
        <f>B219-C219</f>
        <v>0</v>
      </c>
      <c r="H219" s="72">
        <f>D219-E219</f>
        <v>-11</v>
      </c>
      <c r="I219" s="37" t="str">
        <f>IF(C219=0, "-", IF(G219/C219&lt;10, G219/C219, "&gt;999%"))</f>
        <v>-</v>
      </c>
      <c r="J219" s="38">
        <f>IF(E219=0, "-", IF(H219/E219&lt;10, H219/E219, "&gt;999%"))</f>
        <v>-0.7857142857142857</v>
      </c>
    </row>
    <row r="220" spans="1:10" x14ac:dyDescent="0.2">
      <c r="A220" s="177"/>
      <c r="B220" s="143"/>
      <c r="C220" s="144"/>
      <c r="D220" s="143"/>
      <c r="E220" s="144"/>
      <c r="F220" s="145"/>
      <c r="G220" s="143"/>
      <c r="H220" s="144"/>
      <c r="I220" s="151"/>
      <c r="J220" s="152"/>
    </row>
    <row r="221" spans="1:10" s="139" customFormat="1" x14ac:dyDescent="0.2">
      <c r="A221" s="159" t="s">
        <v>57</v>
      </c>
      <c r="B221" s="65"/>
      <c r="C221" s="66"/>
      <c r="D221" s="65"/>
      <c r="E221" s="66"/>
      <c r="F221" s="67"/>
      <c r="G221" s="65"/>
      <c r="H221" s="66"/>
      <c r="I221" s="20"/>
      <c r="J221" s="21"/>
    </row>
    <row r="222" spans="1:10" x14ac:dyDescent="0.2">
      <c r="A222" s="158" t="s">
        <v>584</v>
      </c>
      <c r="B222" s="65">
        <v>12</v>
      </c>
      <c r="C222" s="66">
        <v>16</v>
      </c>
      <c r="D222" s="65">
        <v>85</v>
      </c>
      <c r="E222" s="66">
        <v>105</v>
      </c>
      <c r="F222" s="67"/>
      <c r="G222" s="65">
        <f>B222-C222</f>
        <v>-4</v>
      </c>
      <c r="H222" s="66">
        <f>D222-E222</f>
        <v>-20</v>
      </c>
      <c r="I222" s="20">
        <f>IF(C222=0, "-", IF(G222/C222&lt;10, G222/C222, "&gt;999%"))</f>
        <v>-0.25</v>
      </c>
      <c r="J222" s="21">
        <f>IF(E222=0, "-", IF(H222/E222&lt;10, H222/E222, "&gt;999%"))</f>
        <v>-0.19047619047619047</v>
      </c>
    </row>
    <row r="223" spans="1:10" x14ac:dyDescent="0.2">
      <c r="A223" s="158" t="s">
        <v>559</v>
      </c>
      <c r="B223" s="65">
        <v>135</v>
      </c>
      <c r="C223" s="66">
        <v>170</v>
      </c>
      <c r="D223" s="65">
        <v>544</v>
      </c>
      <c r="E223" s="66">
        <v>443</v>
      </c>
      <c r="F223" s="67"/>
      <c r="G223" s="65">
        <f>B223-C223</f>
        <v>-35</v>
      </c>
      <c r="H223" s="66">
        <f>D223-E223</f>
        <v>101</v>
      </c>
      <c r="I223" s="20">
        <f>IF(C223=0, "-", IF(G223/C223&lt;10, G223/C223, "&gt;999%"))</f>
        <v>-0.20588235294117646</v>
      </c>
      <c r="J223" s="21">
        <f>IF(E223=0, "-", IF(H223/E223&lt;10, H223/E223, "&gt;999%"))</f>
        <v>0.22799097065462753</v>
      </c>
    </row>
    <row r="224" spans="1:10" x14ac:dyDescent="0.2">
      <c r="A224" s="158" t="s">
        <v>573</v>
      </c>
      <c r="B224" s="65">
        <v>51</v>
      </c>
      <c r="C224" s="66">
        <v>61</v>
      </c>
      <c r="D224" s="65">
        <v>308</v>
      </c>
      <c r="E224" s="66">
        <v>249</v>
      </c>
      <c r="F224" s="67"/>
      <c r="G224" s="65">
        <f>B224-C224</f>
        <v>-10</v>
      </c>
      <c r="H224" s="66">
        <f>D224-E224</f>
        <v>59</v>
      </c>
      <c r="I224" s="20">
        <f>IF(C224=0, "-", IF(G224/C224&lt;10, G224/C224, "&gt;999%"))</f>
        <v>-0.16393442622950818</v>
      </c>
      <c r="J224" s="21">
        <f>IF(E224=0, "-", IF(H224/E224&lt;10, H224/E224, "&gt;999%"))</f>
        <v>0.23694779116465864</v>
      </c>
    </row>
    <row r="225" spans="1:10" s="160" customFormat="1" x14ac:dyDescent="0.2">
      <c r="A225" s="178" t="s">
        <v>676</v>
      </c>
      <c r="B225" s="71">
        <v>198</v>
      </c>
      <c r="C225" s="72">
        <v>247</v>
      </c>
      <c r="D225" s="71">
        <v>937</v>
      </c>
      <c r="E225" s="72">
        <v>797</v>
      </c>
      <c r="F225" s="73"/>
      <c r="G225" s="71">
        <f>B225-C225</f>
        <v>-49</v>
      </c>
      <c r="H225" s="72">
        <f>D225-E225</f>
        <v>140</v>
      </c>
      <c r="I225" s="37">
        <f>IF(C225=0, "-", IF(G225/C225&lt;10, G225/C225, "&gt;999%"))</f>
        <v>-0.19838056680161945</v>
      </c>
      <c r="J225" s="38">
        <f>IF(E225=0, "-", IF(H225/E225&lt;10, H225/E225, "&gt;999%"))</f>
        <v>0.17565872020075282</v>
      </c>
    </row>
    <row r="226" spans="1:10" x14ac:dyDescent="0.2">
      <c r="A226" s="177"/>
      <c r="B226" s="143"/>
      <c r="C226" s="144"/>
      <c r="D226" s="143"/>
      <c r="E226" s="144"/>
      <c r="F226" s="145"/>
      <c r="G226" s="143"/>
      <c r="H226" s="144"/>
      <c r="I226" s="151"/>
      <c r="J226" s="152"/>
    </row>
    <row r="227" spans="1:10" s="139" customFormat="1" x14ac:dyDescent="0.2">
      <c r="A227" s="159" t="s">
        <v>58</v>
      </c>
      <c r="B227" s="65"/>
      <c r="C227" s="66"/>
      <c r="D227" s="65"/>
      <c r="E227" s="66"/>
      <c r="F227" s="67"/>
      <c r="G227" s="65"/>
      <c r="H227" s="66"/>
      <c r="I227" s="20"/>
      <c r="J227" s="21"/>
    </row>
    <row r="228" spans="1:10" x14ac:dyDescent="0.2">
      <c r="A228" s="158" t="s">
        <v>526</v>
      </c>
      <c r="B228" s="65">
        <v>148</v>
      </c>
      <c r="C228" s="66">
        <v>97</v>
      </c>
      <c r="D228" s="65">
        <v>742</v>
      </c>
      <c r="E228" s="66">
        <v>464</v>
      </c>
      <c r="F228" s="67"/>
      <c r="G228" s="65">
        <f>B228-C228</f>
        <v>51</v>
      </c>
      <c r="H228" s="66">
        <f>D228-E228</f>
        <v>278</v>
      </c>
      <c r="I228" s="20">
        <f>IF(C228=0, "-", IF(G228/C228&lt;10, G228/C228, "&gt;999%"))</f>
        <v>0.52577319587628868</v>
      </c>
      <c r="J228" s="21">
        <f>IF(E228=0, "-", IF(H228/E228&lt;10, H228/E228, "&gt;999%"))</f>
        <v>0.59913793103448276</v>
      </c>
    </row>
    <row r="229" spans="1:10" x14ac:dyDescent="0.2">
      <c r="A229" s="158" t="s">
        <v>538</v>
      </c>
      <c r="B229" s="65">
        <v>483</v>
      </c>
      <c r="C229" s="66">
        <v>184</v>
      </c>
      <c r="D229" s="65">
        <v>1966</v>
      </c>
      <c r="E229" s="66">
        <v>752</v>
      </c>
      <c r="F229" s="67"/>
      <c r="G229" s="65">
        <f>B229-C229</f>
        <v>299</v>
      </c>
      <c r="H229" s="66">
        <f>D229-E229</f>
        <v>1214</v>
      </c>
      <c r="I229" s="20">
        <f>IF(C229=0, "-", IF(G229/C229&lt;10, G229/C229, "&gt;999%"))</f>
        <v>1.625</v>
      </c>
      <c r="J229" s="21">
        <f>IF(E229=0, "-", IF(H229/E229&lt;10, H229/E229, "&gt;999%"))</f>
        <v>1.6143617021276595</v>
      </c>
    </row>
    <row r="230" spans="1:10" x14ac:dyDescent="0.2">
      <c r="A230" s="158" t="s">
        <v>450</v>
      </c>
      <c r="B230" s="65">
        <v>107</v>
      </c>
      <c r="C230" s="66">
        <v>207</v>
      </c>
      <c r="D230" s="65">
        <v>824</v>
      </c>
      <c r="E230" s="66">
        <v>642</v>
      </c>
      <c r="F230" s="67"/>
      <c r="G230" s="65">
        <f>B230-C230</f>
        <v>-100</v>
      </c>
      <c r="H230" s="66">
        <f>D230-E230</f>
        <v>182</v>
      </c>
      <c r="I230" s="20">
        <f>IF(C230=0, "-", IF(G230/C230&lt;10, G230/C230, "&gt;999%"))</f>
        <v>-0.48309178743961351</v>
      </c>
      <c r="J230" s="21">
        <f>IF(E230=0, "-", IF(H230/E230&lt;10, H230/E230, "&gt;999%"))</f>
        <v>0.2834890965732087</v>
      </c>
    </row>
    <row r="231" spans="1:10" s="160" customFormat="1" x14ac:dyDescent="0.2">
      <c r="A231" s="178" t="s">
        <v>677</v>
      </c>
      <c r="B231" s="71">
        <v>738</v>
      </c>
      <c r="C231" s="72">
        <v>488</v>
      </c>
      <c r="D231" s="71">
        <v>3532</v>
      </c>
      <c r="E231" s="72">
        <v>1858</v>
      </c>
      <c r="F231" s="73"/>
      <c r="G231" s="71">
        <f>B231-C231</f>
        <v>250</v>
      </c>
      <c r="H231" s="72">
        <f>D231-E231</f>
        <v>1674</v>
      </c>
      <c r="I231" s="37">
        <f>IF(C231=0, "-", IF(G231/C231&lt;10, G231/C231, "&gt;999%"))</f>
        <v>0.51229508196721307</v>
      </c>
      <c r="J231" s="38">
        <f>IF(E231=0, "-", IF(H231/E231&lt;10, H231/E231, "&gt;999%"))</f>
        <v>0.90096878363832078</v>
      </c>
    </row>
    <row r="232" spans="1:10" x14ac:dyDescent="0.2">
      <c r="A232" s="177"/>
      <c r="B232" s="143"/>
      <c r="C232" s="144"/>
      <c r="D232" s="143"/>
      <c r="E232" s="144"/>
      <c r="F232" s="145"/>
      <c r="G232" s="143"/>
      <c r="H232" s="144"/>
      <c r="I232" s="151"/>
      <c r="J232" s="152"/>
    </row>
    <row r="233" spans="1:10" s="139" customFormat="1" x14ac:dyDescent="0.2">
      <c r="A233" s="159" t="s">
        <v>59</v>
      </c>
      <c r="B233" s="65"/>
      <c r="C233" s="66"/>
      <c r="D233" s="65"/>
      <c r="E233" s="66"/>
      <c r="F233" s="67"/>
      <c r="G233" s="65"/>
      <c r="H233" s="66"/>
      <c r="I233" s="20"/>
      <c r="J233" s="21"/>
    </row>
    <row r="234" spans="1:10" x14ac:dyDescent="0.2">
      <c r="A234" s="158" t="s">
        <v>502</v>
      </c>
      <c r="B234" s="65">
        <v>0</v>
      </c>
      <c r="C234" s="66">
        <v>6</v>
      </c>
      <c r="D234" s="65">
        <v>0</v>
      </c>
      <c r="E234" s="66">
        <v>8</v>
      </c>
      <c r="F234" s="67"/>
      <c r="G234" s="65">
        <f>B234-C234</f>
        <v>-6</v>
      </c>
      <c r="H234" s="66">
        <f>D234-E234</f>
        <v>-8</v>
      </c>
      <c r="I234" s="20">
        <f>IF(C234=0, "-", IF(G234/C234&lt;10, G234/C234, "&gt;999%"))</f>
        <v>-1</v>
      </c>
      <c r="J234" s="21">
        <f>IF(E234=0, "-", IF(H234/E234&lt;10, H234/E234, "&gt;999%"))</f>
        <v>-1</v>
      </c>
    </row>
    <row r="235" spans="1:10" s="160" customFormat="1" x14ac:dyDescent="0.2">
      <c r="A235" s="178" t="s">
        <v>678</v>
      </c>
      <c r="B235" s="71">
        <v>0</v>
      </c>
      <c r="C235" s="72">
        <v>6</v>
      </c>
      <c r="D235" s="71">
        <v>0</v>
      </c>
      <c r="E235" s="72">
        <v>8</v>
      </c>
      <c r="F235" s="73"/>
      <c r="G235" s="71">
        <f>B235-C235</f>
        <v>-6</v>
      </c>
      <c r="H235" s="72">
        <f>D235-E235</f>
        <v>-8</v>
      </c>
      <c r="I235" s="37">
        <f>IF(C235=0, "-", IF(G235/C235&lt;10, G235/C235, "&gt;999%"))</f>
        <v>-1</v>
      </c>
      <c r="J235" s="38">
        <f>IF(E235=0, "-", IF(H235/E235&lt;10, H235/E235, "&gt;999%"))</f>
        <v>-1</v>
      </c>
    </row>
    <row r="236" spans="1:10" x14ac:dyDescent="0.2">
      <c r="A236" s="177"/>
      <c r="B236" s="143"/>
      <c r="C236" s="144"/>
      <c r="D236" s="143"/>
      <c r="E236" s="144"/>
      <c r="F236" s="145"/>
      <c r="G236" s="143"/>
      <c r="H236" s="144"/>
      <c r="I236" s="151"/>
      <c r="J236" s="152"/>
    </row>
    <row r="237" spans="1:10" s="139" customFormat="1" x14ac:dyDescent="0.2">
      <c r="A237" s="159" t="s">
        <v>60</v>
      </c>
      <c r="B237" s="65"/>
      <c r="C237" s="66"/>
      <c r="D237" s="65"/>
      <c r="E237" s="66"/>
      <c r="F237" s="67"/>
      <c r="G237" s="65"/>
      <c r="H237" s="66"/>
      <c r="I237" s="20"/>
      <c r="J237" s="21"/>
    </row>
    <row r="238" spans="1:10" x14ac:dyDescent="0.2">
      <c r="A238" s="158" t="s">
        <v>585</v>
      </c>
      <c r="B238" s="65">
        <v>17</v>
      </c>
      <c r="C238" s="66">
        <v>3</v>
      </c>
      <c r="D238" s="65">
        <v>38</v>
      </c>
      <c r="E238" s="66">
        <v>46</v>
      </c>
      <c r="F238" s="67"/>
      <c r="G238" s="65">
        <f>B238-C238</f>
        <v>14</v>
      </c>
      <c r="H238" s="66">
        <f>D238-E238</f>
        <v>-8</v>
      </c>
      <c r="I238" s="20">
        <f>IF(C238=0, "-", IF(G238/C238&lt;10, G238/C238, "&gt;999%"))</f>
        <v>4.666666666666667</v>
      </c>
      <c r="J238" s="21">
        <f>IF(E238=0, "-", IF(H238/E238&lt;10, H238/E238, "&gt;999%"))</f>
        <v>-0.17391304347826086</v>
      </c>
    </row>
    <row r="239" spans="1:10" x14ac:dyDescent="0.2">
      <c r="A239" s="158" t="s">
        <v>574</v>
      </c>
      <c r="B239" s="65">
        <v>2</v>
      </c>
      <c r="C239" s="66">
        <v>5</v>
      </c>
      <c r="D239" s="65">
        <v>31</v>
      </c>
      <c r="E239" s="66">
        <v>35</v>
      </c>
      <c r="F239" s="67"/>
      <c r="G239" s="65">
        <f>B239-C239</f>
        <v>-3</v>
      </c>
      <c r="H239" s="66">
        <f>D239-E239</f>
        <v>-4</v>
      </c>
      <c r="I239" s="20">
        <f>IF(C239=0, "-", IF(G239/C239&lt;10, G239/C239, "&gt;999%"))</f>
        <v>-0.6</v>
      </c>
      <c r="J239" s="21">
        <f>IF(E239=0, "-", IF(H239/E239&lt;10, H239/E239, "&gt;999%"))</f>
        <v>-0.11428571428571428</v>
      </c>
    </row>
    <row r="240" spans="1:10" x14ac:dyDescent="0.2">
      <c r="A240" s="158" t="s">
        <v>560</v>
      </c>
      <c r="B240" s="65">
        <v>49</v>
      </c>
      <c r="C240" s="66">
        <v>35</v>
      </c>
      <c r="D240" s="65">
        <v>137</v>
      </c>
      <c r="E240" s="66">
        <v>130</v>
      </c>
      <c r="F240" s="67"/>
      <c r="G240" s="65">
        <f>B240-C240</f>
        <v>14</v>
      </c>
      <c r="H240" s="66">
        <f>D240-E240</f>
        <v>7</v>
      </c>
      <c r="I240" s="20">
        <f>IF(C240=0, "-", IF(G240/C240&lt;10, G240/C240, "&gt;999%"))</f>
        <v>0.4</v>
      </c>
      <c r="J240" s="21">
        <f>IF(E240=0, "-", IF(H240/E240&lt;10, H240/E240, "&gt;999%"))</f>
        <v>5.3846153846153849E-2</v>
      </c>
    </row>
    <row r="241" spans="1:10" x14ac:dyDescent="0.2">
      <c r="A241" s="158" t="s">
        <v>561</v>
      </c>
      <c r="B241" s="65">
        <v>21</v>
      </c>
      <c r="C241" s="66">
        <v>17</v>
      </c>
      <c r="D241" s="65">
        <v>56</v>
      </c>
      <c r="E241" s="66">
        <v>30</v>
      </c>
      <c r="F241" s="67"/>
      <c r="G241" s="65">
        <f>B241-C241</f>
        <v>4</v>
      </c>
      <c r="H241" s="66">
        <f>D241-E241</f>
        <v>26</v>
      </c>
      <c r="I241" s="20">
        <f>IF(C241=0, "-", IF(G241/C241&lt;10, G241/C241, "&gt;999%"))</f>
        <v>0.23529411764705882</v>
      </c>
      <c r="J241" s="21">
        <f>IF(E241=0, "-", IF(H241/E241&lt;10, H241/E241, "&gt;999%"))</f>
        <v>0.8666666666666667</v>
      </c>
    </row>
    <row r="242" spans="1:10" s="160" customFormat="1" x14ac:dyDescent="0.2">
      <c r="A242" s="178" t="s">
        <v>679</v>
      </c>
      <c r="B242" s="71">
        <v>89</v>
      </c>
      <c r="C242" s="72">
        <v>60</v>
      </c>
      <c r="D242" s="71">
        <v>262</v>
      </c>
      <c r="E242" s="72">
        <v>241</v>
      </c>
      <c r="F242" s="73"/>
      <c r="G242" s="71">
        <f>B242-C242</f>
        <v>29</v>
      </c>
      <c r="H242" s="72">
        <f>D242-E242</f>
        <v>21</v>
      </c>
      <c r="I242" s="37">
        <f>IF(C242=0, "-", IF(G242/C242&lt;10, G242/C242, "&gt;999%"))</f>
        <v>0.48333333333333334</v>
      </c>
      <c r="J242" s="38">
        <f>IF(E242=0, "-", IF(H242/E242&lt;10, H242/E242, "&gt;999%"))</f>
        <v>8.7136929460580909E-2</v>
      </c>
    </row>
    <row r="243" spans="1:10" x14ac:dyDescent="0.2">
      <c r="A243" s="177"/>
      <c r="B243" s="143"/>
      <c r="C243" s="144"/>
      <c r="D243" s="143"/>
      <c r="E243" s="144"/>
      <c r="F243" s="145"/>
      <c r="G243" s="143"/>
      <c r="H243" s="144"/>
      <c r="I243" s="151"/>
      <c r="J243" s="152"/>
    </row>
    <row r="244" spans="1:10" s="139" customFormat="1" x14ac:dyDescent="0.2">
      <c r="A244" s="159" t="s">
        <v>61</v>
      </c>
      <c r="B244" s="65"/>
      <c r="C244" s="66"/>
      <c r="D244" s="65"/>
      <c r="E244" s="66"/>
      <c r="F244" s="67"/>
      <c r="G244" s="65"/>
      <c r="H244" s="66"/>
      <c r="I244" s="20"/>
      <c r="J244" s="21"/>
    </row>
    <row r="245" spans="1:10" x14ac:dyDescent="0.2">
      <c r="A245" s="158" t="s">
        <v>402</v>
      </c>
      <c r="B245" s="65">
        <v>31</v>
      </c>
      <c r="C245" s="66">
        <v>32</v>
      </c>
      <c r="D245" s="65">
        <v>72</v>
      </c>
      <c r="E245" s="66">
        <v>100</v>
      </c>
      <c r="F245" s="67"/>
      <c r="G245" s="65">
        <f t="shared" ref="G245:G252" si="28">B245-C245</f>
        <v>-1</v>
      </c>
      <c r="H245" s="66">
        <f t="shared" ref="H245:H252" si="29">D245-E245</f>
        <v>-28</v>
      </c>
      <c r="I245" s="20">
        <f t="shared" ref="I245:I252" si="30">IF(C245=0, "-", IF(G245/C245&lt;10, G245/C245, "&gt;999%"))</f>
        <v>-3.125E-2</v>
      </c>
      <c r="J245" s="21">
        <f t="shared" ref="J245:J252" si="31">IF(E245=0, "-", IF(H245/E245&lt;10, H245/E245, "&gt;999%"))</f>
        <v>-0.28000000000000003</v>
      </c>
    </row>
    <row r="246" spans="1:10" x14ac:dyDescent="0.2">
      <c r="A246" s="158" t="s">
        <v>474</v>
      </c>
      <c r="B246" s="65">
        <v>11</v>
      </c>
      <c r="C246" s="66">
        <v>15</v>
      </c>
      <c r="D246" s="65">
        <v>41</v>
      </c>
      <c r="E246" s="66">
        <v>52</v>
      </c>
      <c r="F246" s="67"/>
      <c r="G246" s="65">
        <f t="shared" si="28"/>
        <v>-4</v>
      </c>
      <c r="H246" s="66">
        <f t="shared" si="29"/>
        <v>-11</v>
      </c>
      <c r="I246" s="20">
        <f t="shared" si="30"/>
        <v>-0.26666666666666666</v>
      </c>
      <c r="J246" s="21">
        <f t="shared" si="31"/>
        <v>-0.21153846153846154</v>
      </c>
    </row>
    <row r="247" spans="1:10" x14ac:dyDescent="0.2">
      <c r="A247" s="158" t="s">
        <v>332</v>
      </c>
      <c r="B247" s="65">
        <v>2</v>
      </c>
      <c r="C247" s="66">
        <v>3</v>
      </c>
      <c r="D247" s="65">
        <v>6</v>
      </c>
      <c r="E247" s="66">
        <v>3</v>
      </c>
      <c r="F247" s="67"/>
      <c r="G247" s="65">
        <f t="shared" si="28"/>
        <v>-1</v>
      </c>
      <c r="H247" s="66">
        <f t="shared" si="29"/>
        <v>3</v>
      </c>
      <c r="I247" s="20">
        <f t="shared" si="30"/>
        <v>-0.33333333333333331</v>
      </c>
      <c r="J247" s="21">
        <f t="shared" si="31"/>
        <v>1</v>
      </c>
    </row>
    <row r="248" spans="1:10" x14ac:dyDescent="0.2">
      <c r="A248" s="158" t="s">
        <v>475</v>
      </c>
      <c r="B248" s="65">
        <v>0</v>
      </c>
      <c r="C248" s="66">
        <v>2</v>
      </c>
      <c r="D248" s="65">
        <v>5</v>
      </c>
      <c r="E248" s="66">
        <v>9</v>
      </c>
      <c r="F248" s="67"/>
      <c r="G248" s="65">
        <f t="shared" si="28"/>
        <v>-2</v>
      </c>
      <c r="H248" s="66">
        <f t="shared" si="29"/>
        <v>-4</v>
      </c>
      <c r="I248" s="20">
        <f t="shared" si="30"/>
        <v>-1</v>
      </c>
      <c r="J248" s="21">
        <f t="shared" si="31"/>
        <v>-0.44444444444444442</v>
      </c>
    </row>
    <row r="249" spans="1:10" x14ac:dyDescent="0.2">
      <c r="A249" s="158" t="s">
        <v>266</v>
      </c>
      <c r="B249" s="65">
        <v>13</v>
      </c>
      <c r="C249" s="66">
        <v>11</v>
      </c>
      <c r="D249" s="65">
        <v>23</v>
      </c>
      <c r="E249" s="66">
        <v>40</v>
      </c>
      <c r="F249" s="67"/>
      <c r="G249" s="65">
        <f t="shared" si="28"/>
        <v>2</v>
      </c>
      <c r="H249" s="66">
        <f t="shared" si="29"/>
        <v>-17</v>
      </c>
      <c r="I249" s="20">
        <f t="shared" si="30"/>
        <v>0.18181818181818182</v>
      </c>
      <c r="J249" s="21">
        <f t="shared" si="31"/>
        <v>-0.42499999999999999</v>
      </c>
    </row>
    <row r="250" spans="1:10" x14ac:dyDescent="0.2">
      <c r="A250" s="158" t="s">
        <v>281</v>
      </c>
      <c r="B250" s="65">
        <v>4</v>
      </c>
      <c r="C250" s="66">
        <v>0</v>
      </c>
      <c r="D250" s="65">
        <v>11</v>
      </c>
      <c r="E250" s="66">
        <v>4</v>
      </c>
      <c r="F250" s="67"/>
      <c r="G250" s="65">
        <f t="shared" si="28"/>
        <v>4</v>
      </c>
      <c r="H250" s="66">
        <f t="shared" si="29"/>
        <v>7</v>
      </c>
      <c r="I250" s="20" t="str">
        <f t="shared" si="30"/>
        <v>-</v>
      </c>
      <c r="J250" s="21">
        <f t="shared" si="31"/>
        <v>1.75</v>
      </c>
    </row>
    <row r="251" spans="1:10" x14ac:dyDescent="0.2">
      <c r="A251" s="158" t="s">
        <v>295</v>
      </c>
      <c r="B251" s="65">
        <v>0</v>
      </c>
      <c r="C251" s="66">
        <v>2</v>
      </c>
      <c r="D251" s="65">
        <v>0</v>
      </c>
      <c r="E251" s="66">
        <v>2</v>
      </c>
      <c r="F251" s="67"/>
      <c r="G251" s="65">
        <f t="shared" si="28"/>
        <v>-2</v>
      </c>
      <c r="H251" s="66">
        <f t="shared" si="29"/>
        <v>-2</v>
      </c>
      <c r="I251" s="20">
        <f t="shared" si="30"/>
        <v>-1</v>
      </c>
      <c r="J251" s="21">
        <f t="shared" si="31"/>
        <v>-1</v>
      </c>
    </row>
    <row r="252" spans="1:10" s="160" customFormat="1" x14ac:dyDescent="0.2">
      <c r="A252" s="178" t="s">
        <v>680</v>
      </c>
      <c r="B252" s="71">
        <v>61</v>
      </c>
      <c r="C252" s="72">
        <v>65</v>
      </c>
      <c r="D252" s="71">
        <v>158</v>
      </c>
      <c r="E252" s="72">
        <v>210</v>
      </c>
      <c r="F252" s="73"/>
      <c r="G252" s="71">
        <f t="shared" si="28"/>
        <v>-4</v>
      </c>
      <c r="H252" s="72">
        <f t="shared" si="29"/>
        <v>-52</v>
      </c>
      <c r="I252" s="37">
        <f t="shared" si="30"/>
        <v>-6.1538461538461542E-2</v>
      </c>
      <c r="J252" s="38">
        <f t="shared" si="31"/>
        <v>-0.24761904761904763</v>
      </c>
    </row>
    <row r="253" spans="1:10" x14ac:dyDescent="0.2">
      <c r="A253" s="177"/>
      <c r="B253" s="143"/>
      <c r="C253" s="144"/>
      <c r="D253" s="143"/>
      <c r="E253" s="144"/>
      <c r="F253" s="145"/>
      <c r="G253" s="143"/>
      <c r="H253" s="144"/>
      <c r="I253" s="151"/>
      <c r="J253" s="152"/>
    </row>
    <row r="254" spans="1:10" s="139" customFormat="1" x14ac:dyDescent="0.2">
      <c r="A254" s="159" t="s">
        <v>62</v>
      </c>
      <c r="B254" s="65"/>
      <c r="C254" s="66"/>
      <c r="D254" s="65"/>
      <c r="E254" s="66"/>
      <c r="F254" s="67"/>
      <c r="G254" s="65"/>
      <c r="H254" s="66"/>
      <c r="I254" s="20"/>
      <c r="J254" s="21"/>
    </row>
    <row r="255" spans="1:10" x14ac:dyDescent="0.2">
      <c r="A255" s="158" t="s">
        <v>414</v>
      </c>
      <c r="B255" s="65">
        <v>28</v>
      </c>
      <c r="C255" s="66">
        <v>17</v>
      </c>
      <c r="D255" s="65">
        <v>76</v>
      </c>
      <c r="E255" s="66">
        <v>74</v>
      </c>
      <c r="F255" s="67"/>
      <c r="G255" s="65">
        <f t="shared" ref="G255:G261" si="32">B255-C255</f>
        <v>11</v>
      </c>
      <c r="H255" s="66">
        <f t="shared" ref="H255:H261" si="33">D255-E255</f>
        <v>2</v>
      </c>
      <c r="I255" s="20">
        <f t="shared" ref="I255:I261" si="34">IF(C255=0, "-", IF(G255/C255&lt;10, G255/C255, "&gt;999%"))</f>
        <v>0.6470588235294118</v>
      </c>
      <c r="J255" s="21">
        <f t="shared" ref="J255:J261" si="35">IF(E255=0, "-", IF(H255/E255&lt;10, H255/E255, "&gt;999%"))</f>
        <v>2.7027027027027029E-2</v>
      </c>
    </row>
    <row r="256" spans="1:10" x14ac:dyDescent="0.2">
      <c r="A256" s="158" t="s">
        <v>378</v>
      </c>
      <c r="B256" s="65">
        <v>19</v>
      </c>
      <c r="C256" s="66">
        <v>12</v>
      </c>
      <c r="D256" s="65">
        <v>137</v>
      </c>
      <c r="E256" s="66">
        <v>84</v>
      </c>
      <c r="F256" s="67"/>
      <c r="G256" s="65">
        <f t="shared" si="32"/>
        <v>7</v>
      </c>
      <c r="H256" s="66">
        <f t="shared" si="33"/>
        <v>53</v>
      </c>
      <c r="I256" s="20">
        <f t="shared" si="34"/>
        <v>0.58333333333333337</v>
      </c>
      <c r="J256" s="21">
        <f t="shared" si="35"/>
        <v>0.63095238095238093</v>
      </c>
    </row>
    <row r="257" spans="1:10" x14ac:dyDescent="0.2">
      <c r="A257" s="158" t="s">
        <v>539</v>
      </c>
      <c r="B257" s="65">
        <v>38</v>
      </c>
      <c r="C257" s="66">
        <v>33</v>
      </c>
      <c r="D257" s="65">
        <v>193</v>
      </c>
      <c r="E257" s="66">
        <v>57</v>
      </c>
      <c r="F257" s="67"/>
      <c r="G257" s="65">
        <f t="shared" si="32"/>
        <v>5</v>
      </c>
      <c r="H257" s="66">
        <f t="shared" si="33"/>
        <v>136</v>
      </c>
      <c r="I257" s="20">
        <f t="shared" si="34"/>
        <v>0.15151515151515152</v>
      </c>
      <c r="J257" s="21">
        <f t="shared" si="35"/>
        <v>2.3859649122807016</v>
      </c>
    </row>
    <row r="258" spans="1:10" x14ac:dyDescent="0.2">
      <c r="A258" s="158" t="s">
        <v>451</v>
      </c>
      <c r="B258" s="65">
        <v>138</v>
      </c>
      <c r="C258" s="66">
        <v>123</v>
      </c>
      <c r="D258" s="65">
        <v>542</v>
      </c>
      <c r="E258" s="66">
        <v>433</v>
      </c>
      <c r="F258" s="67"/>
      <c r="G258" s="65">
        <f t="shared" si="32"/>
        <v>15</v>
      </c>
      <c r="H258" s="66">
        <f t="shared" si="33"/>
        <v>109</v>
      </c>
      <c r="I258" s="20">
        <f t="shared" si="34"/>
        <v>0.12195121951219512</v>
      </c>
      <c r="J258" s="21">
        <f t="shared" si="35"/>
        <v>0.25173210161662818</v>
      </c>
    </row>
    <row r="259" spans="1:10" x14ac:dyDescent="0.2">
      <c r="A259" s="158" t="s">
        <v>379</v>
      </c>
      <c r="B259" s="65">
        <v>0</v>
      </c>
      <c r="C259" s="66">
        <v>0</v>
      </c>
      <c r="D259" s="65">
        <v>0</v>
      </c>
      <c r="E259" s="66">
        <v>2</v>
      </c>
      <c r="F259" s="67"/>
      <c r="G259" s="65">
        <f t="shared" si="32"/>
        <v>0</v>
      </c>
      <c r="H259" s="66">
        <f t="shared" si="33"/>
        <v>-2</v>
      </c>
      <c r="I259" s="20" t="str">
        <f t="shared" si="34"/>
        <v>-</v>
      </c>
      <c r="J259" s="21">
        <f t="shared" si="35"/>
        <v>-1</v>
      </c>
    </row>
    <row r="260" spans="1:10" x14ac:dyDescent="0.2">
      <c r="A260" s="158" t="s">
        <v>452</v>
      </c>
      <c r="B260" s="65">
        <v>62</v>
      </c>
      <c r="C260" s="66">
        <v>49</v>
      </c>
      <c r="D260" s="65">
        <v>235</v>
      </c>
      <c r="E260" s="66">
        <v>167</v>
      </c>
      <c r="F260" s="67"/>
      <c r="G260" s="65">
        <f t="shared" si="32"/>
        <v>13</v>
      </c>
      <c r="H260" s="66">
        <f t="shared" si="33"/>
        <v>68</v>
      </c>
      <c r="I260" s="20">
        <f t="shared" si="34"/>
        <v>0.26530612244897961</v>
      </c>
      <c r="J260" s="21">
        <f t="shared" si="35"/>
        <v>0.40718562874251496</v>
      </c>
    </row>
    <row r="261" spans="1:10" s="160" customFormat="1" x14ac:dyDescent="0.2">
      <c r="A261" s="178" t="s">
        <v>681</v>
      </c>
      <c r="B261" s="71">
        <v>285</v>
      </c>
      <c r="C261" s="72">
        <v>234</v>
      </c>
      <c r="D261" s="71">
        <v>1183</v>
      </c>
      <c r="E261" s="72">
        <v>817</v>
      </c>
      <c r="F261" s="73"/>
      <c r="G261" s="71">
        <f t="shared" si="32"/>
        <v>51</v>
      </c>
      <c r="H261" s="72">
        <f t="shared" si="33"/>
        <v>366</v>
      </c>
      <c r="I261" s="37">
        <f t="shared" si="34"/>
        <v>0.21794871794871795</v>
      </c>
      <c r="J261" s="38">
        <f t="shared" si="35"/>
        <v>0.44798041615667072</v>
      </c>
    </row>
    <row r="262" spans="1:10" x14ac:dyDescent="0.2">
      <c r="A262" s="177"/>
      <c r="B262" s="143"/>
      <c r="C262" s="144"/>
      <c r="D262" s="143"/>
      <c r="E262" s="144"/>
      <c r="F262" s="145"/>
      <c r="G262" s="143"/>
      <c r="H262" s="144"/>
      <c r="I262" s="151"/>
      <c r="J262" s="152"/>
    </row>
    <row r="263" spans="1:10" s="139" customFormat="1" x14ac:dyDescent="0.2">
      <c r="A263" s="159" t="s">
        <v>63</v>
      </c>
      <c r="B263" s="65"/>
      <c r="C263" s="66"/>
      <c r="D263" s="65"/>
      <c r="E263" s="66"/>
      <c r="F263" s="67"/>
      <c r="G263" s="65"/>
      <c r="H263" s="66"/>
      <c r="I263" s="20"/>
      <c r="J263" s="21"/>
    </row>
    <row r="264" spans="1:10" x14ac:dyDescent="0.2">
      <c r="A264" s="158" t="s">
        <v>63</v>
      </c>
      <c r="B264" s="65">
        <v>91</v>
      </c>
      <c r="C264" s="66">
        <v>65</v>
      </c>
      <c r="D264" s="65">
        <v>339</v>
      </c>
      <c r="E264" s="66">
        <v>259</v>
      </c>
      <c r="F264" s="67"/>
      <c r="G264" s="65">
        <f>B264-C264</f>
        <v>26</v>
      </c>
      <c r="H264" s="66">
        <f>D264-E264</f>
        <v>80</v>
      </c>
      <c r="I264" s="20">
        <f>IF(C264=0, "-", IF(G264/C264&lt;10, G264/C264, "&gt;999%"))</f>
        <v>0.4</v>
      </c>
      <c r="J264" s="21">
        <f>IF(E264=0, "-", IF(H264/E264&lt;10, H264/E264, "&gt;999%"))</f>
        <v>0.30888030888030887</v>
      </c>
    </row>
    <row r="265" spans="1:10" s="160" customFormat="1" x14ac:dyDescent="0.2">
      <c r="A265" s="178" t="s">
        <v>682</v>
      </c>
      <c r="B265" s="71">
        <v>91</v>
      </c>
      <c r="C265" s="72">
        <v>65</v>
      </c>
      <c r="D265" s="71">
        <v>339</v>
      </c>
      <c r="E265" s="72">
        <v>259</v>
      </c>
      <c r="F265" s="73"/>
      <c r="G265" s="71">
        <f>B265-C265</f>
        <v>26</v>
      </c>
      <c r="H265" s="72">
        <f>D265-E265</f>
        <v>80</v>
      </c>
      <c r="I265" s="37">
        <f>IF(C265=0, "-", IF(G265/C265&lt;10, G265/C265, "&gt;999%"))</f>
        <v>0.4</v>
      </c>
      <c r="J265" s="38">
        <f>IF(E265=0, "-", IF(H265/E265&lt;10, H265/E265, "&gt;999%"))</f>
        <v>0.30888030888030887</v>
      </c>
    </row>
    <row r="266" spans="1:10" x14ac:dyDescent="0.2">
      <c r="A266" s="177"/>
      <c r="B266" s="143"/>
      <c r="C266" s="144"/>
      <c r="D266" s="143"/>
      <c r="E266" s="144"/>
      <c r="F266" s="145"/>
      <c r="G266" s="143"/>
      <c r="H266" s="144"/>
      <c r="I266" s="151"/>
      <c r="J266" s="152"/>
    </row>
    <row r="267" spans="1:10" s="139" customFormat="1" x14ac:dyDescent="0.2">
      <c r="A267" s="159" t="s">
        <v>64</v>
      </c>
      <c r="B267" s="65"/>
      <c r="C267" s="66"/>
      <c r="D267" s="65"/>
      <c r="E267" s="66"/>
      <c r="F267" s="67"/>
      <c r="G267" s="65"/>
      <c r="H267" s="66"/>
      <c r="I267" s="20"/>
      <c r="J267" s="21"/>
    </row>
    <row r="268" spans="1:10" x14ac:dyDescent="0.2">
      <c r="A268" s="158" t="s">
        <v>304</v>
      </c>
      <c r="B268" s="65">
        <v>119</v>
      </c>
      <c r="C268" s="66">
        <v>150</v>
      </c>
      <c r="D268" s="65">
        <v>905</v>
      </c>
      <c r="E268" s="66">
        <v>697</v>
      </c>
      <c r="F268" s="67"/>
      <c r="G268" s="65">
        <f t="shared" ref="G268:G279" si="36">B268-C268</f>
        <v>-31</v>
      </c>
      <c r="H268" s="66">
        <f t="shared" ref="H268:H279" si="37">D268-E268</f>
        <v>208</v>
      </c>
      <c r="I268" s="20">
        <f t="shared" ref="I268:I279" si="38">IF(C268=0, "-", IF(G268/C268&lt;10, G268/C268, "&gt;999%"))</f>
        <v>-0.20666666666666667</v>
      </c>
      <c r="J268" s="21">
        <f t="shared" ref="J268:J279" si="39">IF(E268=0, "-", IF(H268/E268&lt;10, H268/E268, "&gt;999%"))</f>
        <v>0.29842180774748922</v>
      </c>
    </row>
    <row r="269" spans="1:10" x14ac:dyDescent="0.2">
      <c r="A269" s="158" t="s">
        <v>225</v>
      </c>
      <c r="B269" s="65">
        <v>748</v>
      </c>
      <c r="C269" s="66">
        <v>603</v>
      </c>
      <c r="D269" s="65">
        <v>3146</v>
      </c>
      <c r="E269" s="66">
        <v>2606</v>
      </c>
      <c r="F269" s="67"/>
      <c r="G269" s="65">
        <f t="shared" si="36"/>
        <v>145</v>
      </c>
      <c r="H269" s="66">
        <f t="shared" si="37"/>
        <v>540</v>
      </c>
      <c r="I269" s="20">
        <f t="shared" si="38"/>
        <v>0.24046434494195687</v>
      </c>
      <c r="J269" s="21">
        <f t="shared" si="39"/>
        <v>0.20721412125863392</v>
      </c>
    </row>
    <row r="270" spans="1:10" x14ac:dyDescent="0.2">
      <c r="A270" s="158" t="s">
        <v>380</v>
      </c>
      <c r="B270" s="65">
        <v>27</v>
      </c>
      <c r="C270" s="66">
        <v>0</v>
      </c>
      <c r="D270" s="65">
        <v>40</v>
      </c>
      <c r="E270" s="66">
        <v>0</v>
      </c>
      <c r="F270" s="67"/>
      <c r="G270" s="65">
        <f t="shared" si="36"/>
        <v>27</v>
      </c>
      <c r="H270" s="66">
        <f t="shared" si="37"/>
        <v>40</v>
      </c>
      <c r="I270" s="20" t="str">
        <f t="shared" si="38"/>
        <v>-</v>
      </c>
      <c r="J270" s="21" t="str">
        <f t="shared" si="39"/>
        <v>-</v>
      </c>
    </row>
    <row r="271" spans="1:10" x14ac:dyDescent="0.2">
      <c r="A271" s="158" t="s">
        <v>250</v>
      </c>
      <c r="B271" s="65">
        <v>0</v>
      </c>
      <c r="C271" s="66">
        <v>1</v>
      </c>
      <c r="D271" s="65">
        <v>0</v>
      </c>
      <c r="E271" s="66">
        <v>20</v>
      </c>
      <c r="F271" s="67"/>
      <c r="G271" s="65">
        <f t="shared" si="36"/>
        <v>-1</v>
      </c>
      <c r="H271" s="66">
        <f t="shared" si="37"/>
        <v>-20</v>
      </c>
      <c r="I271" s="20">
        <f t="shared" si="38"/>
        <v>-1</v>
      </c>
      <c r="J271" s="21">
        <f t="shared" si="39"/>
        <v>-1</v>
      </c>
    </row>
    <row r="272" spans="1:10" x14ac:dyDescent="0.2">
      <c r="A272" s="158" t="s">
        <v>198</v>
      </c>
      <c r="B272" s="65">
        <v>208</v>
      </c>
      <c r="C272" s="66">
        <v>103</v>
      </c>
      <c r="D272" s="65">
        <v>957</v>
      </c>
      <c r="E272" s="66">
        <v>455</v>
      </c>
      <c r="F272" s="67"/>
      <c r="G272" s="65">
        <f t="shared" si="36"/>
        <v>105</v>
      </c>
      <c r="H272" s="66">
        <f t="shared" si="37"/>
        <v>502</v>
      </c>
      <c r="I272" s="20">
        <f t="shared" si="38"/>
        <v>1.0194174757281553</v>
      </c>
      <c r="J272" s="21">
        <f t="shared" si="39"/>
        <v>1.1032967032967034</v>
      </c>
    </row>
    <row r="273" spans="1:10" x14ac:dyDescent="0.2">
      <c r="A273" s="158" t="s">
        <v>204</v>
      </c>
      <c r="B273" s="65">
        <v>169</v>
      </c>
      <c r="C273" s="66">
        <v>116</v>
      </c>
      <c r="D273" s="65">
        <v>838</v>
      </c>
      <c r="E273" s="66">
        <v>800</v>
      </c>
      <c r="F273" s="67"/>
      <c r="G273" s="65">
        <f t="shared" si="36"/>
        <v>53</v>
      </c>
      <c r="H273" s="66">
        <f t="shared" si="37"/>
        <v>38</v>
      </c>
      <c r="I273" s="20">
        <f t="shared" si="38"/>
        <v>0.45689655172413796</v>
      </c>
      <c r="J273" s="21">
        <f t="shared" si="39"/>
        <v>4.7500000000000001E-2</v>
      </c>
    </row>
    <row r="274" spans="1:10" x14ac:dyDescent="0.2">
      <c r="A274" s="158" t="s">
        <v>381</v>
      </c>
      <c r="B274" s="65">
        <v>329</v>
      </c>
      <c r="C274" s="66">
        <v>157</v>
      </c>
      <c r="D274" s="65">
        <v>1453</v>
      </c>
      <c r="E274" s="66">
        <v>1140</v>
      </c>
      <c r="F274" s="67"/>
      <c r="G274" s="65">
        <f t="shared" si="36"/>
        <v>172</v>
      </c>
      <c r="H274" s="66">
        <f t="shared" si="37"/>
        <v>313</v>
      </c>
      <c r="I274" s="20">
        <f t="shared" si="38"/>
        <v>1.0955414012738853</v>
      </c>
      <c r="J274" s="21">
        <f t="shared" si="39"/>
        <v>0.27456140350877195</v>
      </c>
    </row>
    <row r="275" spans="1:10" x14ac:dyDescent="0.2">
      <c r="A275" s="158" t="s">
        <v>453</v>
      </c>
      <c r="B275" s="65">
        <v>131</v>
      </c>
      <c r="C275" s="66">
        <v>113</v>
      </c>
      <c r="D275" s="65">
        <v>983</v>
      </c>
      <c r="E275" s="66">
        <v>457</v>
      </c>
      <c r="F275" s="67"/>
      <c r="G275" s="65">
        <f t="shared" si="36"/>
        <v>18</v>
      </c>
      <c r="H275" s="66">
        <f t="shared" si="37"/>
        <v>526</v>
      </c>
      <c r="I275" s="20">
        <f t="shared" si="38"/>
        <v>0.15929203539823009</v>
      </c>
      <c r="J275" s="21">
        <f t="shared" si="39"/>
        <v>1.1509846827133479</v>
      </c>
    </row>
    <row r="276" spans="1:10" x14ac:dyDescent="0.2">
      <c r="A276" s="158" t="s">
        <v>415</v>
      </c>
      <c r="B276" s="65">
        <v>286</v>
      </c>
      <c r="C276" s="66">
        <v>401</v>
      </c>
      <c r="D276" s="65">
        <v>1536</v>
      </c>
      <c r="E276" s="66">
        <v>1846</v>
      </c>
      <c r="F276" s="67"/>
      <c r="G276" s="65">
        <f t="shared" si="36"/>
        <v>-115</v>
      </c>
      <c r="H276" s="66">
        <f t="shared" si="37"/>
        <v>-310</v>
      </c>
      <c r="I276" s="20">
        <f t="shared" si="38"/>
        <v>-0.28678304239401498</v>
      </c>
      <c r="J276" s="21">
        <f t="shared" si="39"/>
        <v>-0.16793066088840736</v>
      </c>
    </row>
    <row r="277" spans="1:10" x14ac:dyDescent="0.2">
      <c r="A277" s="158" t="s">
        <v>275</v>
      </c>
      <c r="B277" s="65">
        <v>43</v>
      </c>
      <c r="C277" s="66">
        <v>70</v>
      </c>
      <c r="D277" s="65">
        <v>246</v>
      </c>
      <c r="E277" s="66">
        <v>218</v>
      </c>
      <c r="F277" s="67"/>
      <c r="G277" s="65">
        <f t="shared" si="36"/>
        <v>-27</v>
      </c>
      <c r="H277" s="66">
        <f t="shared" si="37"/>
        <v>28</v>
      </c>
      <c r="I277" s="20">
        <f t="shared" si="38"/>
        <v>-0.38571428571428573</v>
      </c>
      <c r="J277" s="21">
        <f t="shared" si="39"/>
        <v>0.12844036697247707</v>
      </c>
    </row>
    <row r="278" spans="1:10" x14ac:dyDescent="0.2">
      <c r="A278" s="158" t="s">
        <v>364</v>
      </c>
      <c r="B278" s="65">
        <v>210</v>
      </c>
      <c r="C278" s="66">
        <v>0</v>
      </c>
      <c r="D278" s="65">
        <v>998</v>
      </c>
      <c r="E278" s="66">
        <v>0</v>
      </c>
      <c r="F278" s="67"/>
      <c r="G278" s="65">
        <f t="shared" si="36"/>
        <v>210</v>
      </c>
      <c r="H278" s="66">
        <f t="shared" si="37"/>
        <v>998</v>
      </c>
      <c r="I278" s="20" t="str">
        <f t="shared" si="38"/>
        <v>-</v>
      </c>
      <c r="J278" s="21" t="str">
        <f t="shared" si="39"/>
        <v>-</v>
      </c>
    </row>
    <row r="279" spans="1:10" s="160" customFormat="1" x14ac:dyDescent="0.2">
      <c r="A279" s="178" t="s">
        <v>683</v>
      </c>
      <c r="B279" s="71">
        <v>2270</v>
      </c>
      <c r="C279" s="72">
        <v>1714</v>
      </c>
      <c r="D279" s="71">
        <v>11102</v>
      </c>
      <c r="E279" s="72">
        <v>8239</v>
      </c>
      <c r="F279" s="73"/>
      <c r="G279" s="71">
        <f t="shared" si="36"/>
        <v>556</v>
      </c>
      <c r="H279" s="72">
        <f t="shared" si="37"/>
        <v>2863</v>
      </c>
      <c r="I279" s="37">
        <f t="shared" si="38"/>
        <v>0.32438739789964993</v>
      </c>
      <c r="J279" s="38">
        <f t="shared" si="39"/>
        <v>0.34749362786745963</v>
      </c>
    </row>
    <row r="280" spans="1:10" x14ac:dyDescent="0.2">
      <c r="A280" s="177"/>
      <c r="B280" s="143"/>
      <c r="C280" s="144"/>
      <c r="D280" s="143"/>
      <c r="E280" s="144"/>
      <c r="F280" s="145"/>
      <c r="G280" s="143"/>
      <c r="H280" s="144"/>
      <c r="I280" s="151"/>
      <c r="J280" s="152"/>
    </row>
    <row r="281" spans="1:10" s="139" customFormat="1" x14ac:dyDescent="0.2">
      <c r="A281" s="159" t="s">
        <v>65</v>
      </c>
      <c r="B281" s="65"/>
      <c r="C281" s="66"/>
      <c r="D281" s="65"/>
      <c r="E281" s="66"/>
      <c r="F281" s="67"/>
      <c r="G281" s="65"/>
      <c r="H281" s="66"/>
      <c r="I281" s="20"/>
      <c r="J281" s="21"/>
    </row>
    <row r="282" spans="1:10" x14ac:dyDescent="0.2">
      <c r="A282" s="158" t="s">
        <v>350</v>
      </c>
      <c r="B282" s="65">
        <v>1</v>
      </c>
      <c r="C282" s="66">
        <v>1</v>
      </c>
      <c r="D282" s="65">
        <v>13</v>
      </c>
      <c r="E282" s="66">
        <v>10</v>
      </c>
      <c r="F282" s="67"/>
      <c r="G282" s="65">
        <f>B282-C282</f>
        <v>0</v>
      </c>
      <c r="H282" s="66">
        <f>D282-E282</f>
        <v>3</v>
      </c>
      <c r="I282" s="20">
        <f>IF(C282=0, "-", IF(G282/C282&lt;10, G282/C282, "&gt;999%"))</f>
        <v>0</v>
      </c>
      <c r="J282" s="21">
        <f>IF(E282=0, "-", IF(H282/E282&lt;10, H282/E282, "&gt;999%"))</f>
        <v>0.3</v>
      </c>
    </row>
    <row r="283" spans="1:10" x14ac:dyDescent="0.2">
      <c r="A283" s="158" t="s">
        <v>493</v>
      </c>
      <c r="B283" s="65">
        <v>3</v>
      </c>
      <c r="C283" s="66">
        <v>1</v>
      </c>
      <c r="D283" s="65">
        <v>15</v>
      </c>
      <c r="E283" s="66">
        <v>10</v>
      </c>
      <c r="F283" s="67"/>
      <c r="G283" s="65">
        <f>B283-C283</f>
        <v>2</v>
      </c>
      <c r="H283" s="66">
        <f>D283-E283</f>
        <v>5</v>
      </c>
      <c r="I283" s="20">
        <f>IF(C283=0, "-", IF(G283/C283&lt;10, G283/C283, "&gt;999%"))</f>
        <v>2</v>
      </c>
      <c r="J283" s="21">
        <f>IF(E283=0, "-", IF(H283/E283&lt;10, H283/E283, "&gt;999%"))</f>
        <v>0.5</v>
      </c>
    </row>
    <row r="284" spans="1:10" s="160" customFormat="1" x14ac:dyDescent="0.2">
      <c r="A284" s="178" t="s">
        <v>684</v>
      </c>
      <c r="B284" s="71">
        <v>4</v>
      </c>
      <c r="C284" s="72">
        <v>2</v>
      </c>
      <c r="D284" s="71">
        <v>28</v>
      </c>
      <c r="E284" s="72">
        <v>20</v>
      </c>
      <c r="F284" s="73"/>
      <c r="G284" s="71">
        <f>B284-C284</f>
        <v>2</v>
      </c>
      <c r="H284" s="72">
        <f>D284-E284</f>
        <v>8</v>
      </c>
      <c r="I284" s="37">
        <f>IF(C284=0, "-", IF(G284/C284&lt;10, G284/C284, "&gt;999%"))</f>
        <v>1</v>
      </c>
      <c r="J284" s="38">
        <f>IF(E284=0, "-", IF(H284/E284&lt;10, H284/E284, "&gt;999%"))</f>
        <v>0.4</v>
      </c>
    </row>
    <row r="285" spans="1:10" x14ac:dyDescent="0.2">
      <c r="A285" s="177"/>
      <c r="B285" s="143"/>
      <c r="C285" s="144"/>
      <c r="D285" s="143"/>
      <c r="E285" s="144"/>
      <c r="F285" s="145"/>
      <c r="G285" s="143"/>
      <c r="H285" s="144"/>
      <c r="I285" s="151"/>
      <c r="J285" s="152"/>
    </row>
    <row r="286" spans="1:10" s="139" customFormat="1" x14ac:dyDescent="0.2">
      <c r="A286" s="159" t="s">
        <v>66</v>
      </c>
      <c r="B286" s="65"/>
      <c r="C286" s="66"/>
      <c r="D286" s="65"/>
      <c r="E286" s="66"/>
      <c r="F286" s="67"/>
      <c r="G286" s="65"/>
      <c r="H286" s="66"/>
      <c r="I286" s="20"/>
      <c r="J286" s="21"/>
    </row>
    <row r="287" spans="1:10" x14ac:dyDescent="0.2">
      <c r="A287" s="158" t="s">
        <v>476</v>
      </c>
      <c r="B287" s="65">
        <v>89</v>
      </c>
      <c r="C287" s="66">
        <v>0</v>
      </c>
      <c r="D287" s="65">
        <v>230</v>
      </c>
      <c r="E287" s="66">
        <v>0</v>
      </c>
      <c r="F287" s="67"/>
      <c r="G287" s="65">
        <f t="shared" ref="G287:G294" si="40">B287-C287</f>
        <v>89</v>
      </c>
      <c r="H287" s="66">
        <f t="shared" ref="H287:H294" si="41">D287-E287</f>
        <v>230</v>
      </c>
      <c r="I287" s="20" t="str">
        <f t="shared" ref="I287:I294" si="42">IF(C287=0, "-", IF(G287/C287&lt;10, G287/C287, "&gt;999%"))</f>
        <v>-</v>
      </c>
      <c r="J287" s="21" t="str">
        <f t="shared" ref="J287:J294" si="43">IF(E287=0, "-", IF(H287/E287&lt;10, H287/E287, "&gt;999%"))</f>
        <v>-</v>
      </c>
    </row>
    <row r="288" spans="1:10" x14ac:dyDescent="0.2">
      <c r="A288" s="158" t="s">
        <v>494</v>
      </c>
      <c r="B288" s="65">
        <v>18</v>
      </c>
      <c r="C288" s="66">
        <v>41</v>
      </c>
      <c r="D288" s="65">
        <v>62</v>
      </c>
      <c r="E288" s="66">
        <v>136</v>
      </c>
      <c r="F288" s="67"/>
      <c r="G288" s="65">
        <f t="shared" si="40"/>
        <v>-23</v>
      </c>
      <c r="H288" s="66">
        <f t="shared" si="41"/>
        <v>-74</v>
      </c>
      <c r="I288" s="20">
        <f t="shared" si="42"/>
        <v>-0.56097560975609762</v>
      </c>
      <c r="J288" s="21">
        <f t="shared" si="43"/>
        <v>-0.54411764705882348</v>
      </c>
    </row>
    <row r="289" spans="1:10" x14ac:dyDescent="0.2">
      <c r="A289" s="158" t="s">
        <v>434</v>
      </c>
      <c r="B289" s="65">
        <v>34</v>
      </c>
      <c r="C289" s="66">
        <v>70</v>
      </c>
      <c r="D289" s="65">
        <v>70</v>
      </c>
      <c r="E289" s="66">
        <v>242</v>
      </c>
      <c r="F289" s="67"/>
      <c r="G289" s="65">
        <f t="shared" si="40"/>
        <v>-36</v>
      </c>
      <c r="H289" s="66">
        <f t="shared" si="41"/>
        <v>-172</v>
      </c>
      <c r="I289" s="20">
        <f t="shared" si="42"/>
        <v>-0.51428571428571423</v>
      </c>
      <c r="J289" s="21">
        <f t="shared" si="43"/>
        <v>-0.71074380165289253</v>
      </c>
    </row>
    <row r="290" spans="1:10" x14ac:dyDescent="0.2">
      <c r="A290" s="158" t="s">
        <v>495</v>
      </c>
      <c r="B290" s="65">
        <v>6</v>
      </c>
      <c r="C290" s="66">
        <v>12</v>
      </c>
      <c r="D290" s="65">
        <v>40</v>
      </c>
      <c r="E290" s="66">
        <v>39</v>
      </c>
      <c r="F290" s="67"/>
      <c r="G290" s="65">
        <f t="shared" si="40"/>
        <v>-6</v>
      </c>
      <c r="H290" s="66">
        <f t="shared" si="41"/>
        <v>1</v>
      </c>
      <c r="I290" s="20">
        <f t="shared" si="42"/>
        <v>-0.5</v>
      </c>
      <c r="J290" s="21">
        <f t="shared" si="43"/>
        <v>2.564102564102564E-2</v>
      </c>
    </row>
    <row r="291" spans="1:10" x14ac:dyDescent="0.2">
      <c r="A291" s="158" t="s">
        <v>435</v>
      </c>
      <c r="B291" s="65">
        <v>38</v>
      </c>
      <c r="C291" s="66">
        <v>81</v>
      </c>
      <c r="D291" s="65">
        <v>198</v>
      </c>
      <c r="E291" s="66">
        <v>247</v>
      </c>
      <c r="F291" s="67"/>
      <c r="G291" s="65">
        <f t="shared" si="40"/>
        <v>-43</v>
      </c>
      <c r="H291" s="66">
        <f t="shared" si="41"/>
        <v>-49</v>
      </c>
      <c r="I291" s="20">
        <f t="shared" si="42"/>
        <v>-0.53086419753086422</v>
      </c>
      <c r="J291" s="21">
        <f t="shared" si="43"/>
        <v>-0.19838056680161945</v>
      </c>
    </row>
    <row r="292" spans="1:10" x14ac:dyDescent="0.2">
      <c r="A292" s="158" t="s">
        <v>477</v>
      </c>
      <c r="B292" s="65">
        <v>62</v>
      </c>
      <c r="C292" s="66">
        <v>82</v>
      </c>
      <c r="D292" s="65">
        <v>348</v>
      </c>
      <c r="E292" s="66">
        <v>305</v>
      </c>
      <c r="F292" s="67"/>
      <c r="G292" s="65">
        <f t="shared" si="40"/>
        <v>-20</v>
      </c>
      <c r="H292" s="66">
        <f t="shared" si="41"/>
        <v>43</v>
      </c>
      <c r="I292" s="20">
        <f t="shared" si="42"/>
        <v>-0.24390243902439024</v>
      </c>
      <c r="J292" s="21">
        <f t="shared" si="43"/>
        <v>0.14098360655737704</v>
      </c>
    </row>
    <row r="293" spans="1:10" x14ac:dyDescent="0.2">
      <c r="A293" s="158" t="s">
        <v>478</v>
      </c>
      <c r="B293" s="65">
        <v>19</v>
      </c>
      <c r="C293" s="66">
        <v>38</v>
      </c>
      <c r="D293" s="65">
        <v>97</v>
      </c>
      <c r="E293" s="66">
        <v>109</v>
      </c>
      <c r="F293" s="67"/>
      <c r="G293" s="65">
        <f t="shared" si="40"/>
        <v>-19</v>
      </c>
      <c r="H293" s="66">
        <f t="shared" si="41"/>
        <v>-12</v>
      </c>
      <c r="I293" s="20">
        <f t="shared" si="42"/>
        <v>-0.5</v>
      </c>
      <c r="J293" s="21">
        <f t="shared" si="43"/>
        <v>-0.11009174311926606</v>
      </c>
    </row>
    <row r="294" spans="1:10" s="160" customFormat="1" x14ac:dyDescent="0.2">
      <c r="A294" s="178" t="s">
        <v>685</v>
      </c>
      <c r="B294" s="71">
        <v>266</v>
      </c>
      <c r="C294" s="72">
        <v>324</v>
      </c>
      <c r="D294" s="71">
        <v>1045</v>
      </c>
      <c r="E294" s="72">
        <v>1078</v>
      </c>
      <c r="F294" s="73"/>
      <c r="G294" s="71">
        <f t="shared" si="40"/>
        <v>-58</v>
      </c>
      <c r="H294" s="72">
        <f t="shared" si="41"/>
        <v>-33</v>
      </c>
      <c r="I294" s="37">
        <f t="shared" si="42"/>
        <v>-0.17901234567901234</v>
      </c>
      <c r="J294" s="38">
        <f t="shared" si="43"/>
        <v>-3.0612244897959183E-2</v>
      </c>
    </row>
    <row r="295" spans="1:10" x14ac:dyDescent="0.2">
      <c r="A295" s="177"/>
      <c r="B295" s="143"/>
      <c r="C295" s="144"/>
      <c r="D295" s="143"/>
      <c r="E295" s="144"/>
      <c r="F295" s="145"/>
      <c r="G295" s="143"/>
      <c r="H295" s="144"/>
      <c r="I295" s="151"/>
      <c r="J295" s="152"/>
    </row>
    <row r="296" spans="1:10" s="139" customFormat="1" x14ac:dyDescent="0.2">
      <c r="A296" s="159" t="s">
        <v>67</v>
      </c>
      <c r="B296" s="65"/>
      <c r="C296" s="66"/>
      <c r="D296" s="65"/>
      <c r="E296" s="66"/>
      <c r="F296" s="67"/>
      <c r="G296" s="65"/>
      <c r="H296" s="66"/>
      <c r="I296" s="20"/>
      <c r="J296" s="21"/>
    </row>
    <row r="297" spans="1:10" x14ac:dyDescent="0.2">
      <c r="A297" s="158" t="s">
        <v>454</v>
      </c>
      <c r="B297" s="65">
        <v>29</v>
      </c>
      <c r="C297" s="66">
        <v>11</v>
      </c>
      <c r="D297" s="65">
        <v>108</v>
      </c>
      <c r="E297" s="66">
        <v>32</v>
      </c>
      <c r="F297" s="67"/>
      <c r="G297" s="65">
        <f t="shared" ref="G297:G304" si="44">B297-C297</f>
        <v>18</v>
      </c>
      <c r="H297" s="66">
        <f t="shared" ref="H297:H304" si="45">D297-E297</f>
        <v>76</v>
      </c>
      <c r="I297" s="20">
        <f t="shared" ref="I297:I304" si="46">IF(C297=0, "-", IF(G297/C297&lt;10, G297/C297, "&gt;999%"))</f>
        <v>1.6363636363636365</v>
      </c>
      <c r="J297" s="21">
        <f t="shared" ref="J297:J304" si="47">IF(E297=0, "-", IF(H297/E297&lt;10, H297/E297, "&gt;999%"))</f>
        <v>2.375</v>
      </c>
    </row>
    <row r="298" spans="1:10" x14ac:dyDescent="0.2">
      <c r="A298" s="158" t="s">
        <v>562</v>
      </c>
      <c r="B298" s="65">
        <v>60</v>
      </c>
      <c r="C298" s="66">
        <v>0</v>
      </c>
      <c r="D298" s="65">
        <v>173</v>
      </c>
      <c r="E298" s="66">
        <v>0</v>
      </c>
      <c r="F298" s="67"/>
      <c r="G298" s="65">
        <f t="shared" si="44"/>
        <v>60</v>
      </c>
      <c r="H298" s="66">
        <f t="shared" si="45"/>
        <v>173</v>
      </c>
      <c r="I298" s="20" t="str">
        <f t="shared" si="46"/>
        <v>-</v>
      </c>
      <c r="J298" s="21" t="str">
        <f t="shared" si="47"/>
        <v>-</v>
      </c>
    </row>
    <row r="299" spans="1:10" x14ac:dyDescent="0.2">
      <c r="A299" s="158" t="s">
        <v>503</v>
      </c>
      <c r="B299" s="65">
        <v>3</v>
      </c>
      <c r="C299" s="66">
        <v>0</v>
      </c>
      <c r="D299" s="65">
        <v>10</v>
      </c>
      <c r="E299" s="66">
        <v>0</v>
      </c>
      <c r="F299" s="67"/>
      <c r="G299" s="65">
        <f t="shared" si="44"/>
        <v>3</v>
      </c>
      <c r="H299" s="66">
        <f t="shared" si="45"/>
        <v>10</v>
      </c>
      <c r="I299" s="20" t="str">
        <f t="shared" si="46"/>
        <v>-</v>
      </c>
      <c r="J299" s="21" t="str">
        <f t="shared" si="47"/>
        <v>-</v>
      </c>
    </row>
    <row r="300" spans="1:10" x14ac:dyDescent="0.2">
      <c r="A300" s="158" t="s">
        <v>515</v>
      </c>
      <c r="B300" s="65">
        <v>121</v>
      </c>
      <c r="C300" s="66">
        <v>77</v>
      </c>
      <c r="D300" s="65">
        <v>416</v>
      </c>
      <c r="E300" s="66">
        <v>182</v>
      </c>
      <c r="F300" s="67"/>
      <c r="G300" s="65">
        <f t="shared" si="44"/>
        <v>44</v>
      </c>
      <c r="H300" s="66">
        <f t="shared" si="45"/>
        <v>234</v>
      </c>
      <c r="I300" s="20">
        <f t="shared" si="46"/>
        <v>0.5714285714285714</v>
      </c>
      <c r="J300" s="21">
        <f t="shared" si="47"/>
        <v>1.2857142857142858</v>
      </c>
    </row>
    <row r="301" spans="1:10" x14ac:dyDescent="0.2">
      <c r="A301" s="158" t="s">
        <v>305</v>
      </c>
      <c r="B301" s="65">
        <v>25</v>
      </c>
      <c r="C301" s="66">
        <v>13</v>
      </c>
      <c r="D301" s="65">
        <v>88</v>
      </c>
      <c r="E301" s="66">
        <v>69</v>
      </c>
      <c r="F301" s="67"/>
      <c r="G301" s="65">
        <f t="shared" si="44"/>
        <v>12</v>
      </c>
      <c r="H301" s="66">
        <f t="shared" si="45"/>
        <v>19</v>
      </c>
      <c r="I301" s="20">
        <f t="shared" si="46"/>
        <v>0.92307692307692313</v>
      </c>
      <c r="J301" s="21">
        <f t="shared" si="47"/>
        <v>0.27536231884057971</v>
      </c>
    </row>
    <row r="302" spans="1:10" x14ac:dyDescent="0.2">
      <c r="A302" s="158" t="s">
        <v>540</v>
      </c>
      <c r="B302" s="65">
        <v>112</v>
      </c>
      <c r="C302" s="66">
        <v>127</v>
      </c>
      <c r="D302" s="65">
        <v>598</v>
      </c>
      <c r="E302" s="66">
        <v>390</v>
      </c>
      <c r="F302" s="67"/>
      <c r="G302" s="65">
        <f t="shared" si="44"/>
        <v>-15</v>
      </c>
      <c r="H302" s="66">
        <f t="shared" si="45"/>
        <v>208</v>
      </c>
      <c r="I302" s="20">
        <f t="shared" si="46"/>
        <v>-0.11811023622047244</v>
      </c>
      <c r="J302" s="21">
        <f t="shared" si="47"/>
        <v>0.53333333333333333</v>
      </c>
    </row>
    <row r="303" spans="1:10" x14ac:dyDescent="0.2">
      <c r="A303" s="158" t="s">
        <v>516</v>
      </c>
      <c r="B303" s="65">
        <v>22</v>
      </c>
      <c r="C303" s="66">
        <v>18</v>
      </c>
      <c r="D303" s="65">
        <v>68</v>
      </c>
      <c r="E303" s="66">
        <v>47</v>
      </c>
      <c r="F303" s="67"/>
      <c r="G303" s="65">
        <f t="shared" si="44"/>
        <v>4</v>
      </c>
      <c r="H303" s="66">
        <f t="shared" si="45"/>
        <v>21</v>
      </c>
      <c r="I303" s="20">
        <f t="shared" si="46"/>
        <v>0.22222222222222221</v>
      </c>
      <c r="J303" s="21">
        <f t="shared" si="47"/>
        <v>0.44680851063829785</v>
      </c>
    </row>
    <row r="304" spans="1:10" s="160" customFormat="1" x14ac:dyDescent="0.2">
      <c r="A304" s="178" t="s">
        <v>686</v>
      </c>
      <c r="B304" s="71">
        <v>372</v>
      </c>
      <c r="C304" s="72">
        <v>246</v>
      </c>
      <c r="D304" s="71">
        <v>1461</v>
      </c>
      <c r="E304" s="72">
        <v>720</v>
      </c>
      <c r="F304" s="73"/>
      <c r="G304" s="71">
        <f t="shared" si="44"/>
        <v>126</v>
      </c>
      <c r="H304" s="72">
        <f t="shared" si="45"/>
        <v>741</v>
      </c>
      <c r="I304" s="37">
        <f t="shared" si="46"/>
        <v>0.51219512195121952</v>
      </c>
      <c r="J304" s="38">
        <f t="shared" si="47"/>
        <v>1.0291666666666666</v>
      </c>
    </row>
    <row r="305" spans="1:10" x14ac:dyDescent="0.2">
      <c r="A305" s="177"/>
      <c r="B305" s="143"/>
      <c r="C305" s="144"/>
      <c r="D305" s="143"/>
      <c r="E305" s="144"/>
      <c r="F305" s="145"/>
      <c r="G305" s="143"/>
      <c r="H305" s="144"/>
      <c r="I305" s="151"/>
      <c r="J305" s="152"/>
    </row>
    <row r="306" spans="1:10" s="139" customFormat="1" x14ac:dyDescent="0.2">
      <c r="A306" s="159" t="s">
        <v>68</v>
      </c>
      <c r="B306" s="65"/>
      <c r="C306" s="66"/>
      <c r="D306" s="65"/>
      <c r="E306" s="66"/>
      <c r="F306" s="67"/>
      <c r="G306" s="65"/>
      <c r="H306" s="66"/>
      <c r="I306" s="20"/>
      <c r="J306" s="21"/>
    </row>
    <row r="307" spans="1:10" x14ac:dyDescent="0.2">
      <c r="A307" s="158" t="s">
        <v>242</v>
      </c>
      <c r="B307" s="65">
        <v>5</v>
      </c>
      <c r="C307" s="66">
        <v>3</v>
      </c>
      <c r="D307" s="65">
        <v>24</v>
      </c>
      <c r="E307" s="66">
        <v>16</v>
      </c>
      <c r="F307" s="67"/>
      <c r="G307" s="65">
        <f t="shared" ref="G307:G318" si="48">B307-C307</f>
        <v>2</v>
      </c>
      <c r="H307" s="66">
        <f t="shared" ref="H307:H318" si="49">D307-E307</f>
        <v>8</v>
      </c>
      <c r="I307" s="20">
        <f t="shared" ref="I307:I318" si="50">IF(C307=0, "-", IF(G307/C307&lt;10, G307/C307, "&gt;999%"))</f>
        <v>0.66666666666666663</v>
      </c>
      <c r="J307" s="21">
        <f t="shared" ref="J307:J318" si="51">IF(E307=0, "-", IF(H307/E307&lt;10, H307/E307, "&gt;999%"))</f>
        <v>0.5</v>
      </c>
    </row>
    <row r="308" spans="1:10" x14ac:dyDescent="0.2">
      <c r="A308" s="158" t="s">
        <v>267</v>
      </c>
      <c r="B308" s="65">
        <v>19</v>
      </c>
      <c r="C308" s="66">
        <v>23</v>
      </c>
      <c r="D308" s="65">
        <v>114</v>
      </c>
      <c r="E308" s="66">
        <v>89</v>
      </c>
      <c r="F308" s="67"/>
      <c r="G308" s="65">
        <f t="shared" si="48"/>
        <v>-4</v>
      </c>
      <c r="H308" s="66">
        <f t="shared" si="49"/>
        <v>25</v>
      </c>
      <c r="I308" s="20">
        <f t="shared" si="50"/>
        <v>-0.17391304347826086</v>
      </c>
      <c r="J308" s="21">
        <f t="shared" si="51"/>
        <v>0.2808988764044944</v>
      </c>
    </row>
    <row r="309" spans="1:10" x14ac:dyDescent="0.2">
      <c r="A309" s="158" t="s">
        <v>282</v>
      </c>
      <c r="B309" s="65">
        <v>0</v>
      </c>
      <c r="C309" s="66">
        <v>2</v>
      </c>
      <c r="D309" s="65">
        <v>0</v>
      </c>
      <c r="E309" s="66">
        <v>5</v>
      </c>
      <c r="F309" s="67"/>
      <c r="G309" s="65">
        <f t="shared" si="48"/>
        <v>-2</v>
      </c>
      <c r="H309" s="66">
        <f t="shared" si="49"/>
        <v>-5</v>
      </c>
      <c r="I309" s="20">
        <f t="shared" si="50"/>
        <v>-1</v>
      </c>
      <c r="J309" s="21">
        <f t="shared" si="51"/>
        <v>-1</v>
      </c>
    </row>
    <row r="310" spans="1:10" x14ac:dyDescent="0.2">
      <c r="A310" s="158" t="s">
        <v>268</v>
      </c>
      <c r="B310" s="65">
        <v>36</v>
      </c>
      <c r="C310" s="66">
        <v>33</v>
      </c>
      <c r="D310" s="65">
        <v>191</v>
      </c>
      <c r="E310" s="66">
        <v>95</v>
      </c>
      <c r="F310" s="67"/>
      <c r="G310" s="65">
        <f t="shared" si="48"/>
        <v>3</v>
      </c>
      <c r="H310" s="66">
        <f t="shared" si="49"/>
        <v>96</v>
      </c>
      <c r="I310" s="20">
        <f t="shared" si="50"/>
        <v>9.0909090909090912E-2</v>
      </c>
      <c r="J310" s="21">
        <f t="shared" si="51"/>
        <v>1.0105263157894737</v>
      </c>
    </row>
    <row r="311" spans="1:10" x14ac:dyDescent="0.2">
      <c r="A311" s="158" t="s">
        <v>333</v>
      </c>
      <c r="B311" s="65">
        <v>3</v>
      </c>
      <c r="C311" s="66">
        <v>0</v>
      </c>
      <c r="D311" s="65">
        <v>5</v>
      </c>
      <c r="E311" s="66">
        <v>3</v>
      </c>
      <c r="F311" s="67"/>
      <c r="G311" s="65">
        <f t="shared" si="48"/>
        <v>3</v>
      </c>
      <c r="H311" s="66">
        <f t="shared" si="49"/>
        <v>2</v>
      </c>
      <c r="I311" s="20" t="str">
        <f t="shared" si="50"/>
        <v>-</v>
      </c>
      <c r="J311" s="21">
        <f t="shared" si="51"/>
        <v>0.66666666666666663</v>
      </c>
    </row>
    <row r="312" spans="1:10" x14ac:dyDescent="0.2">
      <c r="A312" s="158" t="s">
        <v>296</v>
      </c>
      <c r="B312" s="65">
        <v>0</v>
      </c>
      <c r="C312" s="66">
        <v>1</v>
      </c>
      <c r="D312" s="65">
        <v>10</v>
      </c>
      <c r="E312" s="66">
        <v>6</v>
      </c>
      <c r="F312" s="67"/>
      <c r="G312" s="65">
        <f t="shared" si="48"/>
        <v>-1</v>
      </c>
      <c r="H312" s="66">
        <f t="shared" si="49"/>
        <v>4</v>
      </c>
      <c r="I312" s="20">
        <f t="shared" si="50"/>
        <v>-1</v>
      </c>
      <c r="J312" s="21">
        <f t="shared" si="51"/>
        <v>0.66666666666666663</v>
      </c>
    </row>
    <row r="313" spans="1:10" x14ac:dyDescent="0.2">
      <c r="A313" s="158" t="s">
        <v>496</v>
      </c>
      <c r="B313" s="65">
        <v>11</v>
      </c>
      <c r="C313" s="66">
        <v>19</v>
      </c>
      <c r="D313" s="65">
        <v>65</v>
      </c>
      <c r="E313" s="66">
        <v>58</v>
      </c>
      <c r="F313" s="67"/>
      <c r="G313" s="65">
        <f t="shared" si="48"/>
        <v>-8</v>
      </c>
      <c r="H313" s="66">
        <f t="shared" si="49"/>
        <v>7</v>
      </c>
      <c r="I313" s="20">
        <f t="shared" si="50"/>
        <v>-0.42105263157894735</v>
      </c>
      <c r="J313" s="21">
        <f t="shared" si="51"/>
        <v>0.1206896551724138</v>
      </c>
    </row>
    <row r="314" spans="1:10" x14ac:dyDescent="0.2">
      <c r="A314" s="158" t="s">
        <v>436</v>
      </c>
      <c r="B314" s="65">
        <v>94</v>
      </c>
      <c r="C314" s="66">
        <v>188</v>
      </c>
      <c r="D314" s="65">
        <v>498</v>
      </c>
      <c r="E314" s="66">
        <v>554</v>
      </c>
      <c r="F314" s="67"/>
      <c r="G314" s="65">
        <f t="shared" si="48"/>
        <v>-94</v>
      </c>
      <c r="H314" s="66">
        <f t="shared" si="49"/>
        <v>-56</v>
      </c>
      <c r="I314" s="20">
        <f t="shared" si="50"/>
        <v>-0.5</v>
      </c>
      <c r="J314" s="21">
        <f t="shared" si="51"/>
        <v>-0.10108303249097472</v>
      </c>
    </row>
    <row r="315" spans="1:10" x14ac:dyDescent="0.2">
      <c r="A315" s="158" t="s">
        <v>334</v>
      </c>
      <c r="B315" s="65">
        <v>8</v>
      </c>
      <c r="C315" s="66">
        <v>8</v>
      </c>
      <c r="D315" s="65">
        <v>38</v>
      </c>
      <c r="E315" s="66">
        <v>37</v>
      </c>
      <c r="F315" s="67"/>
      <c r="G315" s="65">
        <f t="shared" si="48"/>
        <v>0</v>
      </c>
      <c r="H315" s="66">
        <f t="shared" si="49"/>
        <v>1</v>
      </c>
      <c r="I315" s="20">
        <f t="shared" si="50"/>
        <v>0</v>
      </c>
      <c r="J315" s="21">
        <f t="shared" si="51"/>
        <v>2.7027027027027029E-2</v>
      </c>
    </row>
    <row r="316" spans="1:10" x14ac:dyDescent="0.2">
      <c r="A316" s="158" t="s">
        <v>479</v>
      </c>
      <c r="B316" s="65">
        <v>56</v>
      </c>
      <c r="C316" s="66">
        <v>74</v>
      </c>
      <c r="D316" s="65">
        <v>297</v>
      </c>
      <c r="E316" s="66">
        <v>287</v>
      </c>
      <c r="F316" s="67"/>
      <c r="G316" s="65">
        <f t="shared" si="48"/>
        <v>-18</v>
      </c>
      <c r="H316" s="66">
        <f t="shared" si="49"/>
        <v>10</v>
      </c>
      <c r="I316" s="20">
        <f t="shared" si="50"/>
        <v>-0.24324324324324326</v>
      </c>
      <c r="J316" s="21">
        <f t="shared" si="51"/>
        <v>3.484320557491289E-2</v>
      </c>
    </row>
    <row r="317" spans="1:10" x14ac:dyDescent="0.2">
      <c r="A317" s="158" t="s">
        <v>403</v>
      </c>
      <c r="B317" s="65">
        <v>57</v>
      </c>
      <c r="C317" s="66">
        <v>63</v>
      </c>
      <c r="D317" s="65">
        <v>239</v>
      </c>
      <c r="E317" s="66">
        <v>190</v>
      </c>
      <c r="F317" s="67"/>
      <c r="G317" s="65">
        <f t="shared" si="48"/>
        <v>-6</v>
      </c>
      <c r="H317" s="66">
        <f t="shared" si="49"/>
        <v>49</v>
      </c>
      <c r="I317" s="20">
        <f t="shared" si="50"/>
        <v>-9.5238095238095233E-2</v>
      </c>
      <c r="J317" s="21">
        <f t="shared" si="51"/>
        <v>0.25789473684210529</v>
      </c>
    </row>
    <row r="318" spans="1:10" s="160" customFormat="1" x14ac:dyDescent="0.2">
      <c r="A318" s="178" t="s">
        <v>687</v>
      </c>
      <c r="B318" s="71">
        <v>289</v>
      </c>
      <c r="C318" s="72">
        <v>414</v>
      </c>
      <c r="D318" s="71">
        <v>1481</v>
      </c>
      <c r="E318" s="72">
        <v>1340</v>
      </c>
      <c r="F318" s="73"/>
      <c r="G318" s="71">
        <f t="shared" si="48"/>
        <v>-125</v>
      </c>
      <c r="H318" s="72">
        <f t="shared" si="49"/>
        <v>141</v>
      </c>
      <c r="I318" s="37">
        <f t="shared" si="50"/>
        <v>-0.30193236714975846</v>
      </c>
      <c r="J318" s="38">
        <f t="shared" si="51"/>
        <v>0.10522388059701493</v>
      </c>
    </row>
    <row r="319" spans="1:10" x14ac:dyDescent="0.2">
      <c r="A319" s="177"/>
      <c r="B319" s="143"/>
      <c r="C319" s="144"/>
      <c r="D319" s="143"/>
      <c r="E319" s="144"/>
      <c r="F319" s="145"/>
      <c r="G319" s="143"/>
      <c r="H319" s="144"/>
      <c r="I319" s="151"/>
      <c r="J319" s="152"/>
    </row>
    <row r="320" spans="1:10" s="139" customFormat="1" x14ac:dyDescent="0.2">
      <c r="A320" s="159" t="s">
        <v>69</v>
      </c>
      <c r="B320" s="65"/>
      <c r="C320" s="66"/>
      <c r="D320" s="65"/>
      <c r="E320" s="66"/>
      <c r="F320" s="67"/>
      <c r="G320" s="65"/>
      <c r="H320" s="66"/>
      <c r="I320" s="20"/>
      <c r="J320" s="21"/>
    </row>
    <row r="321" spans="1:10" x14ac:dyDescent="0.2">
      <c r="A321" s="158" t="s">
        <v>335</v>
      </c>
      <c r="B321" s="65">
        <v>0</v>
      </c>
      <c r="C321" s="66">
        <v>1</v>
      </c>
      <c r="D321" s="65">
        <v>6</v>
      </c>
      <c r="E321" s="66">
        <v>1</v>
      </c>
      <c r="F321" s="67"/>
      <c r="G321" s="65">
        <f>B321-C321</f>
        <v>-1</v>
      </c>
      <c r="H321" s="66">
        <f>D321-E321</f>
        <v>5</v>
      </c>
      <c r="I321" s="20">
        <f>IF(C321=0, "-", IF(G321/C321&lt;10, G321/C321, "&gt;999%"))</f>
        <v>-1</v>
      </c>
      <c r="J321" s="21">
        <f>IF(E321=0, "-", IF(H321/E321&lt;10, H321/E321, "&gt;999%"))</f>
        <v>5</v>
      </c>
    </row>
    <row r="322" spans="1:10" x14ac:dyDescent="0.2">
      <c r="A322" s="158" t="s">
        <v>336</v>
      </c>
      <c r="B322" s="65">
        <v>4</v>
      </c>
      <c r="C322" s="66">
        <v>1</v>
      </c>
      <c r="D322" s="65">
        <v>8</v>
      </c>
      <c r="E322" s="66">
        <v>3</v>
      </c>
      <c r="F322" s="67"/>
      <c r="G322" s="65">
        <f>B322-C322</f>
        <v>3</v>
      </c>
      <c r="H322" s="66">
        <f>D322-E322</f>
        <v>5</v>
      </c>
      <c r="I322" s="20">
        <f>IF(C322=0, "-", IF(G322/C322&lt;10, G322/C322, "&gt;999%"))</f>
        <v>3</v>
      </c>
      <c r="J322" s="21">
        <f>IF(E322=0, "-", IF(H322/E322&lt;10, H322/E322, "&gt;999%"))</f>
        <v>1.6666666666666667</v>
      </c>
    </row>
    <row r="323" spans="1:10" s="160" customFormat="1" x14ac:dyDescent="0.2">
      <c r="A323" s="178" t="s">
        <v>688</v>
      </c>
      <c r="B323" s="71">
        <v>4</v>
      </c>
      <c r="C323" s="72">
        <v>2</v>
      </c>
      <c r="D323" s="71">
        <v>14</v>
      </c>
      <c r="E323" s="72">
        <v>4</v>
      </c>
      <c r="F323" s="73"/>
      <c r="G323" s="71">
        <f>B323-C323</f>
        <v>2</v>
      </c>
      <c r="H323" s="72">
        <f>D323-E323</f>
        <v>10</v>
      </c>
      <c r="I323" s="37">
        <f>IF(C323=0, "-", IF(G323/C323&lt;10, G323/C323, "&gt;999%"))</f>
        <v>1</v>
      </c>
      <c r="J323" s="38">
        <f>IF(E323=0, "-", IF(H323/E323&lt;10, H323/E323, "&gt;999%"))</f>
        <v>2.5</v>
      </c>
    </row>
    <row r="324" spans="1:10" x14ac:dyDescent="0.2">
      <c r="A324" s="177"/>
      <c r="B324" s="143"/>
      <c r="C324" s="144"/>
      <c r="D324" s="143"/>
      <c r="E324" s="144"/>
      <c r="F324" s="145"/>
      <c r="G324" s="143"/>
      <c r="H324" s="144"/>
      <c r="I324" s="151"/>
      <c r="J324" s="152"/>
    </row>
    <row r="325" spans="1:10" s="139" customFormat="1" x14ac:dyDescent="0.2">
      <c r="A325" s="159" t="s">
        <v>70</v>
      </c>
      <c r="B325" s="65"/>
      <c r="C325" s="66"/>
      <c r="D325" s="65"/>
      <c r="E325" s="66"/>
      <c r="F325" s="67"/>
      <c r="G325" s="65"/>
      <c r="H325" s="66"/>
      <c r="I325" s="20"/>
      <c r="J325" s="21"/>
    </row>
    <row r="326" spans="1:10" x14ac:dyDescent="0.2">
      <c r="A326" s="158" t="s">
        <v>586</v>
      </c>
      <c r="B326" s="65">
        <v>15</v>
      </c>
      <c r="C326" s="66">
        <v>20</v>
      </c>
      <c r="D326" s="65">
        <v>64</v>
      </c>
      <c r="E326" s="66">
        <v>102</v>
      </c>
      <c r="F326" s="67"/>
      <c r="G326" s="65">
        <f>B326-C326</f>
        <v>-5</v>
      </c>
      <c r="H326" s="66">
        <f>D326-E326</f>
        <v>-38</v>
      </c>
      <c r="I326" s="20">
        <f>IF(C326=0, "-", IF(G326/C326&lt;10, G326/C326, "&gt;999%"))</f>
        <v>-0.25</v>
      </c>
      <c r="J326" s="21">
        <f>IF(E326=0, "-", IF(H326/E326&lt;10, H326/E326, "&gt;999%"))</f>
        <v>-0.37254901960784315</v>
      </c>
    </row>
    <row r="327" spans="1:10" s="160" customFormat="1" x14ac:dyDescent="0.2">
      <c r="A327" s="178" t="s">
        <v>689</v>
      </c>
      <c r="B327" s="71">
        <v>15</v>
      </c>
      <c r="C327" s="72">
        <v>20</v>
      </c>
      <c r="D327" s="71">
        <v>64</v>
      </c>
      <c r="E327" s="72">
        <v>102</v>
      </c>
      <c r="F327" s="73"/>
      <c r="G327" s="71">
        <f>B327-C327</f>
        <v>-5</v>
      </c>
      <c r="H327" s="72">
        <f>D327-E327</f>
        <v>-38</v>
      </c>
      <c r="I327" s="37">
        <f>IF(C327=0, "-", IF(G327/C327&lt;10, G327/C327, "&gt;999%"))</f>
        <v>-0.25</v>
      </c>
      <c r="J327" s="38">
        <f>IF(E327=0, "-", IF(H327/E327&lt;10, H327/E327, "&gt;999%"))</f>
        <v>-0.37254901960784315</v>
      </c>
    </row>
    <row r="328" spans="1:10" x14ac:dyDescent="0.2">
      <c r="A328" s="177"/>
      <c r="B328" s="143"/>
      <c r="C328" s="144"/>
      <c r="D328" s="143"/>
      <c r="E328" s="144"/>
      <c r="F328" s="145"/>
      <c r="G328" s="143"/>
      <c r="H328" s="144"/>
      <c r="I328" s="151"/>
      <c r="J328" s="152"/>
    </row>
    <row r="329" spans="1:10" s="139" customFormat="1" x14ac:dyDescent="0.2">
      <c r="A329" s="159" t="s">
        <v>71</v>
      </c>
      <c r="B329" s="65"/>
      <c r="C329" s="66"/>
      <c r="D329" s="65"/>
      <c r="E329" s="66"/>
      <c r="F329" s="67"/>
      <c r="G329" s="65"/>
      <c r="H329" s="66"/>
      <c r="I329" s="20"/>
      <c r="J329" s="21"/>
    </row>
    <row r="330" spans="1:10" x14ac:dyDescent="0.2">
      <c r="A330" s="158" t="s">
        <v>587</v>
      </c>
      <c r="B330" s="65">
        <v>0</v>
      </c>
      <c r="C330" s="66">
        <v>6</v>
      </c>
      <c r="D330" s="65">
        <v>12</v>
      </c>
      <c r="E330" s="66">
        <v>15</v>
      </c>
      <c r="F330" s="67"/>
      <c r="G330" s="65">
        <f>B330-C330</f>
        <v>-6</v>
      </c>
      <c r="H330" s="66">
        <f>D330-E330</f>
        <v>-3</v>
      </c>
      <c r="I330" s="20">
        <f>IF(C330=0, "-", IF(G330/C330&lt;10, G330/C330, "&gt;999%"))</f>
        <v>-1</v>
      </c>
      <c r="J330" s="21">
        <f>IF(E330=0, "-", IF(H330/E330&lt;10, H330/E330, "&gt;999%"))</f>
        <v>-0.2</v>
      </c>
    </row>
    <row r="331" spans="1:10" x14ac:dyDescent="0.2">
      <c r="A331" s="158" t="s">
        <v>575</v>
      </c>
      <c r="B331" s="65">
        <v>0</v>
      </c>
      <c r="C331" s="66">
        <v>1</v>
      </c>
      <c r="D331" s="65">
        <v>3</v>
      </c>
      <c r="E331" s="66">
        <v>8</v>
      </c>
      <c r="F331" s="67"/>
      <c r="G331" s="65">
        <f>B331-C331</f>
        <v>-1</v>
      </c>
      <c r="H331" s="66">
        <f>D331-E331</f>
        <v>-5</v>
      </c>
      <c r="I331" s="20">
        <f>IF(C331=0, "-", IF(G331/C331&lt;10, G331/C331, "&gt;999%"))</f>
        <v>-1</v>
      </c>
      <c r="J331" s="21">
        <f>IF(E331=0, "-", IF(H331/E331&lt;10, H331/E331, "&gt;999%"))</f>
        <v>-0.625</v>
      </c>
    </row>
    <row r="332" spans="1:10" s="160" customFormat="1" x14ac:dyDescent="0.2">
      <c r="A332" s="178" t="s">
        <v>690</v>
      </c>
      <c r="B332" s="71">
        <v>0</v>
      </c>
      <c r="C332" s="72">
        <v>7</v>
      </c>
      <c r="D332" s="71">
        <v>15</v>
      </c>
      <c r="E332" s="72">
        <v>23</v>
      </c>
      <c r="F332" s="73"/>
      <c r="G332" s="71">
        <f>B332-C332</f>
        <v>-7</v>
      </c>
      <c r="H332" s="72">
        <f>D332-E332</f>
        <v>-8</v>
      </c>
      <c r="I332" s="37">
        <f>IF(C332=0, "-", IF(G332/C332&lt;10, G332/C332, "&gt;999%"))</f>
        <v>-1</v>
      </c>
      <c r="J332" s="38">
        <f>IF(E332=0, "-", IF(H332/E332&lt;10, H332/E332, "&gt;999%"))</f>
        <v>-0.34782608695652173</v>
      </c>
    </row>
    <row r="333" spans="1:10" x14ac:dyDescent="0.2">
      <c r="A333" s="177"/>
      <c r="B333" s="143"/>
      <c r="C333" s="144"/>
      <c r="D333" s="143"/>
      <c r="E333" s="144"/>
      <c r="F333" s="145"/>
      <c r="G333" s="143"/>
      <c r="H333" s="144"/>
      <c r="I333" s="151"/>
      <c r="J333" s="152"/>
    </row>
    <row r="334" spans="1:10" s="139" customFormat="1" x14ac:dyDescent="0.2">
      <c r="A334" s="159" t="s">
        <v>72</v>
      </c>
      <c r="B334" s="65"/>
      <c r="C334" s="66"/>
      <c r="D334" s="65"/>
      <c r="E334" s="66"/>
      <c r="F334" s="67"/>
      <c r="G334" s="65"/>
      <c r="H334" s="66"/>
      <c r="I334" s="20"/>
      <c r="J334" s="21"/>
    </row>
    <row r="335" spans="1:10" x14ac:dyDescent="0.2">
      <c r="A335" s="158" t="s">
        <v>351</v>
      </c>
      <c r="B335" s="65">
        <v>0</v>
      </c>
      <c r="C335" s="66">
        <v>0</v>
      </c>
      <c r="D335" s="65">
        <v>0</v>
      </c>
      <c r="E335" s="66">
        <v>7</v>
      </c>
      <c r="F335" s="67"/>
      <c r="G335" s="65">
        <f>B335-C335</f>
        <v>0</v>
      </c>
      <c r="H335" s="66">
        <f>D335-E335</f>
        <v>-7</v>
      </c>
      <c r="I335" s="20" t="str">
        <f>IF(C335=0, "-", IF(G335/C335&lt;10, G335/C335, "&gt;999%"))</f>
        <v>-</v>
      </c>
      <c r="J335" s="21">
        <f>IF(E335=0, "-", IF(H335/E335&lt;10, H335/E335, "&gt;999%"))</f>
        <v>-1</v>
      </c>
    </row>
    <row r="336" spans="1:10" x14ac:dyDescent="0.2">
      <c r="A336" s="158" t="s">
        <v>283</v>
      </c>
      <c r="B336" s="65">
        <v>5</v>
      </c>
      <c r="C336" s="66">
        <v>3</v>
      </c>
      <c r="D336" s="65">
        <v>19</v>
      </c>
      <c r="E336" s="66">
        <v>16</v>
      </c>
      <c r="F336" s="67"/>
      <c r="G336" s="65">
        <f>B336-C336</f>
        <v>2</v>
      </c>
      <c r="H336" s="66">
        <f>D336-E336</f>
        <v>3</v>
      </c>
      <c r="I336" s="20">
        <f>IF(C336=0, "-", IF(G336/C336&lt;10, G336/C336, "&gt;999%"))</f>
        <v>0.66666666666666663</v>
      </c>
      <c r="J336" s="21">
        <f>IF(E336=0, "-", IF(H336/E336&lt;10, H336/E336, "&gt;999%"))</f>
        <v>0.1875</v>
      </c>
    </row>
    <row r="337" spans="1:10" x14ac:dyDescent="0.2">
      <c r="A337" s="158" t="s">
        <v>480</v>
      </c>
      <c r="B337" s="65">
        <v>11</v>
      </c>
      <c r="C337" s="66">
        <v>13</v>
      </c>
      <c r="D337" s="65">
        <v>57</v>
      </c>
      <c r="E337" s="66">
        <v>48</v>
      </c>
      <c r="F337" s="67"/>
      <c r="G337" s="65">
        <f>B337-C337</f>
        <v>-2</v>
      </c>
      <c r="H337" s="66">
        <f>D337-E337</f>
        <v>9</v>
      </c>
      <c r="I337" s="20">
        <f>IF(C337=0, "-", IF(G337/C337&lt;10, G337/C337, "&gt;999%"))</f>
        <v>-0.15384615384615385</v>
      </c>
      <c r="J337" s="21">
        <f>IF(E337=0, "-", IF(H337/E337&lt;10, H337/E337, "&gt;999%"))</f>
        <v>0.1875</v>
      </c>
    </row>
    <row r="338" spans="1:10" x14ac:dyDescent="0.2">
      <c r="A338" s="158" t="s">
        <v>297</v>
      </c>
      <c r="B338" s="65">
        <v>0</v>
      </c>
      <c r="C338" s="66">
        <v>1</v>
      </c>
      <c r="D338" s="65">
        <v>4</v>
      </c>
      <c r="E338" s="66">
        <v>2</v>
      </c>
      <c r="F338" s="67"/>
      <c r="G338" s="65">
        <f>B338-C338</f>
        <v>-1</v>
      </c>
      <c r="H338" s="66">
        <f>D338-E338</f>
        <v>2</v>
      </c>
      <c r="I338" s="20">
        <f>IF(C338=0, "-", IF(G338/C338&lt;10, G338/C338, "&gt;999%"))</f>
        <v>-1</v>
      </c>
      <c r="J338" s="21">
        <f>IF(E338=0, "-", IF(H338/E338&lt;10, H338/E338, "&gt;999%"))</f>
        <v>1</v>
      </c>
    </row>
    <row r="339" spans="1:10" s="160" customFormat="1" x14ac:dyDescent="0.2">
      <c r="A339" s="178" t="s">
        <v>691</v>
      </c>
      <c r="B339" s="71">
        <v>16</v>
      </c>
      <c r="C339" s="72">
        <v>17</v>
      </c>
      <c r="D339" s="71">
        <v>80</v>
      </c>
      <c r="E339" s="72">
        <v>73</v>
      </c>
      <c r="F339" s="73"/>
      <c r="G339" s="71">
        <f>B339-C339</f>
        <v>-1</v>
      </c>
      <c r="H339" s="72">
        <f>D339-E339</f>
        <v>7</v>
      </c>
      <c r="I339" s="37">
        <f>IF(C339=0, "-", IF(G339/C339&lt;10, G339/C339, "&gt;999%"))</f>
        <v>-5.8823529411764705E-2</v>
      </c>
      <c r="J339" s="38">
        <f>IF(E339=0, "-", IF(H339/E339&lt;10, H339/E339, "&gt;999%"))</f>
        <v>9.5890410958904104E-2</v>
      </c>
    </row>
    <row r="340" spans="1:10" x14ac:dyDescent="0.2">
      <c r="A340" s="177"/>
      <c r="B340" s="143"/>
      <c r="C340" s="144"/>
      <c r="D340" s="143"/>
      <c r="E340" s="144"/>
      <c r="F340" s="145"/>
      <c r="G340" s="143"/>
      <c r="H340" s="144"/>
      <c r="I340" s="151"/>
      <c r="J340" s="152"/>
    </row>
    <row r="341" spans="1:10" s="139" customFormat="1" x14ac:dyDescent="0.2">
      <c r="A341" s="159" t="s">
        <v>73</v>
      </c>
      <c r="B341" s="65"/>
      <c r="C341" s="66"/>
      <c r="D341" s="65"/>
      <c r="E341" s="66"/>
      <c r="F341" s="67"/>
      <c r="G341" s="65"/>
      <c r="H341" s="66"/>
      <c r="I341" s="20"/>
      <c r="J341" s="21"/>
    </row>
    <row r="342" spans="1:10" x14ac:dyDescent="0.2">
      <c r="A342" s="158" t="s">
        <v>527</v>
      </c>
      <c r="B342" s="65">
        <v>87</v>
      </c>
      <c r="C342" s="66">
        <v>132</v>
      </c>
      <c r="D342" s="65">
        <v>397</v>
      </c>
      <c r="E342" s="66">
        <v>456</v>
      </c>
      <c r="F342" s="67"/>
      <c r="G342" s="65">
        <f t="shared" ref="G342:G354" si="52">B342-C342</f>
        <v>-45</v>
      </c>
      <c r="H342" s="66">
        <f t="shared" ref="H342:H354" si="53">D342-E342</f>
        <v>-59</v>
      </c>
      <c r="I342" s="20">
        <f t="shared" ref="I342:I354" si="54">IF(C342=0, "-", IF(G342/C342&lt;10, G342/C342, "&gt;999%"))</f>
        <v>-0.34090909090909088</v>
      </c>
      <c r="J342" s="21">
        <f t="shared" ref="J342:J354" si="55">IF(E342=0, "-", IF(H342/E342&lt;10, H342/E342, "&gt;999%"))</f>
        <v>-0.12938596491228072</v>
      </c>
    </row>
    <row r="343" spans="1:10" x14ac:dyDescent="0.2">
      <c r="A343" s="158" t="s">
        <v>541</v>
      </c>
      <c r="B343" s="65">
        <v>293</v>
      </c>
      <c r="C343" s="66">
        <v>244</v>
      </c>
      <c r="D343" s="65">
        <v>1318</v>
      </c>
      <c r="E343" s="66">
        <v>667</v>
      </c>
      <c r="F343" s="67"/>
      <c r="G343" s="65">
        <f t="shared" si="52"/>
        <v>49</v>
      </c>
      <c r="H343" s="66">
        <f t="shared" si="53"/>
        <v>651</v>
      </c>
      <c r="I343" s="20">
        <f t="shared" si="54"/>
        <v>0.20081967213114754</v>
      </c>
      <c r="J343" s="21">
        <f t="shared" si="55"/>
        <v>0.97601199400299854</v>
      </c>
    </row>
    <row r="344" spans="1:10" x14ac:dyDescent="0.2">
      <c r="A344" s="158" t="s">
        <v>365</v>
      </c>
      <c r="B344" s="65">
        <v>258</v>
      </c>
      <c r="C344" s="66">
        <v>275</v>
      </c>
      <c r="D344" s="65">
        <v>2221</v>
      </c>
      <c r="E344" s="66">
        <v>1637</v>
      </c>
      <c r="F344" s="67"/>
      <c r="G344" s="65">
        <f t="shared" si="52"/>
        <v>-17</v>
      </c>
      <c r="H344" s="66">
        <f t="shared" si="53"/>
        <v>584</v>
      </c>
      <c r="I344" s="20">
        <f t="shared" si="54"/>
        <v>-6.1818181818181821E-2</v>
      </c>
      <c r="J344" s="21">
        <f t="shared" si="55"/>
        <v>0.35675015271838728</v>
      </c>
    </row>
    <row r="345" spans="1:10" x14ac:dyDescent="0.2">
      <c r="A345" s="158" t="s">
        <v>382</v>
      </c>
      <c r="B345" s="65">
        <v>400</v>
      </c>
      <c r="C345" s="66">
        <v>218</v>
      </c>
      <c r="D345" s="65">
        <v>1688</v>
      </c>
      <c r="E345" s="66">
        <v>924</v>
      </c>
      <c r="F345" s="67"/>
      <c r="G345" s="65">
        <f t="shared" si="52"/>
        <v>182</v>
      </c>
      <c r="H345" s="66">
        <f t="shared" si="53"/>
        <v>764</v>
      </c>
      <c r="I345" s="20">
        <f t="shared" si="54"/>
        <v>0.83486238532110091</v>
      </c>
      <c r="J345" s="21">
        <f t="shared" si="55"/>
        <v>0.82683982683982682</v>
      </c>
    </row>
    <row r="346" spans="1:10" x14ac:dyDescent="0.2">
      <c r="A346" s="158" t="s">
        <v>416</v>
      </c>
      <c r="B346" s="65">
        <v>792</v>
      </c>
      <c r="C346" s="66">
        <v>660</v>
      </c>
      <c r="D346" s="65">
        <v>3927</v>
      </c>
      <c r="E346" s="66">
        <v>2847</v>
      </c>
      <c r="F346" s="67"/>
      <c r="G346" s="65">
        <f t="shared" si="52"/>
        <v>132</v>
      </c>
      <c r="H346" s="66">
        <f t="shared" si="53"/>
        <v>1080</v>
      </c>
      <c r="I346" s="20">
        <f t="shared" si="54"/>
        <v>0.2</v>
      </c>
      <c r="J346" s="21">
        <f t="shared" si="55"/>
        <v>0.3793466807165437</v>
      </c>
    </row>
    <row r="347" spans="1:10" x14ac:dyDescent="0.2">
      <c r="A347" s="158" t="s">
        <v>455</v>
      </c>
      <c r="B347" s="65">
        <v>179</v>
      </c>
      <c r="C347" s="66">
        <v>47</v>
      </c>
      <c r="D347" s="65">
        <v>913</v>
      </c>
      <c r="E347" s="66">
        <v>306</v>
      </c>
      <c r="F347" s="67"/>
      <c r="G347" s="65">
        <f t="shared" si="52"/>
        <v>132</v>
      </c>
      <c r="H347" s="66">
        <f t="shared" si="53"/>
        <v>607</v>
      </c>
      <c r="I347" s="20">
        <f t="shared" si="54"/>
        <v>2.8085106382978724</v>
      </c>
      <c r="J347" s="21">
        <f t="shared" si="55"/>
        <v>1.9836601307189543</v>
      </c>
    </row>
    <row r="348" spans="1:10" x14ac:dyDescent="0.2">
      <c r="A348" s="158" t="s">
        <v>456</v>
      </c>
      <c r="B348" s="65">
        <v>282</v>
      </c>
      <c r="C348" s="66">
        <v>269</v>
      </c>
      <c r="D348" s="65">
        <v>1380</v>
      </c>
      <c r="E348" s="66">
        <v>996</v>
      </c>
      <c r="F348" s="67"/>
      <c r="G348" s="65">
        <f t="shared" si="52"/>
        <v>13</v>
      </c>
      <c r="H348" s="66">
        <f t="shared" si="53"/>
        <v>384</v>
      </c>
      <c r="I348" s="20">
        <f t="shared" si="54"/>
        <v>4.8327137546468404E-2</v>
      </c>
      <c r="J348" s="21">
        <f t="shared" si="55"/>
        <v>0.38554216867469882</v>
      </c>
    </row>
    <row r="349" spans="1:10" x14ac:dyDescent="0.2">
      <c r="A349" s="158" t="s">
        <v>383</v>
      </c>
      <c r="B349" s="65">
        <v>45</v>
      </c>
      <c r="C349" s="66">
        <v>0</v>
      </c>
      <c r="D349" s="65">
        <v>149</v>
      </c>
      <c r="E349" s="66">
        <v>0</v>
      </c>
      <c r="F349" s="67"/>
      <c r="G349" s="65">
        <f t="shared" si="52"/>
        <v>45</v>
      </c>
      <c r="H349" s="66">
        <f t="shared" si="53"/>
        <v>149</v>
      </c>
      <c r="I349" s="20" t="str">
        <f t="shared" si="54"/>
        <v>-</v>
      </c>
      <c r="J349" s="21" t="str">
        <f t="shared" si="55"/>
        <v>-</v>
      </c>
    </row>
    <row r="350" spans="1:10" x14ac:dyDescent="0.2">
      <c r="A350" s="158" t="s">
        <v>320</v>
      </c>
      <c r="B350" s="65">
        <v>34</v>
      </c>
      <c r="C350" s="66">
        <v>2</v>
      </c>
      <c r="D350" s="65">
        <v>131</v>
      </c>
      <c r="E350" s="66">
        <v>47</v>
      </c>
      <c r="F350" s="67"/>
      <c r="G350" s="65">
        <f t="shared" si="52"/>
        <v>32</v>
      </c>
      <c r="H350" s="66">
        <f t="shared" si="53"/>
        <v>84</v>
      </c>
      <c r="I350" s="20" t="str">
        <f t="shared" si="54"/>
        <v>&gt;999%</v>
      </c>
      <c r="J350" s="21">
        <f t="shared" si="55"/>
        <v>1.7872340425531914</v>
      </c>
    </row>
    <row r="351" spans="1:10" x14ac:dyDescent="0.2">
      <c r="A351" s="158" t="s">
        <v>205</v>
      </c>
      <c r="B351" s="65">
        <v>190</v>
      </c>
      <c r="C351" s="66">
        <v>49</v>
      </c>
      <c r="D351" s="65">
        <v>621</v>
      </c>
      <c r="E351" s="66">
        <v>350</v>
      </c>
      <c r="F351" s="67"/>
      <c r="G351" s="65">
        <f t="shared" si="52"/>
        <v>141</v>
      </c>
      <c r="H351" s="66">
        <f t="shared" si="53"/>
        <v>271</v>
      </c>
      <c r="I351" s="20">
        <f t="shared" si="54"/>
        <v>2.8775510204081631</v>
      </c>
      <c r="J351" s="21">
        <f t="shared" si="55"/>
        <v>0.77428571428571424</v>
      </c>
    </row>
    <row r="352" spans="1:10" x14ac:dyDescent="0.2">
      <c r="A352" s="158" t="s">
        <v>226</v>
      </c>
      <c r="B352" s="65">
        <v>504</v>
      </c>
      <c r="C352" s="66">
        <v>465</v>
      </c>
      <c r="D352" s="65">
        <v>2068</v>
      </c>
      <c r="E352" s="66">
        <v>1935</v>
      </c>
      <c r="F352" s="67"/>
      <c r="G352" s="65">
        <f t="shared" si="52"/>
        <v>39</v>
      </c>
      <c r="H352" s="66">
        <f t="shared" si="53"/>
        <v>133</v>
      </c>
      <c r="I352" s="20">
        <f t="shared" si="54"/>
        <v>8.387096774193549E-2</v>
      </c>
      <c r="J352" s="21">
        <f t="shared" si="55"/>
        <v>6.873385012919897E-2</v>
      </c>
    </row>
    <row r="353" spans="1:10" x14ac:dyDescent="0.2">
      <c r="A353" s="158" t="s">
        <v>251</v>
      </c>
      <c r="B353" s="65">
        <v>29</v>
      </c>
      <c r="C353" s="66">
        <v>56</v>
      </c>
      <c r="D353" s="65">
        <v>235</v>
      </c>
      <c r="E353" s="66">
        <v>210</v>
      </c>
      <c r="F353" s="67"/>
      <c r="G353" s="65">
        <f t="shared" si="52"/>
        <v>-27</v>
      </c>
      <c r="H353" s="66">
        <f t="shared" si="53"/>
        <v>25</v>
      </c>
      <c r="I353" s="20">
        <f t="shared" si="54"/>
        <v>-0.48214285714285715</v>
      </c>
      <c r="J353" s="21">
        <f t="shared" si="55"/>
        <v>0.11904761904761904</v>
      </c>
    </row>
    <row r="354" spans="1:10" s="160" customFormat="1" x14ac:dyDescent="0.2">
      <c r="A354" s="178" t="s">
        <v>692</v>
      </c>
      <c r="B354" s="71">
        <v>3093</v>
      </c>
      <c r="C354" s="72">
        <v>2417</v>
      </c>
      <c r="D354" s="71">
        <v>15048</v>
      </c>
      <c r="E354" s="72">
        <v>10375</v>
      </c>
      <c r="F354" s="73"/>
      <c r="G354" s="71">
        <f t="shared" si="52"/>
        <v>676</v>
      </c>
      <c r="H354" s="72">
        <f t="shared" si="53"/>
        <v>4673</v>
      </c>
      <c r="I354" s="37">
        <f t="shared" si="54"/>
        <v>0.27968556061232935</v>
      </c>
      <c r="J354" s="38">
        <f t="shared" si="55"/>
        <v>0.45040963855421684</v>
      </c>
    </row>
    <row r="355" spans="1:10" x14ac:dyDescent="0.2">
      <c r="A355" s="177"/>
      <c r="B355" s="143"/>
      <c r="C355" s="144"/>
      <c r="D355" s="143"/>
      <c r="E355" s="144"/>
      <c r="F355" s="145"/>
      <c r="G355" s="143"/>
      <c r="H355" s="144"/>
      <c r="I355" s="151"/>
      <c r="J355" s="152"/>
    </row>
    <row r="356" spans="1:10" s="139" customFormat="1" x14ac:dyDescent="0.2">
      <c r="A356" s="159" t="s">
        <v>74</v>
      </c>
      <c r="B356" s="65"/>
      <c r="C356" s="66"/>
      <c r="D356" s="65"/>
      <c r="E356" s="66"/>
      <c r="F356" s="67"/>
      <c r="G356" s="65"/>
      <c r="H356" s="66"/>
      <c r="I356" s="20"/>
      <c r="J356" s="21"/>
    </row>
    <row r="357" spans="1:10" x14ac:dyDescent="0.2">
      <c r="A357" s="158" t="s">
        <v>352</v>
      </c>
      <c r="B357" s="65">
        <v>2</v>
      </c>
      <c r="C357" s="66">
        <v>1</v>
      </c>
      <c r="D357" s="65">
        <v>8</v>
      </c>
      <c r="E357" s="66">
        <v>6</v>
      </c>
      <c r="F357" s="67"/>
      <c r="G357" s="65">
        <f>B357-C357</f>
        <v>1</v>
      </c>
      <c r="H357" s="66">
        <f>D357-E357</f>
        <v>2</v>
      </c>
      <c r="I357" s="20">
        <f>IF(C357=0, "-", IF(G357/C357&lt;10, G357/C357, "&gt;999%"))</f>
        <v>1</v>
      </c>
      <c r="J357" s="21">
        <f>IF(E357=0, "-", IF(H357/E357&lt;10, H357/E357, "&gt;999%"))</f>
        <v>0.33333333333333331</v>
      </c>
    </row>
    <row r="358" spans="1:10" s="160" customFormat="1" x14ac:dyDescent="0.2">
      <c r="A358" s="178" t="s">
        <v>693</v>
      </c>
      <c r="B358" s="71">
        <v>2</v>
      </c>
      <c r="C358" s="72">
        <v>1</v>
      </c>
      <c r="D358" s="71">
        <v>8</v>
      </c>
      <c r="E358" s="72">
        <v>6</v>
      </c>
      <c r="F358" s="73"/>
      <c r="G358" s="71">
        <f>B358-C358</f>
        <v>1</v>
      </c>
      <c r="H358" s="72">
        <f>D358-E358</f>
        <v>2</v>
      </c>
      <c r="I358" s="37">
        <f>IF(C358=0, "-", IF(G358/C358&lt;10, G358/C358, "&gt;999%"))</f>
        <v>1</v>
      </c>
      <c r="J358" s="38">
        <f>IF(E358=0, "-", IF(H358/E358&lt;10, H358/E358, "&gt;999%"))</f>
        <v>0.33333333333333331</v>
      </c>
    </row>
    <row r="359" spans="1:10" x14ac:dyDescent="0.2">
      <c r="A359" s="177"/>
      <c r="B359" s="143"/>
      <c r="C359" s="144"/>
      <c r="D359" s="143"/>
      <c r="E359" s="144"/>
      <c r="F359" s="145"/>
      <c r="G359" s="143"/>
      <c r="H359" s="144"/>
      <c r="I359" s="151"/>
      <c r="J359" s="152"/>
    </row>
    <row r="360" spans="1:10" s="139" customFormat="1" x14ac:dyDescent="0.2">
      <c r="A360" s="159" t="s">
        <v>75</v>
      </c>
      <c r="B360" s="65"/>
      <c r="C360" s="66"/>
      <c r="D360" s="65"/>
      <c r="E360" s="66"/>
      <c r="F360" s="67"/>
      <c r="G360" s="65"/>
      <c r="H360" s="66"/>
      <c r="I360" s="20"/>
      <c r="J360" s="21"/>
    </row>
    <row r="361" spans="1:10" x14ac:dyDescent="0.2">
      <c r="A361" s="158" t="s">
        <v>298</v>
      </c>
      <c r="B361" s="65">
        <v>0</v>
      </c>
      <c r="C361" s="66">
        <v>1</v>
      </c>
      <c r="D361" s="65">
        <v>1</v>
      </c>
      <c r="E361" s="66">
        <v>10</v>
      </c>
      <c r="F361" s="67"/>
      <c r="G361" s="65">
        <f t="shared" ref="G361:G386" si="56">B361-C361</f>
        <v>-1</v>
      </c>
      <c r="H361" s="66">
        <f t="shared" ref="H361:H386" si="57">D361-E361</f>
        <v>-9</v>
      </c>
      <c r="I361" s="20">
        <f t="shared" ref="I361:I386" si="58">IF(C361=0, "-", IF(G361/C361&lt;10, G361/C361, "&gt;999%"))</f>
        <v>-1</v>
      </c>
      <c r="J361" s="21">
        <f t="shared" ref="J361:J386" si="59">IF(E361=0, "-", IF(H361/E361&lt;10, H361/E361, "&gt;999%"))</f>
        <v>-0.9</v>
      </c>
    </row>
    <row r="362" spans="1:10" x14ac:dyDescent="0.2">
      <c r="A362" s="158" t="s">
        <v>353</v>
      </c>
      <c r="B362" s="65">
        <v>1</v>
      </c>
      <c r="C362" s="66">
        <v>1</v>
      </c>
      <c r="D362" s="65">
        <v>10</v>
      </c>
      <c r="E362" s="66">
        <v>10</v>
      </c>
      <c r="F362" s="67"/>
      <c r="G362" s="65">
        <f t="shared" si="56"/>
        <v>0</v>
      </c>
      <c r="H362" s="66">
        <f t="shared" si="57"/>
        <v>0</v>
      </c>
      <c r="I362" s="20">
        <f t="shared" si="58"/>
        <v>0</v>
      </c>
      <c r="J362" s="21">
        <f t="shared" si="59"/>
        <v>0</v>
      </c>
    </row>
    <row r="363" spans="1:10" x14ac:dyDescent="0.2">
      <c r="A363" s="158" t="s">
        <v>243</v>
      </c>
      <c r="B363" s="65">
        <v>283</v>
      </c>
      <c r="C363" s="66">
        <v>353</v>
      </c>
      <c r="D363" s="65">
        <v>1025</v>
      </c>
      <c r="E363" s="66">
        <v>1248</v>
      </c>
      <c r="F363" s="67"/>
      <c r="G363" s="65">
        <f t="shared" si="56"/>
        <v>-70</v>
      </c>
      <c r="H363" s="66">
        <f t="shared" si="57"/>
        <v>-223</v>
      </c>
      <c r="I363" s="20">
        <f t="shared" si="58"/>
        <v>-0.19830028328611898</v>
      </c>
      <c r="J363" s="21">
        <f t="shared" si="59"/>
        <v>-0.17868589743589744</v>
      </c>
    </row>
    <row r="364" spans="1:10" x14ac:dyDescent="0.2">
      <c r="A364" s="158" t="s">
        <v>244</v>
      </c>
      <c r="B364" s="65">
        <v>32</v>
      </c>
      <c r="C364" s="66">
        <v>36</v>
      </c>
      <c r="D364" s="65">
        <v>101</v>
      </c>
      <c r="E364" s="66">
        <v>109</v>
      </c>
      <c r="F364" s="67"/>
      <c r="G364" s="65">
        <f t="shared" si="56"/>
        <v>-4</v>
      </c>
      <c r="H364" s="66">
        <f t="shared" si="57"/>
        <v>-8</v>
      </c>
      <c r="I364" s="20">
        <f t="shared" si="58"/>
        <v>-0.1111111111111111</v>
      </c>
      <c r="J364" s="21">
        <f t="shared" si="59"/>
        <v>-7.3394495412844041E-2</v>
      </c>
    </row>
    <row r="365" spans="1:10" x14ac:dyDescent="0.2">
      <c r="A365" s="158" t="s">
        <v>269</v>
      </c>
      <c r="B365" s="65">
        <v>224</v>
      </c>
      <c r="C365" s="66">
        <v>208</v>
      </c>
      <c r="D365" s="65">
        <v>896</v>
      </c>
      <c r="E365" s="66">
        <v>677</v>
      </c>
      <c r="F365" s="67"/>
      <c r="G365" s="65">
        <f t="shared" si="56"/>
        <v>16</v>
      </c>
      <c r="H365" s="66">
        <f t="shared" si="57"/>
        <v>219</v>
      </c>
      <c r="I365" s="20">
        <f t="shared" si="58"/>
        <v>7.6923076923076927E-2</v>
      </c>
      <c r="J365" s="21">
        <f t="shared" si="59"/>
        <v>0.32348596750369274</v>
      </c>
    </row>
    <row r="366" spans="1:10" x14ac:dyDescent="0.2">
      <c r="A366" s="158" t="s">
        <v>337</v>
      </c>
      <c r="B366" s="65">
        <v>60</v>
      </c>
      <c r="C366" s="66">
        <v>70</v>
      </c>
      <c r="D366" s="65">
        <v>269</v>
      </c>
      <c r="E366" s="66">
        <v>240</v>
      </c>
      <c r="F366" s="67"/>
      <c r="G366" s="65">
        <f t="shared" si="56"/>
        <v>-10</v>
      </c>
      <c r="H366" s="66">
        <f t="shared" si="57"/>
        <v>29</v>
      </c>
      <c r="I366" s="20">
        <f t="shared" si="58"/>
        <v>-0.14285714285714285</v>
      </c>
      <c r="J366" s="21">
        <f t="shared" si="59"/>
        <v>0.12083333333333333</v>
      </c>
    </row>
    <row r="367" spans="1:10" x14ac:dyDescent="0.2">
      <c r="A367" s="158" t="s">
        <v>270</v>
      </c>
      <c r="B367" s="65">
        <v>34</v>
      </c>
      <c r="C367" s="66">
        <v>103</v>
      </c>
      <c r="D367" s="65">
        <v>192</v>
      </c>
      <c r="E367" s="66">
        <v>298</v>
      </c>
      <c r="F367" s="67"/>
      <c r="G367" s="65">
        <f t="shared" si="56"/>
        <v>-69</v>
      </c>
      <c r="H367" s="66">
        <f t="shared" si="57"/>
        <v>-106</v>
      </c>
      <c r="I367" s="20">
        <f t="shared" si="58"/>
        <v>-0.66990291262135926</v>
      </c>
      <c r="J367" s="21">
        <f t="shared" si="59"/>
        <v>-0.35570469798657717</v>
      </c>
    </row>
    <row r="368" spans="1:10" x14ac:dyDescent="0.2">
      <c r="A368" s="158" t="s">
        <v>284</v>
      </c>
      <c r="B368" s="65">
        <v>3</v>
      </c>
      <c r="C368" s="66">
        <v>3</v>
      </c>
      <c r="D368" s="65">
        <v>8</v>
      </c>
      <c r="E368" s="66">
        <v>18</v>
      </c>
      <c r="F368" s="67"/>
      <c r="G368" s="65">
        <f t="shared" si="56"/>
        <v>0</v>
      </c>
      <c r="H368" s="66">
        <f t="shared" si="57"/>
        <v>-10</v>
      </c>
      <c r="I368" s="20">
        <f t="shared" si="58"/>
        <v>0</v>
      </c>
      <c r="J368" s="21">
        <f t="shared" si="59"/>
        <v>-0.55555555555555558</v>
      </c>
    </row>
    <row r="369" spans="1:10" x14ac:dyDescent="0.2">
      <c r="A369" s="158" t="s">
        <v>285</v>
      </c>
      <c r="B369" s="65">
        <v>24</v>
      </c>
      <c r="C369" s="66">
        <v>41</v>
      </c>
      <c r="D369" s="65">
        <v>211</v>
      </c>
      <c r="E369" s="66">
        <v>164</v>
      </c>
      <c r="F369" s="67"/>
      <c r="G369" s="65">
        <f t="shared" si="56"/>
        <v>-17</v>
      </c>
      <c r="H369" s="66">
        <f t="shared" si="57"/>
        <v>47</v>
      </c>
      <c r="I369" s="20">
        <f t="shared" si="58"/>
        <v>-0.41463414634146339</v>
      </c>
      <c r="J369" s="21">
        <f t="shared" si="59"/>
        <v>0.28658536585365851</v>
      </c>
    </row>
    <row r="370" spans="1:10" x14ac:dyDescent="0.2">
      <c r="A370" s="158" t="s">
        <v>338</v>
      </c>
      <c r="B370" s="65">
        <v>17</v>
      </c>
      <c r="C370" s="66">
        <v>15</v>
      </c>
      <c r="D370" s="65">
        <v>82</v>
      </c>
      <c r="E370" s="66">
        <v>56</v>
      </c>
      <c r="F370" s="67"/>
      <c r="G370" s="65">
        <f t="shared" si="56"/>
        <v>2</v>
      </c>
      <c r="H370" s="66">
        <f t="shared" si="57"/>
        <v>26</v>
      </c>
      <c r="I370" s="20">
        <f t="shared" si="58"/>
        <v>0.13333333333333333</v>
      </c>
      <c r="J370" s="21">
        <f t="shared" si="59"/>
        <v>0.4642857142857143</v>
      </c>
    </row>
    <row r="371" spans="1:10" x14ac:dyDescent="0.2">
      <c r="A371" s="158" t="s">
        <v>404</v>
      </c>
      <c r="B371" s="65">
        <v>11</v>
      </c>
      <c r="C371" s="66">
        <v>0</v>
      </c>
      <c r="D371" s="65">
        <v>43</v>
      </c>
      <c r="E371" s="66">
        <v>0</v>
      </c>
      <c r="F371" s="67"/>
      <c r="G371" s="65">
        <f t="shared" si="56"/>
        <v>11</v>
      </c>
      <c r="H371" s="66">
        <f t="shared" si="57"/>
        <v>43</v>
      </c>
      <c r="I371" s="20" t="str">
        <f t="shared" si="58"/>
        <v>-</v>
      </c>
      <c r="J371" s="21" t="str">
        <f t="shared" si="59"/>
        <v>-</v>
      </c>
    </row>
    <row r="372" spans="1:10" x14ac:dyDescent="0.2">
      <c r="A372" s="158" t="s">
        <v>437</v>
      </c>
      <c r="B372" s="65">
        <v>5</v>
      </c>
      <c r="C372" s="66">
        <v>10</v>
      </c>
      <c r="D372" s="65">
        <v>82</v>
      </c>
      <c r="E372" s="66">
        <v>24</v>
      </c>
      <c r="F372" s="67"/>
      <c r="G372" s="65">
        <f t="shared" si="56"/>
        <v>-5</v>
      </c>
      <c r="H372" s="66">
        <f t="shared" si="57"/>
        <v>58</v>
      </c>
      <c r="I372" s="20">
        <f t="shared" si="58"/>
        <v>-0.5</v>
      </c>
      <c r="J372" s="21">
        <f t="shared" si="59"/>
        <v>2.4166666666666665</v>
      </c>
    </row>
    <row r="373" spans="1:10" x14ac:dyDescent="0.2">
      <c r="A373" s="158" t="s">
        <v>497</v>
      </c>
      <c r="B373" s="65">
        <v>16</v>
      </c>
      <c r="C373" s="66">
        <v>13</v>
      </c>
      <c r="D373" s="65">
        <v>118</v>
      </c>
      <c r="E373" s="66">
        <v>34</v>
      </c>
      <c r="F373" s="67"/>
      <c r="G373" s="65">
        <f t="shared" si="56"/>
        <v>3</v>
      </c>
      <c r="H373" s="66">
        <f t="shared" si="57"/>
        <v>84</v>
      </c>
      <c r="I373" s="20">
        <f t="shared" si="58"/>
        <v>0.23076923076923078</v>
      </c>
      <c r="J373" s="21">
        <f t="shared" si="59"/>
        <v>2.4705882352941178</v>
      </c>
    </row>
    <row r="374" spans="1:10" x14ac:dyDescent="0.2">
      <c r="A374" s="158" t="s">
        <v>405</v>
      </c>
      <c r="B374" s="65">
        <v>171</v>
      </c>
      <c r="C374" s="66">
        <v>137</v>
      </c>
      <c r="D374" s="65">
        <v>744</v>
      </c>
      <c r="E374" s="66">
        <v>564</v>
      </c>
      <c r="F374" s="67"/>
      <c r="G374" s="65">
        <f t="shared" si="56"/>
        <v>34</v>
      </c>
      <c r="H374" s="66">
        <f t="shared" si="57"/>
        <v>180</v>
      </c>
      <c r="I374" s="20">
        <f t="shared" si="58"/>
        <v>0.24817518248175183</v>
      </c>
      <c r="J374" s="21">
        <f t="shared" si="59"/>
        <v>0.31914893617021278</v>
      </c>
    </row>
    <row r="375" spans="1:10" x14ac:dyDescent="0.2">
      <c r="A375" s="158" t="s">
        <v>438</v>
      </c>
      <c r="B375" s="65">
        <v>110</v>
      </c>
      <c r="C375" s="66">
        <v>77</v>
      </c>
      <c r="D375" s="65">
        <v>737</v>
      </c>
      <c r="E375" s="66">
        <v>77</v>
      </c>
      <c r="F375" s="67"/>
      <c r="G375" s="65">
        <f t="shared" si="56"/>
        <v>33</v>
      </c>
      <c r="H375" s="66">
        <f t="shared" si="57"/>
        <v>660</v>
      </c>
      <c r="I375" s="20">
        <f t="shared" si="58"/>
        <v>0.42857142857142855</v>
      </c>
      <c r="J375" s="21">
        <f t="shared" si="59"/>
        <v>8.5714285714285712</v>
      </c>
    </row>
    <row r="376" spans="1:10" x14ac:dyDescent="0.2">
      <c r="A376" s="158" t="s">
        <v>439</v>
      </c>
      <c r="B376" s="65">
        <v>42</v>
      </c>
      <c r="C376" s="66">
        <v>75</v>
      </c>
      <c r="D376" s="65">
        <v>188</v>
      </c>
      <c r="E376" s="66">
        <v>272</v>
      </c>
      <c r="F376" s="67"/>
      <c r="G376" s="65">
        <f t="shared" si="56"/>
        <v>-33</v>
      </c>
      <c r="H376" s="66">
        <f t="shared" si="57"/>
        <v>-84</v>
      </c>
      <c r="I376" s="20">
        <f t="shared" si="58"/>
        <v>-0.44</v>
      </c>
      <c r="J376" s="21">
        <f t="shared" si="59"/>
        <v>-0.30882352941176472</v>
      </c>
    </row>
    <row r="377" spans="1:10" x14ac:dyDescent="0.2">
      <c r="A377" s="158" t="s">
        <v>440</v>
      </c>
      <c r="B377" s="65">
        <v>155</v>
      </c>
      <c r="C377" s="66">
        <v>360</v>
      </c>
      <c r="D377" s="65">
        <v>845</v>
      </c>
      <c r="E377" s="66">
        <v>1112</v>
      </c>
      <c r="F377" s="67"/>
      <c r="G377" s="65">
        <f t="shared" si="56"/>
        <v>-205</v>
      </c>
      <c r="H377" s="66">
        <f t="shared" si="57"/>
        <v>-267</v>
      </c>
      <c r="I377" s="20">
        <f t="shared" si="58"/>
        <v>-0.56944444444444442</v>
      </c>
      <c r="J377" s="21">
        <f t="shared" si="59"/>
        <v>-0.24010791366906475</v>
      </c>
    </row>
    <row r="378" spans="1:10" x14ac:dyDescent="0.2">
      <c r="A378" s="158" t="s">
        <v>481</v>
      </c>
      <c r="B378" s="65">
        <v>38</v>
      </c>
      <c r="C378" s="66">
        <v>1</v>
      </c>
      <c r="D378" s="65">
        <v>220</v>
      </c>
      <c r="E378" s="66">
        <v>13</v>
      </c>
      <c r="F378" s="67"/>
      <c r="G378" s="65">
        <f t="shared" si="56"/>
        <v>37</v>
      </c>
      <c r="H378" s="66">
        <f t="shared" si="57"/>
        <v>207</v>
      </c>
      <c r="I378" s="20" t="str">
        <f t="shared" si="58"/>
        <v>&gt;999%</v>
      </c>
      <c r="J378" s="21" t="str">
        <f t="shared" si="59"/>
        <v>&gt;999%</v>
      </c>
    </row>
    <row r="379" spans="1:10" x14ac:dyDescent="0.2">
      <c r="A379" s="158" t="s">
        <v>482</v>
      </c>
      <c r="B379" s="65">
        <v>93</v>
      </c>
      <c r="C379" s="66">
        <v>211</v>
      </c>
      <c r="D379" s="65">
        <v>725</v>
      </c>
      <c r="E379" s="66">
        <v>695</v>
      </c>
      <c r="F379" s="67"/>
      <c r="G379" s="65">
        <f t="shared" si="56"/>
        <v>-118</v>
      </c>
      <c r="H379" s="66">
        <f t="shared" si="57"/>
        <v>30</v>
      </c>
      <c r="I379" s="20">
        <f t="shared" si="58"/>
        <v>-0.55924170616113744</v>
      </c>
      <c r="J379" s="21">
        <f t="shared" si="59"/>
        <v>4.3165467625899283E-2</v>
      </c>
    </row>
    <row r="380" spans="1:10" x14ac:dyDescent="0.2">
      <c r="A380" s="158" t="s">
        <v>498</v>
      </c>
      <c r="B380" s="65">
        <v>43</v>
      </c>
      <c r="C380" s="66">
        <v>59</v>
      </c>
      <c r="D380" s="65">
        <v>172</v>
      </c>
      <c r="E380" s="66">
        <v>187</v>
      </c>
      <c r="F380" s="67"/>
      <c r="G380" s="65">
        <f t="shared" si="56"/>
        <v>-16</v>
      </c>
      <c r="H380" s="66">
        <f t="shared" si="57"/>
        <v>-15</v>
      </c>
      <c r="I380" s="20">
        <f t="shared" si="58"/>
        <v>-0.2711864406779661</v>
      </c>
      <c r="J380" s="21">
        <f t="shared" si="59"/>
        <v>-8.0213903743315509E-2</v>
      </c>
    </row>
    <row r="381" spans="1:10" x14ac:dyDescent="0.2">
      <c r="A381" s="158" t="s">
        <v>499</v>
      </c>
      <c r="B381" s="65">
        <v>0</v>
      </c>
      <c r="C381" s="66">
        <v>0</v>
      </c>
      <c r="D381" s="65">
        <v>0</v>
      </c>
      <c r="E381" s="66">
        <v>2</v>
      </c>
      <c r="F381" s="67"/>
      <c r="G381" s="65">
        <f t="shared" si="56"/>
        <v>0</v>
      </c>
      <c r="H381" s="66">
        <f t="shared" si="57"/>
        <v>-2</v>
      </c>
      <c r="I381" s="20" t="str">
        <f t="shared" si="58"/>
        <v>-</v>
      </c>
      <c r="J381" s="21">
        <f t="shared" si="59"/>
        <v>-1</v>
      </c>
    </row>
    <row r="382" spans="1:10" x14ac:dyDescent="0.2">
      <c r="A382" s="158" t="s">
        <v>542</v>
      </c>
      <c r="B382" s="65">
        <v>0</v>
      </c>
      <c r="C382" s="66">
        <v>0</v>
      </c>
      <c r="D382" s="65">
        <v>2</v>
      </c>
      <c r="E382" s="66">
        <v>71</v>
      </c>
      <c r="F382" s="67"/>
      <c r="G382" s="65">
        <f t="shared" si="56"/>
        <v>0</v>
      </c>
      <c r="H382" s="66">
        <f t="shared" si="57"/>
        <v>-69</v>
      </c>
      <c r="I382" s="20" t="str">
        <f t="shared" si="58"/>
        <v>-</v>
      </c>
      <c r="J382" s="21">
        <f t="shared" si="59"/>
        <v>-0.971830985915493</v>
      </c>
    </row>
    <row r="383" spans="1:10" x14ac:dyDescent="0.2">
      <c r="A383" s="158" t="s">
        <v>299</v>
      </c>
      <c r="B383" s="65">
        <v>11</v>
      </c>
      <c r="C383" s="66">
        <v>6</v>
      </c>
      <c r="D383" s="65">
        <v>55</v>
      </c>
      <c r="E383" s="66">
        <v>25</v>
      </c>
      <c r="F383" s="67"/>
      <c r="G383" s="65">
        <f t="shared" si="56"/>
        <v>5</v>
      </c>
      <c r="H383" s="66">
        <f t="shared" si="57"/>
        <v>30</v>
      </c>
      <c r="I383" s="20">
        <f t="shared" si="58"/>
        <v>0.83333333333333337</v>
      </c>
      <c r="J383" s="21">
        <f t="shared" si="59"/>
        <v>1.2</v>
      </c>
    </row>
    <row r="384" spans="1:10" x14ac:dyDescent="0.2">
      <c r="A384" s="158" t="s">
        <v>354</v>
      </c>
      <c r="B384" s="65">
        <v>0</v>
      </c>
      <c r="C384" s="66">
        <v>0</v>
      </c>
      <c r="D384" s="65">
        <v>0</v>
      </c>
      <c r="E384" s="66">
        <v>3</v>
      </c>
      <c r="F384" s="67"/>
      <c r="G384" s="65">
        <f t="shared" si="56"/>
        <v>0</v>
      </c>
      <c r="H384" s="66">
        <f t="shared" si="57"/>
        <v>-3</v>
      </c>
      <c r="I384" s="20" t="str">
        <f t="shared" si="58"/>
        <v>-</v>
      </c>
      <c r="J384" s="21">
        <f t="shared" si="59"/>
        <v>-1</v>
      </c>
    </row>
    <row r="385" spans="1:10" x14ac:dyDescent="0.2">
      <c r="A385" s="158" t="s">
        <v>339</v>
      </c>
      <c r="B385" s="65">
        <v>0</v>
      </c>
      <c r="C385" s="66">
        <v>4</v>
      </c>
      <c r="D385" s="65">
        <v>0</v>
      </c>
      <c r="E385" s="66">
        <v>13</v>
      </c>
      <c r="F385" s="67"/>
      <c r="G385" s="65">
        <f t="shared" si="56"/>
        <v>-4</v>
      </c>
      <c r="H385" s="66">
        <f t="shared" si="57"/>
        <v>-13</v>
      </c>
      <c r="I385" s="20">
        <f t="shared" si="58"/>
        <v>-1</v>
      </c>
      <c r="J385" s="21">
        <f t="shared" si="59"/>
        <v>-1</v>
      </c>
    </row>
    <row r="386" spans="1:10" s="160" customFormat="1" x14ac:dyDescent="0.2">
      <c r="A386" s="178" t="s">
        <v>694</v>
      </c>
      <c r="B386" s="71">
        <v>1373</v>
      </c>
      <c r="C386" s="72">
        <v>1784</v>
      </c>
      <c r="D386" s="71">
        <v>6726</v>
      </c>
      <c r="E386" s="72">
        <v>5922</v>
      </c>
      <c r="F386" s="73"/>
      <c r="G386" s="71">
        <f t="shared" si="56"/>
        <v>-411</v>
      </c>
      <c r="H386" s="72">
        <f t="shared" si="57"/>
        <v>804</v>
      </c>
      <c r="I386" s="37">
        <f t="shared" si="58"/>
        <v>-0.23038116591928251</v>
      </c>
      <c r="J386" s="38">
        <f t="shared" si="59"/>
        <v>0.13576494427558258</v>
      </c>
    </row>
    <row r="387" spans="1:10" x14ac:dyDescent="0.2">
      <c r="A387" s="177"/>
      <c r="B387" s="143"/>
      <c r="C387" s="144"/>
      <c r="D387" s="143"/>
      <c r="E387" s="144"/>
      <c r="F387" s="145"/>
      <c r="G387" s="143"/>
      <c r="H387" s="144"/>
      <c r="I387" s="151"/>
      <c r="J387" s="152"/>
    </row>
    <row r="388" spans="1:10" s="139" customFormat="1" x14ac:dyDescent="0.2">
      <c r="A388" s="159" t="s">
        <v>76</v>
      </c>
      <c r="B388" s="65"/>
      <c r="C388" s="66"/>
      <c r="D388" s="65"/>
      <c r="E388" s="66"/>
      <c r="F388" s="67"/>
      <c r="G388" s="65"/>
      <c r="H388" s="66"/>
      <c r="I388" s="20"/>
      <c r="J388" s="21"/>
    </row>
    <row r="389" spans="1:10" x14ac:dyDescent="0.2">
      <c r="A389" s="158" t="s">
        <v>588</v>
      </c>
      <c r="B389" s="65">
        <v>35</v>
      </c>
      <c r="C389" s="66">
        <v>22</v>
      </c>
      <c r="D389" s="65">
        <v>242</v>
      </c>
      <c r="E389" s="66">
        <v>120</v>
      </c>
      <c r="F389" s="67"/>
      <c r="G389" s="65">
        <f>B389-C389</f>
        <v>13</v>
      </c>
      <c r="H389" s="66">
        <f>D389-E389</f>
        <v>122</v>
      </c>
      <c r="I389" s="20">
        <f>IF(C389=0, "-", IF(G389/C389&lt;10, G389/C389, "&gt;999%"))</f>
        <v>0.59090909090909094</v>
      </c>
      <c r="J389" s="21">
        <f>IF(E389=0, "-", IF(H389/E389&lt;10, H389/E389, "&gt;999%"))</f>
        <v>1.0166666666666666</v>
      </c>
    </row>
    <row r="390" spans="1:10" x14ac:dyDescent="0.2">
      <c r="A390" s="158" t="s">
        <v>576</v>
      </c>
      <c r="B390" s="65">
        <v>7</v>
      </c>
      <c r="C390" s="66">
        <v>1</v>
      </c>
      <c r="D390" s="65">
        <v>11</v>
      </c>
      <c r="E390" s="66">
        <v>6</v>
      </c>
      <c r="F390" s="67"/>
      <c r="G390" s="65">
        <f>B390-C390</f>
        <v>6</v>
      </c>
      <c r="H390" s="66">
        <f>D390-E390</f>
        <v>5</v>
      </c>
      <c r="I390" s="20">
        <f>IF(C390=0, "-", IF(G390/C390&lt;10, G390/C390, "&gt;999%"))</f>
        <v>6</v>
      </c>
      <c r="J390" s="21">
        <f>IF(E390=0, "-", IF(H390/E390&lt;10, H390/E390, "&gt;999%"))</f>
        <v>0.83333333333333337</v>
      </c>
    </row>
    <row r="391" spans="1:10" s="160" customFormat="1" x14ac:dyDescent="0.2">
      <c r="A391" s="178" t="s">
        <v>695</v>
      </c>
      <c r="B391" s="71">
        <v>42</v>
      </c>
      <c r="C391" s="72">
        <v>23</v>
      </c>
      <c r="D391" s="71">
        <v>253</v>
      </c>
      <c r="E391" s="72">
        <v>126</v>
      </c>
      <c r="F391" s="73"/>
      <c r="G391" s="71">
        <f>B391-C391</f>
        <v>19</v>
      </c>
      <c r="H391" s="72">
        <f>D391-E391</f>
        <v>127</v>
      </c>
      <c r="I391" s="37">
        <f>IF(C391=0, "-", IF(G391/C391&lt;10, G391/C391, "&gt;999%"))</f>
        <v>0.82608695652173914</v>
      </c>
      <c r="J391" s="38">
        <f>IF(E391=0, "-", IF(H391/E391&lt;10, H391/E391, "&gt;999%"))</f>
        <v>1.0079365079365079</v>
      </c>
    </row>
    <row r="392" spans="1:10" x14ac:dyDescent="0.2">
      <c r="A392" s="177"/>
      <c r="B392" s="143"/>
      <c r="C392" s="144"/>
      <c r="D392" s="143"/>
      <c r="E392" s="144"/>
      <c r="F392" s="145"/>
      <c r="G392" s="143"/>
      <c r="H392" s="144"/>
      <c r="I392" s="151"/>
      <c r="J392" s="152"/>
    </row>
    <row r="393" spans="1:10" s="139" customFormat="1" x14ac:dyDescent="0.2">
      <c r="A393" s="159" t="s">
        <v>77</v>
      </c>
      <c r="B393" s="65"/>
      <c r="C393" s="66"/>
      <c r="D393" s="65"/>
      <c r="E393" s="66"/>
      <c r="F393" s="67"/>
      <c r="G393" s="65"/>
      <c r="H393" s="66"/>
      <c r="I393" s="20"/>
      <c r="J393" s="21"/>
    </row>
    <row r="394" spans="1:10" x14ac:dyDescent="0.2">
      <c r="A394" s="158" t="s">
        <v>310</v>
      </c>
      <c r="B394" s="65">
        <v>1</v>
      </c>
      <c r="C394" s="66">
        <v>1</v>
      </c>
      <c r="D394" s="65">
        <v>6</v>
      </c>
      <c r="E394" s="66">
        <v>1</v>
      </c>
      <c r="F394" s="67"/>
      <c r="G394" s="65">
        <f t="shared" ref="G394:G402" si="60">B394-C394</f>
        <v>0</v>
      </c>
      <c r="H394" s="66">
        <f t="shared" ref="H394:H402" si="61">D394-E394</f>
        <v>5</v>
      </c>
      <c r="I394" s="20">
        <f t="shared" ref="I394:I402" si="62">IF(C394=0, "-", IF(G394/C394&lt;10, G394/C394, "&gt;999%"))</f>
        <v>0</v>
      </c>
      <c r="J394" s="21">
        <f t="shared" ref="J394:J402" si="63">IF(E394=0, "-", IF(H394/E394&lt;10, H394/E394, "&gt;999%"))</f>
        <v>5</v>
      </c>
    </row>
    <row r="395" spans="1:10" x14ac:dyDescent="0.2">
      <c r="A395" s="158" t="s">
        <v>563</v>
      </c>
      <c r="B395" s="65">
        <v>120</v>
      </c>
      <c r="C395" s="66">
        <v>128</v>
      </c>
      <c r="D395" s="65">
        <v>593</v>
      </c>
      <c r="E395" s="66">
        <v>429</v>
      </c>
      <c r="F395" s="67"/>
      <c r="G395" s="65">
        <f t="shared" si="60"/>
        <v>-8</v>
      </c>
      <c r="H395" s="66">
        <f t="shared" si="61"/>
        <v>164</v>
      </c>
      <c r="I395" s="20">
        <f t="shared" si="62"/>
        <v>-6.25E-2</v>
      </c>
      <c r="J395" s="21">
        <f t="shared" si="63"/>
        <v>0.38228438228438227</v>
      </c>
    </row>
    <row r="396" spans="1:10" x14ac:dyDescent="0.2">
      <c r="A396" s="158" t="s">
        <v>504</v>
      </c>
      <c r="B396" s="65">
        <v>1</v>
      </c>
      <c r="C396" s="66">
        <v>2</v>
      </c>
      <c r="D396" s="65">
        <v>12</v>
      </c>
      <c r="E396" s="66">
        <v>24</v>
      </c>
      <c r="F396" s="67"/>
      <c r="G396" s="65">
        <f t="shared" si="60"/>
        <v>-1</v>
      </c>
      <c r="H396" s="66">
        <f t="shared" si="61"/>
        <v>-12</v>
      </c>
      <c r="I396" s="20">
        <f t="shared" si="62"/>
        <v>-0.5</v>
      </c>
      <c r="J396" s="21">
        <f t="shared" si="63"/>
        <v>-0.5</v>
      </c>
    </row>
    <row r="397" spans="1:10" x14ac:dyDescent="0.2">
      <c r="A397" s="158" t="s">
        <v>311</v>
      </c>
      <c r="B397" s="65">
        <v>13</v>
      </c>
      <c r="C397" s="66">
        <v>8</v>
      </c>
      <c r="D397" s="65">
        <v>46</v>
      </c>
      <c r="E397" s="66">
        <v>22</v>
      </c>
      <c r="F397" s="67"/>
      <c r="G397" s="65">
        <f t="shared" si="60"/>
        <v>5</v>
      </c>
      <c r="H397" s="66">
        <f t="shared" si="61"/>
        <v>24</v>
      </c>
      <c r="I397" s="20">
        <f t="shared" si="62"/>
        <v>0.625</v>
      </c>
      <c r="J397" s="21">
        <f t="shared" si="63"/>
        <v>1.0909090909090908</v>
      </c>
    </row>
    <row r="398" spans="1:10" x14ac:dyDescent="0.2">
      <c r="A398" s="158" t="s">
        <v>312</v>
      </c>
      <c r="B398" s="65">
        <v>9</v>
      </c>
      <c r="C398" s="66">
        <v>15</v>
      </c>
      <c r="D398" s="65">
        <v>77</v>
      </c>
      <c r="E398" s="66">
        <v>79</v>
      </c>
      <c r="F398" s="67"/>
      <c r="G398" s="65">
        <f t="shared" si="60"/>
        <v>-6</v>
      </c>
      <c r="H398" s="66">
        <f t="shared" si="61"/>
        <v>-2</v>
      </c>
      <c r="I398" s="20">
        <f t="shared" si="62"/>
        <v>-0.4</v>
      </c>
      <c r="J398" s="21">
        <f t="shared" si="63"/>
        <v>-2.5316455696202531E-2</v>
      </c>
    </row>
    <row r="399" spans="1:10" x14ac:dyDescent="0.2">
      <c r="A399" s="158" t="s">
        <v>517</v>
      </c>
      <c r="B399" s="65">
        <v>58</v>
      </c>
      <c r="C399" s="66">
        <v>77</v>
      </c>
      <c r="D399" s="65">
        <v>242</v>
      </c>
      <c r="E399" s="66">
        <v>255</v>
      </c>
      <c r="F399" s="67"/>
      <c r="G399" s="65">
        <f t="shared" si="60"/>
        <v>-19</v>
      </c>
      <c r="H399" s="66">
        <f t="shared" si="61"/>
        <v>-13</v>
      </c>
      <c r="I399" s="20">
        <f t="shared" si="62"/>
        <v>-0.24675324675324675</v>
      </c>
      <c r="J399" s="21">
        <f t="shared" si="63"/>
        <v>-5.0980392156862744E-2</v>
      </c>
    </row>
    <row r="400" spans="1:10" x14ac:dyDescent="0.2">
      <c r="A400" s="158" t="s">
        <v>528</v>
      </c>
      <c r="B400" s="65">
        <v>0</v>
      </c>
      <c r="C400" s="66">
        <v>0</v>
      </c>
      <c r="D400" s="65">
        <v>0</v>
      </c>
      <c r="E400" s="66">
        <v>3</v>
      </c>
      <c r="F400" s="67"/>
      <c r="G400" s="65">
        <f t="shared" si="60"/>
        <v>0</v>
      </c>
      <c r="H400" s="66">
        <f t="shared" si="61"/>
        <v>-3</v>
      </c>
      <c r="I400" s="20" t="str">
        <f t="shared" si="62"/>
        <v>-</v>
      </c>
      <c r="J400" s="21">
        <f t="shared" si="63"/>
        <v>-1</v>
      </c>
    </row>
    <row r="401" spans="1:10" x14ac:dyDescent="0.2">
      <c r="A401" s="158" t="s">
        <v>543</v>
      </c>
      <c r="B401" s="65">
        <v>2</v>
      </c>
      <c r="C401" s="66">
        <v>115</v>
      </c>
      <c r="D401" s="65">
        <v>18</v>
      </c>
      <c r="E401" s="66">
        <v>376</v>
      </c>
      <c r="F401" s="67"/>
      <c r="G401" s="65">
        <f t="shared" si="60"/>
        <v>-113</v>
      </c>
      <c r="H401" s="66">
        <f t="shared" si="61"/>
        <v>-358</v>
      </c>
      <c r="I401" s="20">
        <f t="shared" si="62"/>
        <v>-0.9826086956521739</v>
      </c>
      <c r="J401" s="21">
        <f t="shared" si="63"/>
        <v>-0.9521276595744681</v>
      </c>
    </row>
    <row r="402" spans="1:10" s="160" customFormat="1" x14ac:dyDescent="0.2">
      <c r="A402" s="178" t="s">
        <v>696</v>
      </c>
      <c r="B402" s="71">
        <v>204</v>
      </c>
      <c r="C402" s="72">
        <v>346</v>
      </c>
      <c r="D402" s="71">
        <v>994</v>
      </c>
      <c r="E402" s="72">
        <v>1189</v>
      </c>
      <c r="F402" s="73"/>
      <c r="G402" s="71">
        <f t="shared" si="60"/>
        <v>-142</v>
      </c>
      <c r="H402" s="72">
        <f t="shared" si="61"/>
        <v>-195</v>
      </c>
      <c r="I402" s="37">
        <f t="shared" si="62"/>
        <v>-0.41040462427745666</v>
      </c>
      <c r="J402" s="38">
        <f t="shared" si="63"/>
        <v>-0.16400336417157274</v>
      </c>
    </row>
    <row r="403" spans="1:10" x14ac:dyDescent="0.2">
      <c r="A403" s="177"/>
      <c r="B403" s="143"/>
      <c r="C403" s="144"/>
      <c r="D403" s="143"/>
      <c r="E403" s="144"/>
      <c r="F403" s="145"/>
      <c r="G403" s="143"/>
      <c r="H403" s="144"/>
      <c r="I403" s="151"/>
      <c r="J403" s="152"/>
    </row>
    <row r="404" spans="1:10" s="139" customFormat="1" x14ac:dyDescent="0.2">
      <c r="A404" s="159" t="s">
        <v>78</v>
      </c>
      <c r="B404" s="65"/>
      <c r="C404" s="66"/>
      <c r="D404" s="65"/>
      <c r="E404" s="66"/>
      <c r="F404" s="67"/>
      <c r="G404" s="65"/>
      <c r="H404" s="66"/>
      <c r="I404" s="20"/>
      <c r="J404" s="21"/>
    </row>
    <row r="405" spans="1:10" x14ac:dyDescent="0.2">
      <c r="A405" s="158" t="s">
        <v>417</v>
      </c>
      <c r="B405" s="65">
        <v>240</v>
      </c>
      <c r="C405" s="66">
        <v>107</v>
      </c>
      <c r="D405" s="65">
        <v>858</v>
      </c>
      <c r="E405" s="66">
        <v>282</v>
      </c>
      <c r="F405" s="67"/>
      <c r="G405" s="65">
        <f>B405-C405</f>
        <v>133</v>
      </c>
      <c r="H405" s="66">
        <f>D405-E405</f>
        <v>576</v>
      </c>
      <c r="I405" s="20">
        <f>IF(C405=0, "-", IF(G405/C405&lt;10, G405/C405, "&gt;999%"))</f>
        <v>1.2429906542056075</v>
      </c>
      <c r="J405" s="21">
        <f>IF(E405=0, "-", IF(H405/E405&lt;10, H405/E405, "&gt;999%"))</f>
        <v>2.0425531914893615</v>
      </c>
    </row>
    <row r="406" spans="1:10" x14ac:dyDescent="0.2">
      <c r="A406" s="158" t="s">
        <v>206</v>
      </c>
      <c r="B406" s="65">
        <v>304</v>
      </c>
      <c r="C406" s="66">
        <v>173</v>
      </c>
      <c r="D406" s="65">
        <v>1406</v>
      </c>
      <c r="E406" s="66">
        <v>602</v>
      </c>
      <c r="F406" s="67"/>
      <c r="G406" s="65">
        <f>B406-C406</f>
        <v>131</v>
      </c>
      <c r="H406" s="66">
        <f>D406-E406</f>
        <v>804</v>
      </c>
      <c r="I406" s="20">
        <f>IF(C406=0, "-", IF(G406/C406&lt;10, G406/C406, "&gt;999%"))</f>
        <v>0.75722543352601157</v>
      </c>
      <c r="J406" s="21">
        <f>IF(E406=0, "-", IF(H406/E406&lt;10, H406/E406, "&gt;999%"))</f>
        <v>1.3355481727574752</v>
      </c>
    </row>
    <row r="407" spans="1:10" x14ac:dyDescent="0.2">
      <c r="A407" s="158" t="s">
        <v>384</v>
      </c>
      <c r="B407" s="65">
        <v>456</v>
      </c>
      <c r="C407" s="66">
        <v>95</v>
      </c>
      <c r="D407" s="65">
        <v>2115</v>
      </c>
      <c r="E407" s="66">
        <v>386</v>
      </c>
      <c r="F407" s="67"/>
      <c r="G407" s="65">
        <f>B407-C407</f>
        <v>361</v>
      </c>
      <c r="H407" s="66">
        <f>D407-E407</f>
        <v>1729</v>
      </c>
      <c r="I407" s="20">
        <f>IF(C407=0, "-", IF(G407/C407&lt;10, G407/C407, "&gt;999%"))</f>
        <v>3.8</v>
      </c>
      <c r="J407" s="21">
        <f>IF(E407=0, "-", IF(H407/E407&lt;10, H407/E407, "&gt;999%"))</f>
        <v>4.4792746113989637</v>
      </c>
    </row>
    <row r="408" spans="1:10" s="160" customFormat="1" x14ac:dyDescent="0.2">
      <c r="A408" s="178" t="s">
        <v>697</v>
      </c>
      <c r="B408" s="71">
        <v>1000</v>
      </c>
      <c r="C408" s="72">
        <v>375</v>
      </c>
      <c r="D408" s="71">
        <v>4379</v>
      </c>
      <c r="E408" s="72">
        <v>1270</v>
      </c>
      <c r="F408" s="73"/>
      <c r="G408" s="71">
        <f>B408-C408</f>
        <v>625</v>
      </c>
      <c r="H408" s="72">
        <f>D408-E408</f>
        <v>3109</v>
      </c>
      <c r="I408" s="37">
        <f>IF(C408=0, "-", IF(G408/C408&lt;10, G408/C408, "&gt;999%"))</f>
        <v>1.6666666666666667</v>
      </c>
      <c r="J408" s="38">
        <f>IF(E408=0, "-", IF(H408/E408&lt;10, H408/E408, "&gt;999%"))</f>
        <v>2.4480314960629923</v>
      </c>
    </row>
    <row r="409" spans="1:10" x14ac:dyDescent="0.2">
      <c r="A409" s="177"/>
      <c r="B409" s="143"/>
      <c r="C409" s="144"/>
      <c r="D409" s="143"/>
      <c r="E409" s="144"/>
      <c r="F409" s="145"/>
      <c r="G409" s="143"/>
      <c r="H409" s="144"/>
      <c r="I409" s="151"/>
      <c r="J409" s="152"/>
    </row>
    <row r="410" spans="1:10" s="139" customFormat="1" x14ac:dyDescent="0.2">
      <c r="A410" s="159" t="s">
        <v>79</v>
      </c>
      <c r="B410" s="65"/>
      <c r="C410" s="66"/>
      <c r="D410" s="65"/>
      <c r="E410" s="66"/>
      <c r="F410" s="67"/>
      <c r="G410" s="65"/>
      <c r="H410" s="66"/>
      <c r="I410" s="20"/>
      <c r="J410" s="21"/>
    </row>
    <row r="411" spans="1:10" x14ac:dyDescent="0.2">
      <c r="A411" s="158" t="s">
        <v>321</v>
      </c>
      <c r="B411" s="65">
        <v>10</v>
      </c>
      <c r="C411" s="66">
        <v>6</v>
      </c>
      <c r="D411" s="65">
        <v>25</v>
      </c>
      <c r="E411" s="66">
        <v>32</v>
      </c>
      <c r="F411" s="67"/>
      <c r="G411" s="65">
        <f>B411-C411</f>
        <v>4</v>
      </c>
      <c r="H411" s="66">
        <f>D411-E411</f>
        <v>-7</v>
      </c>
      <c r="I411" s="20">
        <f>IF(C411=0, "-", IF(G411/C411&lt;10, G411/C411, "&gt;999%"))</f>
        <v>0.66666666666666663</v>
      </c>
      <c r="J411" s="21">
        <f>IF(E411=0, "-", IF(H411/E411&lt;10, H411/E411, "&gt;999%"))</f>
        <v>-0.21875</v>
      </c>
    </row>
    <row r="412" spans="1:10" x14ac:dyDescent="0.2">
      <c r="A412" s="158" t="s">
        <v>245</v>
      </c>
      <c r="B412" s="65">
        <v>15</v>
      </c>
      <c r="C412" s="66">
        <v>18</v>
      </c>
      <c r="D412" s="65">
        <v>51</v>
      </c>
      <c r="E412" s="66">
        <v>56</v>
      </c>
      <c r="F412" s="67"/>
      <c r="G412" s="65">
        <f>B412-C412</f>
        <v>-3</v>
      </c>
      <c r="H412" s="66">
        <f>D412-E412</f>
        <v>-5</v>
      </c>
      <c r="I412" s="20">
        <f>IF(C412=0, "-", IF(G412/C412&lt;10, G412/C412, "&gt;999%"))</f>
        <v>-0.16666666666666666</v>
      </c>
      <c r="J412" s="21">
        <f>IF(E412=0, "-", IF(H412/E412&lt;10, H412/E412, "&gt;999%"))</f>
        <v>-8.9285714285714288E-2</v>
      </c>
    </row>
    <row r="413" spans="1:10" x14ac:dyDescent="0.2">
      <c r="A413" s="158" t="s">
        <v>406</v>
      </c>
      <c r="B413" s="65">
        <v>53</v>
      </c>
      <c r="C413" s="66">
        <v>20</v>
      </c>
      <c r="D413" s="65">
        <v>196</v>
      </c>
      <c r="E413" s="66">
        <v>137</v>
      </c>
      <c r="F413" s="67"/>
      <c r="G413" s="65">
        <f>B413-C413</f>
        <v>33</v>
      </c>
      <c r="H413" s="66">
        <f>D413-E413</f>
        <v>59</v>
      </c>
      <c r="I413" s="20">
        <f>IF(C413=0, "-", IF(G413/C413&lt;10, G413/C413, "&gt;999%"))</f>
        <v>1.65</v>
      </c>
      <c r="J413" s="21">
        <f>IF(E413=0, "-", IF(H413/E413&lt;10, H413/E413, "&gt;999%"))</f>
        <v>0.43065693430656932</v>
      </c>
    </row>
    <row r="414" spans="1:10" x14ac:dyDescent="0.2">
      <c r="A414" s="158" t="s">
        <v>216</v>
      </c>
      <c r="B414" s="65">
        <v>76</v>
      </c>
      <c r="C414" s="66">
        <v>43</v>
      </c>
      <c r="D414" s="65">
        <v>284</v>
      </c>
      <c r="E414" s="66">
        <v>186</v>
      </c>
      <c r="F414" s="67"/>
      <c r="G414" s="65">
        <f>B414-C414</f>
        <v>33</v>
      </c>
      <c r="H414" s="66">
        <f>D414-E414</f>
        <v>98</v>
      </c>
      <c r="I414" s="20">
        <f>IF(C414=0, "-", IF(G414/C414&lt;10, G414/C414, "&gt;999%"))</f>
        <v>0.76744186046511631</v>
      </c>
      <c r="J414" s="21">
        <f>IF(E414=0, "-", IF(H414/E414&lt;10, H414/E414, "&gt;999%"))</f>
        <v>0.5268817204301075</v>
      </c>
    </row>
    <row r="415" spans="1:10" s="160" customFormat="1" x14ac:dyDescent="0.2">
      <c r="A415" s="178" t="s">
        <v>698</v>
      </c>
      <c r="B415" s="71">
        <v>154</v>
      </c>
      <c r="C415" s="72">
        <v>87</v>
      </c>
      <c r="D415" s="71">
        <v>556</v>
      </c>
      <c r="E415" s="72">
        <v>411</v>
      </c>
      <c r="F415" s="73"/>
      <c r="G415" s="71">
        <f>B415-C415</f>
        <v>67</v>
      </c>
      <c r="H415" s="72">
        <f>D415-E415</f>
        <v>145</v>
      </c>
      <c r="I415" s="37">
        <f>IF(C415=0, "-", IF(G415/C415&lt;10, G415/C415, "&gt;999%"))</f>
        <v>0.77011494252873558</v>
      </c>
      <c r="J415" s="38">
        <f>IF(E415=0, "-", IF(H415/E415&lt;10, H415/E415, "&gt;999%"))</f>
        <v>0.35279805352798055</v>
      </c>
    </row>
    <row r="416" spans="1:10" x14ac:dyDescent="0.2">
      <c r="A416" s="177"/>
      <c r="B416" s="143"/>
      <c r="C416" s="144"/>
      <c r="D416" s="143"/>
      <c r="E416" s="144"/>
      <c r="F416" s="145"/>
      <c r="G416" s="143"/>
      <c r="H416" s="144"/>
      <c r="I416" s="151"/>
      <c r="J416" s="152"/>
    </row>
    <row r="417" spans="1:10" s="139" customFormat="1" x14ac:dyDescent="0.2">
      <c r="A417" s="159" t="s">
        <v>80</v>
      </c>
      <c r="B417" s="65"/>
      <c r="C417" s="66"/>
      <c r="D417" s="65"/>
      <c r="E417" s="66"/>
      <c r="F417" s="67"/>
      <c r="G417" s="65"/>
      <c r="H417" s="66"/>
      <c r="I417" s="20"/>
      <c r="J417" s="21"/>
    </row>
    <row r="418" spans="1:10" x14ac:dyDescent="0.2">
      <c r="A418" s="158" t="s">
        <v>385</v>
      </c>
      <c r="B418" s="65">
        <v>62</v>
      </c>
      <c r="C418" s="66">
        <v>267</v>
      </c>
      <c r="D418" s="65">
        <v>1512</v>
      </c>
      <c r="E418" s="66">
        <v>1241</v>
      </c>
      <c r="F418" s="67"/>
      <c r="G418" s="65">
        <f t="shared" ref="G418:G427" si="64">B418-C418</f>
        <v>-205</v>
      </c>
      <c r="H418" s="66">
        <f t="shared" ref="H418:H427" si="65">D418-E418</f>
        <v>271</v>
      </c>
      <c r="I418" s="20">
        <f t="shared" ref="I418:I427" si="66">IF(C418=0, "-", IF(G418/C418&lt;10, G418/C418, "&gt;999%"))</f>
        <v>-0.76779026217228463</v>
      </c>
      <c r="J418" s="21">
        <f t="shared" ref="J418:J427" si="67">IF(E418=0, "-", IF(H418/E418&lt;10, H418/E418, "&gt;999%"))</f>
        <v>0.21837228041901693</v>
      </c>
    </row>
    <row r="419" spans="1:10" x14ac:dyDescent="0.2">
      <c r="A419" s="158" t="s">
        <v>386</v>
      </c>
      <c r="B419" s="65">
        <v>53</v>
      </c>
      <c r="C419" s="66">
        <v>79</v>
      </c>
      <c r="D419" s="65">
        <v>775</v>
      </c>
      <c r="E419" s="66">
        <v>392</v>
      </c>
      <c r="F419" s="67"/>
      <c r="G419" s="65">
        <f t="shared" si="64"/>
        <v>-26</v>
      </c>
      <c r="H419" s="66">
        <f t="shared" si="65"/>
        <v>383</v>
      </c>
      <c r="I419" s="20">
        <f t="shared" si="66"/>
        <v>-0.32911392405063289</v>
      </c>
      <c r="J419" s="21">
        <f t="shared" si="67"/>
        <v>0.97704081632653061</v>
      </c>
    </row>
    <row r="420" spans="1:10" x14ac:dyDescent="0.2">
      <c r="A420" s="158" t="s">
        <v>518</v>
      </c>
      <c r="B420" s="65">
        <v>35</v>
      </c>
      <c r="C420" s="66">
        <v>35</v>
      </c>
      <c r="D420" s="65">
        <v>125</v>
      </c>
      <c r="E420" s="66">
        <v>35</v>
      </c>
      <c r="F420" s="67"/>
      <c r="G420" s="65">
        <f t="shared" si="64"/>
        <v>0</v>
      </c>
      <c r="H420" s="66">
        <f t="shared" si="65"/>
        <v>90</v>
      </c>
      <c r="I420" s="20">
        <f t="shared" si="66"/>
        <v>0</v>
      </c>
      <c r="J420" s="21">
        <f t="shared" si="67"/>
        <v>2.5714285714285716</v>
      </c>
    </row>
    <row r="421" spans="1:10" x14ac:dyDescent="0.2">
      <c r="A421" s="158" t="s">
        <v>199</v>
      </c>
      <c r="B421" s="65">
        <v>9</v>
      </c>
      <c r="C421" s="66">
        <v>13</v>
      </c>
      <c r="D421" s="65">
        <v>104</v>
      </c>
      <c r="E421" s="66">
        <v>43</v>
      </c>
      <c r="F421" s="67"/>
      <c r="G421" s="65">
        <f t="shared" si="64"/>
        <v>-4</v>
      </c>
      <c r="H421" s="66">
        <f t="shared" si="65"/>
        <v>61</v>
      </c>
      <c r="I421" s="20">
        <f t="shared" si="66"/>
        <v>-0.30769230769230771</v>
      </c>
      <c r="J421" s="21">
        <f t="shared" si="67"/>
        <v>1.4186046511627908</v>
      </c>
    </row>
    <row r="422" spans="1:10" x14ac:dyDescent="0.2">
      <c r="A422" s="158" t="s">
        <v>418</v>
      </c>
      <c r="B422" s="65">
        <v>320</v>
      </c>
      <c r="C422" s="66">
        <v>269</v>
      </c>
      <c r="D422" s="65">
        <v>1310</v>
      </c>
      <c r="E422" s="66">
        <v>1118</v>
      </c>
      <c r="F422" s="67"/>
      <c r="G422" s="65">
        <f t="shared" si="64"/>
        <v>51</v>
      </c>
      <c r="H422" s="66">
        <f t="shared" si="65"/>
        <v>192</v>
      </c>
      <c r="I422" s="20">
        <f t="shared" si="66"/>
        <v>0.1895910780669145</v>
      </c>
      <c r="J422" s="21">
        <f t="shared" si="67"/>
        <v>0.17173524150268335</v>
      </c>
    </row>
    <row r="423" spans="1:10" x14ac:dyDescent="0.2">
      <c r="A423" s="158" t="s">
        <v>457</v>
      </c>
      <c r="B423" s="65">
        <v>91</v>
      </c>
      <c r="C423" s="66">
        <v>55</v>
      </c>
      <c r="D423" s="65">
        <v>338</v>
      </c>
      <c r="E423" s="66">
        <v>146</v>
      </c>
      <c r="F423" s="67"/>
      <c r="G423" s="65">
        <f t="shared" si="64"/>
        <v>36</v>
      </c>
      <c r="H423" s="66">
        <f t="shared" si="65"/>
        <v>192</v>
      </c>
      <c r="I423" s="20">
        <f t="shared" si="66"/>
        <v>0.65454545454545454</v>
      </c>
      <c r="J423" s="21">
        <f t="shared" si="67"/>
        <v>1.3150684931506849</v>
      </c>
    </row>
    <row r="424" spans="1:10" x14ac:dyDescent="0.2">
      <c r="A424" s="158" t="s">
        <v>458</v>
      </c>
      <c r="B424" s="65">
        <v>160</v>
      </c>
      <c r="C424" s="66">
        <v>148</v>
      </c>
      <c r="D424" s="65">
        <v>881</v>
      </c>
      <c r="E424" s="66">
        <v>503</v>
      </c>
      <c r="F424" s="67"/>
      <c r="G424" s="65">
        <f t="shared" si="64"/>
        <v>12</v>
      </c>
      <c r="H424" s="66">
        <f t="shared" si="65"/>
        <v>378</v>
      </c>
      <c r="I424" s="20">
        <f t="shared" si="66"/>
        <v>8.1081081081081086E-2</v>
      </c>
      <c r="J424" s="21">
        <f t="shared" si="67"/>
        <v>0.75149105367793245</v>
      </c>
    </row>
    <row r="425" spans="1:10" x14ac:dyDescent="0.2">
      <c r="A425" s="158" t="s">
        <v>529</v>
      </c>
      <c r="B425" s="65">
        <v>86</v>
      </c>
      <c r="C425" s="66">
        <v>111</v>
      </c>
      <c r="D425" s="65">
        <v>340</v>
      </c>
      <c r="E425" s="66">
        <v>350</v>
      </c>
      <c r="F425" s="67"/>
      <c r="G425" s="65">
        <f t="shared" si="64"/>
        <v>-25</v>
      </c>
      <c r="H425" s="66">
        <f t="shared" si="65"/>
        <v>-10</v>
      </c>
      <c r="I425" s="20">
        <f t="shared" si="66"/>
        <v>-0.22522522522522523</v>
      </c>
      <c r="J425" s="21">
        <f t="shared" si="67"/>
        <v>-2.8571428571428571E-2</v>
      </c>
    </row>
    <row r="426" spans="1:10" x14ac:dyDescent="0.2">
      <c r="A426" s="158" t="s">
        <v>544</v>
      </c>
      <c r="B426" s="65">
        <v>420</v>
      </c>
      <c r="C426" s="66">
        <v>501</v>
      </c>
      <c r="D426" s="65">
        <v>2513</v>
      </c>
      <c r="E426" s="66">
        <v>1540</v>
      </c>
      <c r="F426" s="67"/>
      <c r="G426" s="65">
        <f t="shared" si="64"/>
        <v>-81</v>
      </c>
      <c r="H426" s="66">
        <f t="shared" si="65"/>
        <v>973</v>
      </c>
      <c r="I426" s="20">
        <f t="shared" si="66"/>
        <v>-0.16167664670658682</v>
      </c>
      <c r="J426" s="21">
        <f t="shared" si="67"/>
        <v>0.63181818181818183</v>
      </c>
    </row>
    <row r="427" spans="1:10" s="160" customFormat="1" x14ac:dyDescent="0.2">
      <c r="A427" s="178" t="s">
        <v>699</v>
      </c>
      <c r="B427" s="71">
        <v>1236</v>
      </c>
      <c r="C427" s="72">
        <v>1478</v>
      </c>
      <c r="D427" s="71">
        <v>7898</v>
      </c>
      <c r="E427" s="72">
        <v>5368</v>
      </c>
      <c r="F427" s="73"/>
      <c r="G427" s="71">
        <f t="shared" si="64"/>
        <v>-242</v>
      </c>
      <c r="H427" s="72">
        <f t="shared" si="65"/>
        <v>2530</v>
      </c>
      <c r="I427" s="37">
        <f t="shared" si="66"/>
        <v>-0.16373477672530445</v>
      </c>
      <c r="J427" s="38">
        <f t="shared" si="67"/>
        <v>0.47131147540983609</v>
      </c>
    </row>
    <row r="428" spans="1:10" x14ac:dyDescent="0.2">
      <c r="A428" s="177"/>
      <c r="B428" s="143"/>
      <c r="C428" s="144"/>
      <c r="D428" s="143"/>
      <c r="E428" s="144"/>
      <c r="F428" s="145"/>
      <c r="G428" s="143"/>
      <c r="H428" s="144"/>
      <c r="I428" s="151"/>
      <c r="J428" s="152"/>
    </row>
    <row r="429" spans="1:10" s="139" customFormat="1" x14ac:dyDescent="0.2">
      <c r="A429" s="159" t="s">
        <v>81</v>
      </c>
      <c r="B429" s="65"/>
      <c r="C429" s="66"/>
      <c r="D429" s="65"/>
      <c r="E429" s="66"/>
      <c r="F429" s="67"/>
      <c r="G429" s="65"/>
      <c r="H429" s="66"/>
      <c r="I429" s="20"/>
      <c r="J429" s="21"/>
    </row>
    <row r="430" spans="1:10" x14ac:dyDescent="0.2">
      <c r="A430" s="158" t="s">
        <v>322</v>
      </c>
      <c r="B430" s="65">
        <v>2</v>
      </c>
      <c r="C430" s="66">
        <v>8</v>
      </c>
      <c r="D430" s="65">
        <v>17</v>
      </c>
      <c r="E430" s="66">
        <v>21</v>
      </c>
      <c r="F430" s="67"/>
      <c r="G430" s="65">
        <f t="shared" ref="G430:G440" si="68">B430-C430</f>
        <v>-6</v>
      </c>
      <c r="H430" s="66">
        <f t="shared" ref="H430:H440" si="69">D430-E430</f>
        <v>-4</v>
      </c>
      <c r="I430" s="20">
        <f t="shared" ref="I430:I440" si="70">IF(C430=0, "-", IF(G430/C430&lt;10, G430/C430, "&gt;999%"))</f>
        <v>-0.75</v>
      </c>
      <c r="J430" s="21">
        <f t="shared" ref="J430:J440" si="71">IF(E430=0, "-", IF(H430/E430&lt;10, H430/E430, "&gt;999%"))</f>
        <v>-0.19047619047619047</v>
      </c>
    </row>
    <row r="431" spans="1:10" x14ac:dyDescent="0.2">
      <c r="A431" s="158" t="s">
        <v>355</v>
      </c>
      <c r="B431" s="65">
        <v>2</v>
      </c>
      <c r="C431" s="66">
        <v>0</v>
      </c>
      <c r="D431" s="65">
        <v>6</v>
      </c>
      <c r="E431" s="66">
        <v>2</v>
      </c>
      <c r="F431" s="67"/>
      <c r="G431" s="65">
        <f t="shared" si="68"/>
        <v>2</v>
      </c>
      <c r="H431" s="66">
        <f t="shared" si="69"/>
        <v>4</v>
      </c>
      <c r="I431" s="20" t="str">
        <f t="shared" si="70"/>
        <v>-</v>
      </c>
      <c r="J431" s="21">
        <f t="shared" si="71"/>
        <v>2</v>
      </c>
    </row>
    <row r="432" spans="1:10" x14ac:dyDescent="0.2">
      <c r="A432" s="158" t="s">
        <v>366</v>
      </c>
      <c r="B432" s="65">
        <v>89</v>
      </c>
      <c r="C432" s="66">
        <v>33</v>
      </c>
      <c r="D432" s="65">
        <v>606</v>
      </c>
      <c r="E432" s="66">
        <v>104</v>
      </c>
      <c r="F432" s="67"/>
      <c r="G432" s="65">
        <f t="shared" si="68"/>
        <v>56</v>
      </c>
      <c r="H432" s="66">
        <f t="shared" si="69"/>
        <v>502</v>
      </c>
      <c r="I432" s="20">
        <f t="shared" si="70"/>
        <v>1.696969696969697</v>
      </c>
      <c r="J432" s="21">
        <f t="shared" si="71"/>
        <v>4.8269230769230766</v>
      </c>
    </row>
    <row r="433" spans="1:10" x14ac:dyDescent="0.2">
      <c r="A433" s="158" t="s">
        <v>246</v>
      </c>
      <c r="B433" s="65">
        <v>17</v>
      </c>
      <c r="C433" s="66">
        <v>9</v>
      </c>
      <c r="D433" s="65">
        <v>109</v>
      </c>
      <c r="E433" s="66">
        <v>43</v>
      </c>
      <c r="F433" s="67"/>
      <c r="G433" s="65">
        <f t="shared" si="68"/>
        <v>8</v>
      </c>
      <c r="H433" s="66">
        <f t="shared" si="69"/>
        <v>66</v>
      </c>
      <c r="I433" s="20">
        <f t="shared" si="70"/>
        <v>0.88888888888888884</v>
      </c>
      <c r="J433" s="21">
        <f t="shared" si="71"/>
        <v>1.5348837209302326</v>
      </c>
    </row>
    <row r="434" spans="1:10" x14ac:dyDescent="0.2">
      <c r="A434" s="158" t="s">
        <v>530</v>
      </c>
      <c r="B434" s="65">
        <v>124</v>
      </c>
      <c r="C434" s="66">
        <v>78</v>
      </c>
      <c r="D434" s="65">
        <v>422</v>
      </c>
      <c r="E434" s="66">
        <v>361</v>
      </c>
      <c r="F434" s="67"/>
      <c r="G434" s="65">
        <f t="shared" si="68"/>
        <v>46</v>
      </c>
      <c r="H434" s="66">
        <f t="shared" si="69"/>
        <v>61</v>
      </c>
      <c r="I434" s="20">
        <f t="shared" si="70"/>
        <v>0.58974358974358976</v>
      </c>
      <c r="J434" s="21">
        <f t="shared" si="71"/>
        <v>0.16897506925207756</v>
      </c>
    </row>
    <row r="435" spans="1:10" x14ac:dyDescent="0.2">
      <c r="A435" s="158" t="s">
        <v>545</v>
      </c>
      <c r="B435" s="65">
        <v>402</v>
      </c>
      <c r="C435" s="66">
        <v>300</v>
      </c>
      <c r="D435" s="65">
        <v>1463</v>
      </c>
      <c r="E435" s="66">
        <v>1107</v>
      </c>
      <c r="F435" s="67"/>
      <c r="G435" s="65">
        <f t="shared" si="68"/>
        <v>102</v>
      </c>
      <c r="H435" s="66">
        <f t="shared" si="69"/>
        <v>356</v>
      </c>
      <c r="I435" s="20">
        <f t="shared" si="70"/>
        <v>0.34</v>
      </c>
      <c r="J435" s="21">
        <f t="shared" si="71"/>
        <v>0.32158988256549231</v>
      </c>
    </row>
    <row r="436" spans="1:10" x14ac:dyDescent="0.2">
      <c r="A436" s="158" t="s">
        <v>459</v>
      </c>
      <c r="B436" s="65">
        <v>0</v>
      </c>
      <c r="C436" s="66">
        <v>60</v>
      </c>
      <c r="D436" s="65">
        <v>78</v>
      </c>
      <c r="E436" s="66">
        <v>313</v>
      </c>
      <c r="F436" s="67"/>
      <c r="G436" s="65">
        <f t="shared" si="68"/>
        <v>-60</v>
      </c>
      <c r="H436" s="66">
        <f t="shared" si="69"/>
        <v>-235</v>
      </c>
      <c r="I436" s="20">
        <f t="shared" si="70"/>
        <v>-1</v>
      </c>
      <c r="J436" s="21">
        <f t="shared" si="71"/>
        <v>-0.75079872204472842</v>
      </c>
    </row>
    <row r="437" spans="1:10" x14ac:dyDescent="0.2">
      <c r="A437" s="158" t="s">
        <v>487</v>
      </c>
      <c r="B437" s="65">
        <v>29</v>
      </c>
      <c r="C437" s="66">
        <v>54</v>
      </c>
      <c r="D437" s="65">
        <v>378</v>
      </c>
      <c r="E437" s="66">
        <v>326</v>
      </c>
      <c r="F437" s="67"/>
      <c r="G437" s="65">
        <f t="shared" si="68"/>
        <v>-25</v>
      </c>
      <c r="H437" s="66">
        <f t="shared" si="69"/>
        <v>52</v>
      </c>
      <c r="I437" s="20">
        <f t="shared" si="70"/>
        <v>-0.46296296296296297</v>
      </c>
      <c r="J437" s="21">
        <f t="shared" si="71"/>
        <v>0.15950920245398773</v>
      </c>
    </row>
    <row r="438" spans="1:10" x14ac:dyDescent="0.2">
      <c r="A438" s="158" t="s">
        <v>387</v>
      </c>
      <c r="B438" s="65">
        <v>192</v>
      </c>
      <c r="C438" s="66">
        <v>254</v>
      </c>
      <c r="D438" s="65">
        <v>1416</v>
      </c>
      <c r="E438" s="66">
        <v>1366</v>
      </c>
      <c r="F438" s="67"/>
      <c r="G438" s="65">
        <f t="shared" si="68"/>
        <v>-62</v>
      </c>
      <c r="H438" s="66">
        <f t="shared" si="69"/>
        <v>50</v>
      </c>
      <c r="I438" s="20">
        <f t="shared" si="70"/>
        <v>-0.24409448818897639</v>
      </c>
      <c r="J438" s="21">
        <f t="shared" si="71"/>
        <v>3.6603221083455345E-2</v>
      </c>
    </row>
    <row r="439" spans="1:10" x14ac:dyDescent="0.2">
      <c r="A439" s="158" t="s">
        <v>419</v>
      </c>
      <c r="B439" s="65">
        <v>233</v>
      </c>
      <c r="C439" s="66">
        <v>474</v>
      </c>
      <c r="D439" s="65">
        <v>2910</v>
      </c>
      <c r="E439" s="66">
        <v>2170</v>
      </c>
      <c r="F439" s="67"/>
      <c r="G439" s="65">
        <f t="shared" si="68"/>
        <v>-241</v>
      </c>
      <c r="H439" s="66">
        <f t="shared" si="69"/>
        <v>740</v>
      </c>
      <c r="I439" s="20">
        <f t="shared" si="70"/>
        <v>-0.50843881856540085</v>
      </c>
      <c r="J439" s="21">
        <f t="shared" si="71"/>
        <v>0.34101382488479265</v>
      </c>
    </row>
    <row r="440" spans="1:10" s="160" customFormat="1" x14ac:dyDescent="0.2">
      <c r="A440" s="178" t="s">
        <v>700</v>
      </c>
      <c r="B440" s="71">
        <v>1090</v>
      </c>
      <c r="C440" s="72">
        <v>1270</v>
      </c>
      <c r="D440" s="71">
        <v>7405</v>
      </c>
      <c r="E440" s="72">
        <v>5813</v>
      </c>
      <c r="F440" s="73"/>
      <c r="G440" s="71">
        <f t="shared" si="68"/>
        <v>-180</v>
      </c>
      <c r="H440" s="72">
        <f t="shared" si="69"/>
        <v>1592</v>
      </c>
      <c r="I440" s="37">
        <f t="shared" si="70"/>
        <v>-0.14173228346456693</v>
      </c>
      <c r="J440" s="38">
        <f t="shared" si="71"/>
        <v>0.27386891450197831</v>
      </c>
    </row>
    <row r="441" spans="1:10" x14ac:dyDescent="0.2">
      <c r="A441" s="177"/>
      <c r="B441" s="143"/>
      <c r="C441" s="144"/>
      <c r="D441" s="143"/>
      <c r="E441" s="144"/>
      <c r="F441" s="145"/>
      <c r="G441" s="143"/>
      <c r="H441" s="144"/>
      <c r="I441" s="151"/>
      <c r="J441" s="152"/>
    </row>
    <row r="442" spans="1:10" s="139" customFormat="1" x14ac:dyDescent="0.2">
      <c r="A442" s="159" t="s">
        <v>82</v>
      </c>
      <c r="B442" s="65"/>
      <c r="C442" s="66"/>
      <c r="D442" s="65"/>
      <c r="E442" s="66"/>
      <c r="F442" s="67"/>
      <c r="G442" s="65"/>
      <c r="H442" s="66"/>
      <c r="I442" s="20"/>
      <c r="J442" s="21"/>
    </row>
    <row r="443" spans="1:10" x14ac:dyDescent="0.2">
      <c r="A443" s="158" t="s">
        <v>388</v>
      </c>
      <c r="B443" s="65">
        <v>15</v>
      </c>
      <c r="C443" s="66">
        <v>0</v>
      </c>
      <c r="D443" s="65">
        <v>96</v>
      </c>
      <c r="E443" s="66">
        <v>5</v>
      </c>
      <c r="F443" s="67"/>
      <c r="G443" s="65">
        <f t="shared" ref="G443:G451" si="72">B443-C443</f>
        <v>15</v>
      </c>
      <c r="H443" s="66">
        <f t="shared" ref="H443:H451" si="73">D443-E443</f>
        <v>91</v>
      </c>
      <c r="I443" s="20" t="str">
        <f t="shared" ref="I443:I451" si="74">IF(C443=0, "-", IF(G443/C443&lt;10, G443/C443, "&gt;999%"))</f>
        <v>-</v>
      </c>
      <c r="J443" s="21" t="str">
        <f t="shared" ref="J443:J451" si="75">IF(E443=0, "-", IF(H443/E443&lt;10, H443/E443, "&gt;999%"))</f>
        <v>&gt;999%</v>
      </c>
    </row>
    <row r="444" spans="1:10" x14ac:dyDescent="0.2">
      <c r="A444" s="158" t="s">
        <v>420</v>
      </c>
      <c r="B444" s="65">
        <v>34</v>
      </c>
      <c r="C444" s="66">
        <v>54</v>
      </c>
      <c r="D444" s="65">
        <v>130</v>
      </c>
      <c r="E444" s="66">
        <v>163</v>
      </c>
      <c r="F444" s="67"/>
      <c r="G444" s="65">
        <f t="shared" si="72"/>
        <v>-20</v>
      </c>
      <c r="H444" s="66">
        <f t="shared" si="73"/>
        <v>-33</v>
      </c>
      <c r="I444" s="20">
        <f t="shared" si="74"/>
        <v>-0.37037037037037035</v>
      </c>
      <c r="J444" s="21">
        <f t="shared" si="75"/>
        <v>-0.20245398773006135</v>
      </c>
    </row>
    <row r="445" spans="1:10" x14ac:dyDescent="0.2">
      <c r="A445" s="158" t="s">
        <v>227</v>
      </c>
      <c r="B445" s="65">
        <v>0</v>
      </c>
      <c r="C445" s="66">
        <v>7</v>
      </c>
      <c r="D445" s="65">
        <v>8</v>
      </c>
      <c r="E445" s="66">
        <v>24</v>
      </c>
      <c r="F445" s="67"/>
      <c r="G445" s="65">
        <f t="shared" si="72"/>
        <v>-7</v>
      </c>
      <c r="H445" s="66">
        <f t="shared" si="73"/>
        <v>-16</v>
      </c>
      <c r="I445" s="20">
        <f t="shared" si="74"/>
        <v>-1</v>
      </c>
      <c r="J445" s="21">
        <f t="shared" si="75"/>
        <v>-0.66666666666666663</v>
      </c>
    </row>
    <row r="446" spans="1:10" x14ac:dyDescent="0.2">
      <c r="A446" s="158" t="s">
        <v>421</v>
      </c>
      <c r="B446" s="65">
        <v>10</v>
      </c>
      <c r="C446" s="66">
        <v>11</v>
      </c>
      <c r="D446" s="65">
        <v>38</v>
      </c>
      <c r="E446" s="66">
        <v>45</v>
      </c>
      <c r="F446" s="67"/>
      <c r="G446" s="65">
        <f t="shared" si="72"/>
        <v>-1</v>
      </c>
      <c r="H446" s="66">
        <f t="shared" si="73"/>
        <v>-7</v>
      </c>
      <c r="I446" s="20">
        <f t="shared" si="74"/>
        <v>-9.0909090909090912E-2</v>
      </c>
      <c r="J446" s="21">
        <f t="shared" si="75"/>
        <v>-0.15555555555555556</v>
      </c>
    </row>
    <row r="447" spans="1:10" x14ac:dyDescent="0.2">
      <c r="A447" s="158" t="s">
        <v>252</v>
      </c>
      <c r="B447" s="65">
        <v>1</v>
      </c>
      <c r="C447" s="66">
        <v>5</v>
      </c>
      <c r="D447" s="65">
        <v>13</v>
      </c>
      <c r="E447" s="66">
        <v>35</v>
      </c>
      <c r="F447" s="67"/>
      <c r="G447" s="65">
        <f t="shared" si="72"/>
        <v>-4</v>
      </c>
      <c r="H447" s="66">
        <f t="shared" si="73"/>
        <v>-22</v>
      </c>
      <c r="I447" s="20">
        <f t="shared" si="74"/>
        <v>-0.8</v>
      </c>
      <c r="J447" s="21">
        <f t="shared" si="75"/>
        <v>-0.62857142857142856</v>
      </c>
    </row>
    <row r="448" spans="1:10" x14ac:dyDescent="0.2">
      <c r="A448" s="158" t="s">
        <v>564</v>
      </c>
      <c r="B448" s="65">
        <v>0</v>
      </c>
      <c r="C448" s="66">
        <v>0</v>
      </c>
      <c r="D448" s="65">
        <v>4</v>
      </c>
      <c r="E448" s="66">
        <v>2</v>
      </c>
      <c r="F448" s="67"/>
      <c r="G448" s="65">
        <f t="shared" si="72"/>
        <v>0</v>
      </c>
      <c r="H448" s="66">
        <f t="shared" si="73"/>
        <v>2</v>
      </c>
      <c r="I448" s="20" t="str">
        <f t="shared" si="74"/>
        <v>-</v>
      </c>
      <c r="J448" s="21">
        <f t="shared" si="75"/>
        <v>1</v>
      </c>
    </row>
    <row r="449" spans="1:10" x14ac:dyDescent="0.2">
      <c r="A449" s="158" t="s">
        <v>519</v>
      </c>
      <c r="B449" s="65">
        <v>21</v>
      </c>
      <c r="C449" s="66">
        <v>3</v>
      </c>
      <c r="D449" s="65">
        <v>52</v>
      </c>
      <c r="E449" s="66">
        <v>14</v>
      </c>
      <c r="F449" s="67"/>
      <c r="G449" s="65">
        <f t="shared" si="72"/>
        <v>18</v>
      </c>
      <c r="H449" s="66">
        <f t="shared" si="73"/>
        <v>38</v>
      </c>
      <c r="I449" s="20">
        <f t="shared" si="74"/>
        <v>6</v>
      </c>
      <c r="J449" s="21">
        <f t="shared" si="75"/>
        <v>2.7142857142857144</v>
      </c>
    </row>
    <row r="450" spans="1:10" x14ac:dyDescent="0.2">
      <c r="A450" s="158" t="s">
        <v>510</v>
      </c>
      <c r="B450" s="65">
        <v>12</v>
      </c>
      <c r="C450" s="66">
        <v>6</v>
      </c>
      <c r="D450" s="65">
        <v>52</v>
      </c>
      <c r="E450" s="66">
        <v>15</v>
      </c>
      <c r="F450" s="67"/>
      <c r="G450" s="65">
        <f t="shared" si="72"/>
        <v>6</v>
      </c>
      <c r="H450" s="66">
        <f t="shared" si="73"/>
        <v>37</v>
      </c>
      <c r="I450" s="20">
        <f t="shared" si="74"/>
        <v>1</v>
      </c>
      <c r="J450" s="21">
        <f t="shared" si="75"/>
        <v>2.4666666666666668</v>
      </c>
    </row>
    <row r="451" spans="1:10" s="160" customFormat="1" x14ac:dyDescent="0.2">
      <c r="A451" s="178" t="s">
        <v>701</v>
      </c>
      <c r="B451" s="71">
        <v>93</v>
      </c>
      <c r="C451" s="72">
        <v>86</v>
      </c>
      <c r="D451" s="71">
        <v>393</v>
      </c>
      <c r="E451" s="72">
        <v>303</v>
      </c>
      <c r="F451" s="73"/>
      <c r="G451" s="71">
        <f t="shared" si="72"/>
        <v>7</v>
      </c>
      <c r="H451" s="72">
        <f t="shared" si="73"/>
        <v>90</v>
      </c>
      <c r="I451" s="37">
        <f t="shared" si="74"/>
        <v>8.1395348837209308E-2</v>
      </c>
      <c r="J451" s="38">
        <f t="shared" si="75"/>
        <v>0.29702970297029702</v>
      </c>
    </row>
    <row r="452" spans="1:10" x14ac:dyDescent="0.2">
      <c r="A452" s="177"/>
      <c r="B452" s="143"/>
      <c r="C452" s="144"/>
      <c r="D452" s="143"/>
      <c r="E452" s="144"/>
      <c r="F452" s="145"/>
      <c r="G452" s="143"/>
      <c r="H452" s="144"/>
      <c r="I452" s="151"/>
      <c r="J452" s="152"/>
    </row>
    <row r="453" spans="1:10" s="139" customFormat="1" x14ac:dyDescent="0.2">
      <c r="A453" s="159" t="s">
        <v>83</v>
      </c>
      <c r="B453" s="65"/>
      <c r="C453" s="66"/>
      <c r="D453" s="65"/>
      <c r="E453" s="66"/>
      <c r="F453" s="67"/>
      <c r="G453" s="65"/>
      <c r="H453" s="66"/>
      <c r="I453" s="20"/>
      <c r="J453" s="21"/>
    </row>
    <row r="454" spans="1:10" x14ac:dyDescent="0.2">
      <c r="A454" s="158" t="s">
        <v>356</v>
      </c>
      <c r="B454" s="65">
        <v>23</v>
      </c>
      <c r="C454" s="66">
        <v>9</v>
      </c>
      <c r="D454" s="65">
        <v>73</v>
      </c>
      <c r="E454" s="66">
        <v>64</v>
      </c>
      <c r="F454" s="67"/>
      <c r="G454" s="65">
        <f t="shared" ref="G454:G462" si="76">B454-C454</f>
        <v>14</v>
      </c>
      <c r="H454" s="66">
        <f t="shared" ref="H454:H462" si="77">D454-E454</f>
        <v>9</v>
      </c>
      <c r="I454" s="20">
        <f t="shared" ref="I454:I462" si="78">IF(C454=0, "-", IF(G454/C454&lt;10, G454/C454, "&gt;999%"))</f>
        <v>1.5555555555555556</v>
      </c>
      <c r="J454" s="21">
        <f t="shared" ref="J454:J462" si="79">IF(E454=0, "-", IF(H454/E454&lt;10, H454/E454, "&gt;999%"))</f>
        <v>0.140625</v>
      </c>
    </row>
    <row r="455" spans="1:10" x14ac:dyDescent="0.2">
      <c r="A455" s="158" t="s">
        <v>340</v>
      </c>
      <c r="B455" s="65">
        <v>4</v>
      </c>
      <c r="C455" s="66">
        <v>2</v>
      </c>
      <c r="D455" s="65">
        <v>21</v>
      </c>
      <c r="E455" s="66">
        <v>14</v>
      </c>
      <c r="F455" s="67"/>
      <c r="G455" s="65">
        <f t="shared" si="76"/>
        <v>2</v>
      </c>
      <c r="H455" s="66">
        <f t="shared" si="77"/>
        <v>7</v>
      </c>
      <c r="I455" s="20">
        <f t="shared" si="78"/>
        <v>1</v>
      </c>
      <c r="J455" s="21">
        <f t="shared" si="79"/>
        <v>0.5</v>
      </c>
    </row>
    <row r="456" spans="1:10" x14ac:dyDescent="0.2">
      <c r="A456" s="158" t="s">
        <v>483</v>
      </c>
      <c r="B456" s="65">
        <v>17</v>
      </c>
      <c r="C456" s="66">
        <v>21</v>
      </c>
      <c r="D456" s="65">
        <v>91</v>
      </c>
      <c r="E456" s="66">
        <v>84</v>
      </c>
      <c r="F456" s="67"/>
      <c r="G456" s="65">
        <f t="shared" si="76"/>
        <v>-4</v>
      </c>
      <c r="H456" s="66">
        <f t="shared" si="77"/>
        <v>7</v>
      </c>
      <c r="I456" s="20">
        <f t="shared" si="78"/>
        <v>-0.19047619047619047</v>
      </c>
      <c r="J456" s="21">
        <f t="shared" si="79"/>
        <v>8.3333333333333329E-2</v>
      </c>
    </row>
    <row r="457" spans="1:10" x14ac:dyDescent="0.2">
      <c r="A457" s="158" t="s">
        <v>484</v>
      </c>
      <c r="B457" s="65">
        <v>16</v>
      </c>
      <c r="C457" s="66">
        <v>27</v>
      </c>
      <c r="D457" s="65">
        <v>95</v>
      </c>
      <c r="E457" s="66">
        <v>140</v>
      </c>
      <c r="F457" s="67"/>
      <c r="G457" s="65">
        <f t="shared" si="76"/>
        <v>-11</v>
      </c>
      <c r="H457" s="66">
        <f t="shared" si="77"/>
        <v>-45</v>
      </c>
      <c r="I457" s="20">
        <f t="shared" si="78"/>
        <v>-0.40740740740740738</v>
      </c>
      <c r="J457" s="21">
        <f t="shared" si="79"/>
        <v>-0.32142857142857145</v>
      </c>
    </row>
    <row r="458" spans="1:10" x14ac:dyDescent="0.2">
      <c r="A458" s="158" t="s">
        <v>341</v>
      </c>
      <c r="B458" s="65">
        <v>4</v>
      </c>
      <c r="C458" s="66">
        <v>7</v>
      </c>
      <c r="D458" s="65">
        <v>24</v>
      </c>
      <c r="E458" s="66">
        <v>27</v>
      </c>
      <c r="F458" s="67"/>
      <c r="G458" s="65">
        <f t="shared" si="76"/>
        <v>-3</v>
      </c>
      <c r="H458" s="66">
        <f t="shared" si="77"/>
        <v>-3</v>
      </c>
      <c r="I458" s="20">
        <f t="shared" si="78"/>
        <v>-0.42857142857142855</v>
      </c>
      <c r="J458" s="21">
        <f t="shared" si="79"/>
        <v>-0.1111111111111111</v>
      </c>
    </row>
    <row r="459" spans="1:10" x14ac:dyDescent="0.2">
      <c r="A459" s="158" t="s">
        <v>441</v>
      </c>
      <c r="B459" s="65">
        <v>67</v>
      </c>
      <c r="C459" s="66">
        <v>91</v>
      </c>
      <c r="D459" s="65">
        <v>437</v>
      </c>
      <c r="E459" s="66">
        <v>388</v>
      </c>
      <c r="F459" s="67"/>
      <c r="G459" s="65">
        <f t="shared" si="76"/>
        <v>-24</v>
      </c>
      <c r="H459" s="66">
        <f t="shared" si="77"/>
        <v>49</v>
      </c>
      <c r="I459" s="20">
        <f t="shared" si="78"/>
        <v>-0.26373626373626374</v>
      </c>
      <c r="J459" s="21">
        <f t="shared" si="79"/>
        <v>0.12628865979381443</v>
      </c>
    </row>
    <row r="460" spans="1:10" x14ac:dyDescent="0.2">
      <c r="A460" s="158" t="s">
        <v>300</v>
      </c>
      <c r="B460" s="65">
        <v>4</v>
      </c>
      <c r="C460" s="66">
        <v>1</v>
      </c>
      <c r="D460" s="65">
        <v>12</v>
      </c>
      <c r="E460" s="66">
        <v>6</v>
      </c>
      <c r="F460" s="67"/>
      <c r="G460" s="65">
        <f t="shared" si="76"/>
        <v>3</v>
      </c>
      <c r="H460" s="66">
        <f t="shared" si="77"/>
        <v>6</v>
      </c>
      <c r="I460" s="20">
        <f t="shared" si="78"/>
        <v>3</v>
      </c>
      <c r="J460" s="21">
        <f t="shared" si="79"/>
        <v>1</v>
      </c>
    </row>
    <row r="461" spans="1:10" x14ac:dyDescent="0.2">
      <c r="A461" s="158" t="s">
        <v>286</v>
      </c>
      <c r="B461" s="65">
        <v>13</v>
      </c>
      <c r="C461" s="66">
        <v>0</v>
      </c>
      <c r="D461" s="65">
        <v>115</v>
      </c>
      <c r="E461" s="66">
        <v>0</v>
      </c>
      <c r="F461" s="67"/>
      <c r="G461" s="65">
        <f t="shared" si="76"/>
        <v>13</v>
      </c>
      <c r="H461" s="66">
        <f t="shared" si="77"/>
        <v>115</v>
      </c>
      <c r="I461" s="20" t="str">
        <f t="shared" si="78"/>
        <v>-</v>
      </c>
      <c r="J461" s="21" t="str">
        <f t="shared" si="79"/>
        <v>-</v>
      </c>
    </row>
    <row r="462" spans="1:10" s="160" customFormat="1" x14ac:dyDescent="0.2">
      <c r="A462" s="178" t="s">
        <v>702</v>
      </c>
      <c r="B462" s="71">
        <v>148</v>
      </c>
      <c r="C462" s="72">
        <v>158</v>
      </c>
      <c r="D462" s="71">
        <v>868</v>
      </c>
      <c r="E462" s="72">
        <v>723</v>
      </c>
      <c r="F462" s="73"/>
      <c r="G462" s="71">
        <f t="shared" si="76"/>
        <v>-10</v>
      </c>
      <c r="H462" s="72">
        <f t="shared" si="77"/>
        <v>145</v>
      </c>
      <c r="I462" s="37">
        <f t="shared" si="78"/>
        <v>-6.3291139240506333E-2</v>
      </c>
      <c r="J462" s="38">
        <f t="shared" si="79"/>
        <v>0.20055325034578148</v>
      </c>
    </row>
    <row r="463" spans="1:10" x14ac:dyDescent="0.2">
      <c r="A463" s="177"/>
      <c r="B463" s="143"/>
      <c r="C463" s="144"/>
      <c r="D463" s="143"/>
      <c r="E463" s="144"/>
      <c r="F463" s="145"/>
      <c r="G463" s="143"/>
      <c r="H463" s="144"/>
      <c r="I463" s="151"/>
      <c r="J463" s="152"/>
    </row>
    <row r="464" spans="1:10" s="139" customFormat="1" x14ac:dyDescent="0.2">
      <c r="A464" s="159" t="s">
        <v>84</v>
      </c>
      <c r="B464" s="65"/>
      <c r="C464" s="66"/>
      <c r="D464" s="65"/>
      <c r="E464" s="66"/>
      <c r="F464" s="67"/>
      <c r="G464" s="65"/>
      <c r="H464" s="66"/>
      <c r="I464" s="20"/>
      <c r="J464" s="21"/>
    </row>
    <row r="465" spans="1:10" x14ac:dyDescent="0.2">
      <c r="A465" s="158" t="s">
        <v>546</v>
      </c>
      <c r="B465" s="65">
        <v>147</v>
      </c>
      <c r="C465" s="66">
        <v>152</v>
      </c>
      <c r="D465" s="65">
        <v>453</v>
      </c>
      <c r="E465" s="66">
        <v>410</v>
      </c>
      <c r="F465" s="67"/>
      <c r="G465" s="65">
        <f>B465-C465</f>
        <v>-5</v>
      </c>
      <c r="H465" s="66">
        <f>D465-E465</f>
        <v>43</v>
      </c>
      <c r="I465" s="20">
        <f>IF(C465=0, "-", IF(G465/C465&lt;10, G465/C465, "&gt;999%"))</f>
        <v>-3.2894736842105261E-2</v>
      </c>
      <c r="J465" s="21">
        <f>IF(E465=0, "-", IF(H465/E465&lt;10, H465/E465, "&gt;999%"))</f>
        <v>0.1048780487804878</v>
      </c>
    </row>
    <row r="466" spans="1:10" x14ac:dyDescent="0.2">
      <c r="A466" s="158" t="s">
        <v>547</v>
      </c>
      <c r="B466" s="65">
        <v>1</v>
      </c>
      <c r="C466" s="66">
        <v>0</v>
      </c>
      <c r="D466" s="65">
        <v>1</v>
      </c>
      <c r="E466" s="66">
        <v>2</v>
      </c>
      <c r="F466" s="67"/>
      <c r="G466" s="65">
        <f>B466-C466</f>
        <v>1</v>
      </c>
      <c r="H466" s="66">
        <f>D466-E466</f>
        <v>-1</v>
      </c>
      <c r="I466" s="20" t="str">
        <f>IF(C466=0, "-", IF(G466/C466&lt;10, G466/C466, "&gt;999%"))</f>
        <v>-</v>
      </c>
      <c r="J466" s="21">
        <f>IF(E466=0, "-", IF(H466/E466&lt;10, H466/E466, "&gt;999%"))</f>
        <v>-0.5</v>
      </c>
    </row>
    <row r="467" spans="1:10" x14ac:dyDescent="0.2">
      <c r="A467" s="158" t="s">
        <v>548</v>
      </c>
      <c r="B467" s="65">
        <v>0</v>
      </c>
      <c r="C467" s="66">
        <v>0</v>
      </c>
      <c r="D467" s="65">
        <v>0</v>
      </c>
      <c r="E467" s="66">
        <v>1</v>
      </c>
      <c r="F467" s="67"/>
      <c r="G467" s="65">
        <f>B467-C467</f>
        <v>0</v>
      </c>
      <c r="H467" s="66">
        <f>D467-E467</f>
        <v>-1</v>
      </c>
      <c r="I467" s="20" t="str">
        <f>IF(C467=0, "-", IF(G467/C467&lt;10, G467/C467, "&gt;999%"))</f>
        <v>-</v>
      </c>
      <c r="J467" s="21">
        <f>IF(E467=0, "-", IF(H467/E467&lt;10, H467/E467, "&gt;999%"))</f>
        <v>-1</v>
      </c>
    </row>
    <row r="468" spans="1:10" s="160" customFormat="1" x14ac:dyDescent="0.2">
      <c r="A468" s="178" t="s">
        <v>703</v>
      </c>
      <c r="B468" s="71">
        <v>148</v>
      </c>
      <c r="C468" s="72">
        <v>152</v>
      </c>
      <c r="D468" s="71">
        <v>454</v>
      </c>
      <c r="E468" s="72">
        <v>413</v>
      </c>
      <c r="F468" s="73"/>
      <c r="G468" s="71">
        <f>B468-C468</f>
        <v>-4</v>
      </c>
      <c r="H468" s="72">
        <f>D468-E468</f>
        <v>41</v>
      </c>
      <c r="I468" s="37">
        <f>IF(C468=0, "-", IF(G468/C468&lt;10, G468/C468, "&gt;999%"))</f>
        <v>-2.6315789473684209E-2</v>
      </c>
      <c r="J468" s="38">
        <f>IF(E468=0, "-", IF(H468/E468&lt;10, H468/E468, "&gt;999%"))</f>
        <v>9.9273607748184015E-2</v>
      </c>
    </row>
    <row r="469" spans="1:10" x14ac:dyDescent="0.2">
      <c r="A469" s="177"/>
      <c r="B469" s="143"/>
      <c r="C469" s="144"/>
      <c r="D469" s="143"/>
      <c r="E469" s="144"/>
      <c r="F469" s="145"/>
      <c r="G469" s="143"/>
      <c r="H469" s="144"/>
      <c r="I469" s="151"/>
      <c r="J469" s="152"/>
    </row>
    <row r="470" spans="1:10" s="139" customFormat="1" x14ac:dyDescent="0.2">
      <c r="A470" s="159" t="s">
        <v>85</v>
      </c>
      <c r="B470" s="65"/>
      <c r="C470" s="66"/>
      <c r="D470" s="65"/>
      <c r="E470" s="66"/>
      <c r="F470" s="67"/>
      <c r="G470" s="65"/>
      <c r="H470" s="66"/>
      <c r="I470" s="20"/>
      <c r="J470" s="21"/>
    </row>
    <row r="471" spans="1:10" x14ac:dyDescent="0.2">
      <c r="A471" s="158" t="s">
        <v>367</v>
      </c>
      <c r="B471" s="65">
        <v>72</v>
      </c>
      <c r="C471" s="66">
        <v>1</v>
      </c>
      <c r="D471" s="65">
        <v>101</v>
      </c>
      <c r="E471" s="66">
        <v>6</v>
      </c>
      <c r="F471" s="67"/>
      <c r="G471" s="65">
        <f t="shared" ref="G471:G481" si="80">B471-C471</f>
        <v>71</v>
      </c>
      <c r="H471" s="66">
        <f t="shared" ref="H471:H481" si="81">D471-E471</f>
        <v>95</v>
      </c>
      <c r="I471" s="20" t="str">
        <f t="shared" ref="I471:I481" si="82">IF(C471=0, "-", IF(G471/C471&lt;10, G471/C471, "&gt;999%"))</f>
        <v>&gt;999%</v>
      </c>
      <c r="J471" s="21" t="str">
        <f t="shared" ref="J471:J481" si="83">IF(E471=0, "-", IF(H471/E471&lt;10, H471/E471, "&gt;999%"))</f>
        <v>&gt;999%</v>
      </c>
    </row>
    <row r="472" spans="1:10" x14ac:dyDescent="0.2">
      <c r="A472" s="158" t="s">
        <v>207</v>
      </c>
      <c r="B472" s="65">
        <v>0</v>
      </c>
      <c r="C472" s="66">
        <v>0</v>
      </c>
      <c r="D472" s="65">
        <v>0</v>
      </c>
      <c r="E472" s="66">
        <v>6</v>
      </c>
      <c r="F472" s="67"/>
      <c r="G472" s="65">
        <f t="shared" si="80"/>
        <v>0</v>
      </c>
      <c r="H472" s="66">
        <f t="shared" si="81"/>
        <v>-6</v>
      </c>
      <c r="I472" s="20" t="str">
        <f t="shared" si="82"/>
        <v>-</v>
      </c>
      <c r="J472" s="21">
        <f t="shared" si="83"/>
        <v>-1</v>
      </c>
    </row>
    <row r="473" spans="1:10" x14ac:dyDescent="0.2">
      <c r="A473" s="158" t="s">
        <v>389</v>
      </c>
      <c r="B473" s="65">
        <v>0</v>
      </c>
      <c r="C473" s="66">
        <v>14</v>
      </c>
      <c r="D473" s="65">
        <v>0</v>
      </c>
      <c r="E473" s="66">
        <v>70</v>
      </c>
      <c r="F473" s="67"/>
      <c r="G473" s="65">
        <f t="shared" si="80"/>
        <v>-14</v>
      </c>
      <c r="H473" s="66">
        <f t="shared" si="81"/>
        <v>-70</v>
      </c>
      <c r="I473" s="20">
        <f t="shared" si="82"/>
        <v>-1</v>
      </c>
      <c r="J473" s="21">
        <f t="shared" si="83"/>
        <v>-1</v>
      </c>
    </row>
    <row r="474" spans="1:10" x14ac:dyDescent="0.2">
      <c r="A474" s="158" t="s">
        <v>511</v>
      </c>
      <c r="B474" s="65">
        <v>54</v>
      </c>
      <c r="C474" s="66">
        <v>22</v>
      </c>
      <c r="D474" s="65">
        <v>138</v>
      </c>
      <c r="E474" s="66">
        <v>78</v>
      </c>
      <c r="F474" s="67"/>
      <c r="G474" s="65">
        <f t="shared" si="80"/>
        <v>32</v>
      </c>
      <c r="H474" s="66">
        <f t="shared" si="81"/>
        <v>60</v>
      </c>
      <c r="I474" s="20">
        <f t="shared" si="82"/>
        <v>1.4545454545454546</v>
      </c>
      <c r="J474" s="21">
        <f t="shared" si="83"/>
        <v>0.76923076923076927</v>
      </c>
    </row>
    <row r="475" spans="1:10" x14ac:dyDescent="0.2">
      <c r="A475" s="158" t="s">
        <v>422</v>
      </c>
      <c r="B475" s="65">
        <v>121</v>
      </c>
      <c r="C475" s="66">
        <v>80</v>
      </c>
      <c r="D475" s="65">
        <v>379</v>
      </c>
      <c r="E475" s="66">
        <v>289</v>
      </c>
      <c r="F475" s="67"/>
      <c r="G475" s="65">
        <f t="shared" si="80"/>
        <v>41</v>
      </c>
      <c r="H475" s="66">
        <f t="shared" si="81"/>
        <v>90</v>
      </c>
      <c r="I475" s="20">
        <f t="shared" si="82"/>
        <v>0.51249999999999996</v>
      </c>
      <c r="J475" s="21">
        <f t="shared" si="83"/>
        <v>0.31141868512110726</v>
      </c>
    </row>
    <row r="476" spans="1:10" x14ac:dyDescent="0.2">
      <c r="A476" s="158" t="s">
        <v>565</v>
      </c>
      <c r="B476" s="65">
        <v>94</v>
      </c>
      <c r="C476" s="66">
        <v>65</v>
      </c>
      <c r="D476" s="65">
        <v>234</v>
      </c>
      <c r="E476" s="66">
        <v>313</v>
      </c>
      <c r="F476" s="67"/>
      <c r="G476" s="65">
        <f t="shared" si="80"/>
        <v>29</v>
      </c>
      <c r="H476" s="66">
        <f t="shared" si="81"/>
        <v>-79</v>
      </c>
      <c r="I476" s="20">
        <f t="shared" si="82"/>
        <v>0.44615384615384618</v>
      </c>
      <c r="J476" s="21">
        <f t="shared" si="83"/>
        <v>-0.25239616613418531</v>
      </c>
    </row>
    <row r="477" spans="1:10" x14ac:dyDescent="0.2">
      <c r="A477" s="158" t="s">
        <v>505</v>
      </c>
      <c r="B477" s="65">
        <v>9</v>
      </c>
      <c r="C477" s="66">
        <v>2</v>
      </c>
      <c r="D477" s="65">
        <v>43</v>
      </c>
      <c r="E477" s="66">
        <v>19</v>
      </c>
      <c r="F477" s="67"/>
      <c r="G477" s="65">
        <f t="shared" si="80"/>
        <v>7</v>
      </c>
      <c r="H477" s="66">
        <f t="shared" si="81"/>
        <v>24</v>
      </c>
      <c r="I477" s="20">
        <f t="shared" si="82"/>
        <v>3.5</v>
      </c>
      <c r="J477" s="21">
        <f t="shared" si="83"/>
        <v>1.263157894736842</v>
      </c>
    </row>
    <row r="478" spans="1:10" x14ac:dyDescent="0.2">
      <c r="A478" s="158" t="s">
        <v>228</v>
      </c>
      <c r="B478" s="65">
        <v>5</v>
      </c>
      <c r="C478" s="66">
        <v>8</v>
      </c>
      <c r="D478" s="65">
        <v>18</v>
      </c>
      <c r="E478" s="66">
        <v>78</v>
      </c>
      <c r="F478" s="67"/>
      <c r="G478" s="65">
        <f t="shared" si="80"/>
        <v>-3</v>
      </c>
      <c r="H478" s="66">
        <f t="shared" si="81"/>
        <v>-60</v>
      </c>
      <c r="I478" s="20">
        <f t="shared" si="82"/>
        <v>-0.375</v>
      </c>
      <c r="J478" s="21">
        <f t="shared" si="83"/>
        <v>-0.76923076923076927</v>
      </c>
    </row>
    <row r="479" spans="1:10" x14ac:dyDescent="0.2">
      <c r="A479" s="158" t="s">
        <v>520</v>
      </c>
      <c r="B479" s="65">
        <v>120</v>
      </c>
      <c r="C479" s="66">
        <v>105</v>
      </c>
      <c r="D479" s="65">
        <v>455</v>
      </c>
      <c r="E479" s="66">
        <v>298</v>
      </c>
      <c r="F479" s="67"/>
      <c r="G479" s="65">
        <f t="shared" si="80"/>
        <v>15</v>
      </c>
      <c r="H479" s="66">
        <f t="shared" si="81"/>
        <v>157</v>
      </c>
      <c r="I479" s="20">
        <f t="shared" si="82"/>
        <v>0.14285714285714285</v>
      </c>
      <c r="J479" s="21">
        <f t="shared" si="83"/>
        <v>0.52684563758389258</v>
      </c>
    </row>
    <row r="480" spans="1:10" x14ac:dyDescent="0.2">
      <c r="A480" s="158" t="s">
        <v>217</v>
      </c>
      <c r="B480" s="65">
        <v>0</v>
      </c>
      <c r="C480" s="66">
        <v>2</v>
      </c>
      <c r="D480" s="65">
        <v>0</v>
      </c>
      <c r="E480" s="66">
        <v>4</v>
      </c>
      <c r="F480" s="67"/>
      <c r="G480" s="65">
        <f t="shared" si="80"/>
        <v>-2</v>
      </c>
      <c r="H480" s="66">
        <f t="shared" si="81"/>
        <v>-4</v>
      </c>
      <c r="I480" s="20">
        <f t="shared" si="82"/>
        <v>-1</v>
      </c>
      <c r="J480" s="21">
        <f t="shared" si="83"/>
        <v>-1</v>
      </c>
    </row>
    <row r="481" spans="1:10" s="160" customFormat="1" x14ac:dyDescent="0.2">
      <c r="A481" s="178" t="s">
        <v>704</v>
      </c>
      <c r="B481" s="71">
        <v>475</v>
      </c>
      <c r="C481" s="72">
        <v>299</v>
      </c>
      <c r="D481" s="71">
        <v>1368</v>
      </c>
      <c r="E481" s="72">
        <v>1161</v>
      </c>
      <c r="F481" s="73"/>
      <c r="G481" s="71">
        <f t="shared" si="80"/>
        <v>176</v>
      </c>
      <c r="H481" s="72">
        <f t="shared" si="81"/>
        <v>207</v>
      </c>
      <c r="I481" s="37">
        <f t="shared" si="82"/>
        <v>0.58862876254180607</v>
      </c>
      <c r="J481" s="38">
        <f t="shared" si="83"/>
        <v>0.17829457364341086</v>
      </c>
    </row>
    <row r="482" spans="1:10" x14ac:dyDescent="0.2">
      <c r="A482" s="177"/>
      <c r="B482" s="143"/>
      <c r="C482" s="144"/>
      <c r="D482" s="143"/>
      <c r="E482" s="144"/>
      <c r="F482" s="145"/>
      <c r="G482" s="143"/>
      <c r="H482" s="144"/>
      <c r="I482" s="151"/>
      <c r="J482" s="152"/>
    </row>
    <row r="483" spans="1:10" s="139" customFormat="1" x14ac:dyDescent="0.2">
      <c r="A483" s="159" t="s">
        <v>86</v>
      </c>
      <c r="B483" s="65"/>
      <c r="C483" s="66"/>
      <c r="D483" s="65"/>
      <c r="E483" s="66"/>
      <c r="F483" s="67"/>
      <c r="G483" s="65"/>
      <c r="H483" s="66"/>
      <c r="I483" s="20"/>
      <c r="J483" s="21"/>
    </row>
    <row r="484" spans="1:10" x14ac:dyDescent="0.2">
      <c r="A484" s="158" t="s">
        <v>357</v>
      </c>
      <c r="B484" s="65">
        <v>0</v>
      </c>
      <c r="C484" s="66">
        <v>0</v>
      </c>
      <c r="D484" s="65">
        <v>1</v>
      </c>
      <c r="E484" s="66">
        <v>1</v>
      </c>
      <c r="F484" s="67"/>
      <c r="G484" s="65">
        <f>B484-C484</f>
        <v>0</v>
      </c>
      <c r="H484" s="66">
        <f>D484-E484</f>
        <v>0</v>
      </c>
      <c r="I484" s="20" t="str">
        <f>IF(C484=0, "-", IF(G484/C484&lt;10, G484/C484, "&gt;999%"))</f>
        <v>-</v>
      </c>
      <c r="J484" s="21">
        <f>IF(E484=0, "-", IF(H484/E484&lt;10, H484/E484, "&gt;999%"))</f>
        <v>0</v>
      </c>
    </row>
    <row r="485" spans="1:10" x14ac:dyDescent="0.2">
      <c r="A485" s="158" t="s">
        <v>500</v>
      </c>
      <c r="B485" s="65">
        <v>1</v>
      </c>
      <c r="C485" s="66">
        <v>0</v>
      </c>
      <c r="D485" s="65">
        <v>1</v>
      </c>
      <c r="E485" s="66">
        <v>3</v>
      </c>
      <c r="F485" s="67"/>
      <c r="G485" s="65">
        <f>B485-C485</f>
        <v>1</v>
      </c>
      <c r="H485" s="66">
        <f>D485-E485</f>
        <v>-2</v>
      </c>
      <c r="I485" s="20" t="str">
        <f>IF(C485=0, "-", IF(G485/C485&lt;10, G485/C485, "&gt;999%"))</f>
        <v>-</v>
      </c>
      <c r="J485" s="21">
        <f>IF(E485=0, "-", IF(H485/E485&lt;10, H485/E485, "&gt;999%"))</f>
        <v>-0.66666666666666663</v>
      </c>
    </row>
    <row r="486" spans="1:10" x14ac:dyDescent="0.2">
      <c r="A486" s="158" t="s">
        <v>301</v>
      </c>
      <c r="B486" s="65">
        <v>2</v>
      </c>
      <c r="C486" s="66">
        <v>0</v>
      </c>
      <c r="D486" s="65">
        <v>2</v>
      </c>
      <c r="E486" s="66">
        <v>0</v>
      </c>
      <c r="F486" s="67"/>
      <c r="G486" s="65">
        <f>B486-C486</f>
        <v>2</v>
      </c>
      <c r="H486" s="66">
        <f>D486-E486</f>
        <v>2</v>
      </c>
      <c r="I486" s="20" t="str">
        <f>IF(C486=0, "-", IF(G486/C486&lt;10, G486/C486, "&gt;999%"))</f>
        <v>-</v>
      </c>
      <c r="J486" s="21" t="str">
        <f>IF(E486=0, "-", IF(H486/E486&lt;10, H486/E486, "&gt;999%"))</f>
        <v>-</v>
      </c>
    </row>
    <row r="487" spans="1:10" s="160" customFormat="1" x14ac:dyDescent="0.2">
      <c r="A487" s="178" t="s">
        <v>705</v>
      </c>
      <c r="B487" s="71">
        <v>3</v>
      </c>
      <c r="C487" s="72">
        <v>0</v>
      </c>
      <c r="D487" s="71">
        <v>4</v>
      </c>
      <c r="E487" s="72">
        <v>4</v>
      </c>
      <c r="F487" s="73"/>
      <c r="G487" s="71">
        <f>B487-C487</f>
        <v>3</v>
      </c>
      <c r="H487" s="72">
        <f>D487-E487</f>
        <v>0</v>
      </c>
      <c r="I487" s="37" t="str">
        <f>IF(C487=0, "-", IF(G487/C487&lt;10, G487/C487, "&gt;999%"))</f>
        <v>-</v>
      </c>
      <c r="J487" s="38">
        <f>IF(E487=0, "-", IF(H487/E487&lt;10, H487/E487, "&gt;999%"))</f>
        <v>0</v>
      </c>
    </row>
    <row r="488" spans="1:10" x14ac:dyDescent="0.2">
      <c r="A488" s="177"/>
      <c r="B488" s="143"/>
      <c r="C488" s="144"/>
      <c r="D488" s="143"/>
      <c r="E488" s="144"/>
      <c r="F488" s="145"/>
      <c r="G488" s="143"/>
      <c r="H488" s="144"/>
      <c r="I488" s="151"/>
      <c r="J488" s="152"/>
    </row>
    <row r="489" spans="1:10" s="139" customFormat="1" x14ac:dyDescent="0.2">
      <c r="A489" s="159" t="s">
        <v>87</v>
      </c>
      <c r="B489" s="65"/>
      <c r="C489" s="66"/>
      <c r="D489" s="65"/>
      <c r="E489" s="66"/>
      <c r="F489" s="67"/>
      <c r="G489" s="65"/>
      <c r="H489" s="66"/>
      <c r="I489" s="20"/>
      <c r="J489" s="21"/>
    </row>
    <row r="490" spans="1:10" x14ac:dyDescent="0.2">
      <c r="A490" s="158" t="s">
        <v>589</v>
      </c>
      <c r="B490" s="65">
        <v>29</v>
      </c>
      <c r="C490" s="66">
        <v>21</v>
      </c>
      <c r="D490" s="65">
        <v>186</v>
      </c>
      <c r="E490" s="66">
        <v>107</v>
      </c>
      <c r="F490" s="67"/>
      <c r="G490" s="65">
        <f>B490-C490</f>
        <v>8</v>
      </c>
      <c r="H490" s="66">
        <f>D490-E490</f>
        <v>79</v>
      </c>
      <c r="I490" s="20">
        <f>IF(C490=0, "-", IF(G490/C490&lt;10, G490/C490, "&gt;999%"))</f>
        <v>0.38095238095238093</v>
      </c>
      <c r="J490" s="21">
        <f>IF(E490=0, "-", IF(H490/E490&lt;10, H490/E490, "&gt;999%"))</f>
        <v>0.73831775700934577</v>
      </c>
    </row>
    <row r="491" spans="1:10" s="160" customFormat="1" x14ac:dyDescent="0.2">
      <c r="A491" s="178" t="s">
        <v>706</v>
      </c>
      <c r="B491" s="71">
        <v>29</v>
      </c>
      <c r="C491" s="72">
        <v>21</v>
      </c>
      <c r="D491" s="71">
        <v>186</v>
      </c>
      <c r="E491" s="72">
        <v>107</v>
      </c>
      <c r="F491" s="73"/>
      <c r="G491" s="71">
        <f>B491-C491</f>
        <v>8</v>
      </c>
      <c r="H491" s="72">
        <f>D491-E491</f>
        <v>79</v>
      </c>
      <c r="I491" s="37">
        <f>IF(C491=0, "-", IF(G491/C491&lt;10, G491/C491, "&gt;999%"))</f>
        <v>0.38095238095238093</v>
      </c>
      <c r="J491" s="38">
        <f>IF(E491=0, "-", IF(H491/E491&lt;10, H491/E491, "&gt;999%"))</f>
        <v>0.73831775700934577</v>
      </c>
    </row>
    <row r="492" spans="1:10" x14ac:dyDescent="0.2">
      <c r="A492" s="177"/>
      <c r="B492" s="143"/>
      <c r="C492" s="144"/>
      <c r="D492" s="143"/>
      <c r="E492" s="144"/>
      <c r="F492" s="145"/>
      <c r="G492" s="143"/>
      <c r="H492" s="144"/>
      <c r="I492" s="151"/>
      <c r="J492" s="152"/>
    </row>
    <row r="493" spans="1:10" s="139" customFormat="1" x14ac:dyDescent="0.2">
      <c r="A493" s="159" t="s">
        <v>88</v>
      </c>
      <c r="B493" s="65"/>
      <c r="C493" s="66"/>
      <c r="D493" s="65"/>
      <c r="E493" s="66"/>
      <c r="F493" s="67"/>
      <c r="G493" s="65"/>
      <c r="H493" s="66"/>
      <c r="I493" s="20"/>
      <c r="J493" s="21"/>
    </row>
    <row r="494" spans="1:10" x14ac:dyDescent="0.2">
      <c r="A494" s="158" t="s">
        <v>208</v>
      </c>
      <c r="B494" s="65">
        <v>45</v>
      </c>
      <c r="C494" s="66">
        <v>21</v>
      </c>
      <c r="D494" s="65">
        <v>151</v>
      </c>
      <c r="E494" s="66">
        <v>81</v>
      </c>
      <c r="F494" s="67"/>
      <c r="G494" s="65">
        <f t="shared" ref="G494:G502" si="84">B494-C494</f>
        <v>24</v>
      </c>
      <c r="H494" s="66">
        <f t="shared" ref="H494:H502" si="85">D494-E494</f>
        <v>70</v>
      </c>
      <c r="I494" s="20">
        <f t="shared" ref="I494:I502" si="86">IF(C494=0, "-", IF(G494/C494&lt;10, G494/C494, "&gt;999%"))</f>
        <v>1.1428571428571428</v>
      </c>
      <c r="J494" s="21">
        <f t="shared" ref="J494:J502" si="87">IF(E494=0, "-", IF(H494/E494&lt;10, H494/E494, "&gt;999%"))</f>
        <v>0.86419753086419748</v>
      </c>
    </row>
    <row r="495" spans="1:10" x14ac:dyDescent="0.2">
      <c r="A495" s="158" t="s">
        <v>390</v>
      </c>
      <c r="B495" s="65">
        <v>38</v>
      </c>
      <c r="C495" s="66">
        <v>0</v>
      </c>
      <c r="D495" s="65">
        <v>375</v>
      </c>
      <c r="E495" s="66">
        <v>0</v>
      </c>
      <c r="F495" s="67"/>
      <c r="G495" s="65">
        <f t="shared" si="84"/>
        <v>38</v>
      </c>
      <c r="H495" s="66">
        <f t="shared" si="85"/>
        <v>375</v>
      </c>
      <c r="I495" s="20" t="str">
        <f t="shared" si="86"/>
        <v>-</v>
      </c>
      <c r="J495" s="21" t="str">
        <f t="shared" si="87"/>
        <v>-</v>
      </c>
    </row>
    <row r="496" spans="1:10" x14ac:dyDescent="0.2">
      <c r="A496" s="158" t="s">
        <v>423</v>
      </c>
      <c r="B496" s="65">
        <v>38</v>
      </c>
      <c r="C496" s="66">
        <v>47</v>
      </c>
      <c r="D496" s="65">
        <v>282</v>
      </c>
      <c r="E496" s="66">
        <v>149</v>
      </c>
      <c r="F496" s="67"/>
      <c r="G496" s="65">
        <f t="shared" si="84"/>
        <v>-9</v>
      </c>
      <c r="H496" s="66">
        <f t="shared" si="85"/>
        <v>133</v>
      </c>
      <c r="I496" s="20">
        <f t="shared" si="86"/>
        <v>-0.19148936170212766</v>
      </c>
      <c r="J496" s="21">
        <f t="shared" si="87"/>
        <v>0.89261744966442957</v>
      </c>
    </row>
    <row r="497" spans="1:10" x14ac:dyDescent="0.2">
      <c r="A497" s="158" t="s">
        <v>460</v>
      </c>
      <c r="B497" s="65">
        <v>62</v>
      </c>
      <c r="C497" s="66">
        <v>77</v>
      </c>
      <c r="D497" s="65">
        <v>398</v>
      </c>
      <c r="E497" s="66">
        <v>250</v>
      </c>
      <c r="F497" s="67"/>
      <c r="G497" s="65">
        <f t="shared" si="84"/>
        <v>-15</v>
      </c>
      <c r="H497" s="66">
        <f t="shared" si="85"/>
        <v>148</v>
      </c>
      <c r="I497" s="20">
        <f t="shared" si="86"/>
        <v>-0.19480519480519481</v>
      </c>
      <c r="J497" s="21">
        <f t="shared" si="87"/>
        <v>0.59199999999999997</v>
      </c>
    </row>
    <row r="498" spans="1:10" x14ac:dyDescent="0.2">
      <c r="A498" s="158" t="s">
        <v>253</v>
      </c>
      <c r="B498" s="65">
        <v>30</v>
      </c>
      <c r="C498" s="66">
        <v>64</v>
      </c>
      <c r="D498" s="65">
        <v>236</v>
      </c>
      <c r="E498" s="66">
        <v>254</v>
      </c>
      <c r="F498" s="67"/>
      <c r="G498" s="65">
        <f t="shared" si="84"/>
        <v>-34</v>
      </c>
      <c r="H498" s="66">
        <f t="shared" si="85"/>
        <v>-18</v>
      </c>
      <c r="I498" s="20">
        <f t="shared" si="86"/>
        <v>-0.53125</v>
      </c>
      <c r="J498" s="21">
        <f t="shared" si="87"/>
        <v>-7.0866141732283464E-2</v>
      </c>
    </row>
    <row r="499" spans="1:10" x14ac:dyDescent="0.2">
      <c r="A499" s="158" t="s">
        <v>229</v>
      </c>
      <c r="B499" s="65">
        <v>0</v>
      </c>
      <c r="C499" s="66">
        <v>0</v>
      </c>
      <c r="D499" s="65">
        <v>0</v>
      </c>
      <c r="E499" s="66">
        <v>27</v>
      </c>
      <c r="F499" s="67"/>
      <c r="G499" s="65">
        <f t="shared" si="84"/>
        <v>0</v>
      </c>
      <c r="H499" s="66">
        <f t="shared" si="85"/>
        <v>-27</v>
      </c>
      <c r="I499" s="20" t="str">
        <f t="shared" si="86"/>
        <v>-</v>
      </c>
      <c r="J499" s="21">
        <f t="shared" si="87"/>
        <v>-1</v>
      </c>
    </row>
    <row r="500" spans="1:10" x14ac:dyDescent="0.2">
      <c r="A500" s="158" t="s">
        <v>230</v>
      </c>
      <c r="B500" s="65">
        <v>28</v>
      </c>
      <c r="C500" s="66">
        <v>0</v>
      </c>
      <c r="D500" s="65">
        <v>226</v>
      </c>
      <c r="E500" s="66">
        <v>0</v>
      </c>
      <c r="F500" s="67"/>
      <c r="G500" s="65">
        <f t="shared" si="84"/>
        <v>28</v>
      </c>
      <c r="H500" s="66">
        <f t="shared" si="85"/>
        <v>226</v>
      </c>
      <c r="I500" s="20" t="str">
        <f t="shared" si="86"/>
        <v>-</v>
      </c>
      <c r="J500" s="21" t="str">
        <f t="shared" si="87"/>
        <v>-</v>
      </c>
    </row>
    <row r="501" spans="1:10" x14ac:dyDescent="0.2">
      <c r="A501" s="158" t="s">
        <v>276</v>
      </c>
      <c r="B501" s="65">
        <v>18</v>
      </c>
      <c r="C501" s="66">
        <v>12</v>
      </c>
      <c r="D501" s="65">
        <v>101</v>
      </c>
      <c r="E501" s="66">
        <v>25</v>
      </c>
      <c r="F501" s="67"/>
      <c r="G501" s="65">
        <f t="shared" si="84"/>
        <v>6</v>
      </c>
      <c r="H501" s="66">
        <f t="shared" si="85"/>
        <v>76</v>
      </c>
      <c r="I501" s="20">
        <f t="shared" si="86"/>
        <v>0.5</v>
      </c>
      <c r="J501" s="21">
        <f t="shared" si="87"/>
        <v>3.04</v>
      </c>
    </row>
    <row r="502" spans="1:10" s="160" customFormat="1" x14ac:dyDescent="0.2">
      <c r="A502" s="178" t="s">
        <v>707</v>
      </c>
      <c r="B502" s="71">
        <v>259</v>
      </c>
      <c r="C502" s="72">
        <v>221</v>
      </c>
      <c r="D502" s="71">
        <v>1769</v>
      </c>
      <c r="E502" s="72">
        <v>786</v>
      </c>
      <c r="F502" s="73"/>
      <c r="G502" s="71">
        <f t="shared" si="84"/>
        <v>38</v>
      </c>
      <c r="H502" s="72">
        <f t="shared" si="85"/>
        <v>983</v>
      </c>
      <c r="I502" s="37">
        <f t="shared" si="86"/>
        <v>0.17194570135746606</v>
      </c>
      <c r="J502" s="38">
        <f t="shared" si="87"/>
        <v>1.2506361323155217</v>
      </c>
    </row>
    <row r="503" spans="1:10" x14ac:dyDescent="0.2">
      <c r="A503" s="177"/>
      <c r="B503" s="143"/>
      <c r="C503" s="144"/>
      <c r="D503" s="143"/>
      <c r="E503" s="144"/>
      <c r="F503" s="145"/>
      <c r="G503" s="143"/>
      <c r="H503" s="144"/>
      <c r="I503" s="151"/>
      <c r="J503" s="152"/>
    </row>
    <row r="504" spans="1:10" s="139" customFormat="1" x14ac:dyDescent="0.2">
      <c r="A504" s="159" t="s">
        <v>89</v>
      </c>
      <c r="B504" s="65"/>
      <c r="C504" s="66"/>
      <c r="D504" s="65"/>
      <c r="E504" s="66"/>
      <c r="F504" s="67"/>
      <c r="G504" s="65"/>
      <c r="H504" s="66"/>
      <c r="I504" s="20"/>
      <c r="J504" s="21"/>
    </row>
    <row r="505" spans="1:10" x14ac:dyDescent="0.2">
      <c r="A505" s="158" t="s">
        <v>424</v>
      </c>
      <c r="B505" s="65">
        <v>10</v>
      </c>
      <c r="C505" s="66">
        <v>9</v>
      </c>
      <c r="D505" s="65">
        <v>65</v>
      </c>
      <c r="E505" s="66">
        <v>27</v>
      </c>
      <c r="F505" s="67"/>
      <c r="G505" s="65">
        <f t="shared" ref="G505:G510" si="88">B505-C505</f>
        <v>1</v>
      </c>
      <c r="H505" s="66">
        <f t="shared" ref="H505:H510" si="89">D505-E505</f>
        <v>38</v>
      </c>
      <c r="I505" s="20">
        <f t="shared" ref="I505:I510" si="90">IF(C505=0, "-", IF(G505/C505&lt;10, G505/C505, "&gt;999%"))</f>
        <v>0.1111111111111111</v>
      </c>
      <c r="J505" s="21">
        <f t="shared" ref="J505:J510" si="91">IF(E505=0, "-", IF(H505/E505&lt;10, H505/E505, "&gt;999%"))</f>
        <v>1.4074074074074074</v>
      </c>
    </row>
    <row r="506" spans="1:10" x14ac:dyDescent="0.2">
      <c r="A506" s="158" t="s">
        <v>549</v>
      </c>
      <c r="B506" s="65">
        <v>39</v>
      </c>
      <c r="C506" s="66">
        <v>41</v>
      </c>
      <c r="D506" s="65">
        <v>256</v>
      </c>
      <c r="E506" s="66">
        <v>113</v>
      </c>
      <c r="F506" s="67"/>
      <c r="G506" s="65">
        <f t="shared" si="88"/>
        <v>-2</v>
      </c>
      <c r="H506" s="66">
        <f t="shared" si="89"/>
        <v>143</v>
      </c>
      <c r="I506" s="20">
        <f t="shared" si="90"/>
        <v>-4.878048780487805E-2</v>
      </c>
      <c r="J506" s="21">
        <f t="shared" si="91"/>
        <v>1.2654867256637168</v>
      </c>
    </row>
    <row r="507" spans="1:10" x14ac:dyDescent="0.2">
      <c r="A507" s="158" t="s">
        <v>461</v>
      </c>
      <c r="B507" s="65">
        <v>11</v>
      </c>
      <c r="C507" s="66">
        <v>16</v>
      </c>
      <c r="D507" s="65">
        <v>79</v>
      </c>
      <c r="E507" s="66">
        <v>44</v>
      </c>
      <c r="F507" s="67"/>
      <c r="G507" s="65">
        <f t="shared" si="88"/>
        <v>-5</v>
      </c>
      <c r="H507" s="66">
        <f t="shared" si="89"/>
        <v>35</v>
      </c>
      <c r="I507" s="20">
        <f t="shared" si="90"/>
        <v>-0.3125</v>
      </c>
      <c r="J507" s="21">
        <f t="shared" si="91"/>
        <v>0.79545454545454541</v>
      </c>
    </row>
    <row r="508" spans="1:10" x14ac:dyDescent="0.2">
      <c r="A508" s="158" t="s">
        <v>368</v>
      </c>
      <c r="B508" s="65">
        <v>0</v>
      </c>
      <c r="C508" s="66">
        <v>2</v>
      </c>
      <c r="D508" s="65">
        <v>0</v>
      </c>
      <c r="E508" s="66">
        <v>15</v>
      </c>
      <c r="F508" s="67"/>
      <c r="G508" s="65">
        <f t="shared" si="88"/>
        <v>-2</v>
      </c>
      <c r="H508" s="66">
        <f t="shared" si="89"/>
        <v>-15</v>
      </c>
      <c r="I508" s="20">
        <f t="shared" si="90"/>
        <v>-1</v>
      </c>
      <c r="J508" s="21">
        <f t="shared" si="91"/>
        <v>-1</v>
      </c>
    </row>
    <row r="509" spans="1:10" x14ac:dyDescent="0.2">
      <c r="A509" s="158" t="s">
        <v>391</v>
      </c>
      <c r="B509" s="65">
        <v>0</v>
      </c>
      <c r="C509" s="66">
        <v>0</v>
      </c>
      <c r="D509" s="65">
        <v>0</v>
      </c>
      <c r="E509" s="66">
        <v>8</v>
      </c>
      <c r="F509" s="67"/>
      <c r="G509" s="65">
        <f t="shared" si="88"/>
        <v>0</v>
      </c>
      <c r="H509" s="66">
        <f t="shared" si="89"/>
        <v>-8</v>
      </c>
      <c r="I509" s="20" t="str">
        <f t="shared" si="90"/>
        <v>-</v>
      </c>
      <c r="J509" s="21">
        <f t="shared" si="91"/>
        <v>-1</v>
      </c>
    </row>
    <row r="510" spans="1:10" s="160" customFormat="1" x14ac:dyDescent="0.2">
      <c r="A510" s="178" t="s">
        <v>708</v>
      </c>
      <c r="B510" s="71">
        <v>60</v>
      </c>
      <c r="C510" s="72">
        <v>68</v>
      </c>
      <c r="D510" s="71">
        <v>400</v>
      </c>
      <c r="E510" s="72">
        <v>207</v>
      </c>
      <c r="F510" s="73"/>
      <c r="G510" s="71">
        <f t="shared" si="88"/>
        <v>-8</v>
      </c>
      <c r="H510" s="72">
        <f t="shared" si="89"/>
        <v>193</v>
      </c>
      <c r="I510" s="37">
        <f t="shared" si="90"/>
        <v>-0.11764705882352941</v>
      </c>
      <c r="J510" s="38">
        <f t="shared" si="91"/>
        <v>0.93236714975845414</v>
      </c>
    </row>
    <row r="511" spans="1:10" x14ac:dyDescent="0.2">
      <c r="A511" s="177"/>
      <c r="B511" s="143"/>
      <c r="C511" s="144"/>
      <c r="D511" s="143"/>
      <c r="E511" s="144"/>
      <c r="F511" s="145"/>
      <c r="G511" s="143"/>
      <c r="H511" s="144"/>
      <c r="I511" s="151"/>
      <c r="J511" s="152"/>
    </row>
    <row r="512" spans="1:10" s="139" customFormat="1" x14ac:dyDescent="0.2">
      <c r="A512" s="159" t="s">
        <v>90</v>
      </c>
      <c r="B512" s="65"/>
      <c r="C512" s="66"/>
      <c r="D512" s="65"/>
      <c r="E512" s="66"/>
      <c r="F512" s="67"/>
      <c r="G512" s="65"/>
      <c r="H512" s="66"/>
      <c r="I512" s="20"/>
      <c r="J512" s="21"/>
    </row>
    <row r="513" spans="1:10" x14ac:dyDescent="0.2">
      <c r="A513" s="158" t="s">
        <v>323</v>
      </c>
      <c r="B513" s="65">
        <v>0</v>
      </c>
      <c r="C513" s="66">
        <v>1</v>
      </c>
      <c r="D513" s="65">
        <v>27</v>
      </c>
      <c r="E513" s="66">
        <v>22</v>
      </c>
      <c r="F513" s="67"/>
      <c r="G513" s="65">
        <f t="shared" ref="G513:G521" si="92">B513-C513</f>
        <v>-1</v>
      </c>
      <c r="H513" s="66">
        <f t="shared" ref="H513:H521" si="93">D513-E513</f>
        <v>5</v>
      </c>
      <c r="I513" s="20">
        <f t="shared" ref="I513:I521" si="94">IF(C513=0, "-", IF(G513/C513&lt;10, G513/C513, "&gt;999%"))</f>
        <v>-1</v>
      </c>
      <c r="J513" s="21">
        <f t="shared" ref="J513:J521" si="95">IF(E513=0, "-", IF(H513/E513&lt;10, H513/E513, "&gt;999%"))</f>
        <v>0.22727272727272727</v>
      </c>
    </row>
    <row r="514" spans="1:10" x14ac:dyDescent="0.2">
      <c r="A514" s="158" t="s">
        <v>425</v>
      </c>
      <c r="B514" s="65">
        <v>210</v>
      </c>
      <c r="C514" s="66">
        <v>366</v>
      </c>
      <c r="D514" s="65">
        <v>1814</v>
      </c>
      <c r="E514" s="66">
        <v>1239</v>
      </c>
      <c r="F514" s="67"/>
      <c r="G514" s="65">
        <f t="shared" si="92"/>
        <v>-156</v>
      </c>
      <c r="H514" s="66">
        <f t="shared" si="93"/>
        <v>575</v>
      </c>
      <c r="I514" s="20">
        <f t="shared" si="94"/>
        <v>-0.42622950819672129</v>
      </c>
      <c r="J514" s="21">
        <f t="shared" si="95"/>
        <v>0.46408393866020986</v>
      </c>
    </row>
    <row r="515" spans="1:10" x14ac:dyDescent="0.2">
      <c r="A515" s="158" t="s">
        <v>231</v>
      </c>
      <c r="B515" s="65">
        <v>139</v>
      </c>
      <c r="C515" s="66">
        <v>86</v>
      </c>
      <c r="D515" s="65">
        <v>493</v>
      </c>
      <c r="E515" s="66">
        <v>270</v>
      </c>
      <c r="F515" s="67"/>
      <c r="G515" s="65">
        <f t="shared" si="92"/>
        <v>53</v>
      </c>
      <c r="H515" s="66">
        <f t="shared" si="93"/>
        <v>223</v>
      </c>
      <c r="I515" s="20">
        <f t="shared" si="94"/>
        <v>0.61627906976744184</v>
      </c>
      <c r="J515" s="21">
        <f t="shared" si="95"/>
        <v>0.82592592592592595</v>
      </c>
    </row>
    <row r="516" spans="1:10" x14ac:dyDescent="0.2">
      <c r="A516" s="158" t="s">
        <v>254</v>
      </c>
      <c r="B516" s="65">
        <v>0</v>
      </c>
      <c r="C516" s="66">
        <v>4</v>
      </c>
      <c r="D516" s="65">
        <v>0</v>
      </c>
      <c r="E516" s="66">
        <v>36</v>
      </c>
      <c r="F516" s="67"/>
      <c r="G516" s="65">
        <f t="shared" si="92"/>
        <v>-4</v>
      </c>
      <c r="H516" s="66">
        <f t="shared" si="93"/>
        <v>-36</v>
      </c>
      <c r="I516" s="20">
        <f t="shared" si="94"/>
        <v>-1</v>
      </c>
      <c r="J516" s="21">
        <f t="shared" si="95"/>
        <v>-1</v>
      </c>
    </row>
    <row r="517" spans="1:10" x14ac:dyDescent="0.2">
      <c r="A517" s="158" t="s">
        <v>255</v>
      </c>
      <c r="B517" s="65">
        <v>1</v>
      </c>
      <c r="C517" s="66">
        <v>27</v>
      </c>
      <c r="D517" s="65">
        <v>38</v>
      </c>
      <c r="E517" s="66">
        <v>72</v>
      </c>
      <c r="F517" s="67"/>
      <c r="G517" s="65">
        <f t="shared" si="92"/>
        <v>-26</v>
      </c>
      <c r="H517" s="66">
        <f t="shared" si="93"/>
        <v>-34</v>
      </c>
      <c r="I517" s="20">
        <f t="shared" si="94"/>
        <v>-0.96296296296296291</v>
      </c>
      <c r="J517" s="21">
        <f t="shared" si="95"/>
        <v>-0.47222222222222221</v>
      </c>
    </row>
    <row r="518" spans="1:10" x14ac:dyDescent="0.2">
      <c r="A518" s="158" t="s">
        <v>462</v>
      </c>
      <c r="B518" s="65">
        <v>76</v>
      </c>
      <c r="C518" s="66">
        <v>156</v>
      </c>
      <c r="D518" s="65">
        <v>970</v>
      </c>
      <c r="E518" s="66">
        <v>574</v>
      </c>
      <c r="F518" s="67"/>
      <c r="G518" s="65">
        <f t="shared" si="92"/>
        <v>-80</v>
      </c>
      <c r="H518" s="66">
        <f t="shared" si="93"/>
        <v>396</v>
      </c>
      <c r="I518" s="20">
        <f t="shared" si="94"/>
        <v>-0.51282051282051277</v>
      </c>
      <c r="J518" s="21">
        <f t="shared" si="95"/>
        <v>0.68989547038327526</v>
      </c>
    </row>
    <row r="519" spans="1:10" x14ac:dyDescent="0.2">
      <c r="A519" s="158" t="s">
        <v>232</v>
      </c>
      <c r="B519" s="65">
        <v>26</v>
      </c>
      <c r="C519" s="66">
        <v>16</v>
      </c>
      <c r="D519" s="65">
        <v>143</v>
      </c>
      <c r="E519" s="66">
        <v>101</v>
      </c>
      <c r="F519" s="67"/>
      <c r="G519" s="65">
        <f t="shared" si="92"/>
        <v>10</v>
      </c>
      <c r="H519" s="66">
        <f t="shared" si="93"/>
        <v>42</v>
      </c>
      <c r="I519" s="20">
        <f t="shared" si="94"/>
        <v>0.625</v>
      </c>
      <c r="J519" s="21">
        <f t="shared" si="95"/>
        <v>0.41584158415841582</v>
      </c>
    </row>
    <row r="520" spans="1:10" x14ac:dyDescent="0.2">
      <c r="A520" s="158" t="s">
        <v>392</v>
      </c>
      <c r="B520" s="65">
        <v>304</v>
      </c>
      <c r="C520" s="66">
        <v>235</v>
      </c>
      <c r="D520" s="65">
        <v>1011</v>
      </c>
      <c r="E520" s="66">
        <v>731</v>
      </c>
      <c r="F520" s="67"/>
      <c r="G520" s="65">
        <f t="shared" si="92"/>
        <v>69</v>
      </c>
      <c r="H520" s="66">
        <f t="shared" si="93"/>
        <v>280</v>
      </c>
      <c r="I520" s="20">
        <f t="shared" si="94"/>
        <v>0.29361702127659572</v>
      </c>
      <c r="J520" s="21">
        <f t="shared" si="95"/>
        <v>0.38303693570451436</v>
      </c>
    </row>
    <row r="521" spans="1:10" s="160" customFormat="1" x14ac:dyDescent="0.2">
      <c r="A521" s="178" t="s">
        <v>709</v>
      </c>
      <c r="B521" s="71">
        <v>756</v>
      </c>
      <c r="C521" s="72">
        <v>891</v>
      </c>
      <c r="D521" s="71">
        <v>4496</v>
      </c>
      <c r="E521" s="72">
        <v>3045</v>
      </c>
      <c r="F521" s="73"/>
      <c r="G521" s="71">
        <f t="shared" si="92"/>
        <v>-135</v>
      </c>
      <c r="H521" s="72">
        <f t="shared" si="93"/>
        <v>1451</v>
      </c>
      <c r="I521" s="37">
        <f t="shared" si="94"/>
        <v>-0.15151515151515152</v>
      </c>
      <c r="J521" s="38">
        <f t="shared" si="95"/>
        <v>0.47651888341543513</v>
      </c>
    </row>
    <row r="522" spans="1:10" x14ac:dyDescent="0.2">
      <c r="A522" s="177"/>
      <c r="B522" s="143"/>
      <c r="C522" s="144"/>
      <c r="D522" s="143"/>
      <c r="E522" s="144"/>
      <c r="F522" s="145"/>
      <c r="G522" s="143"/>
      <c r="H522" s="144"/>
      <c r="I522" s="151"/>
      <c r="J522" s="152"/>
    </row>
    <row r="523" spans="1:10" s="139" customFormat="1" x14ac:dyDescent="0.2">
      <c r="A523" s="159" t="s">
        <v>91</v>
      </c>
      <c r="B523" s="65"/>
      <c r="C523" s="66"/>
      <c r="D523" s="65"/>
      <c r="E523" s="66"/>
      <c r="F523" s="67"/>
      <c r="G523" s="65"/>
      <c r="H523" s="66"/>
      <c r="I523" s="20"/>
      <c r="J523" s="21"/>
    </row>
    <row r="524" spans="1:10" x14ac:dyDescent="0.2">
      <c r="A524" s="158" t="s">
        <v>209</v>
      </c>
      <c r="B524" s="65">
        <v>83</v>
      </c>
      <c r="C524" s="66">
        <v>97</v>
      </c>
      <c r="D524" s="65">
        <v>597</v>
      </c>
      <c r="E524" s="66">
        <v>518</v>
      </c>
      <c r="F524" s="67"/>
      <c r="G524" s="65">
        <f t="shared" ref="G524:G530" si="96">B524-C524</f>
        <v>-14</v>
      </c>
      <c r="H524" s="66">
        <f t="shared" ref="H524:H530" si="97">D524-E524</f>
        <v>79</v>
      </c>
      <c r="I524" s="20">
        <f t="shared" ref="I524:I530" si="98">IF(C524=0, "-", IF(G524/C524&lt;10, G524/C524, "&gt;999%"))</f>
        <v>-0.14432989690721648</v>
      </c>
      <c r="J524" s="21">
        <f t="shared" ref="J524:J530" si="99">IF(E524=0, "-", IF(H524/E524&lt;10, H524/E524, "&gt;999%"))</f>
        <v>0.15250965250965251</v>
      </c>
    </row>
    <row r="525" spans="1:10" x14ac:dyDescent="0.2">
      <c r="A525" s="158" t="s">
        <v>369</v>
      </c>
      <c r="B525" s="65">
        <v>48</v>
      </c>
      <c r="C525" s="66">
        <v>11</v>
      </c>
      <c r="D525" s="65">
        <v>178</v>
      </c>
      <c r="E525" s="66">
        <v>35</v>
      </c>
      <c r="F525" s="67"/>
      <c r="G525" s="65">
        <f t="shared" si="96"/>
        <v>37</v>
      </c>
      <c r="H525" s="66">
        <f t="shared" si="97"/>
        <v>143</v>
      </c>
      <c r="I525" s="20">
        <f t="shared" si="98"/>
        <v>3.3636363636363638</v>
      </c>
      <c r="J525" s="21">
        <f t="shared" si="99"/>
        <v>4.0857142857142854</v>
      </c>
    </row>
    <row r="526" spans="1:10" x14ac:dyDescent="0.2">
      <c r="A526" s="158" t="s">
        <v>370</v>
      </c>
      <c r="B526" s="65">
        <v>70</v>
      </c>
      <c r="C526" s="66">
        <v>10</v>
      </c>
      <c r="D526" s="65">
        <v>173</v>
      </c>
      <c r="E526" s="66">
        <v>128</v>
      </c>
      <c r="F526" s="67"/>
      <c r="G526" s="65">
        <f t="shared" si="96"/>
        <v>60</v>
      </c>
      <c r="H526" s="66">
        <f t="shared" si="97"/>
        <v>45</v>
      </c>
      <c r="I526" s="20">
        <f t="shared" si="98"/>
        <v>6</v>
      </c>
      <c r="J526" s="21">
        <f t="shared" si="99"/>
        <v>0.3515625</v>
      </c>
    </row>
    <row r="527" spans="1:10" x14ac:dyDescent="0.2">
      <c r="A527" s="158" t="s">
        <v>393</v>
      </c>
      <c r="B527" s="65">
        <v>5</v>
      </c>
      <c r="C527" s="66">
        <v>20</v>
      </c>
      <c r="D527" s="65">
        <v>47</v>
      </c>
      <c r="E527" s="66">
        <v>66</v>
      </c>
      <c r="F527" s="67"/>
      <c r="G527" s="65">
        <f t="shared" si="96"/>
        <v>-15</v>
      </c>
      <c r="H527" s="66">
        <f t="shared" si="97"/>
        <v>-19</v>
      </c>
      <c r="I527" s="20">
        <f t="shared" si="98"/>
        <v>-0.75</v>
      </c>
      <c r="J527" s="21">
        <f t="shared" si="99"/>
        <v>-0.2878787878787879</v>
      </c>
    </row>
    <row r="528" spans="1:10" x14ac:dyDescent="0.2">
      <c r="A528" s="158" t="s">
        <v>210</v>
      </c>
      <c r="B528" s="65">
        <v>96</v>
      </c>
      <c r="C528" s="66">
        <v>95</v>
      </c>
      <c r="D528" s="65">
        <v>598</v>
      </c>
      <c r="E528" s="66">
        <v>487</v>
      </c>
      <c r="F528" s="67"/>
      <c r="G528" s="65">
        <f t="shared" si="96"/>
        <v>1</v>
      </c>
      <c r="H528" s="66">
        <f t="shared" si="97"/>
        <v>111</v>
      </c>
      <c r="I528" s="20">
        <f t="shared" si="98"/>
        <v>1.0526315789473684E-2</v>
      </c>
      <c r="J528" s="21">
        <f t="shared" si="99"/>
        <v>0.22792607802874743</v>
      </c>
    </row>
    <row r="529" spans="1:10" x14ac:dyDescent="0.2">
      <c r="A529" s="158" t="s">
        <v>394</v>
      </c>
      <c r="B529" s="65">
        <v>69</v>
      </c>
      <c r="C529" s="66">
        <v>82</v>
      </c>
      <c r="D529" s="65">
        <v>368</v>
      </c>
      <c r="E529" s="66">
        <v>380</v>
      </c>
      <c r="F529" s="67"/>
      <c r="G529" s="65">
        <f t="shared" si="96"/>
        <v>-13</v>
      </c>
      <c r="H529" s="66">
        <f t="shared" si="97"/>
        <v>-12</v>
      </c>
      <c r="I529" s="20">
        <f t="shared" si="98"/>
        <v>-0.15853658536585366</v>
      </c>
      <c r="J529" s="21">
        <f t="shared" si="99"/>
        <v>-3.1578947368421054E-2</v>
      </c>
    </row>
    <row r="530" spans="1:10" s="160" customFormat="1" x14ac:dyDescent="0.2">
      <c r="A530" s="178" t="s">
        <v>710</v>
      </c>
      <c r="B530" s="71">
        <v>371</v>
      </c>
      <c r="C530" s="72">
        <v>315</v>
      </c>
      <c r="D530" s="71">
        <v>1961</v>
      </c>
      <c r="E530" s="72">
        <v>1614</v>
      </c>
      <c r="F530" s="73"/>
      <c r="G530" s="71">
        <f t="shared" si="96"/>
        <v>56</v>
      </c>
      <c r="H530" s="72">
        <f t="shared" si="97"/>
        <v>347</v>
      </c>
      <c r="I530" s="37">
        <f t="shared" si="98"/>
        <v>0.17777777777777778</v>
      </c>
      <c r="J530" s="38">
        <f t="shared" si="99"/>
        <v>0.21499380421313508</v>
      </c>
    </row>
    <row r="531" spans="1:10" x14ac:dyDescent="0.2">
      <c r="A531" s="177"/>
      <c r="B531" s="143"/>
      <c r="C531" s="144"/>
      <c r="D531" s="143"/>
      <c r="E531" s="144"/>
      <c r="F531" s="145"/>
      <c r="G531" s="143"/>
      <c r="H531" s="144"/>
      <c r="I531" s="151"/>
      <c r="J531" s="152"/>
    </row>
    <row r="532" spans="1:10" s="139" customFormat="1" x14ac:dyDescent="0.2">
      <c r="A532" s="159" t="s">
        <v>92</v>
      </c>
      <c r="B532" s="65"/>
      <c r="C532" s="66"/>
      <c r="D532" s="65"/>
      <c r="E532" s="66"/>
      <c r="F532" s="67"/>
      <c r="G532" s="65"/>
      <c r="H532" s="66"/>
      <c r="I532" s="20"/>
      <c r="J532" s="21"/>
    </row>
    <row r="533" spans="1:10" x14ac:dyDescent="0.2">
      <c r="A533" s="158" t="s">
        <v>324</v>
      </c>
      <c r="B533" s="65">
        <v>1</v>
      </c>
      <c r="C533" s="66">
        <v>10</v>
      </c>
      <c r="D533" s="65">
        <v>47</v>
      </c>
      <c r="E533" s="66">
        <v>50</v>
      </c>
      <c r="F533" s="67"/>
      <c r="G533" s="65">
        <f t="shared" ref="G533:G557" si="100">B533-C533</f>
        <v>-9</v>
      </c>
      <c r="H533" s="66">
        <f t="shared" ref="H533:H557" si="101">D533-E533</f>
        <v>-3</v>
      </c>
      <c r="I533" s="20">
        <f t="shared" ref="I533:I557" si="102">IF(C533=0, "-", IF(G533/C533&lt;10, G533/C533, "&gt;999%"))</f>
        <v>-0.9</v>
      </c>
      <c r="J533" s="21">
        <f t="shared" ref="J533:J557" si="103">IF(E533=0, "-", IF(H533/E533&lt;10, H533/E533, "&gt;999%"))</f>
        <v>-0.06</v>
      </c>
    </row>
    <row r="534" spans="1:10" x14ac:dyDescent="0.2">
      <c r="A534" s="158" t="s">
        <v>256</v>
      </c>
      <c r="B534" s="65">
        <v>272</v>
      </c>
      <c r="C534" s="66">
        <v>267</v>
      </c>
      <c r="D534" s="65">
        <v>1603</v>
      </c>
      <c r="E534" s="66">
        <v>1682</v>
      </c>
      <c r="F534" s="67"/>
      <c r="G534" s="65">
        <f t="shared" si="100"/>
        <v>5</v>
      </c>
      <c r="H534" s="66">
        <f t="shared" si="101"/>
        <v>-79</v>
      </c>
      <c r="I534" s="20">
        <f t="shared" si="102"/>
        <v>1.8726591760299626E-2</v>
      </c>
      <c r="J534" s="21">
        <f t="shared" si="103"/>
        <v>-4.6967895362663499E-2</v>
      </c>
    </row>
    <row r="535" spans="1:10" x14ac:dyDescent="0.2">
      <c r="A535" s="158" t="s">
        <v>395</v>
      </c>
      <c r="B535" s="65">
        <v>125</v>
      </c>
      <c r="C535" s="66">
        <v>267</v>
      </c>
      <c r="D535" s="65">
        <v>1077</v>
      </c>
      <c r="E535" s="66">
        <v>1076</v>
      </c>
      <c r="F535" s="67"/>
      <c r="G535" s="65">
        <f t="shared" si="100"/>
        <v>-142</v>
      </c>
      <c r="H535" s="66">
        <f t="shared" si="101"/>
        <v>1</v>
      </c>
      <c r="I535" s="20">
        <f t="shared" si="102"/>
        <v>-0.53183520599250933</v>
      </c>
      <c r="J535" s="21">
        <f t="shared" si="103"/>
        <v>9.2936802973977691E-4</v>
      </c>
    </row>
    <row r="536" spans="1:10" x14ac:dyDescent="0.2">
      <c r="A536" s="158" t="s">
        <v>508</v>
      </c>
      <c r="B536" s="65">
        <v>1</v>
      </c>
      <c r="C536" s="66">
        <v>3</v>
      </c>
      <c r="D536" s="65">
        <v>13</v>
      </c>
      <c r="E536" s="66">
        <v>20</v>
      </c>
      <c r="F536" s="67"/>
      <c r="G536" s="65">
        <f t="shared" si="100"/>
        <v>-2</v>
      </c>
      <c r="H536" s="66">
        <f t="shared" si="101"/>
        <v>-7</v>
      </c>
      <c r="I536" s="20">
        <f t="shared" si="102"/>
        <v>-0.66666666666666663</v>
      </c>
      <c r="J536" s="21">
        <f t="shared" si="103"/>
        <v>-0.35</v>
      </c>
    </row>
    <row r="537" spans="1:10" x14ac:dyDescent="0.2">
      <c r="A537" s="158" t="s">
        <v>233</v>
      </c>
      <c r="B537" s="65">
        <v>392</v>
      </c>
      <c r="C537" s="66">
        <v>604</v>
      </c>
      <c r="D537" s="65">
        <v>2823</v>
      </c>
      <c r="E537" s="66">
        <v>2927</v>
      </c>
      <c r="F537" s="67"/>
      <c r="G537" s="65">
        <f t="shared" si="100"/>
        <v>-212</v>
      </c>
      <c r="H537" s="66">
        <f t="shared" si="101"/>
        <v>-104</v>
      </c>
      <c r="I537" s="20">
        <f t="shared" si="102"/>
        <v>-0.35099337748344372</v>
      </c>
      <c r="J537" s="21">
        <f t="shared" si="103"/>
        <v>-3.5531260676460542E-2</v>
      </c>
    </row>
    <row r="538" spans="1:10" x14ac:dyDescent="0.2">
      <c r="A538" s="158" t="s">
        <v>463</v>
      </c>
      <c r="B538" s="65">
        <v>116</v>
      </c>
      <c r="C538" s="66">
        <v>51</v>
      </c>
      <c r="D538" s="65">
        <v>344</v>
      </c>
      <c r="E538" s="66">
        <v>209</v>
      </c>
      <c r="F538" s="67"/>
      <c r="G538" s="65">
        <f t="shared" si="100"/>
        <v>65</v>
      </c>
      <c r="H538" s="66">
        <f t="shared" si="101"/>
        <v>135</v>
      </c>
      <c r="I538" s="20">
        <f t="shared" si="102"/>
        <v>1.2745098039215685</v>
      </c>
      <c r="J538" s="21">
        <f t="shared" si="103"/>
        <v>0.64593301435406703</v>
      </c>
    </row>
    <row r="539" spans="1:10" x14ac:dyDescent="0.2">
      <c r="A539" s="158" t="s">
        <v>313</v>
      </c>
      <c r="B539" s="65">
        <v>1</v>
      </c>
      <c r="C539" s="66">
        <v>8</v>
      </c>
      <c r="D539" s="65">
        <v>35</v>
      </c>
      <c r="E539" s="66">
        <v>33</v>
      </c>
      <c r="F539" s="67"/>
      <c r="G539" s="65">
        <f t="shared" si="100"/>
        <v>-7</v>
      </c>
      <c r="H539" s="66">
        <f t="shared" si="101"/>
        <v>2</v>
      </c>
      <c r="I539" s="20">
        <f t="shared" si="102"/>
        <v>-0.875</v>
      </c>
      <c r="J539" s="21">
        <f t="shared" si="103"/>
        <v>6.0606060606060608E-2</v>
      </c>
    </row>
    <row r="540" spans="1:10" x14ac:dyDescent="0.2">
      <c r="A540" s="158" t="s">
        <v>506</v>
      </c>
      <c r="B540" s="65">
        <v>6</v>
      </c>
      <c r="C540" s="66">
        <v>20</v>
      </c>
      <c r="D540" s="65">
        <v>103</v>
      </c>
      <c r="E540" s="66">
        <v>175</v>
      </c>
      <c r="F540" s="67"/>
      <c r="G540" s="65">
        <f t="shared" si="100"/>
        <v>-14</v>
      </c>
      <c r="H540" s="66">
        <f t="shared" si="101"/>
        <v>-72</v>
      </c>
      <c r="I540" s="20">
        <f t="shared" si="102"/>
        <v>-0.7</v>
      </c>
      <c r="J540" s="21">
        <f t="shared" si="103"/>
        <v>-0.41142857142857142</v>
      </c>
    </row>
    <row r="541" spans="1:10" x14ac:dyDescent="0.2">
      <c r="A541" s="158" t="s">
        <v>521</v>
      </c>
      <c r="B541" s="65">
        <v>279</v>
      </c>
      <c r="C541" s="66">
        <v>264</v>
      </c>
      <c r="D541" s="65">
        <v>1306</v>
      </c>
      <c r="E541" s="66">
        <v>847</v>
      </c>
      <c r="F541" s="67"/>
      <c r="G541" s="65">
        <f t="shared" si="100"/>
        <v>15</v>
      </c>
      <c r="H541" s="66">
        <f t="shared" si="101"/>
        <v>459</v>
      </c>
      <c r="I541" s="20">
        <f t="shared" si="102"/>
        <v>5.6818181818181816E-2</v>
      </c>
      <c r="J541" s="21">
        <f t="shared" si="103"/>
        <v>0.54191263282172375</v>
      </c>
    </row>
    <row r="542" spans="1:10" x14ac:dyDescent="0.2">
      <c r="A542" s="158" t="s">
        <v>531</v>
      </c>
      <c r="B542" s="65">
        <v>287</v>
      </c>
      <c r="C542" s="66">
        <v>326</v>
      </c>
      <c r="D542" s="65">
        <v>1211</v>
      </c>
      <c r="E542" s="66">
        <v>926</v>
      </c>
      <c r="F542" s="67"/>
      <c r="G542" s="65">
        <f t="shared" si="100"/>
        <v>-39</v>
      </c>
      <c r="H542" s="66">
        <f t="shared" si="101"/>
        <v>285</v>
      </c>
      <c r="I542" s="20">
        <f t="shared" si="102"/>
        <v>-0.1196319018404908</v>
      </c>
      <c r="J542" s="21">
        <f t="shared" si="103"/>
        <v>0.3077753779697624</v>
      </c>
    </row>
    <row r="543" spans="1:10" x14ac:dyDescent="0.2">
      <c r="A543" s="158" t="s">
        <v>550</v>
      </c>
      <c r="B543" s="65">
        <v>1024</v>
      </c>
      <c r="C543" s="66">
        <v>945</v>
      </c>
      <c r="D543" s="65">
        <v>4281</v>
      </c>
      <c r="E543" s="66">
        <v>3260</v>
      </c>
      <c r="F543" s="67"/>
      <c r="G543" s="65">
        <f t="shared" si="100"/>
        <v>79</v>
      </c>
      <c r="H543" s="66">
        <f t="shared" si="101"/>
        <v>1021</v>
      </c>
      <c r="I543" s="20">
        <f t="shared" si="102"/>
        <v>8.3597883597883602E-2</v>
      </c>
      <c r="J543" s="21">
        <f t="shared" si="103"/>
        <v>0.31319018404907978</v>
      </c>
    </row>
    <row r="544" spans="1:10" x14ac:dyDescent="0.2">
      <c r="A544" s="158" t="s">
        <v>464</v>
      </c>
      <c r="B544" s="65">
        <v>605</v>
      </c>
      <c r="C544" s="66">
        <v>357</v>
      </c>
      <c r="D544" s="65">
        <v>992</v>
      </c>
      <c r="E544" s="66">
        <v>1588</v>
      </c>
      <c r="F544" s="67"/>
      <c r="G544" s="65">
        <f t="shared" si="100"/>
        <v>248</v>
      </c>
      <c r="H544" s="66">
        <f t="shared" si="101"/>
        <v>-596</v>
      </c>
      <c r="I544" s="20">
        <f t="shared" si="102"/>
        <v>0.69467787114845936</v>
      </c>
      <c r="J544" s="21">
        <f t="shared" si="103"/>
        <v>-0.37531486146095716</v>
      </c>
    </row>
    <row r="545" spans="1:10" x14ac:dyDescent="0.2">
      <c r="A545" s="158" t="s">
        <v>551</v>
      </c>
      <c r="B545" s="65">
        <v>154</v>
      </c>
      <c r="C545" s="66">
        <v>231</v>
      </c>
      <c r="D545" s="65">
        <v>878</v>
      </c>
      <c r="E545" s="66">
        <v>792</v>
      </c>
      <c r="F545" s="67"/>
      <c r="G545" s="65">
        <f t="shared" si="100"/>
        <v>-77</v>
      </c>
      <c r="H545" s="66">
        <f t="shared" si="101"/>
        <v>86</v>
      </c>
      <c r="I545" s="20">
        <f t="shared" si="102"/>
        <v>-0.33333333333333331</v>
      </c>
      <c r="J545" s="21">
        <f t="shared" si="103"/>
        <v>0.10858585858585859</v>
      </c>
    </row>
    <row r="546" spans="1:10" x14ac:dyDescent="0.2">
      <c r="A546" s="158" t="s">
        <v>488</v>
      </c>
      <c r="B546" s="65">
        <v>207</v>
      </c>
      <c r="C546" s="66">
        <v>309</v>
      </c>
      <c r="D546" s="65">
        <v>2415</v>
      </c>
      <c r="E546" s="66">
        <v>1422</v>
      </c>
      <c r="F546" s="67"/>
      <c r="G546" s="65">
        <f t="shared" si="100"/>
        <v>-102</v>
      </c>
      <c r="H546" s="66">
        <f t="shared" si="101"/>
        <v>993</v>
      </c>
      <c r="I546" s="20">
        <f t="shared" si="102"/>
        <v>-0.3300970873786408</v>
      </c>
      <c r="J546" s="21">
        <f t="shared" si="103"/>
        <v>0.69831223628691985</v>
      </c>
    </row>
    <row r="547" spans="1:10" x14ac:dyDescent="0.2">
      <c r="A547" s="158" t="s">
        <v>287</v>
      </c>
      <c r="B547" s="65">
        <v>0</v>
      </c>
      <c r="C547" s="66">
        <v>0</v>
      </c>
      <c r="D547" s="65">
        <v>7</v>
      </c>
      <c r="E547" s="66">
        <v>0</v>
      </c>
      <c r="F547" s="67"/>
      <c r="G547" s="65">
        <f t="shared" si="100"/>
        <v>0</v>
      </c>
      <c r="H547" s="66">
        <f t="shared" si="101"/>
        <v>7</v>
      </c>
      <c r="I547" s="20" t="str">
        <f t="shared" si="102"/>
        <v>-</v>
      </c>
      <c r="J547" s="21" t="str">
        <f t="shared" si="103"/>
        <v>-</v>
      </c>
    </row>
    <row r="548" spans="1:10" x14ac:dyDescent="0.2">
      <c r="A548" s="158" t="s">
        <v>465</v>
      </c>
      <c r="B548" s="65">
        <v>441</v>
      </c>
      <c r="C548" s="66">
        <v>460</v>
      </c>
      <c r="D548" s="65">
        <v>1968</v>
      </c>
      <c r="E548" s="66">
        <v>1700</v>
      </c>
      <c r="F548" s="67"/>
      <c r="G548" s="65">
        <f t="shared" si="100"/>
        <v>-19</v>
      </c>
      <c r="H548" s="66">
        <f t="shared" si="101"/>
        <v>268</v>
      </c>
      <c r="I548" s="20">
        <f t="shared" si="102"/>
        <v>-4.1304347826086954E-2</v>
      </c>
      <c r="J548" s="21">
        <f t="shared" si="103"/>
        <v>0.15764705882352942</v>
      </c>
    </row>
    <row r="549" spans="1:10" x14ac:dyDescent="0.2">
      <c r="A549" s="158" t="s">
        <v>234</v>
      </c>
      <c r="B549" s="65">
        <v>3</v>
      </c>
      <c r="C549" s="66">
        <v>3</v>
      </c>
      <c r="D549" s="65">
        <v>12</v>
      </c>
      <c r="E549" s="66">
        <v>16</v>
      </c>
      <c r="F549" s="67"/>
      <c r="G549" s="65">
        <f t="shared" si="100"/>
        <v>0</v>
      </c>
      <c r="H549" s="66">
        <f t="shared" si="101"/>
        <v>-4</v>
      </c>
      <c r="I549" s="20">
        <f t="shared" si="102"/>
        <v>0</v>
      </c>
      <c r="J549" s="21">
        <f t="shared" si="103"/>
        <v>-0.25</v>
      </c>
    </row>
    <row r="550" spans="1:10" x14ac:dyDescent="0.2">
      <c r="A550" s="158" t="s">
        <v>211</v>
      </c>
      <c r="B550" s="65">
        <v>0</v>
      </c>
      <c r="C550" s="66">
        <v>1</v>
      </c>
      <c r="D550" s="65">
        <v>1</v>
      </c>
      <c r="E550" s="66">
        <v>14</v>
      </c>
      <c r="F550" s="67"/>
      <c r="G550" s="65">
        <f t="shared" si="100"/>
        <v>-1</v>
      </c>
      <c r="H550" s="66">
        <f t="shared" si="101"/>
        <v>-13</v>
      </c>
      <c r="I550" s="20">
        <f t="shared" si="102"/>
        <v>-1</v>
      </c>
      <c r="J550" s="21">
        <f t="shared" si="103"/>
        <v>-0.9285714285714286</v>
      </c>
    </row>
    <row r="551" spans="1:10" x14ac:dyDescent="0.2">
      <c r="A551" s="158" t="s">
        <v>235</v>
      </c>
      <c r="B551" s="65">
        <v>3</v>
      </c>
      <c r="C551" s="66">
        <v>3</v>
      </c>
      <c r="D551" s="65">
        <v>15</v>
      </c>
      <c r="E551" s="66">
        <v>29</v>
      </c>
      <c r="F551" s="67"/>
      <c r="G551" s="65">
        <f t="shared" si="100"/>
        <v>0</v>
      </c>
      <c r="H551" s="66">
        <f t="shared" si="101"/>
        <v>-14</v>
      </c>
      <c r="I551" s="20">
        <f t="shared" si="102"/>
        <v>0</v>
      </c>
      <c r="J551" s="21">
        <f t="shared" si="103"/>
        <v>-0.48275862068965519</v>
      </c>
    </row>
    <row r="552" spans="1:10" x14ac:dyDescent="0.2">
      <c r="A552" s="158" t="s">
        <v>426</v>
      </c>
      <c r="B552" s="65">
        <v>566</v>
      </c>
      <c r="C552" s="66">
        <v>674</v>
      </c>
      <c r="D552" s="65">
        <v>4351</v>
      </c>
      <c r="E552" s="66">
        <v>4040</v>
      </c>
      <c r="F552" s="67"/>
      <c r="G552" s="65">
        <f t="shared" si="100"/>
        <v>-108</v>
      </c>
      <c r="H552" s="66">
        <f t="shared" si="101"/>
        <v>311</v>
      </c>
      <c r="I552" s="20">
        <f t="shared" si="102"/>
        <v>-0.16023738872403562</v>
      </c>
      <c r="J552" s="21">
        <f t="shared" si="103"/>
        <v>7.6980198019801979E-2</v>
      </c>
    </row>
    <row r="553" spans="1:10" x14ac:dyDescent="0.2">
      <c r="A553" s="158" t="s">
        <v>342</v>
      </c>
      <c r="B553" s="65">
        <v>15</v>
      </c>
      <c r="C553" s="66">
        <v>12</v>
      </c>
      <c r="D553" s="65">
        <v>68</v>
      </c>
      <c r="E553" s="66">
        <v>26</v>
      </c>
      <c r="F553" s="67"/>
      <c r="G553" s="65">
        <f t="shared" si="100"/>
        <v>3</v>
      </c>
      <c r="H553" s="66">
        <f t="shared" si="101"/>
        <v>42</v>
      </c>
      <c r="I553" s="20">
        <f t="shared" si="102"/>
        <v>0.25</v>
      </c>
      <c r="J553" s="21">
        <f t="shared" si="103"/>
        <v>1.6153846153846154</v>
      </c>
    </row>
    <row r="554" spans="1:10" x14ac:dyDescent="0.2">
      <c r="A554" s="158" t="s">
        <v>306</v>
      </c>
      <c r="B554" s="65">
        <v>0</v>
      </c>
      <c r="C554" s="66">
        <v>2</v>
      </c>
      <c r="D554" s="65">
        <v>2</v>
      </c>
      <c r="E554" s="66">
        <v>14</v>
      </c>
      <c r="F554" s="67"/>
      <c r="G554" s="65">
        <f t="shared" si="100"/>
        <v>-2</v>
      </c>
      <c r="H554" s="66">
        <f t="shared" si="101"/>
        <v>-12</v>
      </c>
      <c r="I554" s="20">
        <f t="shared" si="102"/>
        <v>-1</v>
      </c>
      <c r="J554" s="21">
        <f t="shared" si="103"/>
        <v>-0.8571428571428571</v>
      </c>
    </row>
    <row r="555" spans="1:10" x14ac:dyDescent="0.2">
      <c r="A555" s="158" t="s">
        <v>212</v>
      </c>
      <c r="B555" s="65">
        <v>103</v>
      </c>
      <c r="C555" s="66">
        <v>21</v>
      </c>
      <c r="D555" s="65">
        <v>679</v>
      </c>
      <c r="E555" s="66">
        <v>790</v>
      </c>
      <c r="F555" s="67"/>
      <c r="G555" s="65">
        <f t="shared" si="100"/>
        <v>82</v>
      </c>
      <c r="H555" s="66">
        <f t="shared" si="101"/>
        <v>-111</v>
      </c>
      <c r="I555" s="20">
        <f t="shared" si="102"/>
        <v>3.9047619047619047</v>
      </c>
      <c r="J555" s="21">
        <f t="shared" si="103"/>
        <v>-0.14050632911392405</v>
      </c>
    </row>
    <row r="556" spans="1:10" x14ac:dyDescent="0.2">
      <c r="A556" s="158" t="s">
        <v>371</v>
      </c>
      <c r="B556" s="65">
        <v>169</v>
      </c>
      <c r="C556" s="66">
        <v>0</v>
      </c>
      <c r="D556" s="65">
        <v>961</v>
      </c>
      <c r="E556" s="66">
        <v>0</v>
      </c>
      <c r="F556" s="67"/>
      <c r="G556" s="65">
        <f t="shared" si="100"/>
        <v>169</v>
      </c>
      <c r="H556" s="66">
        <f t="shared" si="101"/>
        <v>961</v>
      </c>
      <c r="I556" s="20" t="str">
        <f t="shared" si="102"/>
        <v>-</v>
      </c>
      <c r="J556" s="21" t="str">
        <f t="shared" si="103"/>
        <v>-</v>
      </c>
    </row>
    <row r="557" spans="1:10" s="160" customFormat="1" x14ac:dyDescent="0.2">
      <c r="A557" s="178" t="s">
        <v>711</v>
      </c>
      <c r="B557" s="71">
        <v>4770</v>
      </c>
      <c r="C557" s="72">
        <v>4838</v>
      </c>
      <c r="D557" s="71">
        <v>25192</v>
      </c>
      <c r="E557" s="72">
        <v>21636</v>
      </c>
      <c r="F557" s="73"/>
      <c r="G557" s="71">
        <f t="shared" si="100"/>
        <v>-68</v>
      </c>
      <c r="H557" s="72">
        <f t="shared" si="101"/>
        <v>3556</v>
      </c>
      <c r="I557" s="37">
        <f t="shared" si="102"/>
        <v>-1.4055394791236048E-2</v>
      </c>
      <c r="J557" s="38">
        <f t="shared" si="103"/>
        <v>0.16435570345720096</v>
      </c>
    </row>
    <row r="558" spans="1:10" x14ac:dyDescent="0.2">
      <c r="A558" s="177"/>
      <c r="B558" s="143"/>
      <c r="C558" s="144"/>
      <c r="D558" s="143"/>
      <c r="E558" s="144"/>
      <c r="F558" s="145"/>
      <c r="G558" s="143"/>
      <c r="H558" s="144"/>
      <c r="I558" s="151"/>
      <c r="J558" s="152"/>
    </row>
    <row r="559" spans="1:10" s="139" customFormat="1" x14ac:dyDescent="0.2">
      <c r="A559" s="159" t="s">
        <v>93</v>
      </c>
      <c r="B559" s="65"/>
      <c r="C559" s="66"/>
      <c r="D559" s="65"/>
      <c r="E559" s="66"/>
      <c r="F559" s="67"/>
      <c r="G559" s="65"/>
      <c r="H559" s="66"/>
      <c r="I559" s="20"/>
      <c r="J559" s="21"/>
    </row>
    <row r="560" spans="1:10" x14ac:dyDescent="0.2">
      <c r="A560" s="158" t="s">
        <v>590</v>
      </c>
      <c r="B560" s="65">
        <v>10</v>
      </c>
      <c r="C560" s="66">
        <v>14</v>
      </c>
      <c r="D560" s="65">
        <v>82</v>
      </c>
      <c r="E560" s="66">
        <v>64</v>
      </c>
      <c r="F560" s="67"/>
      <c r="G560" s="65">
        <f>B560-C560</f>
        <v>-4</v>
      </c>
      <c r="H560" s="66">
        <f>D560-E560</f>
        <v>18</v>
      </c>
      <c r="I560" s="20">
        <f>IF(C560=0, "-", IF(G560/C560&lt;10, G560/C560, "&gt;999%"))</f>
        <v>-0.2857142857142857</v>
      </c>
      <c r="J560" s="21">
        <f>IF(E560=0, "-", IF(H560/E560&lt;10, H560/E560, "&gt;999%"))</f>
        <v>0.28125</v>
      </c>
    </row>
    <row r="561" spans="1:10" x14ac:dyDescent="0.2">
      <c r="A561" s="158" t="s">
        <v>577</v>
      </c>
      <c r="B561" s="65">
        <v>6</v>
      </c>
      <c r="C561" s="66">
        <v>8</v>
      </c>
      <c r="D561" s="65">
        <v>27</v>
      </c>
      <c r="E561" s="66">
        <v>24</v>
      </c>
      <c r="F561" s="67"/>
      <c r="G561" s="65">
        <f>B561-C561</f>
        <v>-2</v>
      </c>
      <c r="H561" s="66">
        <f>D561-E561</f>
        <v>3</v>
      </c>
      <c r="I561" s="20">
        <f>IF(C561=0, "-", IF(G561/C561&lt;10, G561/C561, "&gt;999%"))</f>
        <v>-0.25</v>
      </c>
      <c r="J561" s="21">
        <f>IF(E561=0, "-", IF(H561/E561&lt;10, H561/E561, "&gt;999%"))</f>
        <v>0.125</v>
      </c>
    </row>
    <row r="562" spans="1:10" s="160" customFormat="1" x14ac:dyDescent="0.2">
      <c r="A562" s="178" t="s">
        <v>712</v>
      </c>
      <c r="B562" s="71">
        <v>16</v>
      </c>
      <c r="C562" s="72">
        <v>22</v>
      </c>
      <c r="D562" s="71">
        <v>109</v>
      </c>
      <c r="E562" s="72">
        <v>88</v>
      </c>
      <c r="F562" s="73"/>
      <c r="G562" s="71">
        <f>B562-C562</f>
        <v>-6</v>
      </c>
      <c r="H562" s="72">
        <f>D562-E562</f>
        <v>21</v>
      </c>
      <c r="I562" s="37">
        <f>IF(C562=0, "-", IF(G562/C562&lt;10, G562/C562, "&gt;999%"))</f>
        <v>-0.27272727272727271</v>
      </c>
      <c r="J562" s="38">
        <f>IF(E562=0, "-", IF(H562/E562&lt;10, H562/E562, "&gt;999%"))</f>
        <v>0.23863636363636365</v>
      </c>
    </row>
    <row r="563" spans="1:10" x14ac:dyDescent="0.2">
      <c r="A563" s="177"/>
      <c r="B563" s="143"/>
      <c r="C563" s="144"/>
      <c r="D563" s="143"/>
      <c r="E563" s="144"/>
      <c r="F563" s="145"/>
      <c r="G563" s="143"/>
      <c r="H563" s="144"/>
      <c r="I563" s="151"/>
      <c r="J563" s="152"/>
    </row>
    <row r="564" spans="1:10" s="139" customFormat="1" x14ac:dyDescent="0.2">
      <c r="A564" s="159" t="s">
        <v>94</v>
      </c>
      <c r="B564" s="65"/>
      <c r="C564" s="66"/>
      <c r="D564" s="65"/>
      <c r="E564" s="66"/>
      <c r="F564" s="67"/>
      <c r="G564" s="65"/>
      <c r="H564" s="66"/>
      <c r="I564" s="20"/>
      <c r="J564" s="21"/>
    </row>
    <row r="565" spans="1:10" x14ac:dyDescent="0.2">
      <c r="A565" s="158" t="s">
        <v>532</v>
      </c>
      <c r="B565" s="65">
        <v>0</v>
      </c>
      <c r="C565" s="66">
        <v>0</v>
      </c>
      <c r="D565" s="65">
        <v>0</v>
      </c>
      <c r="E565" s="66">
        <v>1</v>
      </c>
      <c r="F565" s="67"/>
      <c r="G565" s="65">
        <f t="shared" ref="G565:G586" si="104">B565-C565</f>
        <v>0</v>
      </c>
      <c r="H565" s="66">
        <f t="shared" ref="H565:H586" si="105">D565-E565</f>
        <v>-1</v>
      </c>
      <c r="I565" s="20" t="str">
        <f t="shared" ref="I565:I586" si="106">IF(C565=0, "-", IF(G565/C565&lt;10, G565/C565, "&gt;999%"))</f>
        <v>-</v>
      </c>
      <c r="J565" s="21">
        <f t="shared" ref="J565:J586" si="107">IF(E565=0, "-", IF(H565/E565&lt;10, H565/E565, "&gt;999%"))</f>
        <v>-1</v>
      </c>
    </row>
    <row r="566" spans="1:10" x14ac:dyDescent="0.2">
      <c r="A566" s="158" t="s">
        <v>552</v>
      </c>
      <c r="B566" s="65">
        <v>163</v>
      </c>
      <c r="C566" s="66">
        <v>254</v>
      </c>
      <c r="D566" s="65">
        <v>913</v>
      </c>
      <c r="E566" s="66">
        <v>740</v>
      </c>
      <c r="F566" s="67"/>
      <c r="G566" s="65">
        <f t="shared" si="104"/>
        <v>-91</v>
      </c>
      <c r="H566" s="66">
        <f t="shared" si="105"/>
        <v>173</v>
      </c>
      <c r="I566" s="20">
        <f t="shared" si="106"/>
        <v>-0.35826771653543305</v>
      </c>
      <c r="J566" s="21">
        <f t="shared" si="107"/>
        <v>0.23378378378378378</v>
      </c>
    </row>
    <row r="567" spans="1:10" x14ac:dyDescent="0.2">
      <c r="A567" s="158" t="s">
        <v>271</v>
      </c>
      <c r="B567" s="65">
        <v>0</v>
      </c>
      <c r="C567" s="66">
        <v>0</v>
      </c>
      <c r="D567" s="65">
        <v>0</v>
      </c>
      <c r="E567" s="66">
        <v>15</v>
      </c>
      <c r="F567" s="67"/>
      <c r="G567" s="65">
        <f t="shared" si="104"/>
        <v>0</v>
      </c>
      <c r="H567" s="66">
        <f t="shared" si="105"/>
        <v>-15</v>
      </c>
      <c r="I567" s="20" t="str">
        <f t="shared" si="106"/>
        <v>-</v>
      </c>
      <c r="J567" s="21">
        <f t="shared" si="107"/>
        <v>-1</v>
      </c>
    </row>
    <row r="568" spans="1:10" x14ac:dyDescent="0.2">
      <c r="A568" s="158" t="s">
        <v>307</v>
      </c>
      <c r="B568" s="65">
        <v>1</v>
      </c>
      <c r="C568" s="66">
        <v>6</v>
      </c>
      <c r="D568" s="65">
        <v>24</v>
      </c>
      <c r="E568" s="66">
        <v>27</v>
      </c>
      <c r="F568" s="67"/>
      <c r="G568" s="65">
        <f t="shared" si="104"/>
        <v>-5</v>
      </c>
      <c r="H568" s="66">
        <f t="shared" si="105"/>
        <v>-3</v>
      </c>
      <c r="I568" s="20">
        <f t="shared" si="106"/>
        <v>-0.83333333333333337</v>
      </c>
      <c r="J568" s="21">
        <f t="shared" si="107"/>
        <v>-0.1111111111111111</v>
      </c>
    </row>
    <row r="569" spans="1:10" x14ac:dyDescent="0.2">
      <c r="A569" s="158" t="s">
        <v>512</v>
      </c>
      <c r="B569" s="65">
        <v>0</v>
      </c>
      <c r="C569" s="66">
        <v>91</v>
      </c>
      <c r="D569" s="65">
        <v>101</v>
      </c>
      <c r="E569" s="66">
        <v>255</v>
      </c>
      <c r="F569" s="67"/>
      <c r="G569" s="65">
        <f t="shared" si="104"/>
        <v>-91</v>
      </c>
      <c r="H569" s="66">
        <f t="shared" si="105"/>
        <v>-154</v>
      </c>
      <c r="I569" s="20">
        <f t="shared" si="106"/>
        <v>-1</v>
      </c>
      <c r="J569" s="21">
        <f t="shared" si="107"/>
        <v>-0.60392156862745094</v>
      </c>
    </row>
    <row r="570" spans="1:10" x14ac:dyDescent="0.2">
      <c r="A570" s="158" t="s">
        <v>314</v>
      </c>
      <c r="B570" s="65">
        <v>2</v>
      </c>
      <c r="C570" s="66">
        <v>0</v>
      </c>
      <c r="D570" s="65">
        <v>20</v>
      </c>
      <c r="E570" s="66">
        <v>0</v>
      </c>
      <c r="F570" s="67"/>
      <c r="G570" s="65">
        <f t="shared" si="104"/>
        <v>2</v>
      </c>
      <c r="H570" s="66">
        <f t="shared" si="105"/>
        <v>20</v>
      </c>
      <c r="I570" s="20" t="str">
        <f t="shared" si="106"/>
        <v>-</v>
      </c>
      <c r="J570" s="21" t="str">
        <f t="shared" si="107"/>
        <v>-</v>
      </c>
    </row>
    <row r="571" spans="1:10" x14ac:dyDescent="0.2">
      <c r="A571" s="158" t="s">
        <v>308</v>
      </c>
      <c r="B571" s="65">
        <v>3</v>
      </c>
      <c r="C571" s="66">
        <v>0</v>
      </c>
      <c r="D571" s="65">
        <v>8</v>
      </c>
      <c r="E571" s="66">
        <v>1</v>
      </c>
      <c r="F571" s="67"/>
      <c r="G571" s="65">
        <f t="shared" si="104"/>
        <v>3</v>
      </c>
      <c r="H571" s="66">
        <f t="shared" si="105"/>
        <v>7</v>
      </c>
      <c r="I571" s="20" t="str">
        <f t="shared" si="106"/>
        <v>-</v>
      </c>
      <c r="J571" s="21">
        <f t="shared" si="107"/>
        <v>7</v>
      </c>
    </row>
    <row r="572" spans="1:10" x14ac:dyDescent="0.2">
      <c r="A572" s="158" t="s">
        <v>566</v>
      </c>
      <c r="B572" s="65">
        <v>37</v>
      </c>
      <c r="C572" s="66">
        <v>75</v>
      </c>
      <c r="D572" s="65">
        <v>160</v>
      </c>
      <c r="E572" s="66">
        <v>161</v>
      </c>
      <c r="F572" s="67"/>
      <c r="G572" s="65">
        <f t="shared" si="104"/>
        <v>-38</v>
      </c>
      <c r="H572" s="66">
        <f t="shared" si="105"/>
        <v>-1</v>
      </c>
      <c r="I572" s="20">
        <f t="shared" si="106"/>
        <v>-0.50666666666666671</v>
      </c>
      <c r="J572" s="21">
        <f t="shared" si="107"/>
        <v>-6.2111801242236021E-3</v>
      </c>
    </row>
    <row r="573" spans="1:10" x14ac:dyDescent="0.2">
      <c r="A573" s="158" t="s">
        <v>507</v>
      </c>
      <c r="B573" s="65">
        <v>6</v>
      </c>
      <c r="C573" s="66">
        <v>0</v>
      </c>
      <c r="D573" s="65">
        <v>8</v>
      </c>
      <c r="E573" s="66">
        <v>0</v>
      </c>
      <c r="F573" s="67"/>
      <c r="G573" s="65">
        <f t="shared" si="104"/>
        <v>6</v>
      </c>
      <c r="H573" s="66">
        <f t="shared" si="105"/>
        <v>8</v>
      </c>
      <c r="I573" s="20" t="str">
        <f t="shared" si="106"/>
        <v>-</v>
      </c>
      <c r="J573" s="21" t="str">
        <f t="shared" si="107"/>
        <v>-</v>
      </c>
    </row>
    <row r="574" spans="1:10" x14ac:dyDescent="0.2">
      <c r="A574" s="158" t="s">
        <v>236</v>
      </c>
      <c r="B574" s="65">
        <v>52</v>
      </c>
      <c r="C574" s="66">
        <v>400</v>
      </c>
      <c r="D574" s="65">
        <v>112</v>
      </c>
      <c r="E574" s="66">
        <v>1700</v>
      </c>
      <c r="F574" s="67"/>
      <c r="G574" s="65">
        <f t="shared" si="104"/>
        <v>-348</v>
      </c>
      <c r="H574" s="66">
        <f t="shared" si="105"/>
        <v>-1588</v>
      </c>
      <c r="I574" s="20">
        <f t="shared" si="106"/>
        <v>-0.87</v>
      </c>
      <c r="J574" s="21">
        <f t="shared" si="107"/>
        <v>-0.9341176470588235</v>
      </c>
    </row>
    <row r="575" spans="1:10" x14ac:dyDescent="0.2">
      <c r="A575" s="158" t="s">
        <v>427</v>
      </c>
      <c r="B575" s="65">
        <v>0</v>
      </c>
      <c r="C575" s="66">
        <v>22</v>
      </c>
      <c r="D575" s="65">
        <v>1</v>
      </c>
      <c r="E575" s="66">
        <v>73</v>
      </c>
      <c r="F575" s="67"/>
      <c r="G575" s="65">
        <f t="shared" si="104"/>
        <v>-22</v>
      </c>
      <c r="H575" s="66">
        <f t="shared" si="105"/>
        <v>-72</v>
      </c>
      <c r="I575" s="20">
        <f t="shared" si="106"/>
        <v>-1</v>
      </c>
      <c r="J575" s="21">
        <f t="shared" si="107"/>
        <v>-0.98630136986301364</v>
      </c>
    </row>
    <row r="576" spans="1:10" x14ac:dyDescent="0.2">
      <c r="A576" s="158" t="s">
        <v>309</v>
      </c>
      <c r="B576" s="65">
        <v>15</v>
      </c>
      <c r="C576" s="66">
        <v>7</v>
      </c>
      <c r="D576" s="65">
        <v>107</v>
      </c>
      <c r="E576" s="66">
        <v>70</v>
      </c>
      <c r="F576" s="67"/>
      <c r="G576" s="65">
        <f t="shared" si="104"/>
        <v>8</v>
      </c>
      <c r="H576" s="66">
        <f t="shared" si="105"/>
        <v>37</v>
      </c>
      <c r="I576" s="20">
        <f t="shared" si="106"/>
        <v>1.1428571428571428</v>
      </c>
      <c r="J576" s="21">
        <f t="shared" si="107"/>
        <v>0.52857142857142858</v>
      </c>
    </row>
    <row r="577" spans="1:10" x14ac:dyDescent="0.2">
      <c r="A577" s="158" t="s">
        <v>257</v>
      </c>
      <c r="B577" s="65">
        <v>40</v>
      </c>
      <c r="C577" s="66">
        <v>37</v>
      </c>
      <c r="D577" s="65">
        <v>104</v>
      </c>
      <c r="E577" s="66">
        <v>194</v>
      </c>
      <c r="F577" s="67"/>
      <c r="G577" s="65">
        <f t="shared" si="104"/>
        <v>3</v>
      </c>
      <c r="H577" s="66">
        <f t="shared" si="105"/>
        <v>-90</v>
      </c>
      <c r="I577" s="20">
        <f t="shared" si="106"/>
        <v>8.1081081081081086E-2</v>
      </c>
      <c r="J577" s="21">
        <f t="shared" si="107"/>
        <v>-0.46391752577319589</v>
      </c>
    </row>
    <row r="578" spans="1:10" x14ac:dyDescent="0.2">
      <c r="A578" s="158" t="s">
        <v>466</v>
      </c>
      <c r="B578" s="65">
        <v>4</v>
      </c>
      <c r="C578" s="66">
        <v>0</v>
      </c>
      <c r="D578" s="65">
        <v>8</v>
      </c>
      <c r="E578" s="66">
        <v>0</v>
      </c>
      <c r="F578" s="67"/>
      <c r="G578" s="65">
        <f t="shared" si="104"/>
        <v>4</v>
      </c>
      <c r="H578" s="66">
        <f t="shared" si="105"/>
        <v>8</v>
      </c>
      <c r="I578" s="20" t="str">
        <f t="shared" si="106"/>
        <v>-</v>
      </c>
      <c r="J578" s="21" t="str">
        <f t="shared" si="107"/>
        <v>-</v>
      </c>
    </row>
    <row r="579" spans="1:10" x14ac:dyDescent="0.2">
      <c r="A579" s="158" t="s">
        <v>213</v>
      </c>
      <c r="B579" s="65">
        <v>152</v>
      </c>
      <c r="C579" s="66">
        <v>76</v>
      </c>
      <c r="D579" s="65">
        <v>629</v>
      </c>
      <c r="E579" s="66">
        <v>362</v>
      </c>
      <c r="F579" s="67"/>
      <c r="G579" s="65">
        <f t="shared" si="104"/>
        <v>76</v>
      </c>
      <c r="H579" s="66">
        <f t="shared" si="105"/>
        <v>267</v>
      </c>
      <c r="I579" s="20">
        <f t="shared" si="106"/>
        <v>1</v>
      </c>
      <c r="J579" s="21">
        <f t="shared" si="107"/>
        <v>0.73756906077348061</v>
      </c>
    </row>
    <row r="580" spans="1:10" x14ac:dyDescent="0.2">
      <c r="A580" s="158" t="s">
        <v>372</v>
      </c>
      <c r="B580" s="65">
        <v>141</v>
      </c>
      <c r="C580" s="66">
        <v>88</v>
      </c>
      <c r="D580" s="65">
        <v>958</v>
      </c>
      <c r="E580" s="66">
        <v>213</v>
      </c>
      <c r="F580" s="67"/>
      <c r="G580" s="65">
        <f t="shared" si="104"/>
        <v>53</v>
      </c>
      <c r="H580" s="66">
        <f t="shared" si="105"/>
        <v>745</v>
      </c>
      <c r="I580" s="20">
        <f t="shared" si="106"/>
        <v>0.60227272727272729</v>
      </c>
      <c r="J580" s="21">
        <f t="shared" si="107"/>
        <v>3.4976525821596245</v>
      </c>
    </row>
    <row r="581" spans="1:10" x14ac:dyDescent="0.2">
      <c r="A581" s="158" t="s">
        <v>428</v>
      </c>
      <c r="B581" s="65">
        <v>146</v>
      </c>
      <c r="C581" s="66">
        <v>277</v>
      </c>
      <c r="D581" s="65">
        <v>447</v>
      </c>
      <c r="E581" s="66">
        <v>848</v>
      </c>
      <c r="F581" s="67"/>
      <c r="G581" s="65">
        <f t="shared" si="104"/>
        <v>-131</v>
      </c>
      <c r="H581" s="66">
        <f t="shared" si="105"/>
        <v>-401</v>
      </c>
      <c r="I581" s="20">
        <f t="shared" si="106"/>
        <v>-0.47292418772563177</v>
      </c>
      <c r="J581" s="21">
        <f t="shared" si="107"/>
        <v>-0.47287735849056606</v>
      </c>
    </row>
    <row r="582" spans="1:10" x14ac:dyDescent="0.2">
      <c r="A582" s="158" t="s">
        <v>467</v>
      </c>
      <c r="B582" s="65">
        <v>176</v>
      </c>
      <c r="C582" s="66">
        <v>180</v>
      </c>
      <c r="D582" s="65">
        <v>794</v>
      </c>
      <c r="E582" s="66">
        <v>549</v>
      </c>
      <c r="F582" s="67"/>
      <c r="G582" s="65">
        <f t="shared" si="104"/>
        <v>-4</v>
      </c>
      <c r="H582" s="66">
        <f t="shared" si="105"/>
        <v>245</v>
      </c>
      <c r="I582" s="20">
        <f t="shared" si="106"/>
        <v>-2.2222222222222223E-2</v>
      </c>
      <c r="J582" s="21">
        <f t="shared" si="107"/>
        <v>0.44626593806921677</v>
      </c>
    </row>
    <row r="583" spans="1:10" x14ac:dyDescent="0.2">
      <c r="A583" s="158" t="s">
        <v>485</v>
      </c>
      <c r="B583" s="65">
        <v>44</v>
      </c>
      <c r="C583" s="66">
        <v>55</v>
      </c>
      <c r="D583" s="65">
        <v>262</v>
      </c>
      <c r="E583" s="66">
        <v>185</v>
      </c>
      <c r="F583" s="67"/>
      <c r="G583" s="65">
        <f t="shared" si="104"/>
        <v>-11</v>
      </c>
      <c r="H583" s="66">
        <f t="shared" si="105"/>
        <v>77</v>
      </c>
      <c r="I583" s="20">
        <f t="shared" si="106"/>
        <v>-0.2</v>
      </c>
      <c r="J583" s="21">
        <f t="shared" si="107"/>
        <v>0.41621621621621624</v>
      </c>
    </row>
    <row r="584" spans="1:10" x14ac:dyDescent="0.2">
      <c r="A584" s="158" t="s">
        <v>522</v>
      </c>
      <c r="B584" s="65">
        <v>92</v>
      </c>
      <c r="C584" s="66">
        <v>34</v>
      </c>
      <c r="D584" s="65">
        <v>304</v>
      </c>
      <c r="E584" s="66">
        <v>143</v>
      </c>
      <c r="F584" s="67"/>
      <c r="G584" s="65">
        <f t="shared" si="104"/>
        <v>58</v>
      </c>
      <c r="H584" s="66">
        <f t="shared" si="105"/>
        <v>161</v>
      </c>
      <c r="I584" s="20">
        <f t="shared" si="106"/>
        <v>1.7058823529411764</v>
      </c>
      <c r="J584" s="21">
        <f t="shared" si="107"/>
        <v>1.1258741258741258</v>
      </c>
    </row>
    <row r="585" spans="1:10" x14ac:dyDescent="0.2">
      <c r="A585" s="158" t="s">
        <v>396</v>
      </c>
      <c r="B585" s="65">
        <v>189</v>
      </c>
      <c r="C585" s="66">
        <v>0</v>
      </c>
      <c r="D585" s="65">
        <v>636</v>
      </c>
      <c r="E585" s="66">
        <v>0</v>
      </c>
      <c r="F585" s="67"/>
      <c r="G585" s="65">
        <f t="shared" si="104"/>
        <v>189</v>
      </c>
      <c r="H585" s="66">
        <f t="shared" si="105"/>
        <v>636</v>
      </c>
      <c r="I585" s="20" t="str">
        <f t="shared" si="106"/>
        <v>-</v>
      </c>
      <c r="J585" s="21" t="str">
        <f t="shared" si="107"/>
        <v>-</v>
      </c>
    </row>
    <row r="586" spans="1:10" s="160" customFormat="1" x14ac:dyDescent="0.2">
      <c r="A586" s="178" t="s">
        <v>713</v>
      </c>
      <c r="B586" s="71">
        <v>1263</v>
      </c>
      <c r="C586" s="72">
        <v>1602</v>
      </c>
      <c r="D586" s="71">
        <v>5596</v>
      </c>
      <c r="E586" s="72">
        <v>5537</v>
      </c>
      <c r="F586" s="73"/>
      <c r="G586" s="71">
        <f t="shared" si="104"/>
        <v>-339</v>
      </c>
      <c r="H586" s="72">
        <f t="shared" si="105"/>
        <v>59</v>
      </c>
      <c r="I586" s="37">
        <f t="shared" si="106"/>
        <v>-0.21161048689138576</v>
      </c>
      <c r="J586" s="38">
        <f t="shared" si="107"/>
        <v>1.0655589669496117E-2</v>
      </c>
    </row>
    <row r="587" spans="1:10" x14ac:dyDescent="0.2">
      <c r="A587" s="177"/>
      <c r="B587" s="143"/>
      <c r="C587" s="144"/>
      <c r="D587" s="143"/>
      <c r="E587" s="144"/>
      <c r="F587" s="145"/>
      <c r="G587" s="143"/>
      <c r="H587" s="144"/>
      <c r="I587" s="151"/>
      <c r="J587" s="152"/>
    </row>
    <row r="588" spans="1:10" s="139" customFormat="1" x14ac:dyDescent="0.2">
      <c r="A588" s="159" t="s">
        <v>95</v>
      </c>
      <c r="B588" s="65"/>
      <c r="C588" s="66"/>
      <c r="D588" s="65"/>
      <c r="E588" s="66"/>
      <c r="F588" s="67"/>
      <c r="G588" s="65"/>
      <c r="H588" s="66"/>
      <c r="I588" s="20"/>
      <c r="J588" s="21"/>
    </row>
    <row r="589" spans="1:10" x14ac:dyDescent="0.2">
      <c r="A589" s="158" t="s">
        <v>272</v>
      </c>
      <c r="B589" s="65">
        <v>3</v>
      </c>
      <c r="C589" s="66">
        <v>9</v>
      </c>
      <c r="D589" s="65">
        <v>24</v>
      </c>
      <c r="E589" s="66">
        <v>24</v>
      </c>
      <c r="F589" s="67"/>
      <c r="G589" s="65">
        <f t="shared" ref="G589:G595" si="108">B589-C589</f>
        <v>-6</v>
      </c>
      <c r="H589" s="66">
        <f t="shared" ref="H589:H595" si="109">D589-E589</f>
        <v>0</v>
      </c>
      <c r="I589" s="20">
        <f t="shared" ref="I589:I595" si="110">IF(C589=0, "-", IF(G589/C589&lt;10, G589/C589, "&gt;999%"))</f>
        <v>-0.66666666666666663</v>
      </c>
      <c r="J589" s="21">
        <f t="shared" ref="J589:J595" si="111">IF(E589=0, "-", IF(H589/E589&lt;10, H589/E589, "&gt;999%"))</f>
        <v>0</v>
      </c>
    </row>
    <row r="590" spans="1:10" x14ac:dyDescent="0.2">
      <c r="A590" s="158" t="s">
        <v>273</v>
      </c>
      <c r="B590" s="65">
        <v>0</v>
      </c>
      <c r="C590" s="66">
        <v>15</v>
      </c>
      <c r="D590" s="65">
        <v>8</v>
      </c>
      <c r="E590" s="66">
        <v>22</v>
      </c>
      <c r="F590" s="67"/>
      <c r="G590" s="65">
        <f t="shared" si="108"/>
        <v>-15</v>
      </c>
      <c r="H590" s="66">
        <f t="shared" si="109"/>
        <v>-14</v>
      </c>
      <c r="I590" s="20">
        <f t="shared" si="110"/>
        <v>-1</v>
      </c>
      <c r="J590" s="21">
        <f t="shared" si="111"/>
        <v>-0.63636363636363635</v>
      </c>
    </row>
    <row r="591" spans="1:10" x14ac:dyDescent="0.2">
      <c r="A591" s="158" t="s">
        <v>288</v>
      </c>
      <c r="B591" s="65">
        <v>0</v>
      </c>
      <c r="C591" s="66">
        <v>1</v>
      </c>
      <c r="D591" s="65">
        <v>0</v>
      </c>
      <c r="E591" s="66">
        <v>9</v>
      </c>
      <c r="F591" s="67"/>
      <c r="G591" s="65">
        <f t="shared" si="108"/>
        <v>-1</v>
      </c>
      <c r="H591" s="66">
        <f t="shared" si="109"/>
        <v>-9</v>
      </c>
      <c r="I591" s="20">
        <f t="shared" si="110"/>
        <v>-1</v>
      </c>
      <c r="J591" s="21">
        <f t="shared" si="111"/>
        <v>-1</v>
      </c>
    </row>
    <row r="592" spans="1:10" x14ac:dyDescent="0.2">
      <c r="A592" s="158" t="s">
        <v>407</v>
      </c>
      <c r="B592" s="65">
        <v>135</v>
      </c>
      <c r="C592" s="66">
        <v>132</v>
      </c>
      <c r="D592" s="65">
        <v>719</v>
      </c>
      <c r="E592" s="66">
        <v>432</v>
      </c>
      <c r="F592" s="67"/>
      <c r="G592" s="65">
        <f t="shared" si="108"/>
        <v>3</v>
      </c>
      <c r="H592" s="66">
        <f t="shared" si="109"/>
        <v>287</v>
      </c>
      <c r="I592" s="20">
        <f t="shared" si="110"/>
        <v>2.2727272727272728E-2</v>
      </c>
      <c r="J592" s="21">
        <f t="shared" si="111"/>
        <v>0.66435185185185186</v>
      </c>
    </row>
    <row r="593" spans="1:10" x14ac:dyDescent="0.2">
      <c r="A593" s="158" t="s">
        <v>442</v>
      </c>
      <c r="B593" s="65">
        <v>147</v>
      </c>
      <c r="C593" s="66">
        <v>124</v>
      </c>
      <c r="D593" s="65">
        <v>642</v>
      </c>
      <c r="E593" s="66">
        <v>374</v>
      </c>
      <c r="F593" s="67"/>
      <c r="G593" s="65">
        <f t="shared" si="108"/>
        <v>23</v>
      </c>
      <c r="H593" s="66">
        <f t="shared" si="109"/>
        <v>268</v>
      </c>
      <c r="I593" s="20">
        <f t="shared" si="110"/>
        <v>0.18548387096774194</v>
      </c>
      <c r="J593" s="21">
        <f t="shared" si="111"/>
        <v>0.71657754010695185</v>
      </c>
    </row>
    <row r="594" spans="1:10" x14ac:dyDescent="0.2">
      <c r="A594" s="158" t="s">
        <v>486</v>
      </c>
      <c r="B594" s="65">
        <v>49</v>
      </c>
      <c r="C594" s="66">
        <v>48</v>
      </c>
      <c r="D594" s="65">
        <v>258</v>
      </c>
      <c r="E594" s="66">
        <v>132</v>
      </c>
      <c r="F594" s="67"/>
      <c r="G594" s="65">
        <f t="shared" si="108"/>
        <v>1</v>
      </c>
      <c r="H594" s="66">
        <f t="shared" si="109"/>
        <v>126</v>
      </c>
      <c r="I594" s="20">
        <f t="shared" si="110"/>
        <v>2.0833333333333332E-2</v>
      </c>
      <c r="J594" s="21">
        <f t="shared" si="111"/>
        <v>0.95454545454545459</v>
      </c>
    </row>
    <row r="595" spans="1:10" s="160" customFormat="1" x14ac:dyDescent="0.2">
      <c r="A595" s="178" t="s">
        <v>714</v>
      </c>
      <c r="B595" s="71">
        <v>334</v>
      </c>
      <c r="C595" s="72">
        <v>329</v>
      </c>
      <c r="D595" s="71">
        <v>1651</v>
      </c>
      <c r="E595" s="72">
        <v>993</v>
      </c>
      <c r="F595" s="73"/>
      <c r="G595" s="71">
        <f t="shared" si="108"/>
        <v>5</v>
      </c>
      <c r="H595" s="72">
        <f t="shared" si="109"/>
        <v>658</v>
      </c>
      <c r="I595" s="37">
        <f t="shared" si="110"/>
        <v>1.5197568389057751E-2</v>
      </c>
      <c r="J595" s="38">
        <f t="shared" si="111"/>
        <v>0.66263846928499492</v>
      </c>
    </row>
    <row r="596" spans="1:10" x14ac:dyDescent="0.2">
      <c r="A596" s="177"/>
      <c r="B596" s="143"/>
      <c r="C596" s="144"/>
      <c r="D596" s="143"/>
      <c r="E596" s="144"/>
      <c r="F596" s="145"/>
      <c r="G596" s="143"/>
      <c r="H596" s="144"/>
      <c r="I596" s="151"/>
      <c r="J596" s="152"/>
    </row>
    <row r="597" spans="1:10" s="139" customFormat="1" x14ac:dyDescent="0.2">
      <c r="A597" s="159" t="s">
        <v>96</v>
      </c>
      <c r="B597" s="65"/>
      <c r="C597" s="66"/>
      <c r="D597" s="65"/>
      <c r="E597" s="66"/>
      <c r="F597" s="67"/>
      <c r="G597" s="65"/>
      <c r="H597" s="66"/>
      <c r="I597" s="20"/>
      <c r="J597" s="21"/>
    </row>
    <row r="598" spans="1:10" x14ac:dyDescent="0.2">
      <c r="A598" s="158" t="s">
        <v>591</v>
      </c>
      <c r="B598" s="65">
        <v>55</v>
      </c>
      <c r="C598" s="66">
        <v>73</v>
      </c>
      <c r="D598" s="65">
        <v>270</v>
      </c>
      <c r="E598" s="66">
        <v>290</v>
      </c>
      <c r="F598" s="67"/>
      <c r="G598" s="65">
        <f>B598-C598</f>
        <v>-18</v>
      </c>
      <c r="H598" s="66">
        <f>D598-E598</f>
        <v>-20</v>
      </c>
      <c r="I598" s="20">
        <f>IF(C598=0, "-", IF(G598/C598&lt;10, G598/C598, "&gt;999%"))</f>
        <v>-0.24657534246575341</v>
      </c>
      <c r="J598" s="21">
        <f>IF(E598=0, "-", IF(H598/E598&lt;10, H598/E598, "&gt;999%"))</f>
        <v>-6.8965517241379309E-2</v>
      </c>
    </row>
    <row r="599" spans="1:10" x14ac:dyDescent="0.2">
      <c r="A599" s="158" t="s">
        <v>578</v>
      </c>
      <c r="B599" s="65">
        <v>0</v>
      </c>
      <c r="C599" s="66">
        <v>1</v>
      </c>
      <c r="D599" s="65">
        <v>3</v>
      </c>
      <c r="E599" s="66">
        <v>5</v>
      </c>
      <c r="F599" s="67"/>
      <c r="G599" s="65">
        <f>B599-C599</f>
        <v>-1</v>
      </c>
      <c r="H599" s="66">
        <f>D599-E599</f>
        <v>-2</v>
      </c>
      <c r="I599" s="20">
        <f>IF(C599=0, "-", IF(G599/C599&lt;10, G599/C599, "&gt;999%"))</f>
        <v>-1</v>
      </c>
      <c r="J599" s="21">
        <f>IF(E599=0, "-", IF(H599/E599&lt;10, H599/E599, "&gt;999%"))</f>
        <v>-0.4</v>
      </c>
    </row>
    <row r="600" spans="1:10" s="160" customFormat="1" x14ac:dyDescent="0.2">
      <c r="A600" s="178" t="s">
        <v>715</v>
      </c>
      <c r="B600" s="71">
        <v>55</v>
      </c>
      <c r="C600" s="72">
        <v>74</v>
      </c>
      <c r="D600" s="71">
        <v>273</v>
      </c>
      <c r="E600" s="72">
        <v>295</v>
      </c>
      <c r="F600" s="73"/>
      <c r="G600" s="71">
        <f>B600-C600</f>
        <v>-19</v>
      </c>
      <c r="H600" s="72">
        <f>D600-E600</f>
        <v>-22</v>
      </c>
      <c r="I600" s="37">
        <f>IF(C600=0, "-", IF(G600/C600&lt;10, G600/C600, "&gt;999%"))</f>
        <v>-0.25675675675675674</v>
      </c>
      <c r="J600" s="38">
        <f>IF(E600=0, "-", IF(H600/E600&lt;10, H600/E600, "&gt;999%"))</f>
        <v>-7.4576271186440682E-2</v>
      </c>
    </row>
    <row r="601" spans="1:10" x14ac:dyDescent="0.2">
      <c r="A601" s="177"/>
      <c r="B601" s="143"/>
      <c r="C601" s="144"/>
      <c r="D601" s="143"/>
      <c r="E601" s="144"/>
      <c r="F601" s="145"/>
      <c r="G601" s="143"/>
      <c r="H601" s="144"/>
      <c r="I601" s="151"/>
      <c r="J601" s="152"/>
    </row>
    <row r="602" spans="1:10" s="139" customFormat="1" x14ac:dyDescent="0.2">
      <c r="A602" s="159" t="s">
        <v>97</v>
      </c>
      <c r="B602" s="65"/>
      <c r="C602" s="66"/>
      <c r="D602" s="65"/>
      <c r="E602" s="66"/>
      <c r="F602" s="67"/>
      <c r="G602" s="65"/>
      <c r="H602" s="66"/>
      <c r="I602" s="20"/>
      <c r="J602" s="21"/>
    </row>
    <row r="603" spans="1:10" x14ac:dyDescent="0.2">
      <c r="A603" s="158" t="s">
        <v>592</v>
      </c>
      <c r="B603" s="65">
        <v>1</v>
      </c>
      <c r="C603" s="66">
        <v>4</v>
      </c>
      <c r="D603" s="65">
        <v>19</v>
      </c>
      <c r="E603" s="66">
        <v>20</v>
      </c>
      <c r="F603" s="67"/>
      <c r="G603" s="65">
        <f>B603-C603</f>
        <v>-3</v>
      </c>
      <c r="H603" s="66">
        <f>D603-E603</f>
        <v>-1</v>
      </c>
      <c r="I603" s="20">
        <f>IF(C603=0, "-", IF(G603/C603&lt;10, G603/C603, "&gt;999%"))</f>
        <v>-0.75</v>
      </c>
      <c r="J603" s="21">
        <f>IF(E603=0, "-", IF(H603/E603&lt;10, H603/E603, "&gt;999%"))</f>
        <v>-0.05</v>
      </c>
    </row>
    <row r="604" spans="1:10" s="160" customFormat="1" x14ac:dyDescent="0.2">
      <c r="A604" s="165" t="s">
        <v>716</v>
      </c>
      <c r="B604" s="166">
        <v>1</v>
      </c>
      <c r="C604" s="167">
        <v>4</v>
      </c>
      <c r="D604" s="166">
        <v>19</v>
      </c>
      <c r="E604" s="167">
        <v>20</v>
      </c>
      <c r="F604" s="168"/>
      <c r="G604" s="166">
        <f>B604-C604</f>
        <v>-3</v>
      </c>
      <c r="H604" s="167">
        <f>D604-E604</f>
        <v>-1</v>
      </c>
      <c r="I604" s="169">
        <f>IF(C604=0, "-", IF(G604/C604&lt;10, G604/C604, "&gt;999%"))</f>
        <v>-0.75</v>
      </c>
      <c r="J604" s="170">
        <f>IF(E604=0, "-", IF(H604/E604&lt;10, H604/E604, "&gt;999%"))</f>
        <v>-0.05</v>
      </c>
    </row>
    <row r="605" spans="1:10" x14ac:dyDescent="0.2">
      <c r="A605" s="171"/>
      <c r="B605" s="172"/>
      <c r="C605" s="173"/>
      <c r="D605" s="172"/>
      <c r="E605" s="173"/>
      <c r="F605" s="174"/>
      <c r="G605" s="172"/>
      <c r="H605" s="173"/>
      <c r="I605" s="175"/>
      <c r="J605" s="176"/>
    </row>
    <row r="606" spans="1:10" x14ac:dyDescent="0.2">
      <c r="A606" s="27" t="s">
        <v>16</v>
      </c>
      <c r="B606" s="71">
        <f>SUM(B7:B605)/2</f>
        <v>29332</v>
      </c>
      <c r="C606" s="77">
        <f>SUM(C7:C605)/2</f>
        <v>29302</v>
      </c>
      <c r="D606" s="71">
        <f>SUM(D7:D605)/2</f>
        <v>146231</v>
      </c>
      <c r="E606" s="77">
        <f>SUM(E7:E605)/2</f>
        <v>119606</v>
      </c>
      <c r="F606" s="73"/>
      <c r="G606" s="71">
        <f>B606-C606</f>
        <v>30</v>
      </c>
      <c r="H606" s="72">
        <f>D606-E606</f>
        <v>26625</v>
      </c>
      <c r="I606" s="37">
        <f>IF(C606=0, 0, G606/C606)</f>
        <v>1.0238208995972972E-3</v>
      </c>
      <c r="J606" s="38">
        <f>IF(E606=0, 0, H606/E606)</f>
        <v>0.22260588933665534</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10" manualBreakCount="10">
    <brk id="47" max="16383" man="1"/>
    <brk id="109" max="16383" man="1"/>
    <brk id="164" max="16383" man="1"/>
    <brk id="225" max="16383" man="1"/>
    <brk id="284" max="16383" man="1"/>
    <brk id="339" max="16383" man="1"/>
    <brk id="391" max="16383" man="1"/>
    <brk id="451" max="16383" man="1"/>
    <brk id="510" max="16383" man="1"/>
    <brk id="562"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workbookViewId="0">
      <selection activeCell="M1" sqref="M1"/>
    </sheetView>
  </sheetViews>
  <sheetFormatPr defaultRowHeight="12.75" x14ac:dyDescent="0.2"/>
  <cols>
    <col min="1" max="1" width="19.7109375" customWidth="1"/>
    <col min="6" max="6" width="1.7109375" customWidth="1"/>
  </cols>
  <sheetData>
    <row r="1" spans="1:10" s="52" customFormat="1" ht="20.25" x14ac:dyDescent="0.3">
      <c r="A1" s="4" t="s">
        <v>10</v>
      </c>
      <c r="B1" s="198" t="s">
        <v>11</v>
      </c>
      <c r="C1" s="199"/>
      <c r="D1" s="199"/>
      <c r="E1" s="199"/>
      <c r="F1" s="199"/>
      <c r="G1" s="199"/>
      <c r="H1" s="199"/>
      <c r="I1" s="199"/>
      <c r="J1" s="199"/>
    </row>
    <row r="2" spans="1:10" s="52" customFormat="1" ht="20.25" x14ac:dyDescent="0.3">
      <c r="A2" s="4" t="s">
        <v>109</v>
      </c>
      <c r="B2" s="202" t="s">
        <v>99</v>
      </c>
      <c r="C2" s="203"/>
      <c r="D2" s="203"/>
      <c r="E2" s="203"/>
      <c r="F2" s="203"/>
      <c r="G2" s="203"/>
      <c r="H2" s="203"/>
      <c r="I2" s="203"/>
      <c r="J2" s="203"/>
    </row>
    <row r="3" spans="1:10" ht="12.75" customHeight="1" x14ac:dyDescent="0.3">
      <c r="A3" s="4"/>
      <c r="B3" s="25"/>
      <c r="C3" s="26"/>
      <c r="D3" s="26"/>
      <c r="E3" s="26"/>
      <c r="F3" s="26"/>
      <c r="G3" s="26"/>
      <c r="H3" s="26"/>
      <c r="I3" s="26"/>
      <c r="J3" s="26"/>
    </row>
    <row r="4" spans="1:10" x14ac:dyDescent="0.2">
      <c r="E4" s="201" t="s">
        <v>7</v>
      </c>
      <c r="F4" s="201"/>
      <c r="G4" s="201"/>
    </row>
    <row r="5" spans="1:10" x14ac:dyDescent="0.2">
      <c r="A5" s="3"/>
      <c r="B5" s="196" t="s">
        <v>1</v>
      </c>
      <c r="C5" s="197"/>
      <c r="D5" s="196" t="s">
        <v>2</v>
      </c>
      <c r="E5" s="197"/>
      <c r="F5" s="59"/>
      <c r="G5" s="196" t="s">
        <v>3</v>
      </c>
      <c r="H5" s="200"/>
      <c r="I5" s="200"/>
      <c r="J5" s="197"/>
    </row>
    <row r="6" spans="1:10" x14ac:dyDescent="0.2">
      <c r="A6" s="27"/>
      <c r="B6" s="57">
        <f>VALUE(RIGHT(B2, 4))</f>
        <v>2021</v>
      </c>
      <c r="C6" s="58">
        <f>B6-1</f>
        <v>2020</v>
      </c>
      <c r="D6" s="57">
        <f>B6</f>
        <v>2021</v>
      </c>
      <c r="E6" s="58">
        <f>C6</f>
        <v>2020</v>
      </c>
      <c r="F6" s="64"/>
      <c r="G6" s="57" t="s">
        <v>4</v>
      </c>
      <c r="H6" s="58" t="s">
        <v>2</v>
      </c>
      <c r="I6" s="57" t="s">
        <v>4</v>
      </c>
      <c r="J6" s="58" t="s">
        <v>2</v>
      </c>
    </row>
    <row r="7" spans="1:10" x14ac:dyDescent="0.2">
      <c r="A7" s="7" t="s">
        <v>110</v>
      </c>
      <c r="B7" s="65">
        <v>6528</v>
      </c>
      <c r="C7" s="66">
        <v>6916</v>
      </c>
      <c r="D7" s="65">
        <v>32193</v>
      </c>
      <c r="E7" s="66">
        <v>31767</v>
      </c>
      <c r="F7" s="67"/>
      <c r="G7" s="65">
        <f>B7-C7</f>
        <v>-388</v>
      </c>
      <c r="H7" s="66">
        <f>D7-E7</f>
        <v>426</v>
      </c>
      <c r="I7" s="28">
        <f>IF(C7=0, "-", IF(G7/C7&lt;10, G7/C7*100, "&gt;999"))</f>
        <v>-5.6101792943898205</v>
      </c>
      <c r="J7" s="29">
        <f>IF(E7=0, "-", IF(H7/E7&lt;10, H7/E7*100, "&gt;999"))</f>
        <v>1.3410142600812165</v>
      </c>
    </row>
    <row r="8" spans="1:10" x14ac:dyDescent="0.2">
      <c r="A8" s="7" t="s">
        <v>119</v>
      </c>
      <c r="B8" s="65">
        <v>14195</v>
      </c>
      <c r="C8" s="66">
        <v>14189</v>
      </c>
      <c r="D8" s="65">
        <v>76505</v>
      </c>
      <c r="E8" s="66">
        <v>58974</v>
      </c>
      <c r="F8" s="67"/>
      <c r="G8" s="65">
        <f>B8-C8</f>
        <v>6</v>
      </c>
      <c r="H8" s="66">
        <f>D8-E8</f>
        <v>17531</v>
      </c>
      <c r="I8" s="28">
        <f>IF(C8=0, "-", IF(G8/C8&lt;10, G8/C8*100, "&gt;999"))</f>
        <v>4.2286278102755655E-2</v>
      </c>
      <c r="J8" s="29">
        <f>IF(E8=0, "-", IF(H8/E8&lt;10, H8/E8*100, "&gt;999"))</f>
        <v>29.726659205751687</v>
      </c>
    </row>
    <row r="9" spans="1:10" x14ac:dyDescent="0.2">
      <c r="A9" s="7" t="s">
        <v>125</v>
      </c>
      <c r="B9" s="65">
        <v>7373</v>
      </c>
      <c r="C9" s="66">
        <v>6994</v>
      </c>
      <c r="D9" s="65">
        <v>32024</v>
      </c>
      <c r="E9" s="66">
        <v>24496</v>
      </c>
      <c r="F9" s="67"/>
      <c r="G9" s="65">
        <f>B9-C9</f>
        <v>379</v>
      </c>
      <c r="H9" s="66">
        <f>D9-E9</f>
        <v>7528</v>
      </c>
      <c r="I9" s="28">
        <f>IF(C9=0, "-", IF(G9/C9&lt;10, G9/C9*100, "&gt;999"))</f>
        <v>5.4189305118673143</v>
      </c>
      <c r="J9" s="29">
        <f>IF(E9=0, "-", IF(H9/E9&lt;10, H9/E9*100, "&gt;999"))</f>
        <v>30.731548007838015</v>
      </c>
    </row>
    <row r="10" spans="1:10" x14ac:dyDescent="0.2">
      <c r="A10" s="7" t="s">
        <v>126</v>
      </c>
      <c r="B10" s="65">
        <v>1236</v>
      </c>
      <c r="C10" s="66">
        <v>1203</v>
      </c>
      <c r="D10" s="65">
        <v>5509</v>
      </c>
      <c r="E10" s="66">
        <v>4369</v>
      </c>
      <c r="F10" s="67"/>
      <c r="G10" s="65">
        <f>B10-C10</f>
        <v>33</v>
      </c>
      <c r="H10" s="66">
        <f>D10-E10</f>
        <v>1140</v>
      </c>
      <c r="I10" s="28">
        <f>IF(C10=0, "-", IF(G10/C10&lt;10, G10/C10*100, "&gt;999"))</f>
        <v>2.7431421446384037</v>
      </c>
      <c r="J10" s="29">
        <f>IF(E10=0, "-", IF(H10/E10&lt;10, H10/E10*100, "&gt;999"))</f>
        <v>26.092927443350884</v>
      </c>
    </row>
    <row r="11" spans="1:10" s="43" customFormat="1" x14ac:dyDescent="0.2">
      <c r="A11" s="27" t="s">
        <v>0</v>
      </c>
      <c r="B11" s="71">
        <f>SUM(B7:B10)</f>
        <v>29332</v>
      </c>
      <c r="C11" s="72">
        <f>SUM(C7:C10)</f>
        <v>29302</v>
      </c>
      <c r="D11" s="71">
        <f>SUM(D7:D10)</f>
        <v>146231</v>
      </c>
      <c r="E11" s="72">
        <f>SUM(E7:E10)</f>
        <v>119606</v>
      </c>
      <c r="F11" s="73"/>
      <c r="G11" s="71">
        <f>B11-C11</f>
        <v>30</v>
      </c>
      <c r="H11" s="72">
        <f>D11-E11</f>
        <v>26625</v>
      </c>
      <c r="I11" s="44">
        <f>IF(C11=0, 0, G11/C11*100)</f>
        <v>0.10238208995972972</v>
      </c>
      <c r="J11" s="45">
        <f>IF(E11=0, 0, H11/E11*100)</f>
        <v>22.260588933665534</v>
      </c>
    </row>
    <row r="13" spans="1:10" x14ac:dyDescent="0.2">
      <c r="A13" s="3"/>
      <c r="B13" s="196" t="s">
        <v>1</v>
      </c>
      <c r="C13" s="197"/>
      <c r="D13" s="196" t="s">
        <v>2</v>
      </c>
      <c r="E13" s="197"/>
      <c r="F13" s="59"/>
      <c r="G13" s="196" t="s">
        <v>3</v>
      </c>
      <c r="H13" s="200"/>
      <c r="I13" s="200"/>
      <c r="J13" s="197"/>
    </row>
    <row r="14" spans="1:10" x14ac:dyDescent="0.2">
      <c r="A14" s="7" t="s">
        <v>111</v>
      </c>
      <c r="B14" s="65">
        <v>238</v>
      </c>
      <c r="C14" s="66">
        <v>131</v>
      </c>
      <c r="D14" s="65">
        <v>1133</v>
      </c>
      <c r="E14" s="66">
        <v>575</v>
      </c>
      <c r="F14" s="67"/>
      <c r="G14" s="65">
        <f t="shared" ref="G14:G34" si="0">B14-C14</f>
        <v>107</v>
      </c>
      <c r="H14" s="66">
        <f t="shared" ref="H14:H34" si="1">D14-E14</f>
        <v>558</v>
      </c>
      <c r="I14" s="28">
        <f t="shared" ref="I14:I33" si="2">IF(C14=0, "-", IF(G14/C14&lt;10, G14/C14*100, "&gt;999"))</f>
        <v>81.679389312977108</v>
      </c>
      <c r="J14" s="29">
        <f t="shared" ref="J14:J33" si="3">IF(E14=0, "-", IF(H14/E14&lt;10, H14/E14*100, "&gt;999"))</f>
        <v>97.043478260869563</v>
      </c>
    </row>
    <row r="15" spans="1:10" x14ac:dyDescent="0.2">
      <c r="A15" s="7" t="s">
        <v>112</v>
      </c>
      <c r="B15" s="65">
        <v>1237</v>
      </c>
      <c r="C15" s="66">
        <v>779</v>
      </c>
      <c r="D15" s="65">
        <v>6076</v>
      </c>
      <c r="E15" s="66">
        <v>4660</v>
      </c>
      <c r="F15" s="67"/>
      <c r="G15" s="65">
        <f t="shared" si="0"/>
        <v>458</v>
      </c>
      <c r="H15" s="66">
        <f t="shared" si="1"/>
        <v>1416</v>
      </c>
      <c r="I15" s="28">
        <f t="shared" si="2"/>
        <v>58.793324775353014</v>
      </c>
      <c r="J15" s="29">
        <f t="shared" si="3"/>
        <v>30.386266094420598</v>
      </c>
    </row>
    <row r="16" spans="1:10" x14ac:dyDescent="0.2">
      <c r="A16" s="7" t="s">
        <v>113</v>
      </c>
      <c r="B16" s="65">
        <v>3140</v>
      </c>
      <c r="C16" s="66">
        <v>3882</v>
      </c>
      <c r="D16" s="65">
        <v>15324</v>
      </c>
      <c r="E16" s="66">
        <v>17328</v>
      </c>
      <c r="F16" s="67"/>
      <c r="G16" s="65">
        <f t="shared" si="0"/>
        <v>-742</v>
      </c>
      <c r="H16" s="66">
        <f t="shared" si="1"/>
        <v>-2004</v>
      </c>
      <c r="I16" s="28">
        <f t="shared" si="2"/>
        <v>-19.113858835651726</v>
      </c>
      <c r="J16" s="29">
        <f t="shared" si="3"/>
        <v>-11.565096952908588</v>
      </c>
    </row>
    <row r="17" spans="1:10" x14ac:dyDescent="0.2">
      <c r="A17" s="7" t="s">
        <v>114</v>
      </c>
      <c r="B17" s="65">
        <v>1016</v>
      </c>
      <c r="C17" s="66">
        <v>1140</v>
      </c>
      <c r="D17" s="65">
        <v>4848</v>
      </c>
      <c r="E17" s="66">
        <v>4847</v>
      </c>
      <c r="F17" s="67"/>
      <c r="G17" s="65">
        <f t="shared" si="0"/>
        <v>-124</v>
      </c>
      <c r="H17" s="66">
        <f t="shared" si="1"/>
        <v>1</v>
      </c>
      <c r="I17" s="28">
        <f t="shared" si="2"/>
        <v>-10.87719298245614</v>
      </c>
      <c r="J17" s="29">
        <f t="shared" si="3"/>
        <v>2.0631318341242006E-2</v>
      </c>
    </row>
    <row r="18" spans="1:10" x14ac:dyDescent="0.2">
      <c r="A18" s="7" t="s">
        <v>115</v>
      </c>
      <c r="B18" s="65">
        <v>187</v>
      </c>
      <c r="C18" s="66">
        <v>223</v>
      </c>
      <c r="D18" s="65">
        <v>1003</v>
      </c>
      <c r="E18" s="66">
        <v>997</v>
      </c>
      <c r="F18" s="67"/>
      <c r="G18" s="65">
        <f t="shared" si="0"/>
        <v>-36</v>
      </c>
      <c r="H18" s="66">
        <f t="shared" si="1"/>
        <v>6</v>
      </c>
      <c r="I18" s="28">
        <f t="shared" si="2"/>
        <v>-16.143497757847534</v>
      </c>
      <c r="J18" s="29">
        <f t="shared" si="3"/>
        <v>0.60180541624874617</v>
      </c>
    </row>
    <row r="19" spans="1:10" x14ac:dyDescent="0.2">
      <c r="A19" s="7" t="s">
        <v>116</v>
      </c>
      <c r="B19" s="65">
        <v>32</v>
      </c>
      <c r="C19" s="66">
        <v>33</v>
      </c>
      <c r="D19" s="65">
        <v>154</v>
      </c>
      <c r="E19" s="66">
        <v>224</v>
      </c>
      <c r="F19" s="67"/>
      <c r="G19" s="65">
        <f t="shared" si="0"/>
        <v>-1</v>
      </c>
      <c r="H19" s="66">
        <f t="shared" si="1"/>
        <v>-70</v>
      </c>
      <c r="I19" s="28">
        <f t="shared" si="2"/>
        <v>-3.0303030303030303</v>
      </c>
      <c r="J19" s="29">
        <f t="shared" si="3"/>
        <v>-31.25</v>
      </c>
    </row>
    <row r="20" spans="1:10" x14ac:dyDescent="0.2">
      <c r="A20" s="7" t="s">
        <v>117</v>
      </c>
      <c r="B20" s="65">
        <v>223</v>
      </c>
      <c r="C20" s="66">
        <v>246</v>
      </c>
      <c r="D20" s="65">
        <v>1559</v>
      </c>
      <c r="E20" s="66">
        <v>1253</v>
      </c>
      <c r="F20" s="67"/>
      <c r="G20" s="65">
        <f t="shared" si="0"/>
        <v>-23</v>
      </c>
      <c r="H20" s="66">
        <f t="shared" si="1"/>
        <v>306</v>
      </c>
      <c r="I20" s="28">
        <f t="shared" si="2"/>
        <v>-9.3495934959349594</v>
      </c>
      <c r="J20" s="29">
        <f t="shared" si="3"/>
        <v>24.421388667198723</v>
      </c>
    </row>
    <row r="21" spans="1:10" x14ac:dyDescent="0.2">
      <c r="A21" s="7" t="s">
        <v>118</v>
      </c>
      <c r="B21" s="65">
        <v>455</v>
      </c>
      <c r="C21" s="66">
        <v>482</v>
      </c>
      <c r="D21" s="65">
        <v>2096</v>
      </c>
      <c r="E21" s="66">
        <v>1883</v>
      </c>
      <c r="F21" s="67"/>
      <c r="G21" s="65">
        <f t="shared" si="0"/>
        <v>-27</v>
      </c>
      <c r="H21" s="66">
        <f t="shared" si="1"/>
        <v>213</v>
      </c>
      <c r="I21" s="28">
        <f t="shared" si="2"/>
        <v>-5.6016597510373449</v>
      </c>
      <c r="J21" s="29">
        <f t="shared" si="3"/>
        <v>11.311736590547</v>
      </c>
    </row>
    <row r="22" spans="1:10" x14ac:dyDescent="0.2">
      <c r="A22" s="142" t="s">
        <v>120</v>
      </c>
      <c r="B22" s="143">
        <v>1384</v>
      </c>
      <c r="C22" s="144">
        <v>569</v>
      </c>
      <c r="D22" s="143">
        <v>7815</v>
      </c>
      <c r="E22" s="144">
        <v>3288</v>
      </c>
      <c r="F22" s="145"/>
      <c r="G22" s="143">
        <f t="shared" si="0"/>
        <v>815</v>
      </c>
      <c r="H22" s="144">
        <f t="shared" si="1"/>
        <v>4527</v>
      </c>
      <c r="I22" s="146">
        <f t="shared" si="2"/>
        <v>143.23374340949033</v>
      </c>
      <c r="J22" s="147">
        <f t="shared" si="3"/>
        <v>137.68248175182484</v>
      </c>
    </row>
    <row r="23" spans="1:10" x14ac:dyDescent="0.2">
      <c r="A23" s="7" t="s">
        <v>121</v>
      </c>
      <c r="B23" s="65">
        <v>3786</v>
      </c>
      <c r="C23" s="66">
        <v>3083</v>
      </c>
      <c r="D23" s="65">
        <v>20216</v>
      </c>
      <c r="E23" s="66">
        <v>13698</v>
      </c>
      <c r="F23" s="67"/>
      <c r="G23" s="65">
        <f t="shared" si="0"/>
        <v>703</v>
      </c>
      <c r="H23" s="66">
        <f t="shared" si="1"/>
        <v>6518</v>
      </c>
      <c r="I23" s="28">
        <f t="shared" si="2"/>
        <v>22.802465131365555</v>
      </c>
      <c r="J23" s="29">
        <f t="shared" si="3"/>
        <v>47.583588845086872</v>
      </c>
    </row>
    <row r="24" spans="1:10" x14ac:dyDescent="0.2">
      <c r="A24" s="7" t="s">
        <v>122</v>
      </c>
      <c r="B24" s="65">
        <v>4674</v>
      </c>
      <c r="C24" s="66">
        <v>6122</v>
      </c>
      <c r="D24" s="65">
        <v>26648</v>
      </c>
      <c r="E24" s="66">
        <v>24835</v>
      </c>
      <c r="F24" s="67"/>
      <c r="G24" s="65">
        <f t="shared" si="0"/>
        <v>-1448</v>
      </c>
      <c r="H24" s="66">
        <f t="shared" si="1"/>
        <v>1813</v>
      </c>
      <c r="I24" s="28">
        <f t="shared" si="2"/>
        <v>-23.652401176086247</v>
      </c>
      <c r="J24" s="29">
        <f t="shared" si="3"/>
        <v>7.3001811958928933</v>
      </c>
    </row>
    <row r="25" spans="1:10" x14ac:dyDescent="0.2">
      <c r="A25" s="7" t="s">
        <v>123</v>
      </c>
      <c r="B25" s="65">
        <v>3966</v>
      </c>
      <c r="C25" s="66">
        <v>3863</v>
      </c>
      <c r="D25" s="65">
        <v>18353</v>
      </c>
      <c r="E25" s="66">
        <v>14774</v>
      </c>
      <c r="F25" s="67"/>
      <c r="G25" s="65">
        <f t="shared" si="0"/>
        <v>103</v>
      </c>
      <c r="H25" s="66">
        <f t="shared" si="1"/>
        <v>3579</v>
      </c>
      <c r="I25" s="28">
        <f t="shared" si="2"/>
        <v>2.6663215117784107</v>
      </c>
      <c r="J25" s="29">
        <f t="shared" si="3"/>
        <v>24.224989847028564</v>
      </c>
    </row>
    <row r="26" spans="1:10" x14ac:dyDescent="0.2">
      <c r="A26" s="7" t="s">
        <v>124</v>
      </c>
      <c r="B26" s="65">
        <v>385</v>
      </c>
      <c r="C26" s="66">
        <v>552</v>
      </c>
      <c r="D26" s="65">
        <v>3473</v>
      </c>
      <c r="E26" s="66">
        <v>2379</v>
      </c>
      <c r="F26" s="67"/>
      <c r="G26" s="65">
        <f t="shared" si="0"/>
        <v>-167</v>
      </c>
      <c r="H26" s="66">
        <f t="shared" si="1"/>
        <v>1094</v>
      </c>
      <c r="I26" s="28">
        <f t="shared" si="2"/>
        <v>-30.253623188405797</v>
      </c>
      <c r="J26" s="29">
        <f t="shared" si="3"/>
        <v>45.985708280790249</v>
      </c>
    </row>
    <row r="27" spans="1:10" x14ac:dyDescent="0.2">
      <c r="A27" s="142" t="s">
        <v>127</v>
      </c>
      <c r="B27" s="143">
        <v>29</v>
      </c>
      <c r="C27" s="144">
        <v>30</v>
      </c>
      <c r="D27" s="143">
        <v>192</v>
      </c>
      <c r="E27" s="144">
        <v>226</v>
      </c>
      <c r="F27" s="145"/>
      <c r="G27" s="143">
        <f t="shared" si="0"/>
        <v>-1</v>
      </c>
      <c r="H27" s="144">
        <f t="shared" si="1"/>
        <v>-34</v>
      </c>
      <c r="I27" s="146">
        <f t="shared" si="2"/>
        <v>-3.3333333333333335</v>
      </c>
      <c r="J27" s="147">
        <f t="shared" si="3"/>
        <v>-15.044247787610621</v>
      </c>
    </row>
    <row r="28" spans="1:10" x14ac:dyDescent="0.2">
      <c r="A28" s="7" t="s">
        <v>128</v>
      </c>
      <c r="B28" s="65">
        <v>1</v>
      </c>
      <c r="C28" s="66">
        <v>3</v>
      </c>
      <c r="D28" s="65">
        <v>13</v>
      </c>
      <c r="E28" s="66">
        <v>20</v>
      </c>
      <c r="F28" s="67"/>
      <c r="G28" s="65">
        <f t="shared" si="0"/>
        <v>-2</v>
      </c>
      <c r="H28" s="66">
        <f t="shared" si="1"/>
        <v>-7</v>
      </c>
      <c r="I28" s="28">
        <f t="shared" si="2"/>
        <v>-66.666666666666657</v>
      </c>
      <c r="J28" s="29">
        <f t="shared" si="3"/>
        <v>-35</v>
      </c>
    </row>
    <row r="29" spans="1:10" x14ac:dyDescent="0.2">
      <c r="A29" s="7" t="s">
        <v>129</v>
      </c>
      <c r="B29" s="65">
        <v>66</v>
      </c>
      <c r="C29" s="66">
        <v>119</v>
      </c>
      <c r="D29" s="65">
        <v>291</v>
      </c>
      <c r="E29" s="66">
        <v>349</v>
      </c>
      <c r="F29" s="67"/>
      <c r="G29" s="65">
        <f t="shared" si="0"/>
        <v>-53</v>
      </c>
      <c r="H29" s="66">
        <f t="shared" si="1"/>
        <v>-58</v>
      </c>
      <c r="I29" s="28">
        <f t="shared" si="2"/>
        <v>-44.537815126050425</v>
      </c>
      <c r="J29" s="29">
        <f t="shared" si="3"/>
        <v>-16.618911174785101</v>
      </c>
    </row>
    <row r="30" spans="1:10" x14ac:dyDescent="0.2">
      <c r="A30" s="7" t="s">
        <v>130</v>
      </c>
      <c r="B30" s="65">
        <v>1003</v>
      </c>
      <c r="C30" s="66">
        <v>944</v>
      </c>
      <c r="D30" s="65">
        <v>4229</v>
      </c>
      <c r="E30" s="66">
        <v>2798</v>
      </c>
      <c r="F30" s="67"/>
      <c r="G30" s="65">
        <f t="shared" si="0"/>
        <v>59</v>
      </c>
      <c r="H30" s="66">
        <f t="shared" si="1"/>
        <v>1431</v>
      </c>
      <c r="I30" s="28">
        <f t="shared" si="2"/>
        <v>6.25</v>
      </c>
      <c r="J30" s="29">
        <f t="shared" si="3"/>
        <v>51.14367405289493</v>
      </c>
    </row>
    <row r="31" spans="1:10" x14ac:dyDescent="0.2">
      <c r="A31" s="7" t="s">
        <v>131</v>
      </c>
      <c r="B31" s="65">
        <v>892</v>
      </c>
      <c r="C31" s="66">
        <v>879</v>
      </c>
      <c r="D31" s="65">
        <v>3878</v>
      </c>
      <c r="E31" s="66">
        <v>3238</v>
      </c>
      <c r="F31" s="67"/>
      <c r="G31" s="65">
        <f t="shared" si="0"/>
        <v>13</v>
      </c>
      <c r="H31" s="66">
        <f t="shared" si="1"/>
        <v>640</v>
      </c>
      <c r="I31" s="28">
        <f t="shared" si="2"/>
        <v>1.4789533560864618</v>
      </c>
      <c r="J31" s="29">
        <f t="shared" si="3"/>
        <v>19.765287214329831</v>
      </c>
    </row>
    <row r="32" spans="1:10" x14ac:dyDescent="0.2">
      <c r="A32" s="7" t="s">
        <v>132</v>
      </c>
      <c r="B32" s="65">
        <v>5382</v>
      </c>
      <c r="C32" s="66">
        <v>5019</v>
      </c>
      <c r="D32" s="65">
        <v>23421</v>
      </c>
      <c r="E32" s="66">
        <v>17865</v>
      </c>
      <c r="F32" s="67"/>
      <c r="G32" s="65">
        <f t="shared" si="0"/>
        <v>363</v>
      </c>
      <c r="H32" s="66">
        <f t="shared" si="1"/>
        <v>5556</v>
      </c>
      <c r="I32" s="28">
        <f t="shared" si="2"/>
        <v>7.2325164375373578</v>
      </c>
      <c r="J32" s="29">
        <f t="shared" si="3"/>
        <v>31.099916036943743</v>
      </c>
    </row>
    <row r="33" spans="1:10" x14ac:dyDescent="0.2">
      <c r="A33" s="142" t="s">
        <v>126</v>
      </c>
      <c r="B33" s="143">
        <v>1236</v>
      </c>
      <c r="C33" s="144">
        <v>1203</v>
      </c>
      <c r="D33" s="143">
        <v>5509</v>
      </c>
      <c r="E33" s="144">
        <v>4369</v>
      </c>
      <c r="F33" s="145"/>
      <c r="G33" s="143">
        <f t="shared" si="0"/>
        <v>33</v>
      </c>
      <c r="H33" s="144">
        <f t="shared" si="1"/>
        <v>1140</v>
      </c>
      <c r="I33" s="146">
        <f t="shared" si="2"/>
        <v>2.7431421446384037</v>
      </c>
      <c r="J33" s="147">
        <f t="shared" si="3"/>
        <v>26.092927443350884</v>
      </c>
    </row>
    <row r="34" spans="1:10" s="43" customFormat="1" x14ac:dyDescent="0.2">
      <c r="A34" s="27" t="s">
        <v>0</v>
      </c>
      <c r="B34" s="71">
        <f>SUM(B14:B33)</f>
        <v>29332</v>
      </c>
      <c r="C34" s="72">
        <f>SUM(C14:C33)</f>
        <v>29302</v>
      </c>
      <c r="D34" s="71">
        <f>SUM(D14:D33)</f>
        <v>146231</v>
      </c>
      <c r="E34" s="72">
        <f>SUM(E14:E33)</f>
        <v>119606</v>
      </c>
      <c r="F34" s="73"/>
      <c r="G34" s="71">
        <f t="shared" si="0"/>
        <v>30</v>
      </c>
      <c r="H34" s="72">
        <f t="shared" si="1"/>
        <v>26625</v>
      </c>
      <c r="I34" s="44">
        <f>IF(C34=0, 0, G34/C34*100)</f>
        <v>0.10238208995972972</v>
      </c>
      <c r="J34" s="45">
        <f>IF(E34=0, 0, H34/E34*100)</f>
        <v>22.260588933665534</v>
      </c>
    </row>
    <row r="36" spans="1:10" x14ac:dyDescent="0.2">
      <c r="E36" s="201" t="s">
        <v>8</v>
      </c>
      <c r="F36" s="201"/>
      <c r="G36" s="201"/>
    </row>
    <row r="37" spans="1:10" x14ac:dyDescent="0.2">
      <c r="A37" s="3"/>
      <c r="B37" s="196" t="s">
        <v>1</v>
      </c>
      <c r="C37" s="197"/>
      <c r="D37" s="196" t="s">
        <v>2</v>
      </c>
      <c r="E37" s="197"/>
      <c r="F37" s="59"/>
      <c r="G37" s="196" t="s">
        <v>9</v>
      </c>
      <c r="H37" s="197"/>
    </row>
    <row r="38" spans="1:10" x14ac:dyDescent="0.2">
      <c r="A38" s="27"/>
      <c r="B38" s="57">
        <f>B6</f>
        <v>2021</v>
      </c>
      <c r="C38" s="58">
        <f>C6</f>
        <v>2020</v>
      </c>
      <c r="D38" s="57">
        <f>D6</f>
        <v>2021</v>
      </c>
      <c r="E38" s="58">
        <f>E6</f>
        <v>2020</v>
      </c>
      <c r="F38" s="64"/>
      <c r="G38" s="57" t="s">
        <v>4</v>
      </c>
      <c r="H38" s="58" t="s">
        <v>2</v>
      </c>
    </row>
    <row r="39" spans="1:10" x14ac:dyDescent="0.2">
      <c r="A39" s="7" t="s">
        <v>110</v>
      </c>
      <c r="B39" s="30">
        <f>$B$7/$B$11*100</f>
        <v>22.255557070775943</v>
      </c>
      <c r="C39" s="31">
        <f>$C$7/$C$11*100</f>
        <v>23.602484472049689</v>
      </c>
      <c r="D39" s="30">
        <f>$D$7/$D$11*100</f>
        <v>22.015167782481143</v>
      </c>
      <c r="E39" s="31">
        <f>$E$7/$E$11*100</f>
        <v>26.559704362657392</v>
      </c>
      <c r="F39" s="32"/>
      <c r="G39" s="30">
        <f>B39-C39</f>
        <v>-1.3469274012737458</v>
      </c>
      <c r="H39" s="31">
        <f>D39-E39</f>
        <v>-4.5445365801762492</v>
      </c>
    </row>
    <row r="40" spans="1:10" x14ac:dyDescent="0.2">
      <c r="A40" s="7" t="s">
        <v>119</v>
      </c>
      <c r="B40" s="30">
        <f>$B$8/$B$11*100</f>
        <v>48.394245192963311</v>
      </c>
      <c r="C40" s="31">
        <f>$C$8/$C$11*100</f>
        <v>48.42331581462016</v>
      </c>
      <c r="D40" s="30">
        <f>$D$8/$D$11*100</f>
        <v>52.317907967530829</v>
      </c>
      <c r="E40" s="31">
        <f>$E$8/$E$11*100</f>
        <v>49.306890958647557</v>
      </c>
      <c r="F40" s="32"/>
      <c r="G40" s="30">
        <f>B40-C40</f>
        <v>-2.9070621656849482E-2</v>
      </c>
      <c r="H40" s="31">
        <f>D40-E40</f>
        <v>3.0110170088832717</v>
      </c>
    </row>
    <row r="41" spans="1:10" x14ac:dyDescent="0.2">
      <c r="A41" s="7" t="s">
        <v>125</v>
      </c>
      <c r="B41" s="30">
        <f>$B$9/$B$11*100</f>
        <v>25.1363698349925</v>
      </c>
      <c r="C41" s="31">
        <f>$C$9/$C$11*100</f>
        <v>23.868677905944988</v>
      </c>
      <c r="D41" s="30">
        <f>$D$9/$D$11*100</f>
        <v>21.899597212629331</v>
      </c>
      <c r="E41" s="31">
        <f>$E$9/$E$11*100</f>
        <v>20.480577897429892</v>
      </c>
      <c r="F41" s="32"/>
      <c r="G41" s="30">
        <f>B41-C41</f>
        <v>1.2676919290475119</v>
      </c>
      <c r="H41" s="31">
        <f>D41-E41</f>
        <v>1.4190193151994386</v>
      </c>
    </row>
    <row r="42" spans="1:10" x14ac:dyDescent="0.2">
      <c r="A42" s="7" t="s">
        <v>126</v>
      </c>
      <c r="B42" s="30">
        <f>$B$10/$B$11*100</f>
        <v>4.2138279012682398</v>
      </c>
      <c r="C42" s="31">
        <f>$C$10/$C$11*100</f>
        <v>4.1055218073851618</v>
      </c>
      <c r="D42" s="30">
        <f>$D$10/$D$11*100</f>
        <v>3.7673270373586996</v>
      </c>
      <c r="E42" s="31">
        <f>$E$10/$E$11*100</f>
        <v>3.652826781265154</v>
      </c>
      <c r="F42" s="32"/>
      <c r="G42" s="30">
        <f>B42-C42</f>
        <v>0.10830609388307799</v>
      </c>
      <c r="H42" s="31">
        <f>D42-E42</f>
        <v>0.11450025609354553</v>
      </c>
    </row>
    <row r="43" spans="1:10" s="43" customFormat="1" x14ac:dyDescent="0.2">
      <c r="A43" s="27" t="s">
        <v>0</v>
      </c>
      <c r="B43" s="46">
        <f>SUM(B39:B42)</f>
        <v>100</v>
      </c>
      <c r="C43" s="47">
        <f>SUM(C39:C42)</f>
        <v>100</v>
      </c>
      <c r="D43" s="46">
        <f>SUM(D39:D42)</f>
        <v>100</v>
      </c>
      <c r="E43" s="47">
        <f>SUM(E39:E42)</f>
        <v>99.999999999999986</v>
      </c>
      <c r="F43" s="48"/>
      <c r="G43" s="46">
        <f>B43-C43</f>
        <v>0</v>
      </c>
      <c r="H43" s="47">
        <f>D43-E43</f>
        <v>0</v>
      </c>
    </row>
    <row r="45" spans="1:10" x14ac:dyDescent="0.2">
      <c r="A45" s="3"/>
      <c r="B45" s="196" t="s">
        <v>1</v>
      </c>
      <c r="C45" s="197"/>
      <c r="D45" s="196" t="s">
        <v>2</v>
      </c>
      <c r="E45" s="197"/>
      <c r="F45" s="59"/>
      <c r="G45" s="196" t="s">
        <v>9</v>
      </c>
      <c r="H45" s="197"/>
    </row>
    <row r="46" spans="1:10" x14ac:dyDescent="0.2">
      <c r="A46" s="7" t="s">
        <v>111</v>
      </c>
      <c r="B46" s="30">
        <f>$B$14/$B$34*100</f>
        <v>0.81140051820537307</v>
      </c>
      <c r="C46" s="31">
        <f>$C$14/$C$34*100</f>
        <v>0.44706845949081975</v>
      </c>
      <c r="D46" s="30">
        <f>$D$14/$D$34*100</f>
        <v>0.77480151267515096</v>
      </c>
      <c r="E46" s="31">
        <f>$E$14/$E$34*100</f>
        <v>0.48074511312141532</v>
      </c>
      <c r="F46" s="32"/>
      <c r="G46" s="30">
        <f t="shared" ref="G46:G66" si="4">B46-C46</f>
        <v>0.36433205871455332</v>
      </c>
      <c r="H46" s="31">
        <f t="shared" ref="H46:H66" si="5">D46-E46</f>
        <v>0.29405639955373564</v>
      </c>
    </row>
    <row r="47" spans="1:10" x14ac:dyDescent="0.2">
      <c r="A47" s="7" t="s">
        <v>112</v>
      </c>
      <c r="B47" s="30">
        <f>$B$15/$B$34*100</f>
        <v>4.2172371471430523</v>
      </c>
      <c r="C47" s="31">
        <f>$C$15/$C$34*100</f>
        <v>2.6585216026209815</v>
      </c>
      <c r="D47" s="30">
        <f>$D$15/$D$34*100</f>
        <v>4.1550697184591501</v>
      </c>
      <c r="E47" s="31">
        <f>$E$15/$E$34*100</f>
        <v>3.8961256124274701</v>
      </c>
      <c r="F47" s="32"/>
      <c r="G47" s="30">
        <f t="shared" si="4"/>
        <v>1.5587155445220708</v>
      </c>
      <c r="H47" s="31">
        <f t="shared" si="5"/>
        <v>0.25894410603167994</v>
      </c>
    </row>
    <row r="48" spans="1:10" x14ac:dyDescent="0.2">
      <c r="A48" s="7" t="s">
        <v>113</v>
      </c>
      <c r="B48" s="30">
        <f>$B$16/$B$34*100</f>
        <v>10.705032046911223</v>
      </c>
      <c r="C48" s="31">
        <f>$C$16/$C$34*100</f>
        <v>13.248242440789024</v>
      </c>
      <c r="D48" s="30">
        <f>$D$16/$D$34*100</f>
        <v>10.479310132598423</v>
      </c>
      <c r="E48" s="31">
        <f>$E$16/$E$34*100</f>
        <v>14.487567513335451</v>
      </c>
      <c r="F48" s="32"/>
      <c r="G48" s="30">
        <f t="shared" si="4"/>
        <v>-2.5432103938778017</v>
      </c>
      <c r="H48" s="31">
        <f t="shared" si="5"/>
        <v>-4.0082573807370281</v>
      </c>
    </row>
    <row r="49" spans="1:8" x14ac:dyDescent="0.2">
      <c r="A49" s="7" t="s">
        <v>114</v>
      </c>
      <c r="B49" s="30">
        <f>$B$17/$B$34*100</f>
        <v>3.4637938088094913</v>
      </c>
      <c r="C49" s="31">
        <f>$C$17/$C$34*100</f>
        <v>3.8905194184697289</v>
      </c>
      <c r="D49" s="30">
        <f>$D$17/$D$34*100</f>
        <v>3.3153025008377157</v>
      </c>
      <c r="E49" s="31">
        <f>$E$17/$E$34*100</f>
        <v>4.0524722839991307</v>
      </c>
      <c r="F49" s="32"/>
      <c r="G49" s="30">
        <f t="shared" si="4"/>
        <v>-0.42672560966023765</v>
      </c>
      <c r="H49" s="31">
        <f t="shared" si="5"/>
        <v>-0.73716978316141502</v>
      </c>
    </row>
    <row r="50" spans="1:8" x14ac:dyDescent="0.2">
      <c r="A50" s="7" t="s">
        <v>115</v>
      </c>
      <c r="B50" s="30">
        <f>$B$18/$B$34*100</f>
        <v>0.63752897858993585</v>
      </c>
      <c r="C50" s="31">
        <f>$C$18/$C$34*100</f>
        <v>0.76104020203399081</v>
      </c>
      <c r="D50" s="30">
        <f>$D$18/$D$34*100</f>
        <v>0.68590107432760494</v>
      </c>
      <c r="E50" s="31">
        <f>$E$18/$E$34*100</f>
        <v>0.83357022222965405</v>
      </c>
      <c r="F50" s="32"/>
      <c r="G50" s="30">
        <f t="shared" si="4"/>
        <v>-0.12351122344405496</v>
      </c>
      <c r="H50" s="31">
        <f t="shared" si="5"/>
        <v>-0.1476691479020491</v>
      </c>
    </row>
    <row r="51" spans="1:8" x14ac:dyDescent="0.2">
      <c r="A51" s="7" t="s">
        <v>116</v>
      </c>
      <c r="B51" s="30">
        <f>$B$19/$B$34*100</f>
        <v>0.10909586799399973</v>
      </c>
      <c r="C51" s="31">
        <f>$C$19/$C$34*100</f>
        <v>0.11262029895570268</v>
      </c>
      <c r="D51" s="30">
        <f>$D$19/$D$34*100</f>
        <v>0.10531282696555451</v>
      </c>
      <c r="E51" s="31">
        <f>$E$19/$E$34*100</f>
        <v>0.18728157450295135</v>
      </c>
      <c r="F51" s="32"/>
      <c r="G51" s="30">
        <f t="shared" si="4"/>
        <v>-3.5244309617029485E-3</v>
      </c>
      <c r="H51" s="31">
        <f t="shared" si="5"/>
        <v>-8.1968747537396844E-2</v>
      </c>
    </row>
    <row r="52" spans="1:8" x14ac:dyDescent="0.2">
      <c r="A52" s="7" t="s">
        <v>117</v>
      </c>
      <c r="B52" s="30">
        <f>$B$20/$B$34*100</f>
        <v>0.7602618300831856</v>
      </c>
      <c r="C52" s="31">
        <f>$C$20/$C$34*100</f>
        <v>0.83953313766978366</v>
      </c>
      <c r="D52" s="30">
        <f>$D$20/$D$34*100</f>
        <v>1.0661214106448018</v>
      </c>
      <c r="E52" s="31">
        <f>$E$20/$E$34*100</f>
        <v>1.0476063073758841</v>
      </c>
      <c r="F52" s="32"/>
      <c r="G52" s="30">
        <f t="shared" si="4"/>
        <v>-7.9271307586598061E-2</v>
      </c>
      <c r="H52" s="31">
        <f t="shared" si="5"/>
        <v>1.8515103268917699E-2</v>
      </c>
    </row>
    <row r="53" spans="1:8" x14ac:dyDescent="0.2">
      <c r="A53" s="7" t="s">
        <v>118</v>
      </c>
      <c r="B53" s="30">
        <f>$B$21/$B$34*100</f>
        <v>1.5512068730396835</v>
      </c>
      <c r="C53" s="31">
        <f>$C$21/$C$34*100</f>
        <v>1.6449389120196574</v>
      </c>
      <c r="D53" s="30">
        <f>$D$21/$D$34*100</f>
        <v>1.4333486059727416</v>
      </c>
      <c r="E53" s="31">
        <f>$E$21/$E$34*100</f>
        <v>1.5743357356654348</v>
      </c>
      <c r="F53" s="32"/>
      <c r="G53" s="30">
        <f t="shared" si="4"/>
        <v>-9.3732038979973842E-2</v>
      </c>
      <c r="H53" s="31">
        <f t="shared" si="5"/>
        <v>-0.14098712969269322</v>
      </c>
    </row>
    <row r="54" spans="1:8" x14ac:dyDescent="0.2">
      <c r="A54" s="142" t="s">
        <v>120</v>
      </c>
      <c r="B54" s="148">
        <f>$B$22/$B$34*100</f>
        <v>4.7183962907404879</v>
      </c>
      <c r="C54" s="149">
        <f>$C$22/$C$34*100</f>
        <v>1.9418469729028733</v>
      </c>
      <c r="D54" s="148">
        <f>$D$22/$D$34*100</f>
        <v>5.344284043739016</v>
      </c>
      <c r="E54" s="149">
        <f>$E$22/$E$34*100</f>
        <v>2.749025968596893</v>
      </c>
      <c r="F54" s="150"/>
      <c r="G54" s="148">
        <f t="shared" si="4"/>
        <v>2.7765493178376146</v>
      </c>
      <c r="H54" s="149">
        <f t="shared" si="5"/>
        <v>2.595258075142123</v>
      </c>
    </row>
    <row r="55" spans="1:8" x14ac:dyDescent="0.2">
      <c r="A55" s="7" t="s">
        <v>121</v>
      </c>
      <c r="B55" s="30">
        <f>$B$23/$B$34*100</f>
        <v>12.907404882040094</v>
      </c>
      <c r="C55" s="31">
        <f>$C$23/$C$34*100</f>
        <v>10.521466111528223</v>
      </c>
      <c r="D55" s="30">
        <f>$D$23/$D$34*100</f>
        <v>13.824702012569153</v>
      </c>
      <c r="E55" s="31">
        <f>$E$23/$E$34*100</f>
        <v>11.452602712238516</v>
      </c>
      <c r="F55" s="32"/>
      <c r="G55" s="30">
        <f t="shared" si="4"/>
        <v>2.3859387705118706</v>
      </c>
      <c r="H55" s="31">
        <f t="shared" si="5"/>
        <v>2.3720993003306372</v>
      </c>
    </row>
    <row r="56" spans="1:8" x14ac:dyDescent="0.2">
      <c r="A56" s="7" t="s">
        <v>122</v>
      </c>
      <c r="B56" s="30">
        <f>$B$24/$B$34*100</f>
        <v>15.934815218873585</v>
      </c>
      <c r="C56" s="31">
        <f>$C$24/$C$34*100</f>
        <v>20.892771824448843</v>
      </c>
      <c r="D56" s="30">
        <f>$D$24/$D$34*100</f>
        <v>18.22322216219543</v>
      </c>
      <c r="E56" s="31">
        <f>$E$24/$E$34*100</f>
        <v>20.764008494557128</v>
      </c>
      <c r="F56" s="32"/>
      <c r="G56" s="30">
        <f t="shared" si="4"/>
        <v>-4.9579566055752586</v>
      </c>
      <c r="H56" s="31">
        <f t="shared" si="5"/>
        <v>-2.5407863323616979</v>
      </c>
    </row>
    <row r="57" spans="1:8" x14ac:dyDescent="0.2">
      <c r="A57" s="7" t="s">
        <v>123</v>
      </c>
      <c r="B57" s="30">
        <f>$B$25/$B$34*100</f>
        <v>13.521069139506341</v>
      </c>
      <c r="C57" s="31">
        <f>$C$25/$C$34*100</f>
        <v>13.183400450481194</v>
      </c>
      <c r="D57" s="30">
        <f>$D$25/$D$34*100</f>
        <v>12.550690346096244</v>
      </c>
      <c r="E57" s="31">
        <f>$E$25/$E$34*100</f>
        <v>12.352223132618764</v>
      </c>
      <c r="F57" s="32"/>
      <c r="G57" s="30">
        <f t="shared" si="4"/>
        <v>0.33766868902514702</v>
      </c>
      <c r="H57" s="31">
        <f t="shared" si="5"/>
        <v>0.19846721347748009</v>
      </c>
    </row>
    <row r="58" spans="1:8" x14ac:dyDescent="0.2">
      <c r="A58" s="7" t="s">
        <v>124</v>
      </c>
      <c r="B58" s="30">
        <f>$B$26/$B$34*100</f>
        <v>1.3125596618028093</v>
      </c>
      <c r="C58" s="31">
        <f>$C$26/$C$34*100</f>
        <v>1.8838304552590266</v>
      </c>
      <c r="D58" s="30">
        <f>$D$26/$D$34*100</f>
        <v>2.3750094029309792</v>
      </c>
      <c r="E58" s="31">
        <f>$E$26/$E$34*100</f>
        <v>1.9890306506362556</v>
      </c>
      <c r="F58" s="32"/>
      <c r="G58" s="30">
        <f t="shared" si="4"/>
        <v>-0.57127079345621734</v>
      </c>
      <c r="H58" s="31">
        <f t="shared" si="5"/>
        <v>0.38597875229472356</v>
      </c>
    </row>
    <row r="59" spans="1:8" x14ac:dyDescent="0.2">
      <c r="A59" s="142" t="s">
        <v>127</v>
      </c>
      <c r="B59" s="148">
        <f>$B$27/$B$34*100</f>
        <v>9.8868130369562268E-2</v>
      </c>
      <c r="C59" s="149">
        <f>$C$27/$C$34*100</f>
        <v>0.10238208995972972</v>
      </c>
      <c r="D59" s="148">
        <f>$D$27/$D$34*100</f>
        <v>0.13129910894406793</v>
      </c>
      <c r="E59" s="149">
        <f>$E$27/$E$34*100</f>
        <v>0.1889537314181563</v>
      </c>
      <c r="F59" s="150"/>
      <c r="G59" s="148">
        <f t="shared" si="4"/>
        <v>-3.5139595901674536E-3</v>
      </c>
      <c r="H59" s="149">
        <f t="shared" si="5"/>
        <v>-5.7654622474088368E-2</v>
      </c>
    </row>
    <row r="60" spans="1:8" x14ac:dyDescent="0.2">
      <c r="A60" s="7" t="s">
        <v>128</v>
      </c>
      <c r="B60" s="30">
        <f>$B$28/$B$34*100</f>
        <v>3.4092458748124915E-3</v>
      </c>
      <c r="C60" s="31">
        <f>$C$28/$C$34*100</f>
        <v>1.0238208995972971E-2</v>
      </c>
      <c r="D60" s="30">
        <f>$D$28/$D$34*100</f>
        <v>8.8900438347546008E-3</v>
      </c>
      <c r="E60" s="31">
        <f>$E$28/$E$34*100</f>
        <v>1.6721569152049229E-2</v>
      </c>
      <c r="F60" s="32"/>
      <c r="G60" s="30">
        <f t="shared" si="4"/>
        <v>-6.8289631211604796E-3</v>
      </c>
      <c r="H60" s="31">
        <f t="shared" si="5"/>
        <v>-7.8315253172946287E-3</v>
      </c>
    </row>
    <row r="61" spans="1:8" x14ac:dyDescent="0.2">
      <c r="A61" s="7" t="s">
        <v>129</v>
      </c>
      <c r="B61" s="30">
        <f>$B$29/$B$34*100</f>
        <v>0.22501022773762444</v>
      </c>
      <c r="C61" s="31">
        <f>$C$29/$C$34*100</f>
        <v>0.40611562350692787</v>
      </c>
      <c r="D61" s="30">
        <f>$D$29/$D$34*100</f>
        <v>0.19900021199335299</v>
      </c>
      <c r="E61" s="31">
        <f>$E$29/$E$34*100</f>
        <v>0.29179138170325902</v>
      </c>
      <c r="F61" s="32"/>
      <c r="G61" s="30">
        <f t="shared" si="4"/>
        <v>-0.18110539576930343</v>
      </c>
      <c r="H61" s="31">
        <f t="shared" si="5"/>
        <v>-9.279116970990603E-2</v>
      </c>
    </row>
    <row r="62" spans="1:8" x14ac:dyDescent="0.2">
      <c r="A62" s="7" t="s">
        <v>130</v>
      </c>
      <c r="B62" s="30">
        <f>$B$30/$B$34*100</f>
        <v>3.4194736124369287</v>
      </c>
      <c r="C62" s="31">
        <f>$C$30/$C$34*100</f>
        <v>3.2216230973994953</v>
      </c>
      <c r="D62" s="30">
        <f>$D$30/$D$34*100</f>
        <v>2.8919996443982465</v>
      </c>
      <c r="E62" s="31">
        <f>$E$30/$E$34*100</f>
        <v>2.339347524371687</v>
      </c>
      <c r="F62" s="32"/>
      <c r="G62" s="30">
        <f t="shared" si="4"/>
        <v>0.19785051503743345</v>
      </c>
      <c r="H62" s="31">
        <f t="shared" si="5"/>
        <v>0.5526521200265595</v>
      </c>
    </row>
    <row r="63" spans="1:8" x14ac:dyDescent="0.2">
      <c r="A63" s="7" t="s">
        <v>131</v>
      </c>
      <c r="B63" s="30">
        <f>$B$31/$B$34*100</f>
        <v>3.0410473203327424</v>
      </c>
      <c r="C63" s="31">
        <f>$C$31/$C$34*100</f>
        <v>2.9997952358200806</v>
      </c>
      <c r="D63" s="30">
        <f>$D$31/$D$34*100</f>
        <v>2.6519684608598726</v>
      </c>
      <c r="E63" s="31">
        <f>$E$31/$E$34*100</f>
        <v>2.7072220457167702</v>
      </c>
      <c r="F63" s="32"/>
      <c r="G63" s="30">
        <f t="shared" si="4"/>
        <v>4.1252084512661824E-2</v>
      </c>
      <c r="H63" s="31">
        <f t="shared" si="5"/>
        <v>-5.5253584856897575E-2</v>
      </c>
    </row>
    <row r="64" spans="1:8" x14ac:dyDescent="0.2">
      <c r="A64" s="7" t="s">
        <v>132</v>
      </c>
      <c r="B64" s="30">
        <f>$B$32/$B$34*100</f>
        <v>18.348561298240828</v>
      </c>
      <c r="C64" s="31">
        <f>$C$32/$C$34*100</f>
        <v>17.128523650262782</v>
      </c>
      <c r="D64" s="30">
        <f>$D$32/$D$34*100</f>
        <v>16.01643974259904</v>
      </c>
      <c r="E64" s="31">
        <f>$E$32/$E$34*100</f>
        <v>14.936541645067974</v>
      </c>
      <c r="F64" s="32"/>
      <c r="G64" s="30">
        <f t="shared" si="4"/>
        <v>1.2200376479780459</v>
      </c>
      <c r="H64" s="31">
        <f t="shared" si="5"/>
        <v>1.0798980975310659</v>
      </c>
    </row>
    <row r="65" spans="1:8" x14ac:dyDescent="0.2">
      <c r="A65" s="142" t="s">
        <v>126</v>
      </c>
      <c r="B65" s="148">
        <f>$B$33/$B$34*100</f>
        <v>4.2138279012682398</v>
      </c>
      <c r="C65" s="149">
        <f>$C$33/$C$34*100</f>
        <v>4.1055218073851618</v>
      </c>
      <c r="D65" s="148">
        <f>$D$33/$D$34*100</f>
        <v>3.7673270373586996</v>
      </c>
      <c r="E65" s="149">
        <f>$E$33/$E$34*100</f>
        <v>3.652826781265154</v>
      </c>
      <c r="F65" s="150"/>
      <c r="G65" s="148">
        <f t="shared" si="4"/>
        <v>0.10830609388307799</v>
      </c>
      <c r="H65" s="149">
        <f t="shared" si="5"/>
        <v>0.11450025609354553</v>
      </c>
    </row>
    <row r="66" spans="1:8" s="43" customFormat="1" x14ac:dyDescent="0.2">
      <c r="A66" s="27" t="s">
        <v>0</v>
      </c>
      <c r="B66" s="46">
        <f>SUM(B46:B65)</f>
        <v>99.999999999999986</v>
      </c>
      <c r="C66" s="47">
        <f>SUM(C46:C65)</f>
        <v>100</v>
      </c>
      <c r="D66" s="46">
        <f>SUM(D46:D65)</f>
        <v>99.999999999999986</v>
      </c>
      <c r="E66" s="47">
        <f>SUM(E46:E65)</f>
        <v>100</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74"/>
  <sheetViews>
    <sheetView tabSelected="1" workbookViewId="0">
      <selection activeCell="M1" sqref="M1"/>
    </sheetView>
  </sheetViews>
  <sheetFormatPr defaultRowHeight="12.75" x14ac:dyDescent="0.2"/>
  <cols>
    <col min="1" max="1" width="25.7109375" customWidth="1"/>
    <col min="6" max="6" width="1.7109375" customWidth="1"/>
  </cols>
  <sheetData>
    <row r="1" spans="1:10" s="52" customFormat="1" ht="20.25" x14ac:dyDescent="0.3">
      <c r="A1" s="4" t="s">
        <v>10</v>
      </c>
      <c r="B1" s="198" t="s">
        <v>18</v>
      </c>
      <c r="C1" s="199"/>
      <c r="D1" s="199"/>
      <c r="E1" s="199"/>
      <c r="F1" s="199"/>
      <c r="G1" s="199"/>
      <c r="H1" s="199"/>
      <c r="I1" s="199"/>
      <c r="J1" s="199"/>
    </row>
    <row r="2" spans="1:10" s="52" customFormat="1" ht="20.25" x14ac:dyDescent="0.3">
      <c r="A2" s="4" t="s">
        <v>109</v>
      </c>
      <c r="B2" s="202" t="s">
        <v>99</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7" t="s">
        <v>31</v>
      </c>
      <c r="B6" s="65">
        <v>42</v>
      </c>
      <c r="C6" s="66">
        <v>23</v>
      </c>
      <c r="D6" s="65">
        <v>160</v>
      </c>
      <c r="E6" s="66">
        <v>143</v>
      </c>
      <c r="F6" s="67"/>
      <c r="G6" s="65">
        <f t="shared" ref="G6:G37" si="0">B6-C6</f>
        <v>19</v>
      </c>
      <c r="H6" s="66">
        <f t="shared" ref="H6:H37" si="1">D6-E6</f>
        <v>17</v>
      </c>
      <c r="I6" s="20">
        <f t="shared" ref="I6:I37" si="2">IF(C6=0, "-", IF(G6/C6&lt;10, G6/C6, "&gt;999%"))</f>
        <v>0.82608695652173914</v>
      </c>
      <c r="J6" s="21">
        <f t="shared" ref="J6:J37" si="3">IF(E6=0, "-", IF(H6/E6&lt;10, H6/E6, "&gt;999%"))</f>
        <v>0.11888111888111888</v>
      </c>
    </row>
    <row r="7" spans="1:10" x14ac:dyDescent="0.2">
      <c r="A7" s="7" t="s">
        <v>32</v>
      </c>
      <c r="B7" s="65">
        <v>0</v>
      </c>
      <c r="C7" s="66">
        <v>2</v>
      </c>
      <c r="D7" s="65">
        <v>2</v>
      </c>
      <c r="E7" s="66">
        <v>2</v>
      </c>
      <c r="F7" s="67"/>
      <c r="G7" s="65">
        <f t="shared" si="0"/>
        <v>-2</v>
      </c>
      <c r="H7" s="66">
        <f t="shared" si="1"/>
        <v>0</v>
      </c>
      <c r="I7" s="20">
        <f t="shared" si="2"/>
        <v>-1</v>
      </c>
      <c r="J7" s="21">
        <f t="shared" si="3"/>
        <v>0</v>
      </c>
    </row>
    <row r="8" spans="1:10" x14ac:dyDescent="0.2">
      <c r="A8" s="7" t="s">
        <v>33</v>
      </c>
      <c r="B8" s="65">
        <v>2</v>
      </c>
      <c r="C8" s="66">
        <v>1</v>
      </c>
      <c r="D8" s="65">
        <v>16</v>
      </c>
      <c r="E8" s="66">
        <v>9</v>
      </c>
      <c r="F8" s="67"/>
      <c r="G8" s="65">
        <f t="shared" si="0"/>
        <v>1</v>
      </c>
      <c r="H8" s="66">
        <f t="shared" si="1"/>
        <v>7</v>
      </c>
      <c r="I8" s="20">
        <f t="shared" si="2"/>
        <v>1</v>
      </c>
      <c r="J8" s="21">
        <f t="shared" si="3"/>
        <v>0.77777777777777779</v>
      </c>
    </row>
    <row r="9" spans="1:10" x14ac:dyDescent="0.2">
      <c r="A9" s="7" t="s">
        <v>34</v>
      </c>
      <c r="B9" s="65">
        <v>513</v>
      </c>
      <c r="C9" s="66">
        <v>559</v>
      </c>
      <c r="D9" s="65">
        <v>2162</v>
      </c>
      <c r="E9" s="66">
        <v>1938</v>
      </c>
      <c r="F9" s="67"/>
      <c r="G9" s="65">
        <f t="shared" si="0"/>
        <v>-46</v>
      </c>
      <c r="H9" s="66">
        <f t="shared" si="1"/>
        <v>224</v>
      </c>
      <c r="I9" s="20">
        <f t="shared" si="2"/>
        <v>-8.2289803220035776E-2</v>
      </c>
      <c r="J9" s="21">
        <f t="shared" si="3"/>
        <v>0.11558307533539731</v>
      </c>
    </row>
    <row r="10" spans="1:10" x14ac:dyDescent="0.2">
      <c r="A10" s="7" t="s">
        <v>35</v>
      </c>
      <c r="B10" s="65">
        <v>5</v>
      </c>
      <c r="C10" s="66">
        <v>3</v>
      </c>
      <c r="D10" s="65">
        <v>27</v>
      </c>
      <c r="E10" s="66">
        <v>22</v>
      </c>
      <c r="F10" s="67"/>
      <c r="G10" s="65">
        <f t="shared" si="0"/>
        <v>2</v>
      </c>
      <c r="H10" s="66">
        <f t="shared" si="1"/>
        <v>5</v>
      </c>
      <c r="I10" s="20">
        <f t="shared" si="2"/>
        <v>0.66666666666666663</v>
      </c>
      <c r="J10" s="21">
        <f t="shared" si="3"/>
        <v>0.22727272727272727</v>
      </c>
    </row>
    <row r="11" spans="1:10" x14ac:dyDescent="0.2">
      <c r="A11" s="7" t="s">
        <v>36</v>
      </c>
      <c r="B11" s="65">
        <v>1214</v>
      </c>
      <c r="C11" s="66">
        <v>1279</v>
      </c>
      <c r="D11" s="65">
        <v>5392</v>
      </c>
      <c r="E11" s="66">
        <v>5074</v>
      </c>
      <c r="F11" s="67"/>
      <c r="G11" s="65">
        <f t="shared" si="0"/>
        <v>-65</v>
      </c>
      <c r="H11" s="66">
        <f t="shared" si="1"/>
        <v>318</v>
      </c>
      <c r="I11" s="20">
        <f t="shared" si="2"/>
        <v>-5.08209538702111E-2</v>
      </c>
      <c r="J11" s="21">
        <f t="shared" si="3"/>
        <v>6.2672447772960188E-2</v>
      </c>
    </row>
    <row r="12" spans="1:10" x14ac:dyDescent="0.2">
      <c r="A12" s="7" t="s">
        <v>37</v>
      </c>
      <c r="B12" s="65">
        <v>112</v>
      </c>
      <c r="C12" s="66">
        <v>0</v>
      </c>
      <c r="D12" s="65">
        <v>295</v>
      </c>
      <c r="E12" s="66">
        <v>0</v>
      </c>
      <c r="F12" s="67"/>
      <c r="G12" s="65">
        <f t="shared" si="0"/>
        <v>112</v>
      </c>
      <c r="H12" s="66">
        <f t="shared" si="1"/>
        <v>295</v>
      </c>
      <c r="I12" s="20" t="str">
        <f t="shared" si="2"/>
        <v>-</v>
      </c>
      <c r="J12" s="21" t="str">
        <f t="shared" si="3"/>
        <v>-</v>
      </c>
    </row>
    <row r="13" spans="1:10" x14ac:dyDescent="0.2">
      <c r="A13" s="7" t="s">
        <v>38</v>
      </c>
      <c r="B13" s="65">
        <v>1</v>
      </c>
      <c r="C13" s="66">
        <v>3</v>
      </c>
      <c r="D13" s="65">
        <v>13</v>
      </c>
      <c r="E13" s="66">
        <v>25</v>
      </c>
      <c r="F13" s="67"/>
      <c r="G13" s="65">
        <f t="shared" si="0"/>
        <v>-2</v>
      </c>
      <c r="H13" s="66">
        <f t="shared" si="1"/>
        <v>-12</v>
      </c>
      <c r="I13" s="20">
        <f t="shared" si="2"/>
        <v>-0.66666666666666663</v>
      </c>
      <c r="J13" s="21">
        <f t="shared" si="3"/>
        <v>-0.48</v>
      </c>
    </row>
    <row r="14" spans="1:10" x14ac:dyDescent="0.2">
      <c r="A14" s="7" t="s">
        <v>39</v>
      </c>
      <c r="B14" s="65">
        <v>2</v>
      </c>
      <c r="C14" s="66">
        <v>4</v>
      </c>
      <c r="D14" s="65">
        <v>22</v>
      </c>
      <c r="E14" s="66">
        <v>18</v>
      </c>
      <c r="F14" s="67"/>
      <c r="G14" s="65">
        <f t="shared" si="0"/>
        <v>-2</v>
      </c>
      <c r="H14" s="66">
        <f t="shared" si="1"/>
        <v>4</v>
      </c>
      <c r="I14" s="20">
        <f t="shared" si="2"/>
        <v>-0.5</v>
      </c>
      <c r="J14" s="21">
        <f t="shared" si="3"/>
        <v>0.22222222222222221</v>
      </c>
    </row>
    <row r="15" spans="1:10" x14ac:dyDescent="0.2">
      <c r="A15" s="7" t="s">
        <v>42</v>
      </c>
      <c r="B15" s="65">
        <v>2</v>
      </c>
      <c r="C15" s="66">
        <v>3</v>
      </c>
      <c r="D15" s="65">
        <v>20</v>
      </c>
      <c r="E15" s="66">
        <v>31</v>
      </c>
      <c r="F15" s="67"/>
      <c r="G15" s="65">
        <f t="shared" si="0"/>
        <v>-1</v>
      </c>
      <c r="H15" s="66">
        <f t="shared" si="1"/>
        <v>-11</v>
      </c>
      <c r="I15" s="20">
        <f t="shared" si="2"/>
        <v>-0.33333333333333331</v>
      </c>
      <c r="J15" s="21">
        <f t="shared" si="3"/>
        <v>-0.35483870967741937</v>
      </c>
    </row>
    <row r="16" spans="1:10" x14ac:dyDescent="0.2">
      <c r="A16" s="7" t="s">
        <v>43</v>
      </c>
      <c r="B16" s="65">
        <v>21</v>
      </c>
      <c r="C16" s="66">
        <v>20</v>
      </c>
      <c r="D16" s="65">
        <v>72</v>
      </c>
      <c r="E16" s="66">
        <v>114</v>
      </c>
      <c r="F16" s="67"/>
      <c r="G16" s="65">
        <f t="shared" si="0"/>
        <v>1</v>
      </c>
      <c r="H16" s="66">
        <f t="shared" si="1"/>
        <v>-42</v>
      </c>
      <c r="I16" s="20">
        <f t="shared" si="2"/>
        <v>0.05</v>
      </c>
      <c r="J16" s="21">
        <f t="shared" si="3"/>
        <v>-0.36842105263157893</v>
      </c>
    </row>
    <row r="17" spans="1:10" x14ac:dyDescent="0.2">
      <c r="A17" s="7" t="s">
        <v>44</v>
      </c>
      <c r="B17" s="65">
        <v>16</v>
      </c>
      <c r="C17" s="66">
        <v>26</v>
      </c>
      <c r="D17" s="65">
        <v>137</v>
      </c>
      <c r="E17" s="66">
        <v>90</v>
      </c>
      <c r="F17" s="67"/>
      <c r="G17" s="65">
        <f t="shared" si="0"/>
        <v>-10</v>
      </c>
      <c r="H17" s="66">
        <f t="shared" si="1"/>
        <v>47</v>
      </c>
      <c r="I17" s="20">
        <f t="shared" si="2"/>
        <v>-0.38461538461538464</v>
      </c>
      <c r="J17" s="21">
        <f t="shared" si="3"/>
        <v>0.52222222222222225</v>
      </c>
    </row>
    <row r="18" spans="1:10" x14ac:dyDescent="0.2">
      <c r="A18" s="7" t="s">
        <v>45</v>
      </c>
      <c r="B18" s="65">
        <v>2861</v>
      </c>
      <c r="C18" s="66">
        <v>2595</v>
      </c>
      <c r="D18" s="65">
        <v>13035</v>
      </c>
      <c r="E18" s="66">
        <v>9766</v>
      </c>
      <c r="F18" s="67"/>
      <c r="G18" s="65">
        <f t="shared" si="0"/>
        <v>266</v>
      </c>
      <c r="H18" s="66">
        <f t="shared" si="1"/>
        <v>3269</v>
      </c>
      <c r="I18" s="20">
        <f t="shared" si="2"/>
        <v>0.102504816955684</v>
      </c>
      <c r="J18" s="21">
        <f t="shared" si="3"/>
        <v>0.33473274626254351</v>
      </c>
    </row>
    <row r="19" spans="1:10" x14ac:dyDescent="0.2">
      <c r="A19" s="7" t="s">
        <v>48</v>
      </c>
      <c r="B19" s="65">
        <v>13</v>
      </c>
      <c r="C19" s="66">
        <v>0</v>
      </c>
      <c r="D19" s="65">
        <v>31</v>
      </c>
      <c r="E19" s="66">
        <v>7</v>
      </c>
      <c r="F19" s="67"/>
      <c r="G19" s="65">
        <f t="shared" si="0"/>
        <v>13</v>
      </c>
      <c r="H19" s="66">
        <f t="shared" si="1"/>
        <v>24</v>
      </c>
      <c r="I19" s="20" t="str">
        <f t="shared" si="2"/>
        <v>-</v>
      </c>
      <c r="J19" s="21">
        <f t="shared" si="3"/>
        <v>3.4285714285714284</v>
      </c>
    </row>
    <row r="20" spans="1:10" x14ac:dyDescent="0.2">
      <c r="A20" s="7" t="s">
        <v>49</v>
      </c>
      <c r="B20" s="65">
        <v>413</v>
      </c>
      <c r="C20" s="66">
        <v>111</v>
      </c>
      <c r="D20" s="65">
        <v>1580</v>
      </c>
      <c r="E20" s="66">
        <v>415</v>
      </c>
      <c r="F20" s="67"/>
      <c r="G20" s="65">
        <f t="shared" si="0"/>
        <v>302</v>
      </c>
      <c r="H20" s="66">
        <f t="shared" si="1"/>
        <v>1165</v>
      </c>
      <c r="I20" s="20">
        <f t="shared" si="2"/>
        <v>2.7207207207207209</v>
      </c>
      <c r="J20" s="21">
        <f t="shared" si="3"/>
        <v>2.8072289156626504</v>
      </c>
    </row>
    <row r="21" spans="1:10" x14ac:dyDescent="0.2">
      <c r="A21" s="7" t="s">
        <v>51</v>
      </c>
      <c r="B21" s="65">
        <v>0</v>
      </c>
      <c r="C21" s="66">
        <v>610</v>
      </c>
      <c r="D21" s="65">
        <v>0</v>
      </c>
      <c r="E21" s="66">
        <v>4666</v>
      </c>
      <c r="F21" s="67"/>
      <c r="G21" s="65">
        <f t="shared" si="0"/>
        <v>-610</v>
      </c>
      <c r="H21" s="66">
        <f t="shared" si="1"/>
        <v>-4666</v>
      </c>
      <c r="I21" s="20">
        <f t="shared" si="2"/>
        <v>-1</v>
      </c>
      <c r="J21" s="21">
        <f t="shared" si="3"/>
        <v>-1</v>
      </c>
    </row>
    <row r="22" spans="1:10" x14ac:dyDescent="0.2">
      <c r="A22" s="7" t="s">
        <v>52</v>
      </c>
      <c r="B22" s="65">
        <v>272</v>
      </c>
      <c r="C22" s="66">
        <v>995</v>
      </c>
      <c r="D22" s="65">
        <v>2928</v>
      </c>
      <c r="E22" s="66">
        <v>4814</v>
      </c>
      <c r="F22" s="67"/>
      <c r="G22" s="65">
        <f t="shared" si="0"/>
        <v>-723</v>
      </c>
      <c r="H22" s="66">
        <f t="shared" si="1"/>
        <v>-1886</v>
      </c>
      <c r="I22" s="20">
        <f t="shared" si="2"/>
        <v>-0.72663316582914572</v>
      </c>
      <c r="J22" s="21">
        <f t="shared" si="3"/>
        <v>-0.39177399252181139</v>
      </c>
    </row>
    <row r="23" spans="1:10" x14ac:dyDescent="0.2">
      <c r="A23" s="7" t="s">
        <v>53</v>
      </c>
      <c r="B23" s="65">
        <v>1853</v>
      </c>
      <c r="C23" s="66">
        <v>2003</v>
      </c>
      <c r="D23" s="65">
        <v>9286</v>
      </c>
      <c r="E23" s="66">
        <v>8016</v>
      </c>
      <c r="F23" s="67"/>
      <c r="G23" s="65">
        <f t="shared" si="0"/>
        <v>-150</v>
      </c>
      <c r="H23" s="66">
        <f t="shared" si="1"/>
        <v>1270</v>
      </c>
      <c r="I23" s="20">
        <f t="shared" si="2"/>
        <v>-7.4887668497254117E-2</v>
      </c>
      <c r="J23" s="21">
        <f t="shared" si="3"/>
        <v>0.15843313373253493</v>
      </c>
    </row>
    <row r="24" spans="1:10" x14ac:dyDescent="0.2">
      <c r="A24" s="7" t="s">
        <v>55</v>
      </c>
      <c r="B24" s="65">
        <v>0</v>
      </c>
      <c r="C24" s="66">
        <v>0</v>
      </c>
      <c r="D24" s="65">
        <v>0</v>
      </c>
      <c r="E24" s="66">
        <v>156</v>
      </c>
      <c r="F24" s="67"/>
      <c r="G24" s="65">
        <f t="shared" si="0"/>
        <v>0</v>
      </c>
      <c r="H24" s="66">
        <f t="shared" si="1"/>
        <v>-156</v>
      </c>
      <c r="I24" s="20" t="str">
        <f t="shared" si="2"/>
        <v>-</v>
      </c>
      <c r="J24" s="21">
        <f t="shared" si="3"/>
        <v>-1</v>
      </c>
    </row>
    <row r="25" spans="1:10" x14ac:dyDescent="0.2">
      <c r="A25" s="7" t="s">
        <v>58</v>
      </c>
      <c r="B25" s="65">
        <v>738</v>
      </c>
      <c r="C25" s="66">
        <v>488</v>
      </c>
      <c r="D25" s="65">
        <v>3532</v>
      </c>
      <c r="E25" s="66">
        <v>1858</v>
      </c>
      <c r="F25" s="67"/>
      <c r="G25" s="65">
        <f t="shared" si="0"/>
        <v>250</v>
      </c>
      <c r="H25" s="66">
        <f t="shared" si="1"/>
        <v>1674</v>
      </c>
      <c r="I25" s="20">
        <f t="shared" si="2"/>
        <v>0.51229508196721307</v>
      </c>
      <c r="J25" s="21">
        <f t="shared" si="3"/>
        <v>0.90096878363832078</v>
      </c>
    </row>
    <row r="26" spans="1:10" x14ac:dyDescent="0.2">
      <c r="A26" s="7" t="s">
        <v>59</v>
      </c>
      <c r="B26" s="65">
        <v>0</v>
      </c>
      <c r="C26" s="66">
        <v>6</v>
      </c>
      <c r="D26" s="65">
        <v>0</v>
      </c>
      <c r="E26" s="66">
        <v>8</v>
      </c>
      <c r="F26" s="67"/>
      <c r="G26" s="65">
        <f t="shared" si="0"/>
        <v>-6</v>
      </c>
      <c r="H26" s="66">
        <f t="shared" si="1"/>
        <v>-8</v>
      </c>
      <c r="I26" s="20">
        <f t="shared" si="2"/>
        <v>-1</v>
      </c>
      <c r="J26" s="21">
        <f t="shared" si="3"/>
        <v>-1</v>
      </c>
    </row>
    <row r="27" spans="1:10" x14ac:dyDescent="0.2">
      <c r="A27" s="7" t="s">
        <v>61</v>
      </c>
      <c r="B27" s="65">
        <v>61</v>
      </c>
      <c r="C27" s="66">
        <v>65</v>
      </c>
      <c r="D27" s="65">
        <v>158</v>
      </c>
      <c r="E27" s="66">
        <v>210</v>
      </c>
      <c r="F27" s="67"/>
      <c r="G27" s="65">
        <f t="shared" si="0"/>
        <v>-4</v>
      </c>
      <c r="H27" s="66">
        <f t="shared" si="1"/>
        <v>-52</v>
      </c>
      <c r="I27" s="20">
        <f t="shared" si="2"/>
        <v>-6.1538461538461542E-2</v>
      </c>
      <c r="J27" s="21">
        <f t="shared" si="3"/>
        <v>-0.24761904761904763</v>
      </c>
    </row>
    <row r="28" spans="1:10" x14ac:dyDescent="0.2">
      <c r="A28" s="7" t="s">
        <v>62</v>
      </c>
      <c r="B28" s="65">
        <v>285</v>
      </c>
      <c r="C28" s="66">
        <v>234</v>
      </c>
      <c r="D28" s="65">
        <v>1183</v>
      </c>
      <c r="E28" s="66">
        <v>817</v>
      </c>
      <c r="F28" s="67"/>
      <c r="G28" s="65">
        <f t="shared" si="0"/>
        <v>51</v>
      </c>
      <c r="H28" s="66">
        <f t="shared" si="1"/>
        <v>366</v>
      </c>
      <c r="I28" s="20">
        <f t="shared" si="2"/>
        <v>0.21794871794871795</v>
      </c>
      <c r="J28" s="21">
        <f t="shared" si="3"/>
        <v>0.44798041615667072</v>
      </c>
    </row>
    <row r="29" spans="1:10" x14ac:dyDescent="0.2">
      <c r="A29" s="7" t="s">
        <v>64</v>
      </c>
      <c r="B29" s="65">
        <v>2270</v>
      </c>
      <c r="C29" s="66">
        <v>1714</v>
      </c>
      <c r="D29" s="65">
        <v>11102</v>
      </c>
      <c r="E29" s="66">
        <v>8239</v>
      </c>
      <c r="F29" s="67"/>
      <c r="G29" s="65">
        <f t="shared" si="0"/>
        <v>556</v>
      </c>
      <c r="H29" s="66">
        <f t="shared" si="1"/>
        <v>2863</v>
      </c>
      <c r="I29" s="20">
        <f t="shared" si="2"/>
        <v>0.32438739789964993</v>
      </c>
      <c r="J29" s="21">
        <f t="shared" si="3"/>
        <v>0.34749362786745963</v>
      </c>
    </row>
    <row r="30" spans="1:10" x14ac:dyDescent="0.2">
      <c r="A30" s="7" t="s">
        <v>65</v>
      </c>
      <c r="B30" s="65">
        <v>4</v>
      </c>
      <c r="C30" s="66">
        <v>2</v>
      </c>
      <c r="D30" s="65">
        <v>28</v>
      </c>
      <c r="E30" s="66">
        <v>20</v>
      </c>
      <c r="F30" s="67"/>
      <c r="G30" s="65">
        <f t="shared" si="0"/>
        <v>2</v>
      </c>
      <c r="H30" s="66">
        <f t="shared" si="1"/>
        <v>8</v>
      </c>
      <c r="I30" s="20">
        <f t="shared" si="2"/>
        <v>1</v>
      </c>
      <c r="J30" s="21">
        <f t="shared" si="3"/>
        <v>0.4</v>
      </c>
    </row>
    <row r="31" spans="1:10" x14ac:dyDescent="0.2">
      <c r="A31" s="7" t="s">
        <v>66</v>
      </c>
      <c r="B31" s="65">
        <v>266</v>
      </c>
      <c r="C31" s="66">
        <v>324</v>
      </c>
      <c r="D31" s="65">
        <v>1045</v>
      </c>
      <c r="E31" s="66">
        <v>1078</v>
      </c>
      <c r="F31" s="67"/>
      <c r="G31" s="65">
        <f t="shared" si="0"/>
        <v>-58</v>
      </c>
      <c r="H31" s="66">
        <f t="shared" si="1"/>
        <v>-33</v>
      </c>
      <c r="I31" s="20">
        <f t="shared" si="2"/>
        <v>-0.17901234567901234</v>
      </c>
      <c r="J31" s="21">
        <f t="shared" si="3"/>
        <v>-3.0612244897959183E-2</v>
      </c>
    </row>
    <row r="32" spans="1:10" x14ac:dyDescent="0.2">
      <c r="A32" s="7" t="s">
        <v>67</v>
      </c>
      <c r="B32" s="65">
        <v>372</v>
      </c>
      <c r="C32" s="66">
        <v>246</v>
      </c>
      <c r="D32" s="65">
        <v>1461</v>
      </c>
      <c r="E32" s="66">
        <v>720</v>
      </c>
      <c r="F32" s="67"/>
      <c r="G32" s="65">
        <f t="shared" si="0"/>
        <v>126</v>
      </c>
      <c r="H32" s="66">
        <f t="shared" si="1"/>
        <v>741</v>
      </c>
      <c r="I32" s="20">
        <f t="shared" si="2"/>
        <v>0.51219512195121952</v>
      </c>
      <c r="J32" s="21">
        <f t="shared" si="3"/>
        <v>1.0291666666666666</v>
      </c>
    </row>
    <row r="33" spans="1:10" x14ac:dyDescent="0.2">
      <c r="A33" s="7" t="s">
        <v>68</v>
      </c>
      <c r="B33" s="65">
        <v>289</v>
      </c>
      <c r="C33" s="66">
        <v>414</v>
      </c>
      <c r="D33" s="65">
        <v>1481</v>
      </c>
      <c r="E33" s="66">
        <v>1340</v>
      </c>
      <c r="F33" s="67"/>
      <c r="G33" s="65">
        <f t="shared" si="0"/>
        <v>-125</v>
      </c>
      <c r="H33" s="66">
        <f t="shared" si="1"/>
        <v>141</v>
      </c>
      <c r="I33" s="20">
        <f t="shared" si="2"/>
        <v>-0.30193236714975846</v>
      </c>
      <c r="J33" s="21">
        <f t="shared" si="3"/>
        <v>0.10522388059701493</v>
      </c>
    </row>
    <row r="34" spans="1:10" x14ac:dyDescent="0.2">
      <c r="A34" s="7" t="s">
        <v>69</v>
      </c>
      <c r="B34" s="65">
        <v>4</v>
      </c>
      <c r="C34" s="66">
        <v>2</v>
      </c>
      <c r="D34" s="65">
        <v>14</v>
      </c>
      <c r="E34" s="66">
        <v>4</v>
      </c>
      <c r="F34" s="67"/>
      <c r="G34" s="65">
        <f t="shared" si="0"/>
        <v>2</v>
      </c>
      <c r="H34" s="66">
        <f t="shared" si="1"/>
        <v>10</v>
      </c>
      <c r="I34" s="20">
        <f t="shared" si="2"/>
        <v>1</v>
      </c>
      <c r="J34" s="21">
        <f t="shared" si="3"/>
        <v>2.5</v>
      </c>
    </row>
    <row r="35" spans="1:10" x14ac:dyDescent="0.2">
      <c r="A35" s="7" t="s">
        <v>72</v>
      </c>
      <c r="B35" s="65">
        <v>16</v>
      </c>
      <c r="C35" s="66">
        <v>17</v>
      </c>
      <c r="D35" s="65">
        <v>80</v>
      </c>
      <c r="E35" s="66">
        <v>73</v>
      </c>
      <c r="F35" s="67"/>
      <c r="G35" s="65">
        <f t="shared" si="0"/>
        <v>-1</v>
      </c>
      <c r="H35" s="66">
        <f t="shared" si="1"/>
        <v>7</v>
      </c>
      <c r="I35" s="20">
        <f t="shared" si="2"/>
        <v>-5.8823529411764705E-2</v>
      </c>
      <c r="J35" s="21">
        <f t="shared" si="3"/>
        <v>9.5890410958904104E-2</v>
      </c>
    </row>
    <row r="36" spans="1:10" x14ac:dyDescent="0.2">
      <c r="A36" s="7" t="s">
        <v>73</v>
      </c>
      <c r="B36" s="65">
        <v>3093</v>
      </c>
      <c r="C36" s="66">
        <v>2417</v>
      </c>
      <c r="D36" s="65">
        <v>15048</v>
      </c>
      <c r="E36" s="66">
        <v>10375</v>
      </c>
      <c r="F36" s="67"/>
      <c r="G36" s="65">
        <f t="shared" si="0"/>
        <v>676</v>
      </c>
      <c r="H36" s="66">
        <f t="shared" si="1"/>
        <v>4673</v>
      </c>
      <c r="I36" s="20">
        <f t="shared" si="2"/>
        <v>0.27968556061232935</v>
      </c>
      <c r="J36" s="21">
        <f t="shared" si="3"/>
        <v>0.45040963855421684</v>
      </c>
    </row>
    <row r="37" spans="1:10" x14ac:dyDescent="0.2">
      <c r="A37" s="7" t="s">
        <v>74</v>
      </c>
      <c r="B37" s="65">
        <v>2</v>
      </c>
      <c r="C37" s="66">
        <v>1</v>
      </c>
      <c r="D37" s="65">
        <v>8</v>
      </c>
      <c r="E37" s="66">
        <v>6</v>
      </c>
      <c r="F37" s="67"/>
      <c r="G37" s="65">
        <f t="shared" si="0"/>
        <v>1</v>
      </c>
      <c r="H37" s="66">
        <f t="shared" si="1"/>
        <v>2</v>
      </c>
      <c r="I37" s="20">
        <f t="shared" si="2"/>
        <v>1</v>
      </c>
      <c r="J37" s="21">
        <f t="shared" si="3"/>
        <v>0.33333333333333331</v>
      </c>
    </row>
    <row r="38" spans="1:10" x14ac:dyDescent="0.2">
      <c r="A38" s="7" t="s">
        <v>75</v>
      </c>
      <c r="B38" s="65">
        <v>1373</v>
      </c>
      <c r="C38" s="66">
        <v>1784</v>
      </c>
      <c r="D38" s="65">
        <v>6726</v>
      </c>
      <c r="E38" s="66">
        <v>5922</v>
      </c>
      <c r="F38" s="67"/>
      <c r="G38" s="65">
        <f t="shared" ref="G38:G72" si="4">B38-C38</f>
        <v>-411</v>
      </c>
      <c r="H38" s="66">
        <f t="shared" ref="H38:H72" si="5">D38-E38</f>
        <v>804</v>
      </c>
      <c r="I38" s="20">
        <f t="shared" ref="I38:I72" si="6">IF(C38=0, "-", IF(G38/C38&lt;10, G38/C38, "&gt;999%"))</f>
        <v>-0.23038116591928251</v>
      </c>
      <c r="J38" s="21">
        <f t="shared" ref="J38:J72" si="7">IF(E38=0, "-", IF(H38/E38&lt;10, H38/E38, "&gt;999%"))</f>
        <v>0.13576494427558258</v>
      </c>
    </row>
    <row r="39" spans="1:10" x14ac:dyDescent="0.2">
      <c r="A39" s="7" t="s">
        <v>77</v>
      </c>
      <c r="B39" s="65">
        <v>204</v>
      </c>
      <c r="C39" s="66">
        <v>346</v>
      </c>
      <c r="D39" s="65">
        <v>994</v>
      </c>
      <c r="E39" s="66">
        <v>1189</v>
      </c>
      <c r="F39" s="67"/>
      <c r="G39" s="65">
        <f t="shared" si="4"/>
        <v>-142</v>
      </c>
      <c r="H39" s="66">
        <f t="shared" si="5"/>
        <v>-195</v>
      </c>
      <c r="I39" s="20">
        <f t="shared" si="6"/>
        <v>-0.41040462427745666</v>
      </c>
      <c r="J39" s="21">
        <f t="shared" si="7"/>
        <v>-0.16400336417157274</v>
      </c>
    </row>
    <row r="40" spans="1:10" x14ac:dyDescent="0.2">
      <c r="A40" s="7" t="s">
        <v>78</v>
      </c>
      <c r="B40" s="65">
        <v>1000</v>
      </c>
      <c r="C40" s="66">
        <v>375</v>
      </c>
      <c r="D40" s="65">
        <v>4379</v>
      </c>
      <c r="E40" s="66">
        <v>1270</v>
      </c>
      <c r="F40" s="67"/>
      <c r="G40" s="65">
        <f t="shared" si="4"/>
        <v>625</v>
      </c>
      <c r="H40" s="66">
        <f t="shared" si="5"/>
        <v>3109</v>
      </c>
      <c r="I40" s="20">
        <f t="shared" si="6"/>
        <v>1.6666666666666667</v>
      </c>
      <c r="J40" s="21">
        <f t="shared" si="7"/>
        <v>2.4480314960629923</v>
      </c>
    </row>
    <row r="41" spans="1:10" x14ac:dyDescent="0.2">
      <c r="A41" s="7" t="s">
        <v>79</v>
      </c>
      <c r="B41" s="65">
        <v>154</v>
      </c>
      <c r="C41" s="66">
        <v>87</v>
      </c>
      <c r="D41" s="65">
        <v>556</v>
      </c>
      <c r="E41" s="66">
        <v>411</v>
      </c>
      <c r="F41" s="67"/>
      <c r="G41" s="65">
        <f t="shared" si="4"/>
        <v>67</v>
      </c>
      <c r="H41" s="66">
        <f t="shared" si="5"/>
        <v>145</v>
      </c>
      <c r="I41" s="20">
        <f t="shared" si="6"/>
        <v>0.77011494252873558</v>
      </c>
      <c r="J41" s="21">
        <f t="shared" si="7"/>
        <v>0.35279805352798055</v>
      </c>
    </row>
    <row r="42" spans="1:10" x14ac:dyDescent="0.2">
      <c r="A42" s="7" t="s">
        <v>80</v>
      </c>
      <c r="B42" s="65">
        <v>1236</v>
      </c>
      <c r="C42" s="66">
        <v>1478</v>
      </c>
      <c r="D42" s="65">
        <v>7898</v>
      </c>
      <c r="E42" s="66">
        <v>5368</v>
      </c>
      <c r="F42" s="67"/>
      <c r="G42" s="65">
        <f t="shared" si="4"/>
        <v>-242</v>
      </c>
      <c r="H42" s="66">
        <f t="shared" si="5"/>
        <v>2530</v>
      </c>
      <c r="I42" s="20">
        <f t="shared" si="6"/>
        <v>-0.16373477672530445</v>
      </c>
      <c r="J42" s="21">
        <f t="shared" si="7"/>
        <v>0.47131147540983609</v>
      </c>
    </row>
    <row r="43" spans="1:10" x14ac:dyDescent="0.2">
      <c r="A43" s="7" t="s">
        <v>81</v>
      </c>
      <c r="B43" s="65">
        <v>1090</v>
      </c>
      <c r="C43" s="66">
        <v>1270</v>
      </c>
      <c r="D43" s="65">
        <v>7405</v>
      </c>
      <c r="E43" s="66">
        <v>5813</v>
      </c>
      <c r="F43" s="67"/>
      <c r="G43" s="65">
        <f t="shared" si="4"/>
        <v>-180</v>
      </c>
      <c r="H43" s="66">
        <f t="shared" si="5"/>
        <v>1592</v>
      </c>
      <c r="I43" s="20">
        <f t="shared" si="6"/>
        <v>-0.14173228346456693</v>
      </c>
      <c r="J43" s="21">
        <f t="shared" si="7"/>
        <v>0.27386891450197831</v>
      </c>
    </row>
    <row r="44" spans="1:10" x14ac:dyDescent="0.2">
      <c r="A44" s="7" t="s">
        <v>82</v>
      </c>
      <c r="B44" s="65">
        <v>93</v>
      </c>
      <c r="C44" s="66">
        <v>86</v>
      </c>
      <c r="D44" s="65">
        <v>393</v>
      </c>
      <c r="E44" s="66">
        <v>303</v>
      </c>
      <c r="F44" s="67"/>
      <c r="G44" s="65">
        <f t="shared" si="4"/>
        <v>7</v>
      </c>
      <c r="H44" s="66">
        <f t="shared" si="5"/>
        <v>90</v>
      </c>
      <c r="I44" s="20">
        <f t="shared" si="6"/>
        <v>8.1395348837209308E-2</v>
      </c>
      <c r="J44" s="21">
        <f t="shared" si="7"/>
        <v>0.29702970297029702</v>
      </c>
    </row>
    <row r="45" spans="1:10" x14ac:dyDescent="0.2">
      <c r="A45" s="7" t="s">
        <v>83</v>
      </c>
      <c r="B45" s="65">
        <v>148</v>
      </c>
      <c r="C45" s="66">
        <v>158</v>
      </c>
      <c r="D45" s="65">
        <v>868</v>
      </c>
      <c r="E45" s="66">
        <v>723</v>
      </c>
      <c r="F45" s="67"/>
      <c r="G45" s="65">
        <f t="shared" si="4"/>
        <v>-10</v>
      </c>
      <c r="H45" s="66">
        <f t="shared" si="5"/>
        <v>145</v>
      </c>
      <c r="I45" s="20">
        <f t="shared" si="6"/>
        <v>-6.3291139240506333E-2</v>
      </c>
      <c r="J45" s="21">
        <f t="shared" si="7"/>
        <v>0.20055325034578148</v>
      </c>
    </row>
    <row r="46" spans="1:10" x14ac:dyDescent="0.2">
      <c r="A46" s="7" t="s">
        <v>84</v>
      </c>
      <c r="B46" s="65">
        <v>148</v>
      </c>
      <c r="C46" s="66">
        <v>152</v>
      </c>
      <c r="D46" s="65">
        <v>454</v>
      </c>
      <c r="E46" s="66">
        <v>413</v>
      </c>
      <c r="F46" s="67"/>
      <c r="G46" s="65">
        <f t="shared" si="4"/>
        <v>-4</v>
      </c>
      <c r="H46" s="66">
        <f t="shared" si="5"/>
        <v>41</v>
      </c>
      <c r="I46" s="20">
        <f t="shared" si="6"/>
        <v>-2.6315789473684209E-2</v>
      </c>
      <c r="J46" s="21">
        <f t="shared" si="7"/>
        <v>9.9273607748184015E-2</v>
      </c>
    </row>
    <row r="47" spans="1:10" x14ac:dyDescent="0.2">
      <c r="A47" s="7" t="s">
        <v>85</v>
      </c>
      <c r="B47" s="65">
        <v>475</v>
      </c>
      <c r="C47" s="66">
        <v>299</v>
      </c>
      <c r="D47" s="65">
        <v>1368</v>
      </c>
      <c r="E47" s="66">
        <v>1161</v>
      </c>
      <c r="F47" s="67"/>
      <c r="G47" s="65">
        <f t="shared" si="4"/>
        <v>176</v>
      </c>
      <c r="H47" s="66">
        <f t="shared" si="5"/>
        <v>207</v>
      </c>
      <c r="I47" s="20">
        <f t="shared" si="6"/>
        <v>0.58862876254180607</v>
      </c>
      <c r="J47" s="21">
        <f t="shared" si="7"/>
        <v>0.17829457364341086</v>
      </c>
    </row>
    <row r="48" spans="1:10" x14ac:dyDescent="0.2">
      <c r="A48" s="7" t="s">
        <v>86</v>
      </c>
      <c r="B48" s="65">
        <v>3</v>
      </c>
      <c r="C48" s="66">
        <v>0</v>
      </c>
      <c r="D48" s="65">
        <v>4</v>
      </c>
      <c r="E48" s="66">
        <v>4</v>
      </c>
      <c r="F48" s="67"/>
      <c r="G48" s="65">
        <f t="shared" si="4"/>
        <v>3</v>
      </c>
      <c r="H48" s="66">
        <f t="shared" si="5"/>
        <v>0</v>
      </c>
      <c r="I48" s="20" t="str">
        <f t="shared" si="6"/>
        <v>-</v>
      </c>
      <c r="J48" s="21">
        <f t="shared" si="7"/>
        <v>0</v>
      </c>
    </row>
    <row r="49" spans="1:10" x14ac:dyDescent="0.2">
      <c r="A49" s="7" t="s">
        <v>88</v>
      </c>
      <c r="B49" s="65">
        <v>259</v>
      </c>
      <c r="C49" s="66">
        <v>221</v>
      </c>
      <c r="D49" s="65">
        <v>1769</v>
      </c>
      <c r="E49" s="66">
        <v>786</v>
      </c>
      <c r="F49" s="67"/>
      <c r="G49" s="65">
        <f t="shared" si="4"/>
        <v>38</v>
      </c>
      <c r="H49" s="66">
        <f t="shared" si="5"/>
        <v>983</v>
      </c>
      <c r="I49" s="20">
        <f t="shared" si="6"/>
        <v>0.17194570135746606</v>
      </c>
      <c r="J49" s="21">
        <f t="shared" si="7"/>
        <v>1.2506361323155217</v>
      </c>
    </row>
    <row r="50" spans="1:10" x14ac:dyDescent="0.2">
      <c r="A50" s="7" t="s">
        <v>89</v>
      </c>
      <c r="B50" s="65">
        <v>60</v>
      </c>
      <c r="C50" s="66">
        <v>68</v>
      </c>
      <c r="D50" s="65">
        <v>400</v>
      </c>
      <c r="E50" s="66">
        <v>207</v>
      </c>
      <c r="F50" s="67"/>
      <c r="G50" s="65">
        <f t="shared" si="4"/>
        <v>-8</v>
      </c>
      <c r="H50" s="66">
        <f t="shared" si="5"/>
        <v>193</v>
      </c>
      <c r="I50" s="20">
        <f t="shared" si="6"/>
        <v>-0.11764705882352941</v>
      </c>
      <c r="J50" s="21">
        <f t="shared" si="7"/>
        <v>0.93236714975845414</v>
      </c>
    </row>
    <row r="51" spans="1:10" x14ac:dyDescent="0.2">
      <c r="A51" s="7" t="s">
        <v>90</v>
      </c>
      <c r="B51" s="65">
        <v>756</v>
      </c>
      <c r="C51" s="66">
        <v>891</v>
      </c>
      <c r="D51" s="65">
        <v>4496</v>
      </c>
      <c r="E51" s="66">
        <v>3045</v>
      </c>
      <c r="F51" s="67"/>
      <c r="G51" s="65">
        <f t="shared" si="4"/>
        <v>-135</v>
      </c>
      <c r="H51" s="66">
        <f t="shared" si="5"/>
        <v>1451</v>
      </c>
      <c r="I51" s="20">
        <f t="shared" si="6"/>
        <v>-0.15151515151515152</v>
      </c>
      <c r="J51" s="21">
        <f t="shared" si="7"/>
        <v>0.47651888341543513</v>
      </c>
    </row>
    <row r="52" spans="1:10" x14ac:dyDescent="0.2">
      <c r="A52" s="7" t="s">
        <v>91</v>
      </c>
      <c r="B52" s="65">
        <v>371</v>
      </c>
      <c r="C52" s="66">
        <v>315</v>
      </c>
      <c r="D52" s="65">
        <v>1961</v>
      </c>
      <c r="E52" s="66">
        <v>1614</v>
      </c>
      <c r="F52" s="67"/>
      <c r="G52" s="65">
        <f t="shared" si="4"/>
        <v>56</v>
      </c>
      <c r="H52" s="66">
        <f t="shared" si="5"/>
        <v>347</v>
      </c>
      <c r="I52" s="20">
        <f t="shared" si="6"/>
        <v>0.17777777777777778</v>
      </c>
      <c r="J52" s="21">
        <f t="shared" si="7"/>
        <v>0.21499380421313508</v>
      </c>
    </row>
    <row r="53" spans="1:10" x14ac:dyDescent="0.2">
      <c r="A53" s="7" t="s">
        <v>92</v>
      </c>
      <c r="B53" s="65">
        <v>4770</v>
      </c>
      <c r="C53" s="66">
        <v>4838</v>
      </c>
      <c r="D53" s="65">
        <v>25192</v>
      </c>
      <c r="E53" s="66">
        <v>21636</v>
      </c>
      <c r="F53" s="67"/>
      <c r="G53" s="65">
        <f t="shared" si="4"/>
        <v>-68</v>
      </c>
      <c r="H53" s="66">
        <f t="shared" si="5"/>
        <v>3556</v>
      </c>
      <c r="I53" s="20">
        <f t="shared" si="6"/>
        <v>-1.4055394791236048E-2</v>
      </c>
      <c r="J53" s="21">
        <f t="shared" si="7"/>
        <v>0.16435570345720096</v>
      </c>
    </row>
    <row r="54" spans="1:10" x14ac:dyDescent="0.2">
      <c r="A54" s="7" t="s">
        <v>94</v>
      </c>
      <c r="B54" s="65">
        <v>1263</v>
      </c>
      <c r="C54" s="66">
        <v>1602</v>
      </c>
      <c r="D54" s="65">
        <v>5596</v>
      </c>
      <c r="E54" s="66">
        <v>5537</v>
      </c>
      <c r="F54" s="67"/>
      <c r="G54" s="65">
        <f t="shared" si="4"/>
        <v>-339</v>
      </c>
      <c r="H54" s="66">
        <f t="shared" si="5"/>
        <v>59</v>
      </c>
      <c r="I54" s="20">
        <f t="shared" si="6"/>
        <v>-0.21161048689138576</v>
      </c>
      <c r="J54" s="21">
        <f t="shared" si="7"/>
        <v>1.0655589669496117E-2</v>
      </c>
    </row>
    <row r="55" spans="1:10" x14ac:dyDescent="0.2">
      <c r="A55" s="7" t="s">
        <v>95</v>
      </c>
      <c r="B55" s="65">
        <v>334</v>
      </c>
      <c r="C55" s="66">
        <v>329</v>
      </c>
      <c r="D55" s="65">
        <v>1651</v>
      </c>
      <c r="E55" s="66">
        <v>993</v>
      </c>
      <c r="F55" s="67"/>
      <c r="G55" s="65">
        <f t="shared" si="4"/>
        <v>5</v>
      </c>
      <c r="H55" s="66">
        <f t="shared" si="5"/>
        <v>658</v>
      </c>
      <c r="I55" s="20">
        <f t="shared" si="6"/>
        <v>1.5197568389057751E-2</v>
      </c>
      <c r="J55" s="21">
        <f t="shared" si="7"/>
        <v>0.66263846928499492</v>
      </c>
    </row>
    <row r="56" spans="1:10" x14ac:dyDescent="0.2">
      <c r="A56" s="142" t="s">
        <v>40</v>
      </c>
      <c r="B56" s="143">
        <v>23</v>
      </c>
      <c r="C56" s="144">
        <v>26</v>
      </c>
      <c r="D56" s="143">
        <v>90</v>
      </c>
      <c r="E56" s="144">
        <v>93</v>
      </c>
      <c r="F56" s="145"/>
      <c r="G56" s="143">
        <f t="shared" si="4"/>
        <v>-3</v>
      </c>
      <c r="H56" s="144">
        <f t="shared" si="5"/>
        <v>-3</v>
      </c>
      <c r="I56" s="151">
        <f t="shared" si="6"/>
        <v>-0.11538461538461539</v>
      </c>
      <c r="J56" s="152">
        <f t="shared" si="7"/>
        <v>-3.2258064516129031E-2</v>
      </c>
    </row>
    <row r="57" spans="1:10" x14ac:dyDescent="0.2">
      <c r="A57" s="7" t="s">
        <v>41</v>
      </c>
      <c r="B57" s="65">
        <v>10</v>
      </c>
      <c r="C57" s="66">
        <v>0</v>
      </c>
      <c r="D57" s="65">
        <v>11</v>
      </c>
      <c r="E57" s="66">
        <v>9</v>
      </c>
      <c r="F57" s="67"/>
      <c r="G57" s="65">
        <f t="shared" si="4"/>
        <v>10</v>
      </c>
      <c r="H57" s="66">
        <f t="shared" si="5"/>
        <v>2</v>
      </c>
      <c r="I57" s="20" t="str">
        <f t="shared" si="6"/>
        <v>-</v>
      </c>
      <c r="J57" s="21">
        <f t="shared" si="7"/>
        <v>0.22222222222222221</v>
      </c>
    </row>
    <row r="58" spans="1:10" x14ac:dyDescent="0.2">
      <c r="A58" s="7" t="s">
        <v>46</v>
      </c>
      <c r="B58" s="65">
        <v>7</v>
      </c>
      <c r="C58" s="66">
        <v>9</v>
      </c>
      <c r="D58" s="65">
        <v>55</v>
      </c>
      <c r="E58" s="66">
        <v>33</v>
      </c>
      <c r="F58" s="67"/>
      <c r="G58" s="65">
        <f t="shared" si="4"/>
        <v>-2</v>
      </c>
      <c r="H58" s="66">
        <f t="shared" si="5"/>
        <v>22</v>
      </c>
      <c r="I58" s="20">
        <f t="shared" si="6"/>
        <v>-0.22222222222222221</v>
      </c>
      <c r="J58" s="21">
        <f t="shared" si="7"/>
        <v>0.66666666666666663</v>
      </c>
    </row>
    <row r="59" spans="1:10" x14ac:dyDescent="0.2">
      <c r="A59" s="7" t="s">
        <v>47</v>
      </c>
      <c r="B59" s="65">
        <v>132</v>
      </c>
      <c r="C59" s="66">
        <v>105</v>
      </c>
      <c r="D59" s="65">
        <v>502</v>
      </c>
      <c r="E59" s="66">
        <v>374</v>
      </c>
      <c r="F59" s="67"/>
      <c r="G59" s="65">
        <f t="shared" si="4"/>
        <v>27</v>
      </c>
      <c r="H59" s="66">
        <f t="shared" si="5"/>
        <v>128</v>
      </c>
      <c r="I59" s="20">
        <f t="shared" si="6"/>
        <v>0.25714285714285712</v>
      </c>
      <c r="J59" s="21">
        <f t="shared" si="7"/>
        <v>0.34224598930481281</v>
      </c>
    </row>
    <row r="60" spans="1:10" x14ac:dyDescent="0.2">
      <c r="A60" s="7" t="s">
        <v>50</v>
      </c>
      <c r="B60" s="65">
        <v>144</v>
      </c>
      <c r="C60" s="66">
        <v>151</v>
      </c>
      <c r="D60" s="65">
        <v>677</v>
      </c>
      <c r="E60" s="66">
        <v>572</v>
      </c>
      <c r="F60" s="67"/>
      <c r="G60" s="65">
        <f t="shared" si="4"/>
        <v>-7</v>
      </c>
      <c r="H60" s="66">
        <f t="shared" si="5"/>
        <v>105</v>
      </c>
      <c r="I60" s="20">
        <f t="shared" si="6"/>
        <v>-4.6357615894039736E-2</v>
      </c>
      <c r="J60" s="21">
        <f t="shared" si="7"/>
        <v>0.18356643356643357</v>
      </c>
    </row>
    <row r="61" spans="1:10" x14ac:dyDescent="0.2">
      <c r="A61" s="7" t="s">
        <v>54</v>
      </c>
      <c r="B61" s="65">
        <v>1</v>
      </c>
      <c r="C61" s="66">
        <v>2</v>
      </c>
      <c r="D61" s="65">
        <v>8</v>
      </c>
      <c r="E61" s="66">
        <v>4</v>
      </c>
      <c r="F61" s="67"/>
      <c r="G61" s="65">
        <f t="shared" si="4"/>
        <v>-1</v>
      </c>
      <c r="H61" s="66">
        <f t="shared" si="5"/>
        <v>4</v>
      </c>
      <c r="I61" s="20">
        <f t="shared" si="6"/>
        <v>-0.5</v>
      </c>
      <c r="J61" s="21">
        <f t="shared" si="7"/>
        <v>1</v>
      </c>
    </row>
    <row r="62" spans="1:10" x14ac:dyDescent="0.2">
      <c r="A62" s="7" t="s">
        <v>56</v>
      </c>
      <c r="B62" s="65">
        <v>0</v>
      </c>
      <c r="C62" s="66">
        <v>0</v>
      </c>
      <c r="D62" s="65">
        <v>3</v>
      </c>
      <c r="E62" s="66">
        <v>14</v>
      </c>
      <c r="F62" s="67"/>
      <c r="G62" s="65">
        <f t="shared" si="4"/>
        <v>0</v>
      </c>
      <c r="H62" s="66">
        <f t="shared" si="5"/>
        <v>-11</v>
      </c>
      <c r="I62" s="20" t="str">
        <f t="shared" si="6"/>
        <v>-</v>
      </c>
      <c r="J62" s="21">
        <f t="shared" si="7"/>
        <v>-0.7857142857142857</v>
      </c>
    </row>
    <row r="63" spans="1:10" x14ac:dyDescent="0.2">
      <c r="A63" s="7" t="s">
        <v>57</v>
      </c>
      <c r="B63" s="65">
        <v>198</v>
      </c>
      <c r="C63" s="66">
        <v>247</v>
      </c>
      <c r="D63" s="65">
        <v>937</v>
      </c>
      <c r="E63" s="66">
        <v>797</v>
      </c>
      <c r="F63" s="67"/>
      <c r="G63" s="65">
        <f t="shared" si="4"/>
        <v>-49</v>
      </c>
      <c r="H63" s="66">
        <f t="shared" si="5"/>
        <v>140</v>
      </c>
      <c r="I63" s="20">
        <f t="shared" si="6"/>
        <v>-0.19838056680161945</v>
      </c>
      <c r="J63" s="21">
        <f t="shared" si="7"/>
        <v>0.17565872020075282</v>
      </c>
    </row>
    <row r="64" spans="1:10" x14ac:dyDescent="0.2">
      <c r="A64" s="7" t="s">
        <v>60</v>
      </c>
      <c r="B64" s="65">
        <v>89</v>
      </c>
      <c r="C64" s="66">
        <v>60</v>
      </c>
      <c r="D64" s="65">
        <v>262</v>
      </c>
      <c r="E64" s="66">
        <v>241</v>
      </c>
      <c r="F64" s="67"/>
      <c r="G64" s="65">
        <f t="shared" si="4"/>
        <v>29</v>
      </c>
      <c r="H64" s="66">
        <f t="shared" si="5"/>
        <v>21</v>
      </c>
      <c r="I64" s="20">
        <f t="shared" si="6"/>
        <v>0.48333333333333334</v>
      </c>
      <c r="J64" s="21">
        <f t="shared" si="7"/>
        <v>8.7136929460580909E-2</v>
      </c>
    </row>
    <row r="65" spans="1:10" x14ac:dyDescent="0.2">
      <c r="A65" s="7" t="s">
        <v>63</v>
      </c>
      <c r="B65" s="65">
        <v>91</v>
      </c>
      <c r="C65" s="66">
        <v>65</v>
      </c>
      <c r="D65" s="65">
        <v>339</v>
      </c>
      <c r="E65" s="66">
        <v>259</v>
      </c>
      <c r="F65" s="67"/>
      <c r="G65" s="65">
        <f t="shared" si="4"/>
        <v>26</v>
      </c>
      <c r="H65" s="66">
        <f t="shared" si="5"/>
        <v>80</v>
      </c>
      <c r="I65" s="20">
        <f t="shared" si="6"/>
        <v>0.4</v>
      </c>
      <c r="J65" s="21">
        <f t="shared" si="7"/>
        <v>0.30888030888030887</v>
      </c>
    </row>
    <row r="66" spans="1:10" x14ac:dyDescent="0.2">
      <c r="A66" s="7" t="s">
        <v>70</v>
      </c>
      <c r="B66" s="65">
        <v>15</v>
      </c>
      <c r="C66" s="66">
        <v>20</v>
      </c>
      <c r="D66" s="65">
        <v>64</v>
      </c>
      <c r="E66" s="66">
        <v>102</v>
      </c>
      <c r="F66" s="67"/>
      <c r="G66" s="65">
        <f t="shared" si="4"/>
        <v>-5</v>
      </c>
      <c r="H66" s="66">
        <f t="shared" si="5"/>
        <v>-38</v>
      </c>
      <c r="I66" s="20">
        <f t="shared" si="6"/>
        <v>-0.25</v>
      </c>
      <c r="J66" s="21">
        <f t="shared" si="7"/>
        <v>-0.37254901960784315</v>
      </c>
    </row>
    <row r="67" spans="1:10" x14ac:dyDescent="0.2">
      <c r="A67" s="7" t="s">
        <v>71</v>
      </c>
      <c r="B67" s="65">
        <v>0</v>
      </c>
      <c r="C67" s="66">
        <v>7</v>
      </c>
      <c r="D67" s="65">
        <v>15</v>
      </c>
      <c r="E67" s="66">
        <v>23</v>
      </c>
      <c r="F67" s="67"/>
      <c r="G67" s="65">
        <f t="shared" si="4"/>
        <v>-7</v>
      </c>
      <c r="H67" s="66">
        <f t="shared" si="5"/>
        <v>-8</v>
      </c>
      <c r="I67" s="20">
        <f t="shared" si="6"/>
        <v>-1</v>
      </c>
      <c r="J67" s="21">
        <f t="shared" si="7"/>
        <v>-0.34782608695652173</v>
      </c>
    </row>
    <row r="68" spans="1:10" x14ac:dyDescent="0.2">
      <c r="A68" s="7" t="s">
        <v>76</v>
      </c>
      <c r="B68" s="65">
        <v>42</v>
      </c>
      <c r="C68" s="66">
        <v>23</v>
      </c>
      <c r="D68" s="65">
        <v>253</v>
      </c>
      <c r="E68" s="66">
        <v>126</v>
      </c>
      <c r="F68" s="67"/>
      <c r="G68" s="65">
        <f t="shared" si="4"/>
        <v>19</v>
      </c>
      <c r="H68" s="66">
        <f t="shared" si="5"/>
        <v>127</v>
      </c>
      <c r="I68" s="20">
        <f t="shared" si="6"/>
        <v>0.82608695652173914</v>
      </c>
      <c r="J68" s="21">
        <f t="shared" si="7"/>
        <v>1.0079365079365079</v>
      </c>
    </row>
    <row r="69" spans="1:10" x14ac:dyDescent="0.2">
      <c r="A69" s="7" t="s">
        <v>87</v>
      </c>
      <c r="B69" s="65">
        <v>29</v>
      </c>
      <c r="C69" s="66">
        <v>21</v>
      </c>
      <c r="D69" s="65">
        <v>186</v>
      </c>
      <c r="E69" s="66">
        <v>107</v>
      </c>
      <c r="F69" s="67"/>
      <c r="G69" s="65">
        <f t="shared" si="4"/>
        <v>8</v>
      </c>
      <c r="H69" s="66">
        <f t="shared" si="5"/>
        <v>79</v>
      </c>
      <c r="I69" s="20">
        <f t="shared" si="6"/>
        <v>0.38095238095238093</v>
      </c>
      <c r="J69" s="21">
        <f t="shared" si="7"/>
        <v>0.73831775700934577</v>
      </c>
    </row>
    <row r="70" spans="1:10" x14ac:dyDescent="0.2">
      <c r="A70" s="7" t="s">
        <v>93</v>
      </c>
      <c r="B70" s="65">
        <v>16</v>
      </c>
      <c r="C70" s="66">
        <v>22</v>
      </c>
      <c r="D70" s="65">
        <v>109</v>
      </c>
      <c r="E70" s="66">
        <v>88</v>
      </c>
      <c r="F70" s="67"/>
      <c r="G70" s="65">
        <f t="shared" si="4"/>
        <v>-6</v>
      </c>
      <c r="H70" s="66">
        <f t="shared" si="5"/>
        <v>21</v>
      </c>
      <c r="I70" s="20">
        <f t="shared" si="6"/>
        <v>-0.27272727272727271</v>
      </c>
      <c r="J70" s="21">
        <f t="shared" si="7"/>
        <v>0.23863636363636365</v>
      </c>
    </row>
    <row r="71" spans="1:10" x14ac:dyDescent="0.2">
      <c r="A71" s="7" t="s">
        <v>96</v>
      </c>
      <c r="B71" s="65">
        <v>55</v>
      </c>
      <c r="C71" s="66">
        <v>74</v>
      </c>
      <c r="D71" s="65">
        <v>273</v>
      </c>
      <c r="E71" s="66">
        <v>295</v>
      </c>
      <c r="F71" s="67"/>
      <c r="G71" s="65">
        <f t="shared" si="4"/>
        <v>-19</v>
      </c>
      <c r="H71" s="66">
        <f t="shared" si="5"/>
        <v>-22</v>
      </c>
      <c r="I71" s="20">
        <f t="shared" si="6"/>
        <v>-0.25675675675675674</v>
      </c>
      <c r="J71" s="21">
        <f t="shared" si="7"/>
        <v>-7.4576271186440682E-2</v>
      </c>
    </row>
    <row r="72" spans="1:10" x14ac:dyDescent="0.2">
      <c r="A72" s="7" t="s">
        <v>97</v>
      </c>
      <c r="B72" s="65">
        <v>1</v>
      </c>
      <c r="C72" s="66">
        <v>4</v>
      </c>
      <c r="D72" s="65">
        <v>19</v>
      </c>
      <c r="E72" s="66">
        <v>20</v>
      </c>
      <c r="F72" s="67"/>
      <c r="G72" s="65">
        <f t="shared" si="4"/>
        <v>-3</v>
      </c>
      <c r="H72" s="66">
        <f t="shared" si="5"/>
        <v>-1</v>
      </c>
      <c r="I72" s="20">
        <f t="shared" si="6"/>
        <v>-0.75</v>
      </c>
      <c r="J72" s="21">
        <f t="shared" si="7"/>
        <v>-0.05</v>
      </c>
    </row>
    <row r="73" spans="1:10" x14ac:dyDescent="0.2">
      <c r="A73" s="1"/>
      <c r="B73" s="68"/>
      <c r="C73" s="69"/>
      <c r="D73" s="68"/>
      <c r="E73" s="69"/>
      <c r="F73" s="70"/>
      <c r="G73" s="68"/>
      <c r="H73" s="69"/>
      <c r="I73" s="5"/>
      <c r="J73" s="6"/>
    </row>
    <row r="74" spans="1:10" s="43" customFormat="1" x14ac:dyDescent="0.2">
      <c r="A74" s="27" t="s">
        <v>5</v>
      </c>
      <c r="B74" s="71">
        <f>SUM(B6:B73)</f>
        <v>29332</v>
      </c>
      <c r="C74" s="72">
        <f>SUM(C6:C73)</f>
        <v>29302</v>
      </c>
      <c r="D74" s="71">
        <f>SUM(D6:D73)</f>
        <v>146231</v>
      </c>
      <c r="E74" s="72">
        <f>SUM(E6:E73)</f>
        <v>119606</v>
      </c>
      <c r="F74" s="73"/>
      <c r="G74" s="71">
        <f>SUM(G6:G73)</f>
        <v>30</v>
      </c>
      <c r="H74" s="72">
        <f>SUM(H6:H73)</f>
        <v>26625</v>
      </c>
      <c r="I74" s="37">
        <f>IF(C74=0, 0, G74/C74)</f>
        <v>1.0238208995972972E-3</v>
      </c>
      <c r="J74" s="38">
        <f>IF(E74=0, 0, H74/E74)</f>
        <v>0.22260588933665534</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74"/>
  <sheetViews>
    <sheetView tabSelected="1" workbookViewId="0">
      <selection activeCell="M1" sqref="M1"/>
    </sheetView>
  </sheetViews>
  <sheetFormatPr defaultRowHeight="12.75" x14ac:dyDescent="0.2"/>
  <cols>
    <col min="1" max="1" width="19.7109375" customWidth="1"/>
    <col min="2" max="5" width="10.140625" customWidth="1"/>
    <col min="6" max="6" width="1.7109375" customWidth="1"/>
    <col min="7" max="8" width="10.140625" customWidth="1"/>
  </cols>
  <sheetData>
    <row r="1" spans="1:8" s="52" customFormat="1" ht="20.25" x14ac:dyDescent="0.3">
      <c r="A1" s="4" t="s">
        <v>10</v>
      </c>
      <c r="B1" s="198" t="s">
        <v>22</v>
      </c>
      <c r="C1" s="199"/>
      <c r="D1" s="199"/>
      <c r="E1" s="199"/>
      <c r="F1" s="199"/>
      <c r="G1" s="199"/>
      <c r="H1" s="199"/>
    </row>
    <row r="2" spans="1:8" s="52" customFormat="1" ht="20.25" x14ac:dyDescent="0.3">
      <c r="A2" s="4" t="s">
        <v>109</v>
      </c>
      <c r="B2" s="202" t="s">
        <v>99</v>
      </c>
      <c r="C2" s="203"/>
      <c r="D2" s="203"/>
      <c r="E2" s="203"/>
      <c r="F2" s="203"/>
      <c r="G2" s="203"/>
      <c r="H2" s="203"/>
    </row>
    <row r="4" spans="1:8" x14ac:dyDescent="0.2">
      <c r="A4" s="60"/>
      <c r="B4" s="196" t="s">
        <v>1</v>
      </c>
      <c r="C4" s="197"/>
      <c r="D4" s="196" t="s">
        <v>2</v>
      </c>
      <c r="E4" s="197"/>
      <c r="F4" s="59"/>
      <c r="G4" s="196" t="s">
        <v>6</v>
      </c>
      <c r="H4" s="197"/>
    </row>
    <row r="5" spans="1:8" x14ac:dyDescent="0.2">
      <c r="A5" s="27" t="s">
        <v>0</v>
      </c>
      <c r="B5" s="57">
        <f>VALUE(RIGHT(B2, 4))</f>
        <v>2021</v>
      </c>
      <c r="C5" s="58">
        <f>B5-1</f>
        <v>2020</v>
      </c>
      <c r="D5" s="57">
        <f>B5</f>
        <v>2021</v>
      </c>
      <c r="E5" s="58">
        <f>C5</f>
        <v>2020</v>
      </c>
      <c r="F5" s="64"/>
      <c r="G5" s="57" t="s">
        <v>4</v>
      </c>
      <c r="H5" s="58" t="s">
        <v>2</v>
      </c>
    </row>
    <row r="6" spans="1:8" x14ac:dyDescent="0.2">
      <c r="A6" s="7" t="s">
        <v>31</v>
      </c>
      <c r="B6" s="16">
        <v>0.143188326742125</v>
      </c>
      <c r="C6" s="17">
        <v>7.8492935635792807E-2</v>
      </c>
      <c r="D6" s="16">
        <v>0.109415924120057</v>
      </c>
      <c r="E6" s="17">
        <v>0.119559219437152</v>
      </c>
      <c r="F6" s="12"/>
      <c r="G6" s="10">
        <f t="shared" ref="G6:G37" si="0">B6-C6</f>
        <v>6.4695391106332198E-2</v>
      </c>
      <c r="H6" s="11">
        <f t="shared" ref="H6:H37" si="1">D6-E6</f>
        <v>-1.0143295317095E-2</v>
      </c>
    </row>
    <row r="7" spans="1:8" x14ac:dyDescent="0.2">
      <c r="A7" s="7" t="s">
        <v>32</v>
      </c>
      <c r="B7" s="16">
        <v>0</v>
      </c>
      <c r="C7" s="17">
        <v>6.8254726639819796E-3</v>
      </c>
      <c r="D7" s="16">
        <v>1.3676990515007099E-3</v>
      </c>
      <c r="E7" s="17">
        <v>1.6721569152049203E-3</v>
      </c>
      <c r="F7" s="12"/>
      <c r="G7" s="10">
        <f t="shared" si="0"/>
        <v>-6.8254726639819796E-3</v>
      </c>
      <c r="H7" s="11">
        <f t="shared" si="1"/>
        <v>-3.0445786370421031E-4</v>
      </c>
    </row>
    <row r="8" spans="1:8" x14ac:dyDescent="0.2">
      <c r="A8" s="7" t="s">
        <v>33</v>
      </c>
      <c r="B8" s="16">
        <v>6.8184917496249805E-3</v>
      </c>
      <c r="C8" s="17">
        <v>3.4127363319909898E-3</v>
      </c>
      <c r="D8" s="16">
        <v>1.09415924120057E-2</v>
      </c>
      <c r="E8" s="17">
        <v>7.5247061184221496E-3</v>
      </c>
      <c r="F8" s="12"/>
      <c r="G8" s="10">
        <f t="shared" si="0"/>
        <v>3.4057554176339907E-3</v>
      </c>
      <c r="H8" s="11">
        <f t="shared" si="1"/>
        <v>3.4168862935835508E-3</v>
      </c>
    </row>
    <row r="9" spans="1:8" x14ac:dyDescent="0.2">
      <c r="A9" s="7" t="s">
        <v>34</v>
      </c>
      <c r="B9" s="16">
        <v>1.7489431337788099</v>
      </c>
      <c r="C9" s="17">
        <v>1.9077196095829598</v>
      </c>
      <c r="D9" s="16">
        <v>1.4784826746722701</v>
      </c>
      <c r="E9" s="17">
        <v>1.62032005083357</v>
      </c>
      <c r="F9" s="12"/>
      <c r="G9" s="10">
        <f t="shared" si="0"/>
        <v>-0.15877647580414989</v>
      </c>
      <c r="H9" s="11">
        <f t="shared" si="1"/>
        <v>-0.14183737616129988</v>
      </c>
    </row>
    <row r="10" spans="1:8" x14ac:dyDescent="0.2">
      <c r="A10" s="7" t="s">
        <v>35</v>
      </c>
      <c r="B10" s="16">
        <v>1.7046229374062499E-2</v>
      </c>
      <c r="C10" s="17">
        <v>1.0238208995972999E-2</v>
      </c>
      <c r="D10" s="16">
        <v>1.84639371952596E-2</v>
      </c>
      <c r="E10" s="17">
        <v>1.8393726067254198E-2</v>
      </c>
      <c r="F10" s="12"/>
      <c r="G10" s="10">
        <f t="shared" si="0"/>
        <v>6.8080203780895004E-3</v>
      </c>
      <c r="H10" s="11">
        <f t="shared" si="1"/>
        <v>7.0211128005401996E-5</v>
      </c>
    </row>
    <row r="11" spans="1:8" x14ac:dyDescent="0.2">
      <c r="A11" s="7" t="s">
        <v>36</v>
      </c>
      <c r="B11" s="16">
        <v>4.1388244920223602</v>
      </c>
      <c r="C11" s="17">
        <v>4.3648897686164796</v>
      </c>
      <c r="D11" s="16">
        <v>3.6873166428459099</v>
      </c>
      <c r="E11" s="17">
        <v>4.2422620938748903</v>
      </c>
      <c r="F11" s="12"/>
      <c r="G11" s="10">
        <f t="shared" si="0"/>
        <v>-0.22606527659411935</v>
      </c>
      <c r="H11" s="11">
        <f t="shared" si="1"/>
        <v>-0.55494545102898041</v>
      </c>
    </row>
    <row r="12" spans="1:8" x14ac:dyDescent="0.2">
      <c r="A12" s="7" t="s">
        <v>37</v>
      </c>
      <c r="B12" s="16">
        <v>0.381835537978999</v>
      </c>
      <c r="C12" s="17">
        <v>0</v>
      </c>
      <c r="D12" s="16">
        <v>0.20173561009635402</v>
      </c>
      <c r="E12" s="17">
        <v>0</v>
      </c>
      <c r="F12" s="12"/>
      <c r="G12" s="10">
        <f t="shared" si="0"/>
        <v>0.381835537978999</v>
      </c>
      <c r="H12" s="11">
        <f t="shared" si="1"/>
        <v>0.20173561009635402</v>
      </c>
    </row>
    <row r="13" spans="1:8" x14ac:dyDescent="0.2">
      <c r="A13" s="7" t="s">
        <v>38</v>
      </c>
      <c r="B13" s="16">
        <v>3.4092458748124902E-3</v>
      </c>
      <c r="C13" s="17">
        <v>1.0238208995972999E-2</v>
      </c>
      <c r="D13" s="16">
        <v>8.890043834754599E-3</v>
      </c>
      <c r="E13" s="17">
        <v>2.0901961440061501E-2</v>
      </c>
      <c r="F13" s="12"/>
      <c r="G13" s="10">
        <f t="shared" si="0"/>
        <v>-6.8289631211605091E-3</v>
      </c>
      <c r="H13" s="11">
        <f t="shared" si="1"/>
        <v>-1.2011917605306902E-2</v>
      </c>
    </row>
    <row r="14" spans="1:8" x14ac:dyDescent="0.2">
      <c r="A14" s="7" t="s">
        <v>39</v>
      </c>
      <c r="B14" s="16">
        <v>6.8184917496249805E-3</v>
      </c>
      <c r="C14" s="17">
        <v>1.3650945327963999E-2</v>
      </c>
      <c r="D14" s="16">
        <v>1.5044689566507801E-2</v>
      </c>
      <c r="E14" s="17">
        <v>1.5049412236844299E-2</v>
      </c>
      <c r="F14" s="12"/>
      <c r="G14" s="10">
        <f t="shared" si="0"/>
        <v>-6.8324535783390187E-3</v>
      </c>
      <c r="H14" s="11">
        <f t="shared" si="1"/>
        <v>-4.7226703364985217E-6</v>
      </c>
    </row>
    <row r="15" spans="1:8" x14ac:dyDescent="0.2">
      <c r="A15" s="7" t="s">
        <v>42</v>
      </c>
      <c r="B15" s="16">
        <v>6.8184917496249805E-3</v>
      </c>
      <c r="C15" s="17">
        <v>1.0238208995972999E-2</v>
      </c>
      <c r="D15" s="16">
        <v>1.3676990515007099E-2</v>
      </c>
      <c r="E15" s="17">
        <v>2.5918432185676299E-2</v>
      </c>
      <c r="F15" s="12"/>
      <c r="G15" s="10">
        <f t="shared" si="0"/>
        <v>-3.4197172463480184E-3</v>
      </c>
      <c r="H15" s="11">
        <f t="shared" si="1"/>
        <v>-1.2241441670669199E-2</v>
      </c>
    </row>
    <row r="16" spans="1:8" x14ac:dyDescent="0.2">
      <c r="A16" s="7" t="s">
        <v>43</v>
      </c>
      <c r="B16" s="16">
        <v>7.1594163371062308E-2</v>
      </c>
      <c r="C16" s="17">
        <v>6.8254726639819796E-2</v>
      </c>
      <c r="D16" s="16">
        <v>4.9237165854025502E-2</v>
      </c>
      <c r="E16" s="17">
        <v>9.5312944166680597E-2</v>
      </c>
      <c r="F16" s="12"/>
      <c r="G16" s="10">
        <f t="shared" si="0"/>
        <v>3.3394367312425122E-3</v>
      </c>
      <c r="H16" s="11">
        <f t="shared" si="1"/>
        <v>-4.6075778312655094E-2</v>
      </c>
    </row>
    <row r="17" spans="1:8" x14ac:dyDescent="0.2">
      <c r="A17" s="7" t="s">
        <v>44</v>
      </c>
      <c r="B17" s="16">
        <v>5.4547933996999892E-2</v>
      </c>
      <c r="C17" s="17">
        <v>8.873114463176579E-2</v>
      </c>
      <c r="D17" s="16">
        <v>9.3687385027798498E-2</v>
      </c>
      <c r="E17" s="17">
        <v>7.5247061184221503E-2</v>
      </c>
      <c r="F17" s="12"/>
      <c r="G17" s="10">
        <f t="shared" si="0"/>
        <v>-3.4183210634765898E-2</v>
      </c>
      <c r="H17" s="11">
        <f t="shared" si="1"/>
        <v>1.8440323843576995E-2</v>
      </c>
    </row>
    <row r="18" spans="1:8" x14ac:dyDescent="0.2">
      <c r="A18" s="7" t="s">
        <v>45</v>
      </c>
      <c r="B18" s="16">
        <v>9.7538524478385398</v>
      </c>
      <c r="C18" s="17">
        <v>8.8560507815166201</v>
      </c>
      <c r="D18" s="16">
        <v>8.9139785681558603</v>
      </c>
      <c r="E18" s="17">
        <v>8.1651422169456396</v>
      </c>
      <c r="F18" s="12"/>
      <c r="G18" s="10">
        <f t="shared" si="0"/>
        <v>0.89780166632191971</v>
      </c>
      <c r="H18" s="11">
        <f t="shared" si="1"/>
        <v>0.74883635121022074</v>
      </c>
    </row>
    <row r="19" spans="1:8" x14ac:dyDescent="0.2">
      <c r="A19" s="7" t="s">
        <v>48</v>
      </c>
      <c r="B19" s="16">
        <v>4.4320196372562397E-2</v>
      </c>
      <c r="C19" s="17">
        <v>0</v>
      </c>
      <c r="D19" s="16">
        <v>2.1199335298260999E-2</v>
      </c>
      <c r="E19" s="17">
        <v>5.8525492032172298E-3</v>
      </c>
      <c r="F19" s="12"/>
      <c r="G19" s="10">
        <f t="shared" si="0"/>
        <v>4.4320196372562397E-2</v>
      </c>
      <c r="H19" s="11">
        <f t="shared" si="1"/>
        <v>1.5346786095043769E-2</v>
      </c>
    </row>
    <row r="20" spans="1:8" x14ac:dyDescent="0.2">
      <c r="A20" s="7" t="s">
        <v>49</v>
      </c>
      <c r="B20" s="16">
        <v>1.4080185462975601</v>
      </c>
      <c r="C20" s="17">
        <v>0.37881373285100001</v>
      </c>
      <c r="D20" s="16">
        <v>1.08048225068556</v>
      </c>
      <c r="E20" s="17">
        <v>0.34697255990502102</v>
      </c>
      <c r="F20" s="12"/>
      <c r="G20" s="10">
        <f t="shared" si="0"/>
        <v>1.0292048134465601</v>
      </c>
      <c r="H20" s="11">
        <f t="shared" si="1"/>
        <v>0.73350969078053896</v>
      </c>
    </row>
    <row r="21" spans="1:8" x14ac:dyDescent="0.2">
      <c r="A21" s="7" t="s">
        <v>51</v>
      </c>
      <c r="B21" s="16">
        <v>0</v>
      </c>
      <c r="C21" s="17">
        <v>2.0817691625145001</v>
      </c>
      <c r="D21" s="16">
        <v>0</v>
      </c>
      <c r="E21" s="17">
        <v>3.9011420831730801</v>
      </c>
      <c r="F21" s="12"/>
      <c r="G21" s="10">
        <f t="shared" si="0"/>
        <v>-2.0817691625145001</v>
      </c>
      <c r="H21" s="11">
        <f t="shared" si="1"/>
        <v>-3.9011420831730801</v>
      </c>
    </row>
    <row r="22" spans="1:8" x14ac:dyDescent="0.2">
      <c r="A22" s="7" t="s">
        <v>52</v>
      </c>
      <c r="B22" s="16">
        <v>0.92731487794899792</v>
      </c>
      <c r="C22" s="17">
        <v>3.3956726503310399</v>
      </c>
      <c r="D22" s="16">
        <v>2.0023114113970402</v>
      </c>
      <c r="E22" s="17">
        <v>4.0248816948982507</v>
      </c>
      <c r="F22" s="12"/>
      <c r="G22" s="10">
        <f t="shared" si="0"/>
        <v>-2.468357772382042</v>
      </c>
      <c r="H22" s="11">
        <f t="shared" si="1"/>
        <v>-2.0225702835012105</v>
      </c>
    </row>
    <row r="23" spans="1:8" x14ac:dyDescent="0.2">
      <c r="A23" s="7" t="s">
        <v>53</v>
      </c>
      <c r="B23" s="16">
        <v>6.3173326060275494</v>
      </c>
      <c r="C23" s="17">
        <v>6.8357108729779501</v>
      </c>
      <c r="D23" s="16">
        <v>6.3502266961177902</v>
      </c>
      <c r="E23" s="17">
        <v>6.7020049161413295</v>
      </c>
      <c r="F23" s="12"/>
      <c r="G23" s="10">
        <f t="shared" si="0"/>
        <v>-0.51837826695040068</v>
      </c>
      <c r="H23" s="11">
        <f t="shared" si="1"/>
        <v>-0.35177822002353931</v>
      </c>
    </row>
    <row r="24" spans="1:8" x14ac:dyDescent="0.2">
      <c r="A24" s="7" t="s">
        <v>55</v>
      </c>
      <c r="B24" s="16">
        <v>0</v>
      </c>
      <c r="C24" s="17">
        <v>0</v>
      </c>
      <c r="D24" s="16">
        <v>0</v>
      </c>
      <c r="E24" s="17">
        <v>0.130428239385984</v>
      </c>
      <c r="F24" s="12"/>
      <c r="G24" s="10">
        <f t="shared" si="0"/>
        <v>0</v>
      </c>
      <c r="H24" s="11">
        <f t="shared" si="1"/>
        <v>-0.130428239385984</v>
      </c>
    </row>
    <row r="25" spans="1:8" x14ac:dyDescent="0.2">
      <c r="A25" s="7" t="s">
        <v>58</v>
      </c>
      <c r="B25" s="16">
        <v>2.5160234556116197</v>
      </c>
      <c r="C25" s="17">
        <v>1.6654153300115999</v>
      </c>
      <c r="D25" s="16">
        <v>2.41535652495025</v>
      </c>
      <c r="E25" s="17">
        <v>1.5534337742253701</v>
      </c>
      <c r="F25" s="12"/>
      <c r="G25" s="10">
        <f t="shared" si="0"/>
        <v>0.85060812560001975</v>
      </c>
      <c r="H25" s="11">
        <f t="shared" si="1"/>
        <v>0.86192275072487989</v>
      </c>
    </row>
    <row r="26" spans="1:8" x14ac:dyDescent="0.2">
      <c r="A26" s="7" t="s">
        <v>59</v>
      </c>
      <c r="B26" s="16">
        <v>0</v>
      </c>
      <c r="C26" s="17">
        <v>2.0476417991945901E-2</v>
      </c>
      <c r="D26" s="16">
        <v>0</v>
      </c>
      <c r="E26" s="17">
        <v>6.6886276608196897E-3</v>
      </c>
      <c r="F26" s="12"/>
      <c r="G26" s="10">
        <f t="shared" si="0"/>
        <v>-2.0476417991945901E-2</v>
      </c>
      <c r="H26" s="11">
        <f t="shared" si="1"/>
        <v>-6.6886276608196897E-3</v>
      </c>
    </row>
    <row r="27" spans="1:8" x14ac:dyDescent="0.2">
      <c r="A27" s="7" t="s">
        <v>61</v>
      </c>
      <c r="B27" s="16">
        <v>0.207963998363562</v>
      </c>
      <c r="C27" s="17">
        <v>0.22182786157941398</v>
      </c>
      <c r="D27" s="16">
        <v>0.10804822506855601</v>
      </c>
      <c r="E27" s="17">
        <v>0.175576476096517</v>
      </c>
      <c r="F27" s="12"/>
      <c r="G27" s="10">
        <f t="shared" si="0"/>
        <v>-1.3863863215851979E-2</v>
      </c>
      <c r="H27" s="11">
        <f t="shared" si="1"/>
        <v>-6.7528251027960992E-2</v>
      </c>
    </row>
    <row r="28" spans="1:8" x14ac:dyDescent="0.2">
      <c r="A28" s="7" t="s">
        <v>62</v>
      </c>
      <c r="B28" s="16">
        <v>0.97163507432156004</v>
      </c>
      <c r="C28" s="17">
        <v>0.798580301685892</v>
      </c>
      <c r="D28" s="16">
        <v>0.80899398896266894</v>
      </c>
      <c r="E28" s="17">
        <v>0.68307609986121098</v>
      </c>
      <c r="F28" s="12"/>
      <c r="G28" s="10">
        <f t="shared" si="0"/>
        <v>0.17305477263566804</v>
      </c>
      <c r="H28" s="11">
        <f t="shared" si="1"/>
        <v>0.12591788910145796</v>
      </c>
    </row>
    <row r="29" spans="1:8" x14ac:dyDescent="0.2">
      <c r="A29" s="7" t="s">
        <v>64</v>
      </c>
      <c r="B29" s="16">
        <v>7.7389881358243597</v>
      </c>
      <c r="C29" s="17">
        <v>5.8494300730325595</v>
      </c>
      <c r="D29" s="16">
        <v>7.5920974348804293</v>
      </c>
      <c r="E29" s="17">
        <v>6.8884504121866792</v>
      </c>
      <c r="F29" s="12"/>
      <c r="G29" s="10">
        <f t="shared" si="0"/>
        <v>1.8895580627918003</v>
      </c>
      <c r="H29" s="11">
        <f t="shared" si="1"/>
        <v>0.70364702269375012</v>
      </c>
    </row>
    <row r="30" spans="1:8" x14ac:dyDescent="0.2">
      <c r="A30" s="7" t="s">
        <v>65</v>
      </c>
      <c r="B30" s="16">
        <v>1.3636983499250001E-2</v>
      </c>
      <c r="C30" s="17">
        <v>6.8254726639819796E-3</v>
      </c>
      <c r="D30" s="16">
        <v>1.9147786721009898E-2</v>
      </c>
      <c r="E30" s="17">
        <v>1.6721569152049202E-2</v>
      </c>
      <c r="F30" s="12"/>
      <c r="G30" s="10">
        <f t="shared" si="0"/>
        <v>6.8115108352680212E-3</v>
      </c>
      <c r="H30" s="11">
        <f t="shared" si="1"/>
        <v>2.4262175689606959E-3</v>
      </c>
    </row>
    <row r="31" spans="1:8" x14ac:dyDescent="0.2">
      <c r="A31" s="7" t="s">
        <v>66</v>
      </c>
      <c r="B31" s="16">
        <v>0.906859402700123</v>
      </c>
      <c r="C31" s="17">
        <v>1.1057265715650799</v>
      </c>
      <c r="D31" s="16">
        <v>0.71462275440911993</v>
      </c>
      <c r="E31" s="17">
        <v>0.90129257729545298</v>
      </c>
      <c r="F31" s="12"/>
      <c r="G31" s="10">
        <f t="shared" si="0"/>
        <v>-0.19886716886495692</v>
      </c>
      <c r="H31" s="11">
        <f t="shared" si="1"/>
        <v>-0.18666982288633305</v>
      </c>
    </row>
    <row r="32" spans="1:8" x14ac:dyDescent="0.2">
      <c r="A32" s="7" t="s">
        <v>67</v>
      </c>
      <c r="B32" s="16">
        <v>1.26823946543025</v>
      </c>
      <c r="C32" s="17">
        <v>0.83953313766978399</v>
      </c>
      <c r="D32" s="16">
        <v>0.99910415712126699</v>
      </c>
      <c r="E32" s="17">
        <v>0.60197648947377203</v>
      </c>
      <c r="F32" s="12"/>
      <c r="G32" s="10">
        <f t="shared" si="0"/>
        <v>0.42870632776046602</v>
      </c>
      <c r="H32" s="11">
        <f t="shared" si="1"/>
        <v>0.39712766764749496</v>
      </c>
    </row>
    <row r="33" spans="1:8" x14ac:dyDescent="0.2">
      <c r="A33" s="7" t="s">
        <v>68</v>
      </c>
      <c r="B33" s="16">
        <v>0.98527205782080995</v>
      </c>
      <c r="C33" s="17">
        <v>1.4128728414442702</v>
      </c>
      <c r="D33" s="16">
        <v>1.01278114763627</v>
      </c>
      <c r="E33" s="17">
        <v>1.1203451331873</v>
      </c>
      <c r="F33" s="12"/>
      <c r="G33" s="10">
        <f t="shared" si="0"/>
        <v>-0.42760078362346021</v>
      </c>
      <c r="H33" s="11">
        <f t="shared" si="1"/>
        <v>-0.10756398555102997</v>
      </c>
    </row>
    <row r="34" spans="1:8" x14ac:dyDescent="0.2">
      <c r="A34" s="7" t="s">
        <v>69</v>
      </c>
      <c r="B34" s="16">
        <v>1.3636983499250001E-2</v>
      </c>
      <c r="C34" s="17">
        <v>6.8254726639819796E-3</v>
      </c>
      <c r="D34" s="16">
        <v>9.5738933605049488E-3</v>
      </c>
      <c r="E34" s="17">
        <v>3.3443138304098496E-3</v>
      </c>
      <c r="F34" s="12"/>
      <c r="G34" s="10">
        <f t="shared" si="0"/>
        <v>6.8115108352680212E-3</v>
      </c>
      <c r="H34" s="11">
        <f t="shared" si="1"/>
        <v>6.2295795300950987E-3</v>
      </c>
    </row>
    <row r="35" spans="1:8" x14ac:dyDescent="0.2">
      <c r="A35" s="7" t="s">
        <v>72</v>
      </c>
      <c r="B35" s="16">
        <v>5.4547933996999892E-2</v>
      </c>
      <c r="C35" s="17">
        <v>5.8016517643846799E-2</v>
      </c>
      <c r="D35" s="16">
        <v>5.4707962060028301E-2</v>
      </c>
      <c r="E35" s="17">
        <v>6.1033727404979705E-2</v>
      </c>
      <c r="F35" s="12"/>
      <c r="G35" s="10">
        <f t="shared" si="0"/>
        <v>-3.4685836468469067E-3</v>
      </c>
      <c r="H35" s="11">
        <f t="shared" si="1"/>
        <v>-6.3257653449514048E-3</v>
      </c>
    </row>
    <row r="36" spans="1:8" x14ac:dyDescent="0.2">
      <c r="A36" s="7" t="s">
        <v>73</v>
      </c>
      <c r="B36" s="16">
        <v>10.544797490795</v>
      </c>
      <c r="C36" s="17">
        <v>8.2485837144222192</v>
      </c>
      <c r="D36" s="16">
        <v>10.2905676634913</v>
      </c>
      <c r="E36" s="17">
        <v>8.674313997625541</v>
      </c>
      <c r="F36" s="12"/>
      <c r="G36" s="10">
        <f t="shared" si="0"/>
        <v>2.296213776372781</v>
      </c>
      <c r="H36" s="11">
        <f t="shared" si="1"/>
        <v>1.6162536658657594</v>
      </c>
    </row>
    <row r="37" spans="1:8" x14ac:dyDescent="0.2">
      <c r="A37" s="7" t="s">
        <v>74</v>
      </c>
      <c r="B37" s="16">
        <v>6.8184917496249805E-3</v>
      </c>
      <c r="C37" s="17">
        <v>3.4127363319909898E-3</v>
      </c>
      <c r="D37" s="16">
        <v>5.4707962060028294E-3</v>
      </c>
      <c r="E37" s="17">
        <v>5.0164707456147699E-3</v>
      </c>
      <c r="F37" s="12"/>
      <c r="G37" s="10">
        <f t="shared" si="0"/>
        <v>3.4057554176339907E-3</v>
      </c>
      <c r="H37" s="11">
        <f t="shared" si="1"/>
        <v>4.5432546038805949E-4</v>
      </c>
    </row>
    <row r="38" spans="1:8" x14ac:dyDescent="0.2">
      <c r="A38" s="7" t="s">
        <v>75</v>
      </c>
      <c r="B38" s="16">
        <v>4.6808945861175495</v>
      </c>
      <c r="C38" s="17">
        <v>6.08832161627193</v>
      </c>
      <c r="D38" s="16">
        <v>4.5995719101968797</v>
      </c>
      <c r="E38" s="17">
        <v>4.9512566259217801</v>
      </c>
      <c r="F38" s="12"/>
      <c r="G38" s="10">
        <f t="shared" ref="G38:G72" si="2">B38-C38</f>
        <v>-1.4074270301543805</v>
      </c>
      <c r="H38" s="11">
        <f t="shared" ref="H38:H72" si="3">D38-E38</f>
        <v>-0.35168471572490034</v>
      </c>
    </row>
    <row r="39" spans="1:8" x14ac:dyDescent="0.2">
      <c r="A39" s="7" t="s">
        <v>77</v>
      </c>
      <c r="B39" s="16">
        <v>0.69548615846174799</v>
      </c>
      <c r="C39" s="17">
        <v>1.1808067708688801</v>
      </c>
      <c r="D39" s="16">
        <v>0.67974642859585199</v>
      </c>
      <c r="E39" s="17">
        <v>0.9940972860893269</v>
      </c>
      <c r="F39" s="12"/>
      <c r="G39" s="10">
        <f t="shared" si="2"/>
        <v>-0.48532061240713209</v>
      </c>
      <c r="H39" s="11">
        <f t="shared" si="3"/>
        <v>-0.31435085749347491</v>
      </c>
    </row>
    <row r="40" spans="1:8" x14ac:dyDescent="0.2">
      <c r="A40" s="7" t="s">
        <v>78</v>
      </c>
      <c r="B40" s="16">
        <v>3.4092458748124903</v>
      </c>
      <c r="C40" s="17">
        <v>1.2797761244966199</v>
      </c>
      <c r="D40" s="16">
        <v>2.9945770732607997</v>
      </c>
      <c r="E40" s="17">
        <v>1.0618196411551299</v>
      </c>
      <c r="F40" s="12"/>
      <c r="G40" s="10">
        <f t="shared" si="2"/>
        <v>2.1294697503158702</v>
      </c>
      <c r="H40" s="11">
        <f t="shared" si="3"/>
        <v>1.9327574321056697</v>
      </c>
    </row>
    <row r="41" spans="1:8" x14ac:dyDescent="0.2">
      <c r="A41" s="7" t="s">
        <v>79</v>
      </c>
      <c r="B41" s="16">
        <v>0.52502386472112406</v>
      </c>
      <c r="C41" s="17">
        <v>0.29690806088321597</v>
      </c>
      <c r="D41" s="16">
        <v>0.38022033631719698</v>
      </c>
      <c r="E41" s="17">
        <v>0.34362824607461201</v>
      </c>
      <c r="F41" s="12"/>
      <c r="G41" s="10">
        <f t="shared" si="2"/>
        <v>0.22811580383790808</v>
      </c>
      <c r="H41" s="11">
        <f t="shared" si="3"/>
        <v>3.6592090242584974E-2</v>
      </c>
    </row>
    <row r="42" spans="1:8" x14ac:dyDescent="0.2">
      <c r="A42" s="7" t="s">
        <v>80</v>
      </c>
      <c r="B42" s="16">
        <v>4.2138279012682398</v>
      </c>
      <c r="C42" s="17">
        <v>5.0440242986826798</v>
      </c>
      <c r="D42" s="16">
        <v>5.4010435543763</v>
      </c>
      <c r="E42" s="17">
        <v>4.48806916041001</v>
      </c>
      <c r="F42" s="12"/>
      <c r="G42" s="10">
        <f t="shared" si="2"/>
        <v>-0.83019639741443996</v>
      </c>
      <c r="H42" s="11">
        <f t="shared" si="3"/>
        <v>0.91297439396628999</v>
      </c>
    </row>
    <row r="43" spans="1:8" x14ac:dyDescent="0.2">
      <c r="A43" s="7" t="s">
        <v>81</v>
      </c>
      <c r="B43" s="16">
        <v>3.7160780035456198</v>
      </c>
      <c r="C43" s="17">
        <v>4.3341751416285597</v>
      </c>
      <c r="D43" s="16">
        <v>5.0639057381813704</v>
      </c>
      <c r="E43" s="17">
        <v>4.8601240740431102</v>
      </c>
      <c r="F43" s="12"/>
      <c r="G43" s="10">
        <f t="shared" si="2"/>
        <v>-0.61809713808293987</v>
      </c>
      <c r="H43" s="11">
        <f t="shared" si="3"/>
        <v>0.20378166413826015</v>
      </c>
    </row>
    <row r="44" spans="1:8" x14ac:dyDescent="0.2">
      <c r="A44" s="7" t="s">
        <v>82</v>
      </c>
      <c r="B44" s="16">
        <v>0.317059866357562</v>
      </c>
      <c r="C44" s="17">
        <v>0.29349532455122501</v>
      </c>
      <c r="D44" s="16">
        <v>0.26875286361988898</v>
      </c>
      <c r="E44" s="17">
        <v>0.25333177265354601</v>
      </c>
      <c r="F44" s="12"/>
      <c r="G44" s="10">
        <f t="shared" si="2"/>
        <v>2.3564541806336992E-2</v>
      </c>
      <c r="H44" s="11">
        <f t="shared" si="3"/>
        <v>1.5421090966342976E-2</v>
      </c>
    </row>
    <row r="45" spans="1:8" x14ac:dyDescent="0.2">
      <c r="A45" s="7" t="s">
        <v>83</v>
      </c>
      <c r="B45" s="16">
        <v>0.50456838947224902</v>
      </c>
      <c r="C45" s="17">
        <v>0.539212340454576</v>
      </c>
      <c r="D45" s="16">
        <v>0.59358138835130703</v>
      </c>
      <c r="E45" s="17">
        <v>0.60448472484658</v>
      </c>
      <c r="F45" s="12"/>
      <c r="G45" s="10">
        <f t="shared" si="2"/>
        <v>-3.4643950982326976E-2</v>
      </c>
      <c r="H45" s="11">
        <f t="shared" si="3"/>
        <v>-1.0903336495272975E-2</v>
      </c>
    </row>
    <row r="46" spans="1:8" x14ac:dyDescent="0.2">
      <c r="A46" s="7" t="s">
        <v>84</v>
      </c>
      <c r="B46" s="16">
        <v>0.50456838947224902</v>
      </c>
      <c r="C46" s="17">
        <v>0.51873592246263101</v>
      </c>
      <c r="D46" s="16">
        <v>0.31046768469066099</v>
      </c>
      <c r="E46" s="17">
        <v>0.34530040298981701</v>
      </c>
      <c r="F46" s="12"/>
      <c r="G46" s="10">
        <f t="shared" si="2"/>
        <v>-1.4167532990381981E-2</v>
      </c>
      <c r="H46" s="11">
        <f t="shared" si="3"/>
        <v>-3.4832718299156018E-2</v>
      </c>
    </row>
    <row r="47" spans="1:8" x14ac:dyDescent="0.2">
      <c r="A47" s="7" t="s">
        <v>85</v>
      </c>
      <c r="B47" s="16">
        <v>1.6193917905359301</v>
      </c>
      <c r="C47" s="17">
        <v>1.0204081632653099</v>
      </c>
      <c r="D47" s="16">
        <v>0.93550615122648395</v>
      </c>
      <c r="E47" s="17">
        <v>0.97068708927645808</v>
      </c>
      <c r="F47" s="12"/>
      <c r="G47" s="10">
        <f t="shared" si="2"/>
        <v>0.59898362727062016</v>
      </c>
      <c r="H47" s="11">
        <f t="shared" si="3"/>
        <v>-3.5180938049974131E-2</v>
      </c>
    </row>
    <row r="48" spans="1:8" x14ac:dyDescent="0.2">
      <c r="A48" s="7" t="s">
        <v>86</v>
      </c>
      <c r="B48" s="16">
        <v>1.0227737624437499E-2</v>
      </c>
      <c r="C48" s="17">
        <v>0</v>
      </c>
      <c r="D48" s="16">
        <v>2.7353981030014199E-3</v>
      </c>
      <c r="E48" s="17">
        <v>3.3443138304098496E-3</v>
      </c>
      <c r="F48" s="12"/>
      <c r="G48" s="10">
        <f t="shared" si="2"/>
        <v>1.0227737624437499E-2</v>
      </c>
      <c r="H48" s="11">
        <f t="shared" si="3"/>
        <v>-6.0891572740842973E-4</v>
      </c>
    </row>
    <row r="49" spans="1:8" x14ac:dyDescent="0.2">
      <c r="A49" s="7" t="s">
        <v>88</v>
      </c>
      <c r="B49" s="16">
        <v>0.88299468157643501</v>
      </c>
      <c r="C49" s="17">
        <v>0.754214729370009</v>
      </c>
      <c r="D49" s="16">
        <v>1.20972981105238</v>
      </c>
      <c r="E49" s="17">
        <v>0.65715766767553496</v>
      </c>
      <c r="F49" s="12"/>
      <c r="G49" s="10">
        <f t="shared" si="2"/>
        <v>0.12877995220642602</v>
      </c>
      <c r="H49" s="11">
        <f t="shared" si="3"/>
        <v>0.55257214337684502</v>
      </c>
    </row>
    <row r="50" spans="1:8" x14ac:dyDescent="0.2">
      <c r="A50" s="7" t="s">
        <v>89</v>
      </c>
      <c r="B50" s="16">
        <v>0.20455475248875002</v>
      </c>
      <c r="C50" s="17">
        <v>0.23206607057538697</v>
      </c>
      <c r="D50" s="16">
        <v>0.27353981030014196</v>
      </c>
      <c r="E50" s="17">
        <v>0.17306824072370999</v>
      </c>
      <c r="F50" s="12"/>
      <c r="G50" s="10">
        <f t="shared" si="2"/>
        <v>-2.7511318086636954E-2</v>
      </c>
      <c r="H50" s="11">
        <f t="shared" si="3"/>
        <v>0.10047156957643197</v>
      </c>
    </row>
    <row r="51" spans="1:8" x14ac:dyDescent="0.2">
      <c r="A51" s="7" t="s">
        <v>90</v>
      </c>
      <c r="B51" s="16">
        <v>2.5773898813582399</v>
      </c>
      <c r="C51" s="17">
        <v>3.0407480718039701</v>
      </c>
      <c r="D51" s="16">
        <v>3.0745874677735903</v>
      </c>
      <c r="E51" s="17">
        <v>2.5458589033994903</v>
      </c>
      <c r="F51" s="12"/>
      <c r="G51" s="10">
        <f t="shared" si="2"/>
        <v>-0.46335819044573023</v>
      </c>
      <c r="H51" s="11">
        <f t="shared" si="3"/>
        <v>0.52872856437409999</v>
      </c>
    </row>
    <row r="52" spans="1:8" x14ac:dyDescent="0.2">
      <c r="A52" s="7" t="s">
        <v>91</v>
      </c>
      <c r="B52" s="16">
        <v>1.26483021955543</v>
      </c>
      <c r="C52" s="17">
        <v>1.07501194457716</v>
      </c>
      <c r="D52" s="16">
        <v>1.34102891999644</v>
      </c>
      <c r="E52" s="17">
        <v>1.34943063057037</v>
      </c>
      <c r="F52" s="12"/>
      <c r="G52" s="10">
        <f t="shared" si="2"/>
        <v>0.18981827497826997</v>
      </c>
      <c r="H52" s="11">
        <f t="shared" si="3"/>
        <v>-8.4017105739300213E-3</v>
      </c>
    </row>
    <row r="53" spans="1:8" x14ac:dyDescent="0.2">
      <c r="A53" s="7" t="s">
        <v>92</v>
      </c>
      <c r="B53" s="16">
        <v>16.262102822855599</v>
      </c>
      <c r="C53" s="17">
        <v>16.510818374172402</v>
      </c>
      <c r="D53" s="16">
        <v>17.227537252702902</v>
      </c>
      <c r="E53" s="17">
        <v>18.0893935086869</v>
      </c>
      <c r="F53" s="12"/>
      <c r="G53" s="10">
        <f t="shared" si="2"/>
        <v>-0.24871555131680267</v>
      </c>
      <c r="H53" s="11">
        <f t="shared" si="3"/>
        <v>-0.86185625598399795</v>
      </c>
    </row>
    <row r="54" spans="1:8" x14ac:dyDescent="0.2">
      <c r="A54" s="7" t="s">
        <v>94</v>
      </c>
      <c r="B54" s="16">
        <v>4.3058775398881801</v>
      </c>
      <c r="C54" s="17">
        <v>5.4672036038495699</v>
      </c>
      <c r="D54" s="16">
        <v>3.8268219460989803</v>
      </c>
      <c r="E54" s="17">
        <v>4.6293664197448301</v>
      </c>
      <c r="F54" s="12"/>
      <c r="G54" s="10">
        <f t="shared" si="2"/>
        <v>-1.1613260639613898</v>
      </c>
      <c r="H54" s="11">
        <f t="shared" si="3"/>
        <v>-0.8025444736458498</v>
      </c>
    </row>
    <row r="55" spans="1:8" x14ac:dyDescent="0.2">
      <c r="A55" s="7" t="s">
        <v>95</v>
      </c>
      <c r="B55" s="16">
        <v>1.1386881221873699</v>
      </c>
      <c r="C55" s="17">
        <v>1.12279025322504</v>
      </c>
      <c r="D55" s="16">
        <v>1.1290355670138299</v>
      </c>
      <c r="E55" s="17">
        <v>0.83022590839924404</v>
      </c>
      <c r="F55" s="12"/>
      <c r="G55" s="10">
        <f t="shared" si="2"/>
        <v>1.589786896232992E-2</v>
      </c>
      <c r="H55" s="11">
        <f t="shared" si="3"/>
        <v>0.29880965861458586</v>
      </c>
    </row>
    <row r="56" spans="1:8" x14ac:dyDescent="0.2">
      <c r="A56" s="142" t="s">
        <v>40</v>
      </c>
      <c r="B56" s="153">
        <v>7.8412655120687305E-2</v>
      </c>
      <c r="C56" s="154">
        <v>8.873114463176579E-2</v>
      </c>
      <c r="D56" s="153">
        <v>6.1546457317531895E-2</v>
      </c>
      <c r="E56" s="154">
        <v>7.7755296557028897E-2</v>
      </c>
      <c r="F56" s="155"/>
      <c r="G56" s="156">
        <f t="shared" si="2"/>
        <v>-1.0318489511078485E-2</v>
      </c>
      <c r="H56" s="157">
        <f t="shared" si="3"/>
        <v>-1.6208839239497001E-2</v>
      </c>
    </row>
    <row r="57" spans="1:8" x14ac:dyDescent="0.2">
      <c r="A57" s="7" t="s">
        <v>41</v>
      </c>
      <c r="B57" s="16">
        <v>3.4092458748124901E-2</v>
      </c>
      <c r="C57" s="17">
        <v>0</v>
      </c>
      <c r="D57" s="16">
        <v>7.52234478325389E-3</v>
      </c>
      <c r="E57" s="17">
        <v>7.5247061184221496E-3</v>
      </c>
      <c r="F57" s="12"/>
      <c r="G57" s="10">
        <f t="shared" si="2"/>
        <v>3.4092458748124901E-2</v>
      </c>
      <c r="H57" s="11">
        <f t="shared" si="3"/>
        <v>-2.3613351682596692E-6</v>
      </c>
    </row>
    <row r="58" spans="1:8" x14ac:dyDescent="0.2">
      <c r="A58" s="7" t="s">
        <v>46</v>
      </c>
      <c r="B58" s="16">
        <v>2.3864721123687399E-2</v>
      </c>
      <c r="C58" s="17">
        <v>3.0714626987918898E-2</v>
      </c>
      <c r="D58" s="16">
        <v>3.7611723916269497E-2</v>
      </c>
      <c r="E58" s="17">
        <v>2.7590589100881198E-2</v>
      </c>
      <c r="F58" s="12"/>
      <c r="G58" s="10">
        <f t="shared" si="2"/>
        <v>-6.8499058642314987E-3</v>
      </c>
      <c r="H58" s="11">
        <f t="shared" si="3"/>
        <v>1.00211348153883E-2</v>
      </c>
    </row>
    <row r="59" spans="1:8" x14ac:dyDescent="0.2">
      <c r="A59" s="7" t="s">
        <v>47</v>
      </c>
      <c r="B59" s="16">
        <v>0.45002045547524905</v>
      </c>
      <c r="C59" s="17">
        <v>0.35833731485905401</v>
      </c>
      <c r="D59" s="16">
        <v>0.34329246192667801</v>
      </c>
      <c r="E59" s="17">
        <v>0.31269334314332098</v>
      </c>
      <c r="F59" s="12"/>
      <c r="G59" s="10">
        <f t="shared" si="2"/>
        <v>9.1683140616195036E-2</v>
      </c>
      <c r="H59" s="11">
        <f t="shared" si="3"/>
        <v>3.0599118783357027E-2</v>
      </c>
    </row>
    <row r="60" spans="1:8" x14ac:dyDescent="0.2">
      <c r="A60" s="7" t="s">
        <v>50</v>
      </c>
      <c r="B60" s="16">
        <v>0.490931405972999</v>
      </c>
      <c r="C60" s="17">
        <v>0.51532318613063999</v>
      </c>
      <c r="D60" s="16">
        <v>0.46296612893298994</v>
      </c>
      <c r="E60" s="17">
        <v>0.47823687774860801</v>
      </c>
      <c r="F60" s="12"/>
      <c r="G60" s="10">
        <f t="shared" si="2"/>
        <v>-2.4391780157640985E-2</v>
      </c>
      <c r="H60" s="11">
        <f t="shared" si="3"/>
        <v>-1.5270748815618074E-2</v>
      </c>
    </row>
    <row r="61" spans="1:8" x14ac:dyDescent="0.2">
      <c r="A61" s="7" t="s">
        <v>54</v>
      </c>
      <c r="B61" s="16">
        <v>3.4092458748124902E-3</v>
      </c>
      <c r="C61" s="17">
        <v>6.8254726639819796E-3</v>
      </c>
      <c r="D61" s="16">
        <v>5.4707962060028294E-3</v>
      </c>
      <c r="E61" s="17">
        <v>3.3443138304098496E-3</v>
      </c>
      <c r="F61" s="12"/>
      <c r="G61" s="10">
        <f t="shared" si="2"/>
        <v>-3.4162267891694894E-3</v>
      </c>
      <c r="H61" s="11">
        <f t="shared" si="3"/>
        <v>2.1264823755929797E-3</v>
      </c>
    </row>
    <row r="62" spans="1:8" x14ac:dyDescent="0.2">
      <c r="A62" s="7" t="s">
        <v>56</v>
      </c>
      <c r="B62" s="16">
        <v>0</v>
      </c>
      <c r="C62" s="17">
        <v>0</v>
      </c>
      <c r="D62" s="16">
        <v>2.0515485772510601E-3</v>
      </c>
      <c r="E62" s="17">
        <v>1.1705098406434499E-2</v>
      </c>
      <c r="F62" s="12"/>
      <c r="G62" s="10">
        <f t="shared" si="2"/>
        <v>0</v>
      </c>
      <c r="H62" s="11">
        <f t="shared" si="3"/>
        <v>-9.6535498291834398E-3</v>
      </c>
    </row>
    <row r="63" spans="1:8" x14ac:dyDescent="0.2">
      <c r="A63" s="7" t="s">
        <v>57</v>
      </c>
      <c r="B63" s="16">
        <v>0.67503068321287296</v>
      </c>
      <c r="C63" s="17">
        <v>0.8429458740017749</v>
      </c>
      <c r="D63" s="16">
        <v>0.64076700562808198</v>
      </c>
      <c r="E63" s="17">
        <v>0.66635453070916206</v>
      </c>
      <c r="F63" s="12"/>
      <c r="G63" s="10">
        <f t="shared" si="2"/>
        <v>-0.16791519078890194</v>
      </c>
      <c r="H63" s="11">
        <f t="shared" si="3"/>
        <v>-2.5587525081080087E-2</v>
      </c>
    </row>
    <row r="64" spans="1:8" x14ac:dyDescent="0.2">
      <c r="A64" s="7" t="s">
        <v>60</v>
      </c>
      <c r="B64" s="16">
        <v>0.30342288285831198</v>
      </c>
      <c r="C64" s="17">
        <v>0.204764179919459</v>
      </c>
      <c r="D64" s="16">
        <v>0.17916857574659301</v>
      </c>
      <c r="E64" s="17">
        <v>0.20149490828219302</v>
      </c>
      <c r="F64" s="12"/>
      <c r="G64" s="10">
        <f t="shared" si="2"/>
        <v>9.8658702938852982E-2</v>
      </c>
      <c r="H64" s="11">
        <f t="shared" si="3"/>
        <v>-2.2326332535600013E-2</v>
      </c>
    </row>
    <row r="65" spans="1:8" x14ac:dyDescent="0.2">
      <c r="A65" s="7" t="s">
        <v>63</v>
      </c>
      <c r="B65" s="16">
        <v>0.31024137460793699</v>
      </c>
      <c r="C65" s="17">
        <v>0.22182786157941398</v>
      </c>
      <c r="D65" s="16">
        <v>0.23182498922937</v>
      </c>
      <c r="E65" s="17">
        <v>0.21654432051903799</v>
      </c>
      <c r="F65" s="12"/>
      <c r="G65" s="10">
        <f t="shared" si="2"/>
        <v>8.8413513028523016E-2</v>
      </c>
      <c r="H65" s="11">
        <f t="shared" si="3"/>
        <v>1.5280668710332013E-2</v>
      </c>
    </row>
    <row r="66" spans="1:8" x14ac:dyDescent="0.2">
      <c r="A66" s="7" t="s">
        <v>70</v>
      </c>
      <c r="B66" s="16">
        <v>5.1138688122187394E-2</v>
      </c>
      <c r="C66" s="17">
        <v>6.8254726639819796E-2</v>
      </c>
      <c r="D66" s="16">
        <v>4.37663696480226E-2</v>
      </c>
      <c r="E66" s="17">
        <v>8.5280002675451091E-2</v>
      </c>
      <c r="F66" s="12"/>
      <c r="G66" s="10">
        <f t="shared" si="2"/>
        <v>-1.7116038517632402E-2</v>
      </c>
      <c r="H66" s="11">
        <f t="shared" si="3"/>
        <v>-4.1513633027428491E-2</v>
      </c>
    </row>
    <row r="67" spans="1:8" x14ac:dyDescent="0.2">
      <c r="A67" s="7" t="s">
        <v>71</v>
      </c>
      <c r="B67" s="16">
        <v>0</v>
      </c>
      <c r="C67" s="17">
        <v>2.3889154323936897E-2</v>
      </c>
      <c r="D67" s="16">
        <v>1.02577428862553E-2</v>
      </c>
      <c r="E67" s="17">
        <v>1.9229804524856599E-2</v>
      </c>
      <c r="F67" s="12"/>
      <c r="G67" s="10">
        <f t="shared" si="2"/>
        <v>-2.3889154323936897E-2</v>
      </c>
      <c r="H67" s="11">
        <f t="shared" si="3"/>
        <v>-8.9720616386012985E-3</v>
      </c>
    </row>
    <row r="68" spans="1:8" x14ac:dyDescent="0.2">
      <c r="A68" s="7" t="s">
        <v>76</v>
      </c>
      <c r="B68" s="16">
        <v>0.143188326742125</v>
      </c>
      <c r="C68" s="17">
        <v>7.8492935635792807E-2</v>
      </c>
      <c r="D68" s="16">
        <v>0.17301393001484</v>
      </c>
      <c r="E68" s="17">
        <v>0.10534588565790999</v>
      </c>
      <c r="F68" s="12"/>
      <c r="G68" s="10">
        <f t="shared" si="2"/>
        <v>6.4695391106332198E-2</v>
      </c>
      <c r="H68" s="11">
        <f t="shared" si="3"/>
        <v>6.766804435693001E-2</v>
      </c>
    </row>
    <row r="69" spans="1:8" x14ac:dyDescent="0.2">
      <c r="A69" s="7" t="s">
        <v>87</v>
      </c>
      <c r="B69" s="16">
        <v>9.886813036956231E-2</v>
      </c>
      <c r="C69" s="17">
        <v>7.16674629718108E-2</v>
      </c>
      <c r="D69" s="16">
        <v>0.12719601178956599</v>
      </c>
      <c r="E69" s="17">
        <v>8.9460394963463391E-2</v>
      </c>
      <c r="F69" s="12"/>
      <c r="G69" s="10">
        <f t="shared" si="2"/>
        <v>2.720066739775151E-2</v>
      </c>
      <c r="H69" s="11">
        <f t="shared" si="3"/>
        <v>3.7735616826102603E-2</v>
      </c>
    </row>
    <row r="70" spans="1:8" x14ac:dyDescent="0.2">
      <c r="A70" s="7" t="s">
        <v>93</v>
      </c>
      <c r="B70" s="16">
        <v>5.4547933996999892E-2</v>
      </c>
      <c r="C70" s="17">
        <v>7.5080199303801803E-2</v>
      </c>
      <c r="D70" s="16">
        <v>7.4539598306788607E-2</v>
      </c>
      <c r="E70" s="17">
        <v>7.3574904269016597E-2</v>
      </c>
      <c r="F70" s="12"/>
      <c r="G70" s="10">
        <f t="shared" si="2"/>
        <v>-2.0532265306801911E-2</v>
      </c>
      <c r="H70" s="11">
        <f t="shared" si="3"/>
        <v>9.6469403777200979E-4</v>
      </c>
    </row>
    <row r="71" spans="1:8" x14ac:dyDescent="0.2">
      <c r="A71" s="7" t="s">
        <v>96</v>
      </c>
      <c r="B71" s="16">
        <v>0.18750852311468699</v>
      </c>
      <c r="C71" s="17">
        <v>0.25254248856733297</v>
      </c>
      <c r="D71" s="16">
        <v>0.18669092052984701</v>
      </c>
      <c r="E71" s="17">
        <v>0.24664314499272602</v>
      </c>
      <c r="F71" s="12"/>
      <c r="G71" s="10">
        <f t="shared" si="2"/>
        <v>-6.5033965452645975E-2</v>
      </c>
      <c r="H71" s="11">
        <f t="shared" si="3"/>
        <v>-5.9952224462879011E-2</v>
      </c>
    </row>
    <row r="72" spans="1:8" x14ac:dyDescent="0.2">
      <c r="A72" s="7" t="s">
        <v>97</v>
      </c>
      <c r="B72" s="16">
        <v>3.4092458748124902E-3</v>
      </c>
      <c r="C72" s="17">
        <v>1.3650945327963999E-2</v>
      </c>
      <c r="D72" s="16">
        <v>1.2993140989256701E-2</v>
      </c>
      <c r="E72" s="17">
        <v>1.6721569152049202E-2</v>
      </c>
      <c r="F72" s="12"/>
      <c r="G72" s="10">
        <f t="shared" si="2"/>
        <v>-1.0241699453151509E-2</v>
      </c>
      <c r="H72" s="11">
        <f t="shared" si="3"/>
        <v>-3.7284281627925006E-3</v>
      </c>
    </row>
    <row r="73" spans="1:8" x14ac:dyDescent="0.2">
      <c r="A73" s="1"/>
      <c r="B73" s="18"/>
      <c r="C73" s="19"/>
      <c r="D73" s="18"/>
      <c r="E73" s="19"/>
      <c r="F73" s="15"/>
      <c r="G73" s="13"/>
      <c r="H73" s="14"/>
    </row>
    <row r="74" spans="1:8" s="43" customFormat="1" x14ac:dyDescent="0.2">
      <c r="A74" s="27" t="s">
        <v>5</v>
      </c>
      <c r="B74" s="44">
        <f>SUM(B6:B73)</f>
        <v>100</v>
      </c>
      <c r="C74" s="45">
        <f>SUM(C6:C73)</f>
        <v>99.999999999999986</v>
      </c>
      <c r="D74" s="44">
        <f>SUM(D6:D73)</f>
        <v>99.999999999999972</v>
      </c>
      <c r="E74" s="45">
        <f>SUM(E6:E73)</f>
        <v>100.00000000000007</v>
      </c>
      <c r="F74" s="49"/>
      <c r="G74" s="50">
        <f>SUM(G6:G73)</f>
        <v>1.4710455076283324E-15</v>
      </c>
      <c r="H74" s="51">
        <f>SUM(H6:H73)</f>
        <v>-7.5404960053759851E-14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2.75" x14ac:dyDescent="0.2"/>
  <cols>
    <col min="1" max="1" width="26.85546875" customWidth="1"/>
    <col min="2" max="5" width="8.28515625" customWidth="1"/>
    <col min="6" max="6" width="1.7109375" customWidth="1"/>
    <col min="7" max="10" width="8.28515625" customWidth="1"/>
  </cols>
  <sheetData>
    <row r="1" spans="1:10" s="52" customFormat="1" ht="20.25" x14ac:dyDescent="0.3">
      <c r="A1" s="4" t="s">
        <v>10</v>
      </c>
      <c r="B1" s="198" t="s">
        <v>19</v>
      </c>
      <c r="C1" s="199"/>
      <c r="D1" s="199"/>
      <c r="E1" s="199"/>
      <c r="F1" s="199"/>
      <c r="G1" s="199"/>
      <c r="H1" s="199"/>
      <c r="I1" s="199"/>
      <c r="J1" s="199"/>
    </row>
    <row r="2" spans="1:10" s="52" customFormat="1" ht="20.25" x14ac:dyDescent="0.3">
      <c r="A2" s="4" t="s">
        <v>109</v>
      </c>
      <c r="B2" s="202" t="s">
        <v>99</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s="160" customFormat="1" x14ac:dyDescent="0.2">
      <c r="A7" s="159" t="s">
        <v>110</v>
      </c>
      <c r="B7" s="78">
        <f>SUM($B8:$B11)</f>
        <v>6528</v>
      </c>
      <c r="C7" s="79">
        <f>SUM($C8:$C11)</f>
        <v>6916</v>
      </c>
      <c r="D7" s="78">
        <f>SUM($D8:$D11)</f>
        <v>32193</v>
      </c>
      <c r="E7" s="79">
        <f>SUM($E8:$E11)</f>
        <v>31767</v>
      </c>
      <c r="F7" s="80"/>
      <c r="G7" s="78">
        <f>B7-C7</f>
        <v>-388</v>
      </c>
      <c r="H7" s="79">
        <f>D7-E7</f>
        <v>426</v>
      </c>
      <c r="I7" s="54">
        <f>IF(C7=0, "-", IF(G7/C7&lt;10, G7/C7, "&gt;999%"))</f>
        <v>-5.6101792943898207E-2</v>
      </c>
      <c r="J7" s="55">
        <f>IF(E7=0, "-", IF(H7/E7&lt;10, H7/E7, "&gt;999%"))</f>
        <v>1.3410142600812164E-2</v>
      </c>
    </row>
    <row r="8" spans="1:10" x14ac:dyDescent="0.2">
      <c r="A8" s="158" t="s">
        <v>159</v>
      </c>
      <c r="B8" s="65">
        <v>3491</v>
      </c>
      <c r="C8" s="66">
        <v>3889</v>
      </c>
      <c r="D8" s="65">
        <v>17948</v>
      </c>
      <c r="E8" s="66">
        <v>16791</v>
      </c>
      <c r="F8" s="67"/>
      <c r="G8" s="65">
        <f>B8-C8</f>
        <v>-398</v>
      </c>
      <c r="H8" s="66">
        <f>D8-E8</f>
        <v>1157</v>
      </c>
      <c r="I8" s="8">
        <f>IF(C8=0, "-", IF(G8/C8&lt;10, G8/C8, "&gt;999%"))</f>
        <v>-0.10233993314476729</v>
      </c>
      <c r="J8" s="9">
        <f>IF(E8=0, "-", IF(H8/E8&lt;10, H8/E8, "&gt;999%"))</f>
        <v>6.8905961527008522E-2</v>
      </c>
    </row>
    <row r="9" spans="1:10" x14ac:dyDescent="0.2">
      <c r="A9" s="158" t="s">
        <v>160</v>
      </c>
      <c r="B9" s="65">
        <v>2284</v>
      </c>
      <c r="C9" s="66">
        <v>2719</v>
      </c>
      <c r="D9" s="65">
        <v>10871</v>
      </c>
      <c r="E9" s="66">
        <v>11829</v>
      </c>
      <c r="F9" s="67"/>
      <c r="G9" s="65">
        <f>B9-C9</f>
        <v>-435</v>
      </c>
      <c r="H9" s="66">
        <f>D9-E9</f>
        <v>-958</v>
      </c>
      <c r="I9" s="8">
        <f>IF(C9=0, "-", IF(G9/C9&lt;10, G9/C9, "&gt;999%"))</f>
        <v>-0.15998528870908421</v>
      </c>
      <c r="J9" s="9">
        <f>IF(E9=0, "-", IF(H9/E9&lt;10, H9/E9, "&gt;999%"))</f>
        <v>-8.098740383802519E-2</v>
      </c>
    </row>
    <row r="10" spans="1:10" x14ac:dyDescent="0.2">
      <c r="A10" s="158" t="s">
        <v>161</v>
      </c>
      <c r="B10" s="65">
        <v>123</v>
      </c>
      <c r="C10" s="66">
        <v>121</v>
      </c>
      <c r="D10" s="65">
        <v>605</v>
      </c>
      <c r="E10" s="66">
        <v>936</v>
      </c>
      <c r="F10" s="67"/>
      <c r="G10" s="65">
        <f>B10-C10</f>
        <v>2</v>
      </c>
      <c r="H10" s="66">
        <f>D10-E10</f>
        <v>-331</v>
      </c>
      <c r="I10" s="8">
        <f>IF(C10=0, "-", IF(G10/C10&lt;10, G10/C10, "&gt;999%"))</f>
        <v>1.6528925619834711E-2</v>
      </c>
      <c r="J10" s="9">
        <f>IF(E10=0, "-", IF(H10/E10&lt;10, H10/E10, "&gt;999%"))</f>
        <v>-0.35363247863247865</v>
      </c>
    </row>
    <row r="11" spans="1:10" x14ac:dyDescent="0.2">
      <c r="A11" s="158" t="s">
        <v>162</v>
      </c>
      <c r="B11" s="65">
        <v>630</v>
      </c>
      <c r="C11" s="66">
        <v>187</v>
      </c>
      <c r="D11" s="65">
        <v>2769</v>
      </c>
      <c r="E11" s="66">
        <v>2211</v>
      </c>
      <c r="F11" s="67"/>
      <c r="G11" s="65">
        <f>B11-C11</f>
        <v>443</v>
      </c>
      <c r="H11" s="66">
        <f>D11-E11</f>
        <v>558</v>
      </c>
      <c r="I11" s="8">
        <f>IF(C11=0, "-", IF(G11/C11&lt;10, G11/C11, "&gt;999%"))</f>
        <v>2.3689839572192515</v>
      </c>
      <c r="J11" s="9">
        <f>IF(E11=0, "-", IF(H11/E11&lt;10, H11/E11, "&gt;999%"))</f>
        <v>0.25237449118046135</v>
      </c>
    </row>
    <row r="12" spans="1:10" x14ac:dyDescent="0.2">
      <c r="A12" s="7"/>
      <c r="B12" s="65"/>
      <c r="C12" s="66"/>
      <c r="D12" s="65"/>
      <c r="E12" s="66"/>
      <c r="F12" s="67"/>
      <c r="G12" s="65"/>
      <c r="H12" s="66"/>
      <c r="I12" s="8"/>
      <c r="J12" s="9"/>
    </row>
    <row r="13" spans="1:10" s="160" customFormat="1" x14ac:dyDescent="0.2">
      <c r="A13" s="159" t="s">
        <v>119</v>
      </c>
      <c r="B13" s="78">
        <f>SUM($B14:$B17)</f>
        <v>14195</v>
      </c>
      <c r="C13" s="79">
        <f>SUM($C14:$C17)</f>
        <v>14189</v>
      </c>
      <c r="D13" s="78">
        <f>SUM($D14:$D17)</f>
        <v>76505</v>
      </c>
      <c r="E13" s="79">
        <f>SUM($E14:$E17)</f>
        <v>58974</v>
      </c>
      <c r="F13" s="80"/>
      <c r="G13" s="78">
        <f>B13-C13</f>
        <v>6</v>
      </c>
      <c r="H13" s="79">
        <f>D13-E13</f>
        <v>17531</v>
      </c>
      <c r="I13" s="54">
        <f>IF(C13=0, "-", IF(G13/C13&lt;10, G13/C13, "&gt;999%"))</f>
        <v>4.2286278102755657E-4</v>
      </c>
      <c r="J13" s="55">
        <f>IF(E13=0, "-", IF(H13/E13&lt;10, H13/E13, "&gt;999%"))</f>
        <v>0.29726659205751688</v>
      </c>
    </row>
    <row r="14" spans="1:10" x14ac:dyDescent="0.2">
      <c r="A14" s="158" t="s">
        <v>159</v>
      </c>
      <c r="B14" s="65">
        <v>8503</v>
      </c>
      <c r="C14" s="66">
        <v>8244</v>
      </c>
      <c r="D14" s="65">
        <v>45334</v>
      </c>
      <c r="E14" s="66">
        <v>31957</v>
      </c>
      <c r="F14" s="67"/>
      <c r="G14" s="65">
        <f>B14-C14</f>
        <v>259</v>
      </c>
      <c r="H14" s="66">
        <f>D14-E14</f>
        <v>13377</v>
      </c>
      <c r="I14" s="8">
        <f>IF(C14=0, "-", IF(G14/C14&lt;10, G14/C14, "&gt;999%"))</f>
        <v>3.141678796700631E-2</v>
      </c>
      <c r="J14" s="9">
        <f>IF(E14=0, "-", IF(H14/E14&lt;10, H14/E14, "&gt;999%"))</f>
        <v>0.41859373533185218</v>
      </c>
    </row>
    <row r="15" spans="1:10" x14ac:dyDescent="0.2">
      <c r="A15" s="158" t="s">
        <v>160</v>
      </c>
      <c r="B15" s="65">
        <v>4719</v>
      </c>
      <c r="C15" s="66">
        <v>5540</v>
      </c>
      <c r="D15" s="65">
        <v>24934</v>
      </c>
      <c r="E15" s="66">
        <v>22770</v>
      </c>
      <c r="F15" s="67"/>
      <c r="G15" s="65">
        <f>B15-C15</f>
        <v>-821</v>
      </c>
      <c r="H15" s="66">
        <f>D15-E15</f>
        <v>2164</v>
      </c>
      <c r="I15" s="8">
        <f>IF(C15=0, "-", IF(G15/C15&lt;10, G15/C15, "&gt;999%"))</f>
        <v>-0.14819494584837545</v>
      </c>
      <c r="J15" s="9">
        <f>IF(E15=0, "-", IF(H15/E15&lt;10, H15/E15, "&gt;999%"))</f>
        <v>9.503732981993851E-2</v>
      </c>
    </row>
    <row r="16" spans="1:10" x14ac:dyDescent="0.2">
      <c r="A16" s="158" t="s">
        <v>161</v>
      </c>
      <c r="B16" s="65">
        <v>249</v>
      </c>
      <c r="C16" s="66">
        <v>222</v>
      </c>
      <c r="D16" s="65">
        <v>1286</v>
      </c>
      <c r="E16" s="66">
        <v>1647</v>
      </c>
      <c r="F16" s="67"/>
      <c r="G16" s="65">
        <f>B16-C16</f>
        <v>27</v>
      </c>
      <c r="H16" s="66">
        <f>D16-E16</f>
        <v>-361</v>
      </c>
      <c r="I16" s="8">
        <f>IF(C16=0, "-", IF(G16/C16&lt;10, G16/C16, "&gt;999%"))</f>
        <v>0.12162162162162163</v>
      </c>
      <c r="J16" s="9">
        <f>IF(E16=0, "-", IF(H16/E16&lt;10, H16/E16, "&gt;999%"))</f>
        <v>-0.21918639951426835</v>
      </c>
    </row>
    <row r="17" spans="1:10" x14ac:dyDescent="0.2">
      <c r="A17" s="158" t="s">
        <v>162</v>
      </c>
      <c r="B17" s="65">
        <v>724</v>
      </c>
      <c r="C17" s="66">
        <v>183</v>
      </c>
      <c r="D17" s="65">
        <v>4951</v>
      </c>
      <c r="E17" s="66">
        <v>2600</v>
      </c>
      <c r="F17" s="67"/>
      <c r="G17" s="65">
        <f>B17-C17</f>
        <v>541</v>
      </c>
      <c r="H17" s="66">
        <f>D17-E17</f>
        <v>2351</v>
      </c>
      <c r="I17" s="8">
        <f>IF(C17=0, "-", IF(G17/C17&lt;10, G17/C17, "&gt;999%"))</f>
        <v>2.9562841530054644</v>
      </c>
      <c r="J17" s="9">
        <f>IF(E17=0, "-", IF(H17/E17&lt;10, H17/E17, "&gt;999%"))</f>
        <v>0.90423076923076928</v>
      </c>
    </row>
    <row r="18" spans="1:10" x14ac:dyDescent="0.2">
      <c r="A18" s="22"/>
      <c r="B18" s="74"/>
      <c r="C18" s="75"/>
      <c r="D18" s="74"/>
      <c r="E18" s="75"/>
      <c r="F18" s="76"/>
      <c r="G18" s="74"/>
      <c r="H18" s="75"/>
      <c r="I18" s="23"/>
      <c r="J18" s="24"/>
    </row>
    <row r="19" spans="1:10" s="160" customFormat="1" x14ac:dyDescent="0.2">
      <c r="A19" s="159" t="s">
        <v>125</v>
      </c>
      <c r="B19" s="78">
        <f>SUM($B20:$B23)</f>
        <v>7373</v>
      </c>
      <c r="C19" s="79">
        <f>SUM($C20:$C23)</f>
        <v>6994</v>
      </c>
      <c r="D19" s="78">
        <f>SUM($D20:$D23)</f>
        <v>32024</v>
      </c>
      <c r="E19" s="79">
        <f>SUM($E20:$E23)</f>
        <v>24496</v>
      </c>
      <c r="F19" s="80"/>
      <c r="G19" s="78">
        <f>B19-C19</f>
        <v>379</v>
      </c>
      <c r="H19" s="79">
        <f>D19-E19</f>
        <v>7528</v>
      </c>
      <c r="I19" s="54">
        <f>IF(C19=0, "-", IF(G19/C19&lt;10, G19/C19, "&gt;999%"))</f>
        <v>5.4189305118673148E-2</v>
      </c>
      <c r="J19" s="55">
        <f>IF(E19=0, "-", IF(H19/E19&lt;10, H19/E19, "&gt;999%"))</f>
        <v>0.30731548007838017</v>
      </c>
    </row>
    <row r="20" spans="1:10" x14ac:dyDescent="0.2">
      <c r="A20" s="158" t="s">
        <v>159</v>
      </c>
      <c r="B20" s="65">
        <v>1928</v>
      </c>
      <c r="C20" s="66">
        <v>1606</v>
      </c>
      <c r="D20" s="65">
        <v>9005</v>
      </c>
      <c r="E20" s="66">
        <v>6062</v>
      </c>
      <c r="F20" s="67"/>
      <c r="G20" s="65">
        <f>B20-C20</f>
        <v>322</v>
      </c>
      <c r="H20" s="66">
        <f>D20-E20</f>
        <v>2943</v>
      </c>
      <c r="I20" s="8">
        <f>IF(C20=0, "-", IF(G20/C20&lt;10, G20/C20, "&gt;999%"))</f>
        <v>0.20049813200498132</v>
      </c>
      <c r="J20" s="9">
        <f>IF(E20=0, "-", IF(H20/E20&lt;10, H20/E20, "&gt;999%"))</f>
        <v>0.48548333883206862</v>
      </c>
    </row>
    <row r="21" spans="1:10" x14ac:dyDescent="0.2">
      <c r="A21" s="158" t="s">
        <v>160</v>
      </c>
      <c r="B21" s="65">
        <v>4843</v>
      </c>
      <c r="C21" s="66">
        <v>5139</v>
      </c>
      <c r="D21" s="65">
        <v>20484</v>
      </c>
      <c r="E21" s="66">
        <v>16919</v>
      </c>
      <c r="F21" s="67"/>
      <c r="G21" s="65">
        <f>B21-C21</f>
        <v>-296</v>
      </c>
      <c r="H21" s="66">
        <f>D21-E21</f>
        <v>3565</v>
      </c>
      <c r="I21" s="8">
        <f>IF(C21=0, "-", IF(G21/C21&lt;10, G21/C21, "&gt;999%"))</f>
        <v>-5.7598754621521697E-2</v>
      </c>
      <c r="J21" s="9">
        <f>IF(E21=0, "-", IF(H21/E21&lt;10, H21/E21, "&gt;999%"))</f>
        <v>0.21070985282818133</v>
      </c>
    </row>
    <row r="22" spans="1:10" x14ac:dyDescent="0.2">
      <c r="A22" s="158" t="s">
        <v>161</v>
      </c>
      <c r="B22" s="65">
        <v>349</v>
      </c>
      <c r="C22" s="66">
        <v>158</v>
      </c>
      <c r="D22" s="65">
        <v>1463</v>
      </c>
      <c r="E22" s="66">
        <v>1102</v>
      </c>
      <c r="F22" s="67"/>
      <c r="G22" s="65">
        <f>B22-C22</f>
        <v>191</v>
      </c>
      <c r="H22" s="66">
        <f>D22-E22</f>
        <v>361</v>
      </c>
      <c r="I22" s="8">
        <f>IF(C22=0, "-", IF(G22/C22&lt;10, G22/C22, "&gt;999%"))</f>
        <v>1.2088607594936709</v>
      </c>
      <c r="J22" s="9">
        <f>IF(E22=0, "-", IF(H22/E22&lt;10, H22/E22, "&gt;999%"))</f>
        <v>0.32758620689655171</v>
      </c>
    </row>
    <row r="23" spans="1:10" x14ac:dyDescent="0.2">
      <c r="A23" s="158" t="s">
        <v>162</v>
      </c>
      <c r="B23" s="65">
        <v>253</v>
      </c>
      <c r="C23" s="66">
        <v>91</v>
      </c>
      <c r="D23" s="65">
        <v>1072</v>
      </c>
      <c r="E23" s="66">
        <v>413</v>
      </c>
      <c r="F23" s="67"/>
      <c r="G23" s="65">
        <f>B23-C23</f>
        <v>162</v>
      </c>
      <c r="H23" s="66">
        <f>D23-E23</f>
        <v>659</v>
      </c>
      <c r="I23" s="8">
        <f>IF(C23=0, "-", IF(G23/C23&lt;10, G23/C23, "&gt;999%"))</f>
        <v>1.7802197802197801</v>
      </c>
      <c r="J23" s="9">
        <f>IF(E23=0, "-", IF(H23/E23&lt;10, H23/E23, "&gt;999%"))</f>
        <v>1.5956416464891041</v>
      </c>
    </row>
    <row r="24" spans="1:10" x14ac:dyDescent="0.2">
      <c r="A24" s="7"/>
      <c r="B24" s="65"/>
      <c r="C24" s="66"/>
      <c r="D24" s="65"/>
      <c r="E24" s="66"/>
      <c r="F24" s="67"/>
      <c r="G24" s="65"/>
      <c r="H24" s="66"/>
      <c r="I24" s="8"/>
      <c r="J24" s="9"/>
    </row>
    <row r="25" spans="1:10" s="43" customFormat="1" x14ac:dyDescent="0.2">
      <c r="A25" s="53" t="s">
        <v>29</v>
      </c>
      <c r="B25" s="78">
        <f>SUM($B26:$B29)</f>
        <v>28096</v>
      </c>
      <c r="C25" s="79">
        <f>SUM($C26:$C29)</f>
        <v>28099</v>
      </c>
      <c r="D25" s="78">
        <f>SUM($D26:$D29)</f>
        <v>140722</v>
      </c>
      <c r="E25" s="79">
        <f>SUM($E26:$E29)</f>
        <v>115237</v>
      </c>
      <c r="F25" s="80"/>
      <c r="G25" s="78">
        <f>B25-C25</f>
        <v>-3</v>
      </c>
      <c r="H25" s="79">
        <f>D25-E25</f>
        <v>25485</v>
      </c>
      <c r="I25" s="54">
        <f>IF(C25=0, "-", IF(G25/C25&lt;10, G25/C25, "&gt;999%"))</f>
        <v>-1.0676536531549166E-4</v>
      </c>
      <c r="J25" s="55">
        <f>IF(E25=0, "-", IF(H25/E25&lt;10, H25/E25, "&gt;999%"))</f>
        <v>0.22115292831295505</v>
      </c>
    </row>
    <row r="26" spans="1:10" x14ac:dyDescent="0.2">
      <c r="A26" s="158" t="s">
        <v>159</v>
      </c>
      <c r="B26" s="65">
        <v>13922</v>
      </c>
      <c r="C26" s="66">
        <v>13739</v>
      </c>
      <c r="D26" s="65">
        <v>72287</v>
      </c>
      <c r="E26" s="66">
        <v>54810</v>
      </c>
      <c r="F26" s="67"/>
      <c r="G26" s="65">
        <f>B26-C26</f>
        <v>183</v>
      </c>
      <c r="H26" s="66">
        <f>D26-E26</f>
        <v>17477</v>
      </c>
      <c r="I26" s="8">
        <f>IF(C26=0, "-", IF(G26/C26&lt;10, G26/C26, "&gt;999%"))</f>
        <v>1.3319746706456075E-2</v>
      </c>
      <c r="J26" s="9">
        <f>IF(E26=0, "-", IF(H26/E26&lt;10, H26/E26, "&gt;999%"))</f>
        <v>0.31886517058930852</v>
      </c>
    </row>
    <row r="27" spans="1:10" x14ac:dyDescent="0.2">
      <c r="A27" s="158" t="s">
        <v>160</v>
      </c>
      <c r="B27" s="65">
        <v>11846</v>
      </c>
      <c r="C27" s="66">
        <v>13398</v>
      </c>
      <c r="D27" s="65">
        <v>56289</v>
      </c>
      <c r="E27" s="66">
        <v>51518</v>
      </c>
      <c r="F27" s="67"/>
      <c r="G27" s="65">
        <f>B27-C27</f>
        <v>-1552</v>
      </c>
      <c r="H27" s="66">
        <f>D27-E27</f>
        <v>4771</v>
      </c>
      <c r="I27" s="8">
        <f>IF(C27=0, "-", IF(G27/C27&lt;10, G27/C27, "&gt;999%"))</f>
        <v>-0.11583818480370205</v>
      </c>
      <c r="J27" s="9">
        <f>IF(E27=0, "-", IF(H27/E27&lt;10, H27/E27, "&gt;999%"))</f>
        <v>9.2608408711518306E-2</v>
      </c>
    </row>
    <row r="28" spans="1:10" x14ac:dyDescent="0.2">
      <c r="A28" s="158" t="s">
        <v>161</v>
      </c>
      <c r="B28" s="65">
        <v>721</v>
      </c>
      <c r="C28" s="66">
        <v>501</v>
      </c>
      <c r="D28" s="65">
        <v>3354</v>
      </c>
      <c r="E28" s="66">
        <v>3685</v>
      </c>
      <c r="F28" s="67"/>
      <c r="G28" s="65">
        <f>B28-C28</f>
        <v>220</v>
      </c>
      <c r="H28" s="66">
        <f>D28-E28</f>
        <v>-331</v>
      </c>
      <c r="I28" s="8">
        <f>IF(C28=0, "-", IF(G28/C28&lt;10, G28/C28, "&gt;999%"))</f>
        <v>0.43912175648702595</v>
      </c>
      <c r="J28" s="9">
        <f>IF(E28=0, "-", IF(H28/E28&lt;10, H28/E28, "&gt;999%"))</f>
        <v>-8.9823609226594298E-2</v>
      </c>
    </row>
    <row r="29" spans="1:10" x14ac:dyDescent="0.2">
      <c r="A29" s="158" t="s">
        <v>162</v>
      </c>
      <c r="B29" s="65">
        <v>1607</v>
      </c>
      <c r="C29" s="66">
        <v>461</v>
      </c>
      <c r="D29" s="65">
        <v>8792</v>
      </c>
      <c r="E29" s="66">
        <v>5224</v>
      </c>
      <c r="F29" s="67"/>
      <c r="G29" s="65">
        <f>B29-C29</f>
        <v>1146</v>
      </c>
      <c r="H29" s="66">
        <f>D29-E29</f>
        <v>3568</v>
      </c>
      <c r="I29" s="8">
        <f>IF(C29=0, "-", IF(G29/C29&lt;10, G29/C29, "&gt;999%"))</f>
        <v>2.4859002169197395</v>
      </c>
      <c r="J29" s="9">
        <f>IF(E29=0, "-", IF(H29/E29&lt;10, H29/E29, "&gt;999%"))</f>
        <v>0.68300153139356812</v>
      </c>
    </row>
    <row r="30" spans="1:10" x14ac:dyDescent="0.2">
      <c r="A30" s="7"/>
      <c r="B30" s="65"/>
      <c r="C30" s="66"/>
      <c r="D30" s="65"/>
      <c r="E30" s="66"/>
      <c r="F30" s="67"/>
      <c r="G30" s="65"/>
      <c r="H30" s="66"/>
      <c r="I30" s="8"/>
      <c r="J30" s="9"/>
    </row>
    <row r="31" spans="1:10" s="43" customFormat="1" x14ac:dyDescent="0.2">
      <c r="A31" s="22" t="s">
        <v>126</v>
      </c>
      <c r="B31" s="78">
        <v>1236</v>
      </c>
      <c r="C31" s="79">
        <v>1203</v>
      </c>
      <c r="D31" s="78">
        <v>5509</v>
      </c>
      <c r="E31" s="79">
        <v>4369</v>
      </c>
      <c r="F31" s="80"/>
      <c r="G31" s="78">
        <f>B31-C31</f>
        <v>33</v>
      </c>
      <c r="H31" s="79">
        <f>D31-E31</f>
        <v>1140</v>
      </c>
      <c r="I31" s="54">
        <f>IF(C31=0, "-", IF(G31/C31&lt;10, G31/C31, "&gt;999%"))</f>
        <v>2.7431421446384038E-2</v>
      </c>
      <c r="J31" s="55">
        <f>IF(E31=0, "-", IF(H31/E31&lt;10, H31/E31, "&gt;999%"))</f>
        <v>0.26092927443350883</v>
      </c>
    </row>
    <row r="32" spans="1:10" x14ac:dyDescent="0.2">
      <c r="A32" s="1"/>
      <c r="B32" s="68"/>
      <c r="C32" s="69"/>
      <c r="D32" s="68"/>
      <c r="E32" s="69"/>
      <c r="F32" s="70"/>
      <c r="G32" s="68"/>
      <c r="H32" s="69"/>
      <c r="I32" s="5"/>
      <c r="J32" s="6"/>
    </row>
    <row r="33" spans="1:10" s="43" customFormat="1" x14ac:dyDescent="0.2">
      <c r="A33" s="27" t="s">
        <v>5</v>
      </c>
      <c r="B33" s="71">
        <f>SUM(B26:B32)</f>
        <v>29332</v>
      </c>
      <c r="C33" s="77">
        <f>SUM(C26:C32)</f>
        <v>29302</v>
      </c>
      <c r="D33" s="71">
        <f>SUM(D26:D32)</f>
        <v>146231</v>
      </c>
      <c r="E33" s="77">
        <f>SUM(E26:E32)</f>
        <v>119606</v>
      </c>
      <c r="F33" s="73"/>
      <c r="G33" s="71">
        <f>B33-C33</f>
        <v>30</v>
      </c>
      <c r="H33" s="72">
        <f>D33-E33</f>
        <v>26625</v>
      </c>
      <c r="I33" s="37">
        <f>IF(C33=0, 0, G33/C33)</f>
        <v>1.0238208995972972E-3</v>
      </c>
      <c r="J33" s="38">
        <f>IF(E33=0, 0, H33/E33)</f>
        <v>0.22260588933665534</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41"/>
  <sheetViews>
    <sheetView tabSelected="1" workbookViewId="0">
      <selection activeCell="M1" sqref="M1"/>
    </sheetView>
  </sheetViews>
  <sheetFormatPr defaultRowHeight="12.75" x14ac:dyDescent="0.2"/>
  <cols>
    <col min="1" max="1" width="32.7109375" customWidth="1"/>
    <col min="2" max="5" width="10.140625" customWidth="1"/>
    <col min="6" max="6" width="1.7109375" customWidth="1"/>
    <col min="7" max="10" width="10.140625" customWidth="1"/>
  </cols>
  <sheetData>
    <row r="1" spans="1:10" s="52" customFormat="1" ht="20.25" x14ac:dyDescent="0.3">
      <c r="A1" s="4" t="s">
        <v>10</v>
      </c>
      <c r="B1" s="198" t="s">
        <v>30</v>
      </c>
      <c r="C1" s="199"/>
      <c r="D1" s="199"/>
      <c r="E1" s="199"/>
      <c r="F1" s="199"/>
      <c r="G1" s="199"/>
      <c r="H1" s="199"/>
      <c r="I1" s="199"/>
      <c r="J1" s="199"/>
    </row>
    <row r="2" spans="1:10" s="52" customFormat="1" ht="20.25" x14ac:dyDescent="0.3">
      <c r="A2" s="4" t="s">
        <v>109</v>
      </c>
      <c r="B2" s="202" t="s">
        <v>99</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s="139" customFormat="1" x14ac:dyDescent="0.2">
      <c r="A7" s="159" t="s">
        <v>110</v>
      </c>
      <c r="B7" s="65"/>
      <c r="C7" s="66"/>
      <c r="D7" s="65"/>
      <c r="E7" s="66"/>
      <c r="F7" s="67"/>
      <c r="G7" s="65"/>
      <c r="H7" s="66"/>
      <c r="I7" s="20"/>
      <c r="J7" s="21"/>
    </row>
    <row r="8" spans="1:10" x14ac:dyDescent="0.2">
      <c r="A8" s="158" t="s">
        <v>163</v>
      </c>
      <c r="B8" s="65">
        <v>119</v>
      </c>
      <c r="C8" s="66">
        <v>176</v>
      </c>
      <c r="D8" s="65">
        <v>1113</v>
      </c>
      <c r="E8" s="66">
        <v>1051</v>
      </c>
      <c r="F8" s="67"/>
      <c r="G8" s="65">
        <f t="shared" ref="G8:G13" si="0">B8-C8</f>
        <v>-57</v>
      </c>
      <c r="H8" s="66">
        <f t="shared" ref="H8:H13" si="1">D8-E8</f>
        <v>62</v>
      </c>
      <c r="I8" s="20">
        <f t="shared" ref="I8:I13" si="2">IF(C8=0, "-", IF(G8/C8&lt;10, G8/C8, "&gt;999%"))</f>
        <v>-0.32386363636363635</v>
      </c>
      <c r="J8" s="21">
        <f t="shared" ref="J8:J13" si="3">IF(E8=0, "-", IF(H8/E8&lt;10, H8/E8, "&gt;999%"))</f>
        <v>5.8991436726926735E-2</v>
      </c>
    </row>
    <row r="9" spans="1:10" x14ac:dyDescent="0.2">
      <c r="A9" s="158" t="s">
        <v>164</v>
      </c>
      <c r="B9" s="65">
        <v>50</v>
      </c>
      <c r="C9" s="66">
        <v>28</v>
      </c>
      <c r="D9" s="65">
        <v>292</v>
      </c>
      <c r="E9" s="66">
        <v>98</v>
      </c>
      <c r="F9" s="67"/>
      <c r="G9" s="65">
        <f t="shared" si="0"/>
        <v>22</v>
      </c>
      <c r="H9" s="66">
        <f t="shared" si="1"/>
        <v>194</v>
      </c>
      <c r="I9" s="20">
        <f t="shared" si="2"/>
        <v>0.7857142857142857</v>
      </c>
      <c r="J9" s="21">
        <f t="shared" si="3"/>
        <v>1.9795918367346939</v>
      </c>
    </row>
    <row r="10" spans="1:10" x14ac:dyDescent="0.2">
      <c r="A10" s="158" t="s">
        <v>165</v>
      </c>
      <c r="B10" s="65">
        <v>505</v>
      </c>
      <c r="C10" s="66">
        <v>539</v>
      </c>
      <c r="D10" s="65">
        <v>3333</v>
      </c>
      <c r="E10" s="66">
        <v>3016</v>
      </c>
      <c r="F10" s="67"/>
      <c r="G10" s="65">
        <f t="shared" si="0"/>
        <v>-34</v>
      </c>
      <c r="H10" s="66">
        <f t="shared" si="1"/>
        <v>317</v>
      </c>
      <c r="I10" s="20">
        <f t="shared" si="2"/>
        <v>-6.3079777365491654E-2</v>
      </c>
      <c r="J10" s="21">
        <f t="shared" si="3"/>
        <v>0.10510610079575597</v>
      </c>
    </row>
    <row r="11" spans="1:10" x14ac:dyDescent="0.2">
      <c r="A11" s="158" t="s">
        <v>166</v>
      </c>
      <c r="B11" s="65">
        <v>0</v>
      </c>
      <c r="C11" s="66">
        <v>0</v>
      </c>
      <c r="D11" s="65">
        <v>7</v>
      </c>
      <c r="E11" s="66">
        <v>0</v>
      </c>
      <c r="F11" s="67"/>
      <c r="G11" s="65">
        <f t="shared" si="0"/>
        <v>0</v>
      </c>
      <c r="H11" s="66">
        <f t="shared" si="1"/>
        <v>7</v>
      </c>
      <c r="I11" s="20" t="str">
        <f t="shared" si="2"/>
        <v>-</v>
      </c>
      <c r="J11" s="21" t="str">
        <f t="shared" si="3"/>
        <v>-</v>
      </c>
    </row>
    <row r="12" spans="1:10" x14ac:dyDescent="0.2">
      <c r="A12" s="158" t="s">
        <v>167</v>
      </c>
      <c r="B12" s="65">
        <v>5839</v>
      </c>
      <c r="C12" s="66">
        <v>6157</v>
      </c>
      <c r="D12" s="65">
        <v>27370</v>
      </c>
      <c r="E12" s="66">
        <v>27534</v>
      </c>
      <c r="F12" s="67"/>
      <c r="G12" s="65">
        <f t="shared" si="0"/>
        <v>-318</v>
      </c>
      <c r="H12" s="66">
        <f t="shared" si="1"/>
        <v>-164</v>
      </c>
      <c r="I12" s="20">
        <f t="shared" si="2"/>
        <v>-5.1648530128309243E-2</v>
      </c>
      <c r="J12" s="21">
        <f t="shared" si="3"/>
        <v>-5.956272245224087E-3</v>
      </c>
    </row>
    <row r="13" spans="1:10" x14ac:dyDescent="0.2">
      <c r="A13" s="158" t="s">
        <v>168</v>
      </c>
      <c r="B13" s="65">
        <v>15</v>
      </c>
      <c r="C13" s="66">
        <v>16</v>
      </c>
      <c r="D13" s="65">
        <v>78</v>
      </c>
      <c r="E13" s="66">
        <v>68</v>
      </c>
      <c r="F13" s="67"/>
      <c r="G13" s="65">
        <f t="shared" si="0"/>
        <v>-1</v>
      </c>
      <c r="H13" s="66">
        <f t="shared" si="1"/>
        <v>10</v>
      </c>
      <c r="I13" s="20">
        <f t="shared" si="2"/>
        <v>-6.25E-2</v>
      </c>
      <c r="J13" s="21">
        <f t="shared" si="3"/>
        <v>0.14705882352941177</v>
      </c>
    </row>
    <row r="14" spans="1:10" x14ac:dyDescent="0.2">
      <c r="A14" s="7"/>
      <c r="B14" s="65"/>
      <c r="C14" s="66"/>
      <c r="D14" s="65"/>
      <c r="E14" s="66"/>
      <c r="F14" s="67"/>
      <c r="G14" s="65"/>
      <c r="H14" s="66"/>
      <c r="I14" s="20"/>
      <c r="J14" s="21"/>
    </row>
    <row r="15" spans="1:10" s="139" customFormat="1" x14ac:dyDescent="0.2">
      <c r="A15" s="159" t="s">
        <v>119</v>
      </c>
      <c r="B15" s="65"/>
      <c r="C15" s="66"/>
      <c r="D15" s="65"/>
      <c r="E15" s="66"/>
      <c r="F15" s="67"/>
      <c r="G15" s="65"/>
      <c r="H15" s="66"/>
      <c r="I15" s="20"/>
      <c r="J15" s="21"/>
    </row>
    <row r="16" spans="1:10" x14ac:dyDescent="0.2">
      <c r="A16" s="158" t="s">
        <v>163</v>
      </c>
      <c r="B16" s="65">
        <v>2643</v>
      </c>
      <c r="C16" s="66">
        <v>3085</v>
      </c>
      <c r="D16" s="65">
        <v>14389</v>
      </c>
      <c r="E16" s="66">
        <v>11779</v>
      </c>
      <c r="F16" s="67"/>
      <c r="G16" s="65">
        <f>B16-C16</f>
        <v>-442</v>
      </c>
      <c r="H16" s="66">
        <f>D16-E16</f>
        <v>2610</v>
      </c>
      <c r="I16" s="20">
        <f>IF(C16=0, "-", IF(G16/C16&lt;10, G16/C16, "&gt;999%"))</f>
        <v>-0.14327390599675852</v>
      </c>
      <c r="J16" s="21">
        <f>IF(E16=0, "-", IF(H16/E16&lt;10, H16/E16, "&gt;999%"))</f>
        <v>0.22158077935308601</v>
      </c>
    </row>
    <row r="17" spans="1:10" x14ac:dyDescent="0.2">
      <c r="A17" s="158" t="s">
        <v>164</v>
      </c>
      <c r="B17" s="65">
        <v>94</v>
      </c>
      <c r="C17" s="66">
        <v>25</v>
      </c>
      <c r="D17" s="65">
        <v>443</v>
      </c>
      <c r="E17" s="66">
        <v>82</v>
      </c>
      <c r="F17" s="67"/>
      <c r="G17" s="65">
        <f>B17-C17</f>
        <v>69</v>
      </c>
      <c r="H17" s="66">
        <f>D17-E17</f>
        <v>361</v>
      </c>
      <c r="I17" s="20">
        <f>IF(C17=0, "-", IF(G17/C17&lt;10, G17/C17, "&gt;999%"))</f>
        <v>2.76</v>
      </c>
      <c r="J17" s="21">
        <f>IF(E17=0, "-", IF(H17/E17&lt;10, H17/E17, "&gt;999%"))</f>
        <v>4.4024390243902438</v>
      </c>
    </row>
    <row r="18" spans="1:10" x14ac:dyDescent="0.2">
      <c r="A18" s="158" t="s">
        <v>165</v>
      </c>
      <c r="B18" s="65">
        <v>987</v>
      </c>
      <c r="C18" s="66">
        <v>473</v>
      </c>
      <c r="D18" s="65">
        <v>4911</v>
      </c>
      <c r="E18" s="66">
        <v>2980</v>
      </c>
      <c r="F18" s="67"/>
      <c r="G18" s="65">
        <f>B18-C18</f>
        <v>514</v>
      </c>
      <c r="H18" s="66">
        <f>D18-E18</f>
        <v>1931</v>
      </c>
      <c r="I18" s="20">
        <f>IF(C18=0, "-", IF(G18/C18&lt;10, G18/C18, "&gt;999%"))</f>
        <v>1.0866807610993658</v>
      </c>
      <c r="J18" s="21">
        <f>IF(E18=0, "-", IF(H18/E18&lt;10, H18/E18, "&gt;999%"))</f>
        <v>0.647986577181208</v>
      </c>
    </row>
    <row r="19" spans="1:10" x14ac:dyDescent="0.2">
      <c r="A19" s="158" t="s">
        <v>167</v>
      </c>
      <c r="B19" s="65">
        <v>10401</v>
      </c>
      <c r="C19" s="66">
        <v>10565</v>
      </c>
      <c r="D19" s="65">
        <v>56438</v>
      </c>
      <c r="E19" s="66">
        <v>43978</v>
      </c>
      <c r="F19" s="67"/>
      <c r="G19" s="65">
        <f>B19-C19</f>
        <v>-164</v>
      </c>
      <c r="H19" s="66">
        <f>D19-E19</f>
        <v>12460</v>
      </c>
      <c r="I19" s="20">
        <f>IF(C19=0, "-", IF(G19/C19&lt;10, G19/C19, "&gt;999%"))</f>
        <v>-1.5522953147184099E-2</v>
      </c>
      <c r="J19" s="21">
        <f>IF(E19=0, "-", IF(H19/E19&lt;10, H19/E19, "&gt;999%"))</f>
        <v>0.28332347992177909</v>
      </c>
    </row>
    <row r="20" spans="1:10" x14ac:dyDescent="0.2">
      <c r="A20" s="158" t="s">
        <v>168</v>
      </c>
      <c r="B20" s="65">
        <v>70</v>
      </c>
      <c r="C20" s="66">
        <v>41</v>
      </c>
      <c r="D20" s="65">
        <v>324</v>
      </c>
      <c r="E20" s="66">
        <v>155</v>
      </c>
      <c r="F20" s="67"/>
      <c r="G20" s="65">
        <f>B20-C20</f>
        <v>29</v>
      </c>
      <c r="H20" s="66">
        <f>D20-E20</f>
        <v>169</v>
      </c>
      <c r="I20" s="20">
        <f>IF(C20=0, "-", IF(G20/C20&lt;10, G20/C20, "&gt;999%"))</f>
        <v>0.70731707317073167</v>
      </c>
      <c r="J20" s="21">
        <f>IF(E20=0, "-", IF(H20/E20&lt;10, H20/E20, "&gt;999%"))</f>
        <v>1.0903225806451613</v>
      </c>
    </row>
    <row r="21" spans="1:10" x14ac:dyDescent="0.2">
      <c r="A21" s="7"/>
      <c r="B21" s="65"/>
      <c r="C21" s="66"/>
      <c r="D21" s="65"/>
      <c r="E21" s="66"/>
      <c r="F21" s="67"/>
      <c r="G21" s="65"/>
      <c r="H21" s="66"/>
      <c r="I21" s="20"/>
      <c r="J21" s="21"/>
    </row>
    <row r="22" spans="1:10" s="139" customFormat="1" x14ac:dyDescent="0.2">
      <c r="A22" s="159" t="s">
        <v>125</v>
      </c>
      <c r="B22" s="65"/>
      <c r="C22" s="66"/>
      <c r="D22" s="65"/>
      <c r="E22" s="66"/>
      <c r="F22" s="67"/>
      <c r="G22" s="65"/>
      <c r="H22" s="66"/>
      <c r="I22" s="20"/>
      <c r="J22" s="21"/>
    </row>
    <row r="23" spans="1:10" x14ac:dyDescent="0.2">
      <c r="A23" s="158" t="s">
        <v>163</v>
      </c>
      <c r="B23" s="65">
        <v>6752</v>
      </c>
      <c r="C23" s="66">
        <v>6374</v>
      </c>
      <c r="D23" s="65">
        <v>29755</v>
      </c>
      <c r="E23" s="66">
        <v>22764</v>
      </c>
      <c r="F23" s="67"/>
      <c r="G23" s="65">
        <f>B23-C23</f>
        <v>378</v>
      </c>
      <c r="H23" s="66">
        <f>D23-E23</f>
        <v>6991</v>
      </c>
      <c r="I23" s="20">
        <f>IF(C23=0, "-", IF(G23/C23&lt;10, G23/C23, "&gt;999%"))</f>
        <v>5.9303420144336365E-2</v>
      </c>
      <c r="J23" s="21">
        <f>IF(E23=0, "-", IF(H23/E23&lt;10, H23/E23, "&gt;999%"))</f>
        <v>0.30710771393428221</v>
      </c>
    </row>
    <row r="24" spans="1:10" x14ac:dyDescent="0.2">
      <c r="A24" s="158" t="s">
        <v>164</v>
      </c>
      <c r="B24" s="65">
        <v>7</v>
      </c>
      <c r="C24" s="66">
        <v>0</v>
      </c>
      <c r="D24" s="65">
        <v>11</v>
      </c>
      <c r="E24" s="66">
        <v>2</v>
      </c>
      <c r="F24" s="67"/>
      <c r="G24" s="65">
        <f>B24-C24</f>
        <v>7</v>
      </c>
      <c r="H24" s="66">
        <f>D24-E24</f>
        <v>9</v>
      </c>
      <c r="I24" s="20" t="str">
        <f>IF(C24=0, "-", IF(G24/C24&lt;10, G24/C24, "&gt;999%"))</f>
        <v>-</v>
      </c>
      <c r="J24" s="21">
        <f>IF(E24=0, "-", IF(H24/E24&lt;10, H24/E24, "&gt;999%"))</f>
        <v>4.5</v>
      </c>
    </row>
    <row r="25" spans="1:10" x14ac:dyDescent="0.2">
      <c r="A25" s="158" t="s">
        <v>167</v>
      </c>
      <c r="B25" s="65">
        <v>614</v>
      </c>
      <c r="C25" s="66">
        <v>620</v>
      </c>
      <c r="D25" s="65">
        <v>2258</v>
      </c>
      <c r="E25" s="66">
        <v>1730</v>
      </c>
      <c r="F25" s="67"/>
      <c r="G25" s="65">
        <f>B25-C25</f>
        <v>-6</v>
      </c>
      <c r="H25" s="66">
        <f>D25-E25</f>
        <v>528</v>
      </c>
      <c r="I25" s="20">
        <f>IF(C25=0, "-", IF(G25/C25&lt;10, G25/C25, "&gt;999%"))</f>
        <v>-9.6774193548387101E-3</v>
      </c>
      <c r="J25" s="21">
        <f>IF(E25=0, "-", IF(H25/E25&lt;10, H25/E25, "&gt;999%"))</f>
        <v>0.30520231213872834</v>
      </c>
    </row>
    <row r="26" spans="1:10" x14ac:dyDescent="0.2">
      <c r="A26" s="7"/>
      <c r="B26" s="65"/>
      <c r="C26" s="66"/>
      <c r="D26" s="65"/>
      <c r="E26" s="66"/>
      <c r="F26" s="67"/>
      <c r="G26" s="65"/>
      <c r="H26" s="66"/>
      <c r="I26" s="20"/>
      <c r="J26" s="21"/>
    </row>
    <row r="27" spans="1:10" x14ac:dyDescent="0.2">
      <c r="A27" s="7" t="s">
        <v>126</v>
      </c>
      <c r="B27" s="65">
        <v>1236</v>
      </c>
      <c r="C27" s="66">
        <v>1203</v>
      </c>
      <c r="D27" s="65">
        <v>5509</v>
      </c>
      <c r="E27" s="66">
        <v>4369</v>
      </c>
      <c r="F27" s="67"/>
      <c r="G27" s="65">
        <f>B27-C27</f>
        <v>33</v>
      </c>
      <c r="H27" s="66">
        <f>D27-E27</f>
        <v>1140</v>
      </c>
      <c r="I27" s="20">
        <f>IF(C27=0, "-", IF(G27/C27&lt;10, G27/C27, "&gt;999%"))</f>
        <v>2.7431421446384038E-2</v>
      </c>
      <c r="J27" s="21">
        <f>IF(E27=0, "-", IF(H27/E27&lt;10, H27/E27, "&gt;999%"))</f>
        <v>0.26092927443350883</v>
      </c>
    </row>
    <row r="28" spans="1:10" x14ac:dyDescent="0.2">
      <c r="A28" s="1"/>
      <c r="B28" s="68"/>
      <c r="C28" s="69"/>
      <c r="D28" s="68"/>
      <c r="E28" s="69"/>
      <c r="F28" s="70"/>
      <c r="G28" s="68"/>
      <c r="H28" s="69"/>
      <c r="I28" s="5"/>
      <c r="J28" s="6"/>
    </row>
    <row r="29" spans="1:10" s="43" customFormat="1" x14ac:dyDescent="0.2">
      <c r="A29" s="27" t="s">
        <v>5</v>
      </c>
      <c r="B29" s="71">
        <f>SUM(B6:B28)</f>
        <v>29332</v>
      </c>
      <c r="C29" s="77">
        <f>SUM(C6:C28)</f>
        <v>29302</v>
      </c>
      <c r="D29" s="71">
        <f>SUM(D6:D28)</f>
        <v>146231</v>
      </c>
      <c r="E29" s="77">
        <f>SUM(E6:E28)</f>
        <v>119606</v>
      </c>
      <c r="F29" s="73"/>
      <c r="G29" s="71">
        <f>B29-C29</f>
        <v>30</v>
      </c>
      <c r="H29" s="72">
        <f>D29-E29</f>
        <v>26625</v>
      </c>
      <c r="I29" s="37">
        <f>IF(C29=0, 0, G29/C29)</f>
        <v>1.0238208995972972E-3</v>
      </c>
      <c r="J29" s="38">
        <f>IF(E29=0, 0, H29/E29)</f>
        <v>0.22260588933665534</v>
      </c>
    </row>
    <row r="30" spans="1:10" s="43" customFormat="1" x14ac:dyDescent="0.2">
      <c r="A30" s="22"/>
      <c r="B30" s="78"/>
      <c r="C30" s="98"/>
      <c r="D30" s="78"/>
      <c r="E30" s="98"/>
      <c r="F30" s="80"/>
      <c r="G30" s="78"/>
      <c r="H30" s="79"/>
      <c r="I30" s="54"/>
      <c r="J30" s="55"/>
    </row>
    <row r="31" spans="1:10" s="139" customFormat="1" x14ac:dyDescent="0.2">
      <c r="A31" s="161" t="s">
        <v>169</v>
      </c>
      <c r="B31" s="74"/>
      <c r="C31" s="75"/>
      <c r="D31" s="74"/>
      <c r="E31" s="75"/>
      <c r="F31" s="76"/>
      <c r="G31" s="74"/>
      <c r="H31" s="75"/>
      <c r="I31" s="23"/>
      <c r="J31" s="24"/>
    </row>
    <row r="32" spans="1:10" x14ac:dyDescent="0.2">
      <c r="A32" s="7" t="s">
        <v>163</v>
      </c>
      <c r="B32" s="65">
        <v>9514</v>
      </c>
      <c r="C32" s="66">
        <v>9635</v>
      </c>
      <c r="D32" s="65">
        <v>45257</v>
      </c>
      <c r="E32" s="66">
        <v>35594</v>
      </c>
      <c r="F32" s="67"/>
      <c r="G32" s="65">
        <f t="shared" ref="G32:G37" si="4">B32-C32</f>
        <v>-121</v>
      </c>
      <c r="H32" s="66">
        <f t="shared" ref="H32:H37" si="5">D32-E32</f>
        <v>9663</v>
      </c>
      <c r="I32" s="20">
        <f t="shared" ref="I32:I37" si="6">IF(C32=0, "-", IF(G32/C32&lt;10, G32/C32, "&gt;999%"))</f>
        <v>-1.2558380902957966E-2</v>
      </c>
      <c r="J32" s="21">
        <f t="shared" ref="J32:J37" si="7">IF(E32=0, "-", IF(H32/E32&lt;10, H32/E32, "&gt;999%"))</f>
        <v>0.27147833904590662</v>
      </c>
    </row>
    <row r="33" spans="1:10" x14ac:dyDescent="0.2">
      <c r="A33" s="7" t="s">
        <v>164</v>
      </c>
      <c r="B33" s="65">
        <v>151</v>
      </c>
      <c r="C33" s="66">
        <v>53</v>
      </c>
      <c r="D33" s="65">
        <v>746</v>
      </c>
      <c r="E33" s="66">
        <v>182</v>
      </c>
      <c r="F33" s="67"/>
      <c r="G33" s="65">
        <f t="shared" si="4"/>
        <v>98</v>
      </c>
      <c r="H33" s="66">
        <f t="shared" si="5"/>
        <v>564</v>
      </c>
      <c r="I33" s="20">
        <f t="shared" si="6"/>
        <v>1.8490566037735849</v>
      </c>
      <c r="J33" s="21">
        <f t="shared" si="7"/>
        <v>3.098901098901099</v>
      </c>
    </row>
    <row r="34" spans="1:10" x14ac:dyDescent="0.2">
      <c r="A34" s="7" t="s">
        <v>165</v>
      </c>
      <c r="B34" s="65">
        <v>1492</v>
      </c>
      <c r="C34" s="66">
        <v>1012</v>
      </c>
      <c r="D34" s="65">
        <v>8244</v>
      </c>
      <c r="E34" s="66">
        <v>5996</v>
      </c>
      <c r="F34" s="67"/>
      <c r="G34" s="65">
        <f t="shared" si="4"/>
        <v>480</v>
      </c>
      <c r="H34" s="66">
        <f t="shared" si="5"/>
        <v>2248</v>
      </c>
      <c r="I34" s="20">
        <f t="shared" si="6"/>
        <v>0.4743083003952569</v>
      </c>
      <c r="J34" s="21">
        <f t="shared" si="7"/>
        <v>0.37491661107404939</v>
      </c>
    </row>
    <row r="35" spans="1:10" x14ac:dyDescent="0.2">
      <c r="A35" s="7" t="s">
        <v>166</v>
      </c>
      <c r="B35" s="65">
        <v>0</v>
      </c>
      <c r="C35" s="66">
        <v>0</v>
      </c>
      <c r="D35" s="65">
        <v>7</v>
      </c>
      <c r="E35" s="66">
        <v>0</v>
      </c>
      <c r="F35" s="67"/>
      <c r="G35" s="65">
        <f t="shared" si="4"/>
        <v>0</v>
      </c>
      <c r="H35" s="66">
        <f t="shared" si="5"/>
        <v>7</v>
      </c>
      <c r="I35" s="20" t="str">
        <f t="shared" si="6"/>
        <v>-</v>
      </c>
      <c r="J35" s="21" t="str">
        <f t="shared" si="7"/>
        <v>-</v>
      </c>
    </row>
    <row r="36" spans="1:10" x14ac:dyDescent="0.2">
      <c r="A36" s="7" t="s">
        <v>167</v>
      </c>
      <c r="B36" s="65">
        <v>16854</v>
      </c>
      <c r="C36" s="66">
        <v>17342</v>
      </c>
      <c r="D36" s="65">
        <v>86066</v>
      </c>
      <c r="E36" s="66">
        <v>73242</v>
      </c>
      <c r="F36" s="67"/>
      <c r="G36" s="65">
        <f t="shared" si="4"/>
        <v>-488</v>
      </c>
      <c r="H36" s="66">
        <f t="shared" si="5"/>
        <v>12824</v>
      </c>
      <c r="I36" s="20">
        <f t="shared" si="6"/>
        <v>-2.8139776265713297E-2</v>
      </c>
      <c r="J36" s="21">
        <f t="shared" si="7"/>
        <v>0.17509079489910162</v>
      </c>
    </row>
    <row r="37" spans="1:10" x14ac:dyDescent="0.2">
      <c r="A37" s="7" t="s">
        <v>168</v>
      </c>
      <c r="B37" s="65">
        <v>85</v>
      </c>
      <c r="C37" s="66">
        <v>57</v>
      </c>
      <c r="D37" s="65">
        <v>402</v>
      </c>
      <c r="E37" s="66">
        <v>223</v>
      </c>
      <c r="F37" s="67"/>
      <c r="G37" s="65">
        <f t="shared" si="4"/>
        <v>28</v>
      </c>
      <c r="H37" s="66">
        <f t="shared" si="5"/>
        <v>179</v>
      </c>
      <c r="I37" s="20">
        <f t="shared" si="6"/>
        <v>0.49122807017543857</v>
      </c>
      <c r="J37" s="21">
        <f t="shared" si="7"/>
        <v>0.80269058295964124</v>
      </c>
    </row>
    <row r="38" spans="1:10" x14ac:dyDescent="0.2">
      <c r="A38" s="7"/>
      <c r="B38" s="65"/>
      <c r="C38" s="66"/>
      <c r="D38" s="65"/>
      <c r="E38" s="66"/>
      <c r="F38" s="67"/>
      <c r="G38" s="65"/>
      <c r="H38" s="66"/>
      <c r="I38" s="20"/>
      <c r="J38" s="21"/>
    </row>
    <row r="39" spans="1:10" x14ac:dyDescent="0.2">
      <c r="A39" s="7" t="s">
        <v>126</v>
      </c>
      <c r="B39" s="65">
        <v>1236</v>
      </c>
      <c r="C39" s="66">
        <v>1203</v>
      </c>
      <c r="D39" s="65">
        <v>5509</v>
      </c>
      <c r="E39" s="66">
        <v>4369</v>
      </c>
      <c r="F39" s="67"/>
      <c r="G39" s="65">
        <f>B39-C39</f>
        <v>33</v>
      </c>
      <c r="H39" s="66">
        <f>D39-E39</f>
        <v>1140</v>
      </c>
      <c r="I39" s="20">
        <f>IF(C39=0, "-", IF(G39/C39&lt;10, G39/C39, "&gt;999%"))</f>
        <v>2.7431421446384038E-2</v>
      </c>
      <c r="J39" s="21">
        <f>IF(E39=0, "-", IF(H39/E39&lt;10, H39/E39, "&gt;999%"))</f>
        <v>0.26092927443350883</v>
      </c>
    </row>
    <row r="40" spans="1:10" x14ac:dyDescent="0.2">
      <c r="A40" s="7"/>
      <c r="B40" s="65"/>
      <c r="C40" s="66"/>
      <c r="D40" s="65"/>
      <c r="E40" s="66"/>
      <c r="F40" s="67"/>
      <c r="G40" s="65"/>
      <c r="H40" s="66"/>
      <c r="I40" s="20"/>
      <c r="J40" s="21"/>
    </row>
    <row r="41" spans="1:10" s="43" customFormat="1" x14ac:dyDescent="0.2">
      <c r="A41" s="27" t="s">
        <v>5</v>
      </c>
      <c r="B41" s="71">
        <f>SUM(B30:B40)</f>
        <v>29332</v>
      </c>
      <c r="C41" s="77">
        <f>SUM(C30:C40)</f>
        <v>29302</v>
      </c>
      <c r="D41" s="71">
        <f>SUM(D30:D40)</f>
        <v>146231</v>
      </c>
      <c r="E41" s="77">
        <f>SUM(E30:E40)</f>
        <v>119606</v>
      </c>
      <c r="F41" s="73"/>
      <c r="G41" s="71">
        <f>B41-C41</f>
        <v>30</v>
      </c>
      <c r="H41" s="72">
        <f>D41-E41</f>
        <v>26625</v>
      </c>
      <c r="I41" s="37">
        <f>IF(C41=0, 0, G41/C41)</f>
        <v>1.0238208995972972E-3</v>
      </c>
      <c r="J41" s="38">
        <f>IF(E41=0, 0, H41/E41)</f>
        <v>0.22260588933665534</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4"/>
  <sheetViews>
    <sheetView tabSelected="1" workbookViewId="0">
      <selection activeCell="M1" sqref="M1"/>
    </sheetView>
  </sheetViews>
  <sheetFormatPr defaultRowHeight="12.75" x14ac:dyDescent="0.2"/>
  <cols>
    <col min="1" max="1" width="25.7109375" customWidth="1"/>
    <col min="2" max="5" width="8.5703125" customWidth="1"/>
    <col min="6" max="6" width="1.7109375" customWidth="1"/>
    <col min="7" max="10" width="8.28515625" customWidth="1"/>
  </cols>
  <sheetData>
    <row r="1" spans="1:10" s="52" customFormat="1" ht="20.25" x14ac:dyDescent="0.3">
      <c r="A1" s="4" t="s">
        <v>10</v>
      </c>
      <c r="B1" s="198" t="s">
        <v>20</v>
      </c>
      <c r="C1" s="199"/>
      <c r="D1" s="199"/>
      <c r="E1" s="199"/>
      <c r="F1" s="199"/>
      <c r="G1" s="199"/>
      <c r="H1" s="199"/>
      <c r="I1" s="199"/>
      <c r="J1" s="199"/>
    </row>
    <row r="2" spans="1:10" s="52" customFormat="1" ht="20.25" x14ac:dyDescent="0.3">
      <c r="A2" s="4" t="s">
        <v>109</v>
      </c>
      <c r="B2" s="202" t="s">
        <v>99</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x14ac:dyDescent="0.2">
      <c r="A7" s="22" t="s">
        <v>25</v>
      </c>
      <c r="B7" s="74"/>
      <c r="C7" s="75"/>
      <c r="D7" s="74"/>
      <c r="E7" s="75"/>
      <c r="F7" s="76"/>
      <c r="G7" s="74"/>
      <c r="H7" s="75"/>
      <c r="I7" s="23"/>
      <c r="J7" s="24"/>
    </row>
    <row r="8" spans="1:10" x14ac:dyDescent="0.2">
      <c r="A8" s="22"/>
      <c r="B8" s="74"/>
      <c r="C8" s="75"/>
      <c r="D8" s="74"/>
      <c r="E8" s="75"/>
      <c r="F8" s="76"/>
      <c r="G8" s="74"/>
      <c r="H8" s="75"/>
      <c r="I8" s="23"/>
      <c r="J8" s="24"/>
    </row>
    <row r="9" spans="1:10" x14ac:dyDescent="0.2">
      <c r="A9" s="7"/>
      <c r="B9" s="65"/>
      <c r="C9" s="66"/>
      <c r="D9" s="65"/>
      <c r="E9" s="66"/>
      <c r="F9" s="67"/>
      <c r="G9" s="65">
        <f>B9-C9</f>
        <v>0</v>
      </c>
      <c r="H9" s="66">
        <f>D9-E9</f>
        <v>0</v>
      </c>
      <c r="I9" s="20" t="str">
        <f>IF(C9=0, "-", IF(G9/C9&lt;10, G9/C9, "&gt;999%"))</f>
        <v>-</v>
      </c>
      <c r="J9" s="21" t="str">
        <f>IF(E9=0, "-", IF(H9/E9&lt;10, H9/E9, "&gt;999%"))</f>
        <v>-</v>
      </c>
    </row>
    <row r="10" spans="1:10" x14ac:dyDescent="0.2">
      <c r="A10" s="1"/>
      <c r="B10" s="68"/>
      <c r="C10" s="69"/>
      <c r="D10" s="68"/>
      <c r="E10" s="69"/>
      <c r="F10" s="70"/>
      <c r="G10" s="68"/>
      <c r="H10" s="69"/>
      <c r="I10" s="5"/>
      <c r="J10" s="6"/>
    </row>
    <row r="11" spans="1:10" s="43" customFormat="1" x14ac:dyDescent="0.2">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
      <c r="A12" s="22"/>
      <c r="B12" s="78"/>
      <c r="C12" s="79"/>
      <c r="D12" s="78"/>
      <c r="E12" s="79"/>
      <c r="F12" s="80"/>
      <c r="G12" s="78"/>
      <c r="H12" s="79"/>
      <c r="I12" s="54"/>
      <c r="J12" s="55"/>
    </row>
    <row r="13" spans="1:10" x14ac:dyDescent="0.2">
      <c r="A13" s="22" t="s">
        <v>27</v>
      </c>
      <c r="B13" s="65"/>
      <c r="C13" s="66"/>
      <c r="D13" s="65"/>
      <c r="E13" s="66"/>
      <c r="F13" s="67"/>
      <c r="G13" s="65"/>
      <c r="H13" s="66"/>
      <c r="I13" s="20"/>
      <c r="J13" s="21"/>
    </row>
    <row r="14" spans="1:10" x14ac:dyDescent="0.2">
      <c r="A14" s="22"/>
      <c r="B14" s="65"/>
      <c r="C14" s="66"/>
      <c r="D14" s="65"/>
      <c r="E14" s="66"/>
      <c r="F14" s="67"/>
      <c r="G14" s="65"/>
      <c r="H14" s="66"/>
      <c r="I14" s="20"/>
      <c r="J14" s="21"/>
    </row>
    <row r="15" spans="1:10" x14ac:dyDescent="0.2">
      <c r="A15" s="7" t="s">
        <v>196</v>
      </c>
      <c r="B15" s="65">
        <v>163</v>
      </c>
      <c r="C15" s="66">
        <v>93</v>
      </c>
      <c r="D15" s="65">
        <v>907</v>
      </c>
      <c r="E15" s="66">
        <v>342</v>
      </c>
      <c r="F15" s="67"/>
      <c r="G15" s="65">
        <f t="shared" ref="G15:G41" si="0">B15-C15</f>
        <v>70</v>
      </c>
      <c r="H15" s="66">
        <f t="shared" ref="H15:H41" si="1">D15-E15</f>
        <v>565</v>
      </c>
      <c r="I15" s="20">
        <f t="shared" ref="I15:I41" si="2">IF(C15=0, "-", IF(G15/C15&lt;10, G15/C15, "&gt;999%"))</f>
        <v>0.75268817204301075</v>
      </c>
      <c r="J15" s="21">
        <f t="shared" ref="J15:J41" si="3">IF(E15=0, "-", IF(H15/E15&lt;10, H15/E15, "&gt;999%"))</f>
        <v>1.6520467836257311</v>
      </c>
    </row>
    <row r="16" spans="1:10" x14ac:dyDescent="0.2">
      <c r="A16" s="7" t="s">
        <v>195</v>
      </c>
      <c r="B16" s="65">
        <v>74</v>
      </c>
      <c r="C16" s="66">
        <v>97</v>
      </c>
      <c r="D16" s="65">
        <v>463</v>
      </c>
      <c r="E16" s="66">
        <v>311</v>
      </c>
      <c r="F16" s="67"/>
      <c r="G16" s="65">
        <f t="shared" si="0"/>
        <v>-23</v>
      </c>
      <c r="H16" s="66">
        <f t="shared" si="1"/>
        <v>152</v>
      </c>
      <c r="I16" s="20">
        <f t="shared" si="2"/>
        <v>-0.23711340206185566</v>
      </c>
      <c r="J16" s="21">
        <f t="shared" si="3"/>
        <v>0.4887459807073955</v>
      </c>
    </row>
    <row r="17" spans="1:10" x14ac:dyDescent="0.2">
      <c r="A17" s="7" t="s">
        <v>194</v>
      </c>
      <c r="B17" s="65">
        <v>52</v>
      </c>
      <c r="C17" s="66">
        <v>132</v>
      </c>
      <c r="D17" s="65">
        <v>274</v>
      </c>
      <c r="E17" s="66">
        <v>433</v>
      </c>
      <c r="F17" s="67"/>
      <c r="G17" s="65">
        <f t="shared" si="0"/>
        <v>-80</v>
      </c>
      <c r="H17" s="66">
        <f t="shared" si="1"/>
        <v>-159</v>
      </c>
      <c r="I17" s="20">
        <f t="shared" si="2"/>
        <v>-0.60606060606060608</v>
      </c>
      <c r="J17" s="21">
        <f t="shared" si="3"/>
        <v>-0.3672055427251732</v>
      </c>
    </row>
    <row r="18" spans="1:10" x14ac:dyDescent="0.2">
      <c r="A18" s="7" t="s">
        <v>193</v>
      </c>
      <c r="B18" s="65">
        <v>0</v>
      </c>
      <c r="C18" s="66">
        <v>72</v>
      </c>
      <c r="D18" s="65">
        <v>13</v>
      </c>
      <c r="E18" s="66">
        <v>325</v>
      </c>
      <c r="F18" s="67"/>
      <c r="G18" s="65">
        <f t="shared" si="0"/>
        <v>-72</v>
      </c>
      <c r="H18" s="66">
        <f t="shared" si="1"/>
        <v>-312</v>
      </c>
      <c r="I18" s="20">
        <f t="shared" si="2"/>
        <v>-1</v>
      </c>
      <c r="J18" s="21">
        <f t="shared" si="3"/>
        <v>-0.96</v>
      </c>
    </row>
    <row r="19" spans="1:10" x14ac:dyDescent="0.2">
      <c r="A19" s="7" t="s">
        <v>192</v>
      </c>
      <c r="B19" s="65">
        <v>1880</v>
      </c>
      <c r="C19" s="66">
        <v>738</v>
      </c>
      <c r="D19" s="65">
        <v>7897</v>
      </c>
      <c r="E19" s="66">
        <v>2423</v>
      </c>
      <c r="F19" s="67"/>
      <c r="G19" s="65">
        <f t="shared" si="0"/>
        <v>1142</v>
      </c>
      <c r="H19" s="66">
        <f t="shared" si="1"/>
        <v>5474</v>
      </c>
      <c r="I19" s="20">
        <f t="shared" si="2"/>
        <v>1.5474254742547426</v>
      </c>
      <c r="J19" s="21">
        <f t="shared" si="3"/>
        <v>2.2591828312009907</v>
      </c>
    </row>
    <row r="20" spans="1:10" x14ac:dyDescent="0.2">
      <c r="A20" s="7" t="s">
        <v>191</v>
      </c>
      <c r="B20" s="65">
        <v>259</v>
      </c>
      <c r="C20" s="66">
        <v>356</v>
      </c>
      <c r="D20" s="65">
        <v>1856</v>
      </c>
      <c r="E20" s="66">
        <v>1450</v>
      </c>
      <c r="F20" s="67"/>
      <c r="G20" s="65">
        <f t="shared" si="0"/>
        <v>-97</v>
      </c>
      <c r="H20" s="66">
        <f t="shared" si="1"/>
        <v>406</v>
      </c>
      <c r="I20" s="20">
        <f t="shared" si="2"/>
        <v>-0.27247191011235955</v>
      </c>
      <c r="J20" s="21">
        <f t="shared" si="3"/>
        <v>0.28000000000000003</v>
      </c>
    </row>
    <row r="21" spans="1:10" x14ac:dyDescent="0.2">
      <c r="A21" s="7" t="s">
        <v>190</v>
      </c>
      <c r="B21" s="65">
        <v>696</v>
      </c>
      <c r="C21" s="66">
        <v>744</v>
      </c>
      <c r="D21" s="65">
        <v>3696</v>
      </c>
      <c r="E21" s="66">
        <v>3230</v>
      </c>
      <c r="F21" s="67"/>
      <c r="G21" s="65">
        <f t="shared" si="0"/>
        <v>-48</v>
      </c>
      <c r="H21" s="66">
        <f t="shared" si="1"/>
        <v>466</v>
      </c>
      <c r="I21" s="20">
        <f t="shared" si="2"/>
        <v>-6.4516129032258063E-2</v>
      </c>
      <c r="J21" s="21">
        <f t="shared" si="3"/>
        <v>0.14427244582043344</v>
      </c>
    </row>
    <row r="22" spans="1:10" x14ac:dyDescent="0.2">
      <c r="A22" s="7" t="s">
        <v>189</v>
      </c>
      <c r="B22" s="65">
        <v>133</v>
      </c>
      <c r="C22" s="66">
        <v>293</v>
      </c>
      <c r="D22" s="65">
        <v>652</v>
      </c>
      <c r="E22" s="66">
        <v>898</v>
      </c>
      <c r="F22" s="67"/>
      <c r="G22" s="65">
        <f t="shared" si="0"/>
        <v>-160</v>
      </c>
      <c r="H22" s="66">
        <f t="shared" si="1"/>
        <v>-246</v>
      </c>
      <c r="I22" s="20">
        <f t="shared" si="2"/>
        <v>-0.5460750853242321</v>
      </c>
      <c r="J22" s="21">
        <f t="shared" si="3"/>
        <v>-0.27394209354120269</v>
      </c>
    </row>
    <row r="23" spans="1:10" x14ac:dyDescent="0.2">
      <c r="A23" s="7" t="s">
        <v>188</v>
      </c>
      <c r="B23" s="65">
        <v>372</v>
      </c>
      <c r="C23" s="66">
        <v>314</v>
      </c>
      <c r="D23" s="65">
        <v>1284</v>
      </c>
      <c r="E23" s="66">
        <v>1037</v>
      </c>
      <c r="F23" s="67"/>
      <c r="G23" s="65">
        <f t="shared" si="0"/>
        <v>58</v>
      </c>
      <c r="H23" s="66">
        <f t="shared" si="1"/>
        <v>247</v>
      </c>
      <c r="I23" s="20">
        <f t="shared" si="2"/>
        <v>0.18471337579617833</v>
      </c>
      <c r="J23" s="21">
        <f t="shared" si="3"/>
        <v>0.2381870781099325</v>
      </c>
    </row>
    <row r="24" spans="1:10" x14ac:dyDescent="0.2">
      <c r="A24" s="7" t="s">
        <v>187</v>
      </c>
      <c r="B24" s="65">
        <v>1899</v>
      </c>
      <c r="C24" s="66">
        <v>2891</v>
      </c>
      <c r="D24" s="65">
        <v>8205</v>
      </c>
      <c r="E24" s="66">
        <v>10955</v>
      </c>
      <c r="F24" s="67"/>
      <c r="G24" s="65">
        <f t="shared" si="0"/>
        <v>-992</v>
      </c>
      <c r="H24" s="66">
        <f t="shared" si="1"/>
        <v>-2750</v>
      </c>
      <c r="I24" s="20">
        <f t="shared" si="2"/>
        <v>-0.34313386371497751</v>
      </c>
      <c r="J24" s="21">
        <f t="shared" si="3"/>
        <v>-0.25102692834322227</v>
      </c>
    </row>
    <row r="25" spans="1:10" x14ac:dyDescent="0.2">
      <c r="A25" s="7" t="s">
        <v>186</v>
      </c>
      <c r="B25" s="65">
        <v>295</v>
      </c>
      <c r="C25" s="66">
        <v>397</v>
      </c>
      <c r="D25" s="65">
        <v>1568</v>
      </c>
      <c r="E25" s="66">
        <v>1593</v>
      </c>
      <c r="F25" s="67"/>
      <c r="G25" s="65">
        <f t="shared" si="0"/>
        <v>-102</v>
      </c>
      <c r="H25" s="66">
        <f t="shared" si="1"/>
        <v>-25</v>
      </c>
      <c r="I25" s="20">
        <f t="shared" si="2"/>
        <v>-0.25692695214105793</v>
      </c>
      <c r="J25" s="21">
        <f t="shared" si="3"/>
        <v>-1.5693659761456372E-2</v>
      </c>
    </row>
    <row r="26" spans="1:10" x14ac:dyDescent="0.2">
      <c r="A26" s="7" t="s">
        <v>185</v>
      </c>
      <c r="B26" s="65">
        <v>95</v>
      </c>
      <c r="C26" s="66">
        <v>109</v>
      </c>
      <c r="D26" s="65">
        <v>727</v>
      </c>
      <c r="E26" s="66">
        <v>611</v>
      </c>
      <c r="F26" s="67"/>
      <c r="G26" s="65">
        <f t="shared" si="0"/>
        <v>-14</v>
      </c>
      <c r="H26" s="66">
        <f t="shared" si="1"/>
        <v>116</v>
      </c>
      <c r="I26" s="20">
        <f t="shared" si="2"/>
        <v>-0.12844036697247707</v>
      </c>
      <c r="J26" s="21">
        <f t="shared" si="3"/>
        <v>0.18985270049099837</v>
      </c>
    </row>
    <row r="27" spans="1:10" x14ac:dyDescent="0.2">
      <c r="A27" s="7" t="s">
        <v>184</v>
      </c>
      <c r="B27" s="65">
        <v>84</v>
      </c>
      <c r="C27" s="66">
        <v>79</v>
      </c>
      <c r="D27" s="65">
        <v>433</v>
      </c>
      <c r="E27" s="66">
        <v>389</v>
      </c>
      <c r="F27" s="67"/>
      <c r="G27" s="65">
        <f t="shared" si="0"/>
        <v>5</v>
      </c>
      <c r="H27" s="66">
        <f t="shared" si="1"/>
        <v>44</v>
      </c>
      <c r="I27" s="20">
        <f t="shared" si="2"/>
        <v>6.3291139240506333E-2</v>
      </c>
      <c r="J27" s="21">
        <f t="shared" si="3"/>
        <v>0.11311053984575835</v>
      </c>
    </row>
    <row r="28" spans="1:10" x14ac:dyDescent="0.2">
      <c r="A28" s="7" t="s">
        <v>183</v>
      </c>
      <c r="B28" s="65">
        <v>7331</v>
      </c>
      <c r="C28" s="66">
        <v>7529</v>
      </c>
      <c r="D28" s="65">
        <v>45342</v>
      </c>
      <c r="E28" s="66">
        <v>33278</v>
      </c>
      <c r="F28" s="67"/>
      <c r="G28" s="65">
        <f t="shared" si="0"/>
        <v>-198</v>
      </c>
      <c r="H28" s="66">
        <f t="shared" si="1"/>
        <v>12064</v>
      </c>
      <c r="I28" s="20">
        <f t="shared" si="2"/>
        <v>-2.6298313189002522E-2</v>
      </c>
      <c r="J28" s="21">
        <f t="shared" si="3"/>
        <v>0.36252178616503394</v>
      </c>
    </row>
    <row r="29" spans="1:10" x14ac:dyDescent="0.2">
      <c r="A29" s="7" t="s">
        <v>182</v>
      </c>
      <c r="B29" s="65">
        <v>4318</v>
      </c>
      <c r="C29" s="66">
        <v>3782</v>
      </c>
      <c r="D29" s="65">
        <v>21119</v>
      </c>
      <c r="E29" s="66">
        <v>16798</v>
      </c>
      <c r="F29" s="67"/>
      <c r="G29" s="65">
        <f t="shared" si="0"/>
        <v>536</v>
      </c>
      <c r="H29" s="66">
        <f t="shared" si="1"/>
        <v>4321</v>
      </c>
      <c r="I29" s="20">
        <f t="shared" si="2"/>
        <v>0.1417239555790587</v>
      </c>
      <c r="J29" s="21">
        <f t="shared" si="3"/>
        <v>0.25723300392903919</v>
      </c>
    </row>
    <row r="30" spans="1:10" x14ac:dyDescent="0.2">
      <c r="A30" s="7" t="s">
        <v>181</v>
      </c>
      <c r="B30" s="65">
        <v>821</v>
      </c>
      <c r="C30" s="66">
        <v>609</v>
      </c>
      <c r="D30" s="65">
        <v>3354</v>
      </c>
      <c r="E30" s="66">
        <v>2030</v>
      </c>
      <c r="F30" s="67"/>
      <c r="G30" s="65">
        <f t="shared" si="0"/>
        <v>212</v>
      </c>
      <c r="H30" s="66">
        <f t="shared" si="1"/>
        <v>1324</v>
      </c>
      <c r="I30" s="20">
        <f t="shared" si="2"/>
        <v>0.34811165845648606</v>
      </c>
      <c r="J30" s="21">
        <f t="shared" si="3"/>
        <v>0.65221674876847291</v>
      </c>
    </row>
    <row r="31" spans="1:10" x14ac:dyDescent="0.2">
      <c r="A31" s="7" t="s">
        <v>179</v>
      </c>
      <c r="B31" s="65">
        <v>66</v>
      </c>
      <c r="C31" s="66">
        <v>243</v>
      </c>
      <c r="D31" s="65">
        <v>367</v>
      </c>
      <c r="E31" s="66">
        <v>990</v>
      </c>
      <c r="F31" s="67"/>
      <c r="G31" s="65">
        <f t="shared" si="0"/>
        <v>-177</v>
      </c>
      <c r="H31" s="66">
        <f t="shared" si="1"/>
        <v>-623</v>
      </c>
      <c r="I31" s="20">
        <f t="shared" si="2"/>
        <v>-0.72839506172839508</v>
      </c>
      <c r="J31" s="21">
        <f t="shared" si="3"/>
        <v>-0.62929292929292935</v>
      </c>
    </row>
    <row r="32" spans="1:10" x14ac:dyDescent="0.2">
      <c r="A32" s="7" t="s">
        <v>178</v>
      </c>
      <c r="B32" s="65">
        <v>189</v>
      </c>
      <c r="C32" s="66">
        <v>0</v>
      </c>
      <c r="D32" s="65">
        <v>636</v>
      </c>
      <c r="E32" s="66">
        <v>0</v>
      </c>
      <c r="F32" s="67"/>
      <c r="G32" s="65">
        <f t="shared" si="0"/>
        <v>189</v>
      </c>
      <c r="H32" s="66">
        <f t="shared" si="1"/>
        <v>636</v>
      </c>
      <c r="I32" s="20" t="str">
        <f t="shared" si="2"/>
        <v>-</v>
      </c>
      <c r="J32" s="21" t="str">
        <f t="shared" si="3"/>
        <v>-</v>
      </c>
    </row>
    <row r="33" spans="1:10" x14ac:dyDescent="0.2">
      <c r="A33" s="7" t="s">
        <v>177</v>
      </c>
      <c r="B33" s="65">
        <v>150</v>
      </c>
      <c r="C33" s="66">
        <v>0</v>
      </c>
      <c r="D33" s="65">
        <v>852</v>
      </c>
      <c r="E33" s="66">
        <v>0</v>
      </c>
      <c r="F33" s="67"/>
      <c r="G33" s="65">
        <f t="shared" si="0"/>
        <v>150</v>
      </c>
      <c r="H33" s="66">
        <f t="shared" si="1"/>
        <v>852</v>
      </c>
      <c r="I33" s="20" t="str">
        <f t="shared" si="2"/>
        <v>-</v>
      </c>
      <c r="J33" s="21" t="str">
        <f t="shared" si="3"/>
        <v>-</v>
      </c>
    </row>
    <row r="34" spans="1:10" x14ac:dyDescent="0.2">
      <c r="A34" s="7" t="s">
        <v>176</v>
      </c>
      <c r="B34" s="65">
        <v>265</v>
      </c>
      <c r="C34" s="66">
        <v>216</v>
      </c>
      <c r="D34" s="65">
        <v>1030</v>
      </c>
      <c r="E34" s="66">
        <v>779</v>
      </c>
      <c r="F34" s="67"/>
      <c r="G34" s="65">
        <f t="shared" si="0"/>
        <v>49</v>
      </c>
      <c r="H34" s="66">
        <f t="shared" si="1"/>
        <v>251</v>
      </c>
      <c r="I34" s="20">
        <f t="shared" si="2"/>
        <v>0.22685185185185186</v>
      </c>
      <c r="J34" s="21">
        <f t="shared" si="3"/>
        <v>0.32220795892169446</v>
      </c>
    </row>
    <row r="35" spans="1:10" x14ac:dyDescent="0.2">
      <c r="A35" s="7" t="s">
        <v>175</v>
      </c>
      <c r="B35" s="65">
        <v>521</v>
      </c>
      <c r="C35" s="66">
        <v>360</v>
      </c>
      <c r="D35" s="65">
        <v>2219</v>
      </c>
      <c r="E35" s="66">
        <v>1281</v>
      </c>
      <c r="F35" s="67"/>
      <c r="G35" s="65">
        <f t="shared" si="0"/>
        <v>161</v>
      </c>
      <c r="H35" s="66">
        <f t="shared" si="1"/>
        <v>938</v>
      </c>
      <c r="I35" s="20">
        <f t="shared" si="2"/>
        <v>0.44722222222222224</v>
      </c>
      <c r="J35" s="21">
        <f t="shared" si="3"/>
        <v>0.73224043715846998</v>
      </c>
    </row>
    <row r="36" spans="1:10" x14ac:dyDescent="0.2">
      <c r="A36" s="7" t="s">
        <v>174</v>
      </c>
      <c r="B36" s="65">
        <v>359</v>
      </c>
      <c r="C36" s="66">
        <v>386</v>
      </c>
      <c r="D36" s="65">
        <v>2008</v>
      </c>
      <c r="E36" s="66">
        <v>1651</v>
      </c>
      <c r="F36" s="67"/>
      <c r="G36" s="65">
        <f t="shared" si="0"/>
        <v>-27</v>
      </c>
      <c r="H36" s="66">
        <f t="shared" si="1"/>
        <v>357</v>
      </c>
      <c r="I36" s="20">
        <f t="shared" si="2"/>
        <v>-6.9948186528497408E-2</v>
      </c>
      <c r="J36" s="21">
        <f t="shared" si="3"/>
        <v>0.21623258631132647</v>
      </c>
    </row>
    <row r="37" spans="1:10" x14ac:dyDescent="0.2">
      <c r="A37" s="7" t="s">
        <v>173</v>
      </c>
      <c r="B37" s="65">
        <v>185</v>
      </c>
      <c r="C37" s="66">
        <v>182</v>
      </c>
      <c r="D37" s="65">
        <v>877</v>
      </c>
      <c r="E37" s="66">
        <v>519</v>
      </c>
      <c r="F37" s="67"/>
      <c r="G37" s="65">
        <f t="shared" si="0"/>
        <v>3</v>
      </c>
      <c r="H37" s="66">
        <f t="shared" si="1"/>
        <v>358</v>
      </c>
      <c r="I37" s="20">
        <f t="shared" si="2"/>
        <v>1.6483516483516484E-2</v>
      </c>
      <c r="J37" s="21">
        <f t="shared" si="3"/>
        <v>0.68978805394990361</v>
      </c>
    </row>
    <row r="38" spans="1:10" x14ac:dyDescent="0.2">
      <c r="A38" s="7" t="s">
        <v>172</v>
      </c>
      <c r="B38" s="65">
        <v>6420</v>
      </c>
      <c r="C38" s="66">
        <v>6953</v>
      </c>
      <c r="D38" s="65">
        <v>29754</v>
      </c>
      <c r="E38" s="66">
        <v>27662</v>
      </c>
      <c r="F38" s="67"/>
      <c r="G38" s="65">
        <f t="shared" si="0"/>
        <v>-533</v>
      </c>
      <c r="H38" s="66">
        <f t="shared" si="1"/>
        <v>2092</v>
      </c>
      <c r="I38" s="20">
        <f t="shared" si="2"/>
        <v>-7.6657557888681144E-2</v>
      </c>
      <c r="J38" s="21">
        <f t="shared" si="3"/>
        <v>7.5627214228906087E-2</v>
      </c>
    </row>
    <row r="39" spans="1:10" x14ac:dyDescent="0.2">
      <c r="A39" s="7" t="s">
        <v>171</v>
      </c>
      <c r="B39" s="65">
        <v>255</v>
      </c>
      <c r="C39" s="66">
        <v>237</v>
      </c>
      <c r="D39" s="65">
        <v>1177</v>
      </c>
      <c r="E39" s="66">
        <v>710</v>
      </c>
      <c r="F39" s="67"/>
      <c r="G39" s="65">
        <f t="shared" si="0"/>
        <v>18</v>
      </c>
      <c r="H39" s="66">
        <f t="shared" si="1"/>
        <v>467</v>
      </c>
      <c r="I39" s="20">
        <f t="shared" si="2"/>
        <v>7.5949367088607597E-2</v>
      </c>
      <c r="J39" s="21">
        <f t="shared" si="3"/>
        <v>0.65774647887323945</v>
      </c>
    </row>
    <row r="40" spans="1:10" x14ac:dyDescent="0.2">
      <c r="A40" s="7" t="s">
        <v>170</v>
      </c>
      <c r="B40" s="65">
        <v>1598</v>
      </c>
      <c r="C40" s="66">
        <v>1656</v>
      </c>
      <c r="D40" s="65">
        <v>5726</v>
      </c>
      <c r="E40" s="66">
        <v>6758</v>
      </c>
      <c r="F40" s="67"/>
      <c r="G40" s="65">
        <f t="shared" si="0"/>
        <v>-58</v>
      </c>
      <c r="H40" s="66">
        <f t="shared" si="1"/>
        <v>-1032</v>
      </c>
      <c r="I40" s="20">
        <f t="shared" si="2"/>
        <v>-3.5024154589371984E-2</v>
      </c>
      <c r="J40" s="21">
        <f t="shared" si="3"/>
        <v>-0.15270790174607873</v>
      </c>
    </row>
    <row r="41" spans="1:10" x14ac:dyDescent="0.2">
      <c r="A41" s="7" t="s">
        <v>180</v>
      </c>
      <c r="B41" s="65">
        <v>852</v>
      </c>
      <c r="C41" s="66">
        <v>834</v>
      </c>
      <c r="D41" s="65">
        <v>3795</v>
      </c>
      <c r="E41" s="66">
        <v>3153</v>
      </c>
      <c r="F41" s="67"/>
      <c r="G41" s="65">
        <f t="shared" si="0"/>
        <v>18</v>
      </c>
      <c r="H41" s="66">
        <f t="shared" si="1"/>
        <v>642</v>
      </c>
      <c r="I41" s="20">
        <f t="shared" si="2"/>
        <v>2.1582733812949641E-2</v>
      </c>
      <c r="J41" s="21">
        <f t="shared" si="3"/>
        <v>0.20361560418648905</v>
      </c>
    </row>
    <row r="42" spans="1:10" x14ac:dyDescent="0.2">
      <c r="A42" s="7"/>
      <c r="B42" s="65"/>
      <c r="C42" s="66"/>
      <c r="D42" s="65"/>
      <c r="E42" s="66"/>
      <c r="F42" s="67"/>
      <c r="G42" s="65"/>
      <c r="H42" s="66"/>
      <c r="I42" s="20"/>
      <c r="J42" s="21"/>
    </row>
    <row r="43" spans="1:10" s="43" customFormat="1" x14ac:dyDescent="0.2">
      <c r="A43" s="27" t="s">
        <v>28</v>
      </c>
      <c r="B43" s="71">
        <f>SUM(B15:B42)</f>
        <v>29332</v>
      </c>
      <c r="C43" s="72">
        <f>SUM(C15:C42)</f>
        <v>29302</v>
      </c>
      <c r="D43" s="71">
        <f>SUM(D15:D42)</f>
        <v>146231</v>
      </c>
      <c r="E43" s="72">
        <f>SUM(E15:E42)</f>
        <v>119606</v>
      </c>
      <c r="F43" s="73"/>
      <c r="G43" s="71">
        <f>B43-C43</f>
        <v>30</v>
      </c>
      <c r="H43" s="72">
        <f>D43-E43</f>
        <v>26625</v>
      </c>
      <c r="I43" s="37">
        <f>IF(C43=0, "-", G43/C43)</f>
        <v>1.0238208995972972E-3</v>
      </c>
      <c r="J43" s="38">
        <f>IF(E43=0, "-", H43/E43)</f>
        <v>0.22260588933665534</v>
      </c>
    </row>
    <row r="44" spans="1:10" s="43" customFormat="1" x14ac:dyDescent="0.2">
      <c r="A44" s="27" t="s">
        <v>0</v>
      </c>
      <c r="B44" s="71">
        <f>B11+B43</f>
        <v>29332</v>
      </c>
      <c r="C44" s="77">
        <f>C11+C43</f>
        <v>29302</v>
      </c>
      <c r="D44" s="71">
        <f>D11+D43</f>
        <v>146231</v>
      </c>
      <c r="E44" s="77">
        <f>E11+E43</f>
        <v>119606</v>
      </c>
      <c r="F44" s="73"/>
      <c r="G44" s="71">
        <f>B44-C44</f>
        <v>30</v>
      </c>
      <c r="H44" s="72">
        <f>D44-E44</f>
        <v>26625</v>
      </c>
      <c r="I44" s="37">
        <f>IF(C44=0, "-", G44/C44)</f>
        <v>1.0238208995972972E-3</v>
      </c>
      <c r="J44" s="38">
        <f>IF(E44=0, "-", H44/E44)</f>
        <v>0.22260588933665534</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65"/>
  <sheetViews>
    <sheetView tabSelected="1" zoomScaleNormal="100" workbookViewId="0">
      <selection activeCell="M1" sqref="M1"/>
    </sheetView>
  </sheetViews>
  <sheetFormatPr defaultRowHeight="12.75" x14ac:dyDescent="0.2"/>
  <cols>
    <col min="1" max="1" width="30.28515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164" t="s">
        <v>111</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111</v>
      </c>
      <c r="B6" s="61" t="s">
        <v>12</v>
      </c>
      <c r="C6" s="62" t="s">
        <v>13</v>
      </c>
      <c r="D6" s="61" t="s">
        <v>12</v>
      </c>
      <c r="E6" s="63" t="s">
        <v>13</v>
      </c>
      <c r="F6" s="62" t="s">
        <v>12</v>
      </c>
      <c r="G6" s="62" t="s">
        <v>13</v>
      </c>
      <c r="H6" s="61" t="s">
        <v>12</v>
      </c>
      <c r="I6" s="63" t="s">
        <v>13</v>
      </c>
      <c r="J6" s="61"/>
      <c r="K6" s="63"/>
    </row>
    <row r="7" spans="1:11" x14ac:dyDescent="0.2">
      <c r="A7" s="7" t="s">
        <v>197</v>
      </c>
      <c r="B7" s="65">
        <v>21</v>
      </c>
      <c r="C7" s="34">
        <f>IF(B11=0, "-", B7/B11)</f>
        <v>8.8235294117647065E-2</v>
      </c>
      <c r="D7" s="65">
        <v>15</v>
      </c>
      <c r="E7" s="9">
        <f>IF(D11=0, "-", D7/D11)</f>
        <v>0.11450381679389313</v>
      </c>
      <c r="F7" s="81">
        <v>72</v>
      </c>
      <c r="G7" s="34">
        <f>IF(F11=0, "-", F7/F11)</f>
        <v>6.3548102383053834E-2</v>
      </c>
      <c r="H7" s="65">
        <v>77</v>
      </c>
      <c r="I7" s="9">
        <f>IF(H11=0, "-", H7/H11)</f>
        <v>0.13391304347826086</v>
      </c>
      <c r="J7" s="8">
        <f>IF(D7=0, "-", IF((B7-D7)/D7&lt;10, (B7-D7)/D7, "&gt;999%"))</f>
        <v>0.4</v>
      </c>
      <c r="K7" s="9">
        <f>IF(H7=0, "-", IF((F7-H7)/H7&lt;10, (F7-H7)/H7, "&gt;999%"))</f>
        <v>-6.4935064935064929E-2</v>
      </c>
    </row>
    <row r="8" spans="1:11" x14ac:dyDescent="0.2">
      <c r="A8" s="7" t="s">
        <v>198</v>
      </c>
      <c r="B8" s="65">
        <v>208</v>
      </c>
      <c r="C8" s="34">
        <f>IF(B11=0, "-", B8/B11)</f>
        <v>0.87394957983193278</v>
      </c>
      <c r="D8" s="65">
        <v>103</v>
      </c>
      <c r="E8" s="9">
        <f>IF(D11=0, "-", D8/D11)</f>
        <v>0.7862595419847328</v>
      </c>
      <c r="F8" s="81">
        <v>957</v>
      </c>
      <c r="G8" s="34">
        <f>IF(F11=0, "-", F8/F11)</f>
        <v>0.84466019417475724</v>
      </c>
      <c r="H8" s="65">
        <v>455</v>
      </c>
      <c r="I8" s="9">
        <f>IF(H11=0, "-", H8/H11)</f>
        <v>0.79130434782608694</v>
      </c>
      <c r="J8" s="8">
        <f>IF(D8=0, "-", IF((B8-D8)/D8&lt;10, (B8-D8)/D8, "&gt;999%"))</f>
        <v>1.0194174757281553</v>
      </c>
      <c r="K8" s="9">
        <f>IF(H8=0, "-", IF((F8-H8)/H8&lt;10, (F8-H8)/H8, "&gt;999%"))</f>
        <v>1.1032967032967034</v>
      </c>
    </row>
    <row r="9" spans="1:11" x14ac:dyDescent="0.2">
      <c r="A9" s="7" t="s">
        <v>199</v>
      </c>
      <c r="B9" s="65">
        <v>9</v>
      </c>
      <c r="C9" s="34">
        <f>IF(B11=0, "-", B9/B11)</f>
        <v>3.7815126050420166E-2</v>
      </c>
      <c r="D9" s="65">
        <v>13</v>
      </c>
      <c r="E9" s="9">
        <f>IF(D11=0, "-", D9/D11)</f>
        <v>9.9236641221374045E-2</v>
      </c>
      <c r="F9" s="81">
        <v>104</v>
      </c>
      <c r="G9" s="34">
        <f>IF(F11=0, "-", F9/F11)</f>
        <v>9.1791703442188885E-2</v>
      </c>
      <c r="H9" s="65">
        <v>43</v>
      </c>
      <c r="I9" s="9">
        <f>IF(H11=0, "-", H9/H11)</f>
        <v>7.4782608695652175E-2</v>
      </c>
      <c r="J9" s="8">
        <f>IF(D9=0, "-", IF((B9-D9)/D9&lt;10, (B9-D9)/D9, "&gt;999%"))</f>
        <v>-0.30769230769230771</v>
      </c>
      <c r="K9" s="9">
        <f>IF(H9=0, "-", IF((F9-H9)/H9&lt;10, (F9-H9)/H9, "&gt;999%"))</f>
        <v>1.4186046511627908</v>
      </c>
    </row>
    <row r="10" spans="1:11" x14ac:dyDescent="0.2">
      <c r="A10" s="2"/>
      <c r="B10" s="68"/>
      <c r="C10" s="33"/>
      <c r="D10" s="68"/>
      <c r="E10" s="6"/>
      <c r="F10" s="82"/>
      <c r="G10" s="33"/>
      <c r="H10" s="68"/>
      <c r="I10" s="6"/>
      <c r="J10" s="5"/>
      <c r="K10" s="6"/>
    </row>
    <row r="11" spans="1:11" s="43" customFormat="1" x14ac:dyDescent="0.2">
      <c r="A11" s="162" t="s">
        <v>618</v>
      </c>
      <c r="B11" s="71">
        <f>SUM(B7:B10)</f>
        <v>238</v>
      </c>
      <c r="C11" s="40">
        <f>B11/29332</f>
        <v>8.1140051820537303E-3</v>
      </c>
      <c r="D11" s="71">
        <f>SUM(D7:D10)</f>
        <v>131</v>
      </c>
      <c r="E11" s="41">
        <f>D11/29302</f>
        <v>4.4706845949081973E-3</v>
      </c>
      <c r="F11" s="77">
        <f>SUM(F7:F10)</f>
        <v>1133</v>
      </c>
      <c r="G11" s="42">
        <f>F11/146231</f>
        <v>7.7480151267515099E-3</v>
      </c>
      <c r="H11" s="71">
        <f>SUM(H7:H10)</f>
        <v>575</v>
      </c>
      <c r="I11" s="41">
        <f>H11/119606</f>
        <v>4.8074511312141532E-3</v>
      </c>
      <c r="J11" s="37">
        <f>IF(D11=0, "-", IF((B11-D11)/D11&lt;10, (B11-D11)/D11, "&gt;999%"))</f>
        <v>0.81679389312977102</v>
      </c>
      <c r="K11" s="38">
        <f>IF(H11=0, "-", IF((F11-H11)/H11&lt;10, (F11-H11)/H11, "&gt;999%"))</f>
        <v>0.97043478260869565</v>
      </c>
    </row>
    <row r="12" spans="1:11" x14ac:dyDescent="0.2">
      <c r="B12" s="83"/>
      <c r="D12" s="83"/>
      <c r="F12" s="83"/>
      <c r="H12" s="83"/>
    </row>
    <row r="13" spans="1:11" s="43" customFormat="1" x14ac:dyDescent="0.2">
      <c r="A13" s="162" t="s">
        <v>618</v>
      </c>
      <c r="B13" s="71">
        <v>238</v>
      </c>
      <c r="C13" s="40">
        <f>B13/29332</f>
        <v>8.1140051820537303E-3</v>
      </c>
      <c r="D13" s="71">
        <v>131</v>
      </c>
      <c r="E13" s="41">
        <f>D13/29302</f>
        <v>4.4706845949081973E-3</v>
      </c>
      <c r="F13" s="77">
        <v>1133</v>
      </c>
      <c r="G13" s="42">
        <f>F13/146231</f>
        <v>7.7480151267515099E-3</v>
      </c>
      <c r="H13" s="71">
        <v>575</v>
      </c>
      <c r="I13" s="41">
        <f>H13/119606</f>
        <v>4.8074511312141532E-3</v>
      </c>
      <c r="J13" s="37">
        <f>IF(D13=0, "-", IF((B13-D13)/D13&lt;10, (B13-D13)/D13, "&gt;999%"))</f>
        <v>0.81679389312977102</v>
      </c>
      <c r="K13" s="38">
        <f>IF(H13=0, "-", IF((F13-H13)/H13&lt;10, (F13-H13)/H13, "&gt;999%"))</f>
        <v>0.97043478260869565</v>
      </c>
    </row>
    <row r="14" spans="1:11" x14ac:dyDescent="0.2">
      <c r="B14" s="83"/>
      <c r="D14" s="83"/>
      <c r="F14" s="83"/>
      <c r="H14" s="83"/>
    </row>
    <row r="15" spans="1:11" ht="15.75" x14ac:dyDescent="0.25">
      <c r="A15" s="164" t="s">
        <v>112</v>
      </c>
      <c r="B15" s="196" t="s">
        <v>1</v>
      </c>
      <c r="C15" s="200"/>
      <c r="D15" s="200"/>
      <c r="E15" s="197"/>
      <c r="F15" s="196" t="s">
        <v>14</v>
      </c>
      <c r="G15" s="200"/>
      <c r="H15" s="200"/>
      <c r="I15" s="197"/>
      <c r="J15" s="196" t="s">
        <v>15</v>
      </c>
      <c r="K15" s="197"/>
    </row>
    <row r="16" spans="1:11" x14ac:dyDescent="0.2">
      <c r="A16" s="22"/>
      <c r="B16" s="196">
        <f>VALUE(RIGHT($B$2, 4))</f>
        <v>2021</v>
      </c>
      <c r="C16" s="197"/>
      <c r="D16" s="196">
        <f>B16-1</f>
        <v>2020</v>
      </c>
      <c r="E16" s="204"/>
      <c r="F16" s="196">
        <f>B16</f>
        <v>2021</v>
      </c>
      <c r="G16" s="204"/>
      <c r="H16" s="196">
        <f>D16</f>
        <v>2020</v>
      </c>
      <c r="I16" s="204"/>
      <c r="J16" s="140" t="s">
        <v>4</v>
      </c>
      <c r="K16" s="141" t="s">
        <v>2</v>
      </c>
    </row>
    <row r="17" spans="1:11" x14ac:dyDescent="0.2">
      <c r="A17" s="163" t="s">
        <v>136</v>
      </c>
      <c r="B17" s="61" t="s">
        <v>12</v>
      </c>
      <c r="C17" s="62" t="s">
        <v>13</v>
      </c>
      <c r="D17" s="61" t="s">
        <v>12</v>
      </c>
      <c r="E17" s="63" t="s">
        <v>13</v>
      </c>
      <c r="F17" s="62" t="s">
        <v>12</v>
      </c>
      <c r="G17" s="62" t="s">
        <v>13</v>
      </c>
      <c r="H17" s="61" t="s">
        <v>12</v>
      </c>
      <c r="I17" s="63" t="s">
        <v>13</v>
      </c>
      <c r="J17" s="61"/>
      <c r="K17" s="63"/>
    </row>
    <row r="18" spans="1:11" x14ac:dyDescent="0.2">
      <c r="A18" s="7" t="s">
        <v>200</v>
      </c>
      <c r="B18" s="65">
        <v>5</v>
      </c>
      <c r="C18" s="34">
        <f>IF(B33=0, "-", B18/B33)</f>
        <v>4.3591979075850041E-3</v>
      </c>
      <c r="D18" s="65">
        <v>13</v>
      </c>
      <c r="E18" s="9">
        <f>IF(D33=0, "-", D18/D33)</f>
        <v>1.8105849582172703E-2</v>
      </c>
      <c r="F18" s="81">
        <v>61</v>
      </c>
      <c r="G18" s="34">
        <f>IF(F33=0, "-", F18/F33)</f>
        <v>1.0671798460461861E-2</v>
      </c>
      <c r="H18" s="65">
        <v>30</v>
      </c>
      <c r="I18" s="9">
        <f>IF(H33=0, "-", H18/H33)</f>
        <v>6.8104426787741201E-3</v>
      </c>
      <c r="J18" s="8">
        <f t="shared" ref="J18:J31" si="0">IF(D18=0, "-", IF((B18-D18)/D18&lt;10, (B18-D18)/D18, "&gt;999%"))</f>
        <v>-0.61538461538461542</v>
      </c>
      <c r="K18" s="9">
        <f t="shared" ref="K18:K31" si="1">IF(H18=0, "-", IF((F18-H18)/H18&lt;10, (F18-H18)/H18, "&gt;999%"))</f>
        <v>1.0333333333333334</v>
      </c>
    </row>
    <row r="19" spans="1:11" x14ac:dyDescent="0.2">
      <c r="A19" s="7" t="s">
        <v>201</v>
      </c>
      <c r="B19" s="65">
        <v>0</v>
      </c>
      <c r="C19" s="34">
        <f>IF(B33=0, "-", B19/B33)</f>
        <v>0</v>
      </c>
      <c r="D19" s="65">
        <v>16</v>
      </c>
      <c r="E19" s="9">
        <f>IF(D33=0, "-", D19/D33)</f>
        <v>2.2284122562674095E-2</v>
      </c>
      <c r="F19" s="81">
        <v>2</v>
      </c>
      <c r="G19" s="34">
        <f>IF(F33=0, "-", F19/F33)</f>
        <v>3.4989503149055281E-4</v>
      </c>
      <c r="H19" s="65">
        <v>42</v>
      </c>
      <c r="I19" s="9">
        <f>IF(H33=0, "-", H19/H33)</f>
        <v>9.5346197502837685E-3</v>
      </c>
      <c r="J19" s="8">
        <f t="shared" si="0"/>
        <v>-1</v>
      </c>
      <c r="K19" s="9">
        <f t="shared" si="1"/>
        <v>-0.95238095238095233</v>
      </c>
    </row>
    <row r="20" spans="1:11" x14ac:dyDescent="0.2">
      <c r="A20" s="7" t="s">
        <v>202</v>
      </c>
      <c r="B20" s="65">
        <v>0</v>
      </c>
      <c r="C20" s="34">
        <f>IF(B33=0, "-", B20/B33)</f>
        <v>0</v>
      </c>
      <c r="D20" s="65">
        <v>40</v>
      </c>
      <c r="E20" s="9">
        <f>IF(D33=0, "-", D20/D33)</f>
        <v>5.5710306406685235E-2</v>
      </c>
      <c r="F20" s="81">
        <v>133</v>
      </c>
      <c r="G20" s="34">
        <f>IF(F33=0, "-", F20/F33)</f>
        <v>2.3268019594121763E-2</v>
      </c>
      <c r="H20" s="65">
        <v>307</v>
      </c>
      <c r="I20" s="9">
        <f>IF(H33=0, "-", H20/H33)</f>
        <v>6.9693530079455168E-2</v>
      </c>
      <c r="J20" s="8">
        <f t="shared" si="0"/>
        <v>-1</v>
      </c>
      <c r="K20" s="9">
        <f t="shared" si="1"/>
        <v>-0.5667752442996743</v>
      </c>
    </row>
    <row r="21" spans="1:11" x14ac:dyDescent="0.2">
      <c r="A21" s="7" t="s">
        <v>203</v>
      </c>
      <c r="B21" s="65">
        <v>0</v>
      </c>
      <c r="C21" s="34">
        <f>IF(B33=0, "-", B21/B33)</f>
        <v>0</v>
      </c>
      <c r="D21" s="65">
        <v>0</v>
      </c>
      <c r="E21" s="9">
        <f>IF(D33=0, "-", D21/D33)</f>
        <v>0</v>
      </c>
      <c r="F21" s="81">
        <v>0</v>
      </c>
      <c r="G21" s="34">
        <f>IF(F33=0, "-", F21/F33)</f>
        <v>0</v>
      </c>
      <c r="H21" s="65">
        <v>16</v>
      </c>
      <c r="I21" s="9">
        <f>IF(H33=0, "-", H21/H33)</f>
        <v>3.6322360953461976E-3</v>
      </c>
      <c r="J21" s="8" t="str">
        <f t="shared" si="0"/>
        <v>-</v>
      </c>
      <c r="K21" s="9">
        <f t="shared" si="1"/>
        <v>-1</v>
      </c>
    </row>
    <row r="22" spans="1:11" x14ac:dyDescent="0.2">
      <c r="A22" s="7" t="s">
        <v>204</v>
      </c>
      <c r="B22" s="65">
        <v>169</v>
      </c>
      <c r="C22" s="34">
        <f>IF(B33=0, "-", B22/B33)</f>
        <v>0.14734088927637315</v>
      </c>
      <c r="D22" s="65">
        <v>116</v>
      </c>
      <c r="E22" s="9">
        <f>IF(D33=0, "-", D22/D33)</f>
        <v>0.16155988857938719</v>
      </c>
      <c r="F22" s="81">
        <v>838</v>
      </c>
      <c r="G22" s="34">
        <f>IF(F33=0, "-", F22/F33)</f>
        <v>0.14660601819454164</v>
      </c>
      <c r="H22" s="65">
        <v>800</v>
      </c>
      <c r="I22" s="9">
        <f>IF(H33=0, "-", H22/H33)</f>
        <v>0.18161180476730987</v>
      </c>
      <c r="J22" s="8">
        <f t="shared" si="0"/>
        <v>0.45689655172413796</v>
      </c>
      <c r="K22" s="9">
        <f t="shared" si="1"/>
        <v>4.7500000000000001E-2</v>
      </c>
    </row>
    <row r="23" spans="1:11" x14ac:dyDescent="0.2">
      <c r="A23" s="7" t="s">
        <v>205</v>
      </c>
      <c r="B23" s="65">
        <v>190</v>
      </c>
      <c r="C23" s="34">
        <f>IF(B33=0, "-", B23/B33)</f>
        <v>0.16564952048823017</v>
      </c>
      <c r="D23" s="65">
        <v>49</v>
      </c>
      <c r="E23" s="9">
        <f>IF(D33=0, "-", D23/D33)</f>
        <v>6.8245125348189412E-2</v>
      </c>
      <c r="F23" s="81">
        <v>621</v>
      </c>
      <c r="G23" s="34">
        <f>IF(F33=0, "-", F23/F33)</f>
        <v>0.10864240727781665</v>
      </c>
      <c r="H23" s="65">
        <v>350</v>
      </c>
      <c r="I23" s="9">
        <f>IF(H33=0, "-", H23/H33)</f>
        <v>7.9455164585698068E-2</v>
      </c>
      <c r="J23" s="8">
        <f t="shared" si="0"/>
        <v>2.8775510204081631</v>
      </c>
      <c r="K23" s="9">
        <f t="shared" si="1"/>
        <v>0.77428571428571424</v>
      </c>
    </row>
    <row r="24" spans="1:11" x14ac:dyDescent="0.2">
      <c r="A24" s="7" t="s">
        <v>206</v>
      </c>
      <c r="B24" s="65">
        <v>304</v>
      </c>
      <c r="C24" s="34">
        <f>IF(B33=0, "-", B24/B33)</f>
        <v>0.26503923278116825</v>
      </c>
      <c r="D24" s="65">
        <v>173</v>
      </c>
      <c r="E24" s="9">
        <f>IF(D33=0, "-", D24/D33)</f>
        <v>0.24094707520891365</v>
      </c>
      <c r="F24" s="81">
        <v>1406</v>
      </c>
      <c r="G24" s="34">
        <f>IF(F33=0, "-", F24/F33)</f>
        <v>0.24597620713785864</v>
      </c>
      <c r="H24" s="65">
        <v>602</v>
      </c>
      <c r="I24" s="9">
        <f>IF(H33=0, "-", H24/H33)</f>
        <v>0.13666288308740068</v>
      </c>
      <c r="J24" s="8">
        <f t="shared" si="0"/>
        <v>0.75722543352601157</v>
      </c>
      <c r="K24" s="9">
        <f t="shared" si="1"/>
        <v>1.3355481727574752</v>
      </c>
    </row>
    <row r="25" spans="1:11" x14ac:dyDescent="0.2">
      <c r="A25" s="7" t="s">
        <v>207</v>
      </c>
      <c r="B25" s="65">
        <v>0</v>
      </c>
      <c r="C25" s="34">
        <f>IF(B33=0, "-", B25/B33)</f>
        <v>0</v>
      </c>
      <c r="D25" s="65">
        <v>0</v>
      </c>
      <c r="E25" s="9">
        <f>IF(D33=0, "-", D25/D33)</f>
        <v>0</v>
      </c>
      <c r="F25" s="81">
        <v>0</v>
      </c>
      <c r="G25" s="34">
        <f>IF(F33=0, "-", F25/F33)</f>
        <v>0</v>
      </c>
      <c r="H25" s="65">
        <v>6</v>
      </c>
      <c r="I25" s="9">
        <f>IF(H33=0, "-", H25/H33)</f>
        <v>1.362088535754824E-3</v>
      </c>
      <c r="J25" s="8" t="str">
        <f t="shared" si="0"/>
        <v>-</v>
      </c>
      <c r="K25" s="9">
        <f t="shared" si="1"/>
        <v>-1</v>
      </c>
    </row>
    <row r="26" spans="1:11" x14ac:dyDescent="0.2">
      <c r="A26" s="7" t="s">
        <v>208</v>
      </c>
      <c r="B26" s="65">
        <v>45</v>
      </c>
      <c r="C26" s="34">
        <f>IF(B33=0, "-", B26/B33)</f>
        <v>3.9232781168265042E-2</v>
      </c>
      <c r="D26" s="65">
        <v>21</v>
      </c>
      <c r="E26" s="9">
        <f>IF(D33=0, "-", D26/D33)</f>
        <v>2.9247910863509748E-2</v>
      </c>
      <c r="F26" s="81">
        <v>151</v>
      </c>
      <c r="G26" s="34">
        <f>IF(F33=0, "-", F26/F33)</f>
        <v>2.641707487753674E-2</v>
      </c>
      <c r="H26" s="65">
        <v>81</v>
      </c>
      <c r="I26" s="9">
        <f>IF(H33=0, "-", H26/H33)</f>
        <v>1.8388195232690124E-2</v>
      </c>
      <c r="J26" s="8">
        <f t="shared" si="0"/>
        <v>1.1428571428571428</v>
      </c>
      <c r="K26" s="9">
        <f t="shared" si="1"/>
        <v>0.86419753086419748</v>
      </c>
    </row>
    <row r="27" spans="1:11" x14ac:dyDescent="0.2">
      <c r="A27" s="7" t="s">
        <v>209</v>
      </c>
      <c r="B27" s="65">
        <v>83</v>
      </c>
      <c r="C27" s="34">
        <f>IF(B33=0, "-", B27/B33)</f>
        <v>7.2362685265911067E-2</v>
      </c>
      <c r="D27" s="65">
        <v>97</v>
      </c>
      <c r="E27" s="9">
        <f>IF(D33=0, "-", D27/D33)</f>
        <v>0.13509749303621169</v>
      </c>
      <c r="F27" s="81">
        <v>597</v>
      </c>
      <c r="G27" s="34">
        <f>IF(F33=0, "-", F27/F33)</f>
        <v>0.10444366689993002</v>
      </c>
      <c r="H27" s="65">
        <v>518</v>
      </c>
      <c r="I27" s="9">
        <f>IF(H33=0, "-", H27/H33)</f>
        <v>0.11759364358683315</v>
      </c>
      <c r="J27" s="8">
        <f t="shared" si="0"/>
        <v>-0.14432989690721648</v>
      </c>
      <c r="K27" s="9">
        <f t="shared" si="1"/>
        <v>0.15250965250965251</v>
      </c>
    </row>
    <row r="28" spans="1:11" x14ac:dyDescent="0.2">
      <c r="A28" s="7" t="s">
        <v>210</v>
      </c>
      <c r="B28" s="65">
        <v>96</v>
      </c>
      <c r="C28" s="34">
        <f>IF(B33=0, "-", B28/B33)</f>
        <v>8.3696599825632087E-2</v>
      </c>
      <c r="D28" s="65">
        <v>95</v>
      </c>
      <c r="E28" s="9">
        <f>IF(D33=0, "-", D28/D33)</f>
        <v>0.13231197771587744</v>
      </c>
      <c r="F28" s="81">
        <v>598</v>
      </c>
      <c r="G28" s="34">
        <f>IF(F33=0, "-", F28/F33)</f>
        <v>0.1046186144156753</v>
      </c>
      <c r="H28" s="65">
        <v>487</v>
      </c>
      <c r="I28" s="9">
        <f>IF(H33=0, "-", H28/H33)</f>
        <v>0.11055618615209989</v>
      </c>
      <c r="J28" s="8">
        <f t="shared" si="0"/>
        <v>1.0526315789473684E-2</v>
      </c>
      <c r="K28" s="9">
        <f t="shared" si="1"/>
        <v>0.22792607802874743</v>
      </c>
    </row>
    <row r="29" spans="1:11" x14ac:dyDescent="0.2">
      <c r="A29" s="7" t="s">
        <v>211</v>
      </c>
      <c r="B29" s="65">
        <v>0</v>
      </c>
      <c r="C29" s="34">
        <f>IF(B33=0, "-", B29/B33)</f>
        <v>0</v>
      </c>
      <c r="D29" s="65">
        <v>1</v>
      </c>
      <c r="E29" s="9">
        <f>IF(D33=0, "-", D29/D33)</f>
        <v>1.3927576601671309E-3</v>
      </c>
      <c r="F29" s="81">
        <v>1</v>
      </c>
      <c r="G29" s="34">
        <f>IF(F33=0, "-", F29/F33)</f>
        <v>1.7494751574527641E-4</v>
      </c>
      <c r="H29" s="65">
        <v>14</v>
      </c>
      <c r="I29" s="9">
        <f>IF(H33=0, "-", H29/H33)</f>
        <v>3.178206583427923E-3</v>
      </c>
      <c r="J29" s="8">
        <f t="shared" si="0"/>
        <v>-1</v>
      </c>
      <c r="K29" s="9">
        <f t="shared" si="1"/>
        <v>-0.9285714285714286</v>
      </c>
    </row>
    <row r="30" spans="1:11" x14ac:dyDescent="0.2">
      <c r="A30" s="7" t="s">
        <v>212</v>
      </c>
      <c r="B30" s="65">
        <v>103</v>
      </c>
      <c r="C30" s="34">
        <f>IF(B33=0, "-", B30/B33)</f>
        <v>8.979947689625109E-2</v>
      </c>
      <c r="D30" s="65">
        <v>21</v>
      </c>
      <c r="E30" s="9">
        <f>IF(D33=0, "-", D30/D33)</f>
        <v>2.9247910863509748E-2</v>
      </c>
      <c r="F30" s="81">
        <v>679</v>
      </c>
      <c r="G30" s="34">
        <f>IF(F33=0, "-", F30/F33)</f>
        <v>0.11878936319104269</v>
      </c>
      <c r="H30" s="65">
        <v>790</v>
      </c>
      <c r="I30" s="9">
        <f>IF(H33=0, "-", H30/H33)</f>
        <v>0.1793416572077185</v>
      </c>
      <c r="J30" s="8">
        <f t="shared" si="0"/>
        <v>3.9047619047619047</v>
      </c>
      <c r="K30" s="9">
        <f t="shared" si="1"/>
        <v>-0.14050632911392405</v>
      </c>
    </row>
    <row r="31" spans="1:11" x14ac:dyDescent="0.2">
      <c r="A31" s="7" t="s">
        <v>213</v>
      </c>
      <c r="B31" s="65">
        <v>152</v>
      </c>
      <c r="C31" s="34">
        <f>IF(B33=0, "-", B31/B33)</f>
        <v>0.13251961639058413</v>
      </c>
      <c r="D31" s="65">
        <v>76</v>
      </c>
      <c r="E31" s="9">
        <f>IF(D33=0, "-", D31/D33)</f>
        <v>0.10584958217270195</v>
      </c>
      <c r="F31" s="81">
        <v>629</v>
      </c>
      <c r="G31" s="34">
        <f>IF(F33=0, "-", F31/F33)</f>
        <v>0.11004198740377887</v>
      </c>
      <c r="H31" s="65">
        <v>362</v>
      </c>
      <c r="I31" s="9">
        <f>IF(H33=0, "-", H31/H33)</f>
        <v>8.2179341657207722E-2</v>
      </c>
      <c r="J31" s="8">
        <f t="shared" si="0"/>
        <v>1</v>
      </c>
      <c r="K31" s="9">
        <f t="shared" si="1"/>
        <v>0.73756906077348061</v>
      </c>
    </row>
    <row r="32" spans="1:11" x14ac:dyDescent="0.2">
      <c r="A32" s="2"/>
      <c r="B32" s="68"/>
      <c r="C32" s="33"/>
      <c r="D32" s="68"/>
      <c r="E32" s="6"/>
      <c r="F32" s="82"/>
      <c r="G32" s="33"/>
      <c r="H32" s="68"/>
      <c r="I32" s="6"/>
      <c r="J32" s="5"/>
      <c r="K32" s="6"/>
    </row>
    <row r="33" spans="1:11" s="43" customFormat="1" x14ac:dyDescent="0.2">
      <c r="A33" s="162" t="s">
        <v>617</v>
      </c>
      <c r="B33" s="71">
        <f>SUM(B18:B32)</f>
        <v>1147</v>
      </c>
      <c r="C33" s="40">
        <f>B33/29332</f>
        <v>3.9104050184099279E-2</v>
      </c>
      <c r="D33" s="71">
        <f>SUM(D18:D32)</f>
        <v>718</v>
      </c>
      <c r="E33" s="41">
        <f>D33/29302</f>
        <v>2.4503446863695311E-2</v>
      </c>
      <c r="F33" s="77">
        <f>SUM(F18:F32)</f>
        <v>5716</v>
      </c>
      <c r="G33" s="42">
        <f>F33/146231</f>
        <v>3.9088838891890229E-2</v>
      </c>
      <c r="H33" s="71">
        <f>SUM(H18:H32)</f>
        <v>4405</v>
      </c>
      <c r="I33" s="41">
        <f>H33/119606</f>
        <v>3.6829256057388425E-2</v>
      </c>
      <c r="J33" s="37">
        <f>IF(D33=0, "-", IF((B33-D33)/D33&lt;10, (B33-D33)/D33, "&gt;999%"))</f>
        <v>0.59749303621169914</v>
      </c>
      <c r="K33" s="38">
        <f>IF(H33=0, "-", IF((F33-H33)/H33&lt;10, (F33-H33)/H33, "&gt;999%"))</f>
        <v>0.29761634506242907</v>
      </c>
    </row>
    <row r="34" spans="1:11" x14ac:dyDescent="0.2">
      <c r="B34" s="83"/>
      <c r="D34" s="83"/>
      <c r="F34" s="83"/>
      <c r="H34" s="83"/>
    </row>
    <row r="35" spans="1:11" x14ac:dyDescent="0.2">
      <c r="A35" s="163" t="s">
        <v>137</v>
      </c>
      <c r="B35" s="61" t="s">
        <v>12</v>
      </c>
      <c r="C35" s="62" t="s">
        <v>13</v>
      </c>
      <c r="D35" s="61" t="s">
        <v>12</v>
      </c>
      <c r="E35" s="63" t="s">
        <v>13</v>
      </c>
      <c r="F35" s="62" t="s">
        <v>12</v>
      </c>
      <c r="G35" s="62" t="s">
        <v>13</v>
      </c>
      <c r="H35" s="61" t="s">
        <v>12</v>
      </c>
      <c r="I35" s="63" t="s">
        <v>13</v>
      </c>
      <c r="J35" s="61"/>
      <c r="K35" s="63"/>
    </row>
    <row r="36" spans="1:11" x14ac:dyDescent="0.2">
      <c r="A36" s="7" t="s">
        <v>214</v>
      </c>
      <c r="B36" s="65">
        <v>12</v>
      </c>
      <c r="C36" s="34">
        <f>IF(B41=0, "-", B36/B41)</f>
        <v>0.13333333333333333</v>
      </c>
      <c r="D36" s="65">
        <v>16</v>
      </c>
      <c r="E36" s="9">
        <f>IF(D41=0, "-", D36/D41)</f>
        <v>0.26229508196721313</v>
      </c>
      <c r="F36" s="81">
        <v>63</v>
      </c>
      <c r="G36" s="34">
        <f>IF(F41=0, "-", F36/F41)</f>
        <v>0.17499999999999999</v>
      </c>
      <c r="H36" s="65">
        <v>62</v>
      </c>
      <c r="I36" s="9">
        <f>IF(H41=0, "-", H36/H41)</f>
        <v>0.24313725490196078</v>
      </c>
      <c r="J36" s="8">
        <f>IF(D36=0, "-", IF((B36-D36)/D36&lt;10, (B36-D36)/D36, "&gt;999%"))</f>
        <v>-0.25</v>
      </c>
      <c r="K36" s="9">
        <f>IF(H36=0, "-", IF((F36-H36)/H36&lt;10, (F36-H36)/H36, "&gt;999%"))</f>
        <v>1.6129032258064516E-2</v>
      </c>
    </row>
    <row r="37" spans="1:11" x14ac:dyDescent="0.2">
      <c r="A37" s="7" t="s">
        <v>215</v>
      </c>
      <c r="B37" s="65">
        <v>2</v>
      </c>
      <c r="C37" s="34">
        <f>IF(B41=0, "-", B37/B41)</f>
        <v>2.2222222222222223E-2</v>
      </c>
      <c r="D37" s="65">
        <v>0</v>
      </c>
      <c r="E37" s="9">
        <f>IF(D41=0, "-", D37/D41)</f>
        <v>0</v>
      </c>
      <c r="F37" s="81">
        <v>13</v>
      </c>
      <c r="G37" s="34">
        <f>IF(F41=0, "-", F37/F41)</f>
        <v>3.6111111111111108E-2</v>
      </c>
      <c r="H37" s="65">
        <v>3</v>
      </c>
      <c r="I37" s="9">
        <f>IF(H41=0, "-", H37/H41)</f>
        <v>1.1764705882352941E-2</v>
      </c>
      <c r="J37" s="8" t="str">
        <f>IF(D37=0, "-", IF((B37-D37)/D37&lt;10, (B37-D37)/D37, "&gt;999%"))</f>
        <v>-</v>
      </c>
      <c r="K37" s="9">
        <f>IF(H37=0, "-", IF((F37-H37)/H37&lt;10, (F37-H37)/H37, "&gt;999%"))</f>
        <v>3.3333333333333335</v>
      </c>
    </row>
    <row r="38" spans="1:11" x14ac:dyDescent="0.2">
      <c r="A38" s="7" t="s">
        <v>216</v>
      </c>
      <c r="B38" s="65">
        <v>76</v>
      </c>
      <c r="C38" s="34">
        <f>IF(B41=0, "-", B38/B41)</f>
        <v>0.84444444444444444</v>
      </c>
      <c r="D38" s="65">
        <v>43</v>
      </c>
      <c r="E38" s="9">
        <f>IF(D41=0, "-", D38/D41)</f>
        <v>0.70491803278688525</v>
      </c>
      <c r="F38" s="81">
        <v>284</v>
      </c>
      <c r="G38" s="34">
        <f>IF(F41=0, "-", F38/F41)</f>
        <v>0.78888888888888886</v>
      </c>
      <c r="H38" s="65">
        <v>186</v>
      </c>
      <c r="I38" s="9">
        <f>IF(H41=0, "-", H38/H41)</f>
        <v>0.72941176470588232</v>
      </c>
      <c r="J38" s="8">
        <f>IF(D38=0, "-", IF((B38-D38)/D38&lt;10, (B38-D38)/D38, "&gt;999%"))</f>
        <v>0.76744186046511631</v>
      </c>
      <c r="K38" s="9">
        <f>IF(H38=0, "-", IF((F38-H38)/H38&lt;10, (F38-H38)/H38, "&gt;999%"))</f>
        <v>0.5268817204301075</v>
      </c>
    </row>
    <row r="39" spans="1:11" x14ac:dyDescent="0.2">
      <c r="A39" s="7" t="s">
        <v>217</v>
      </c>
      <c r="B39" s="65">
        <v>0</v>
      </c>
      <c r="C39" s="34">
        <f>IF(B41=0, "-", B39/B41)</f>
        <v>0</v>
      </c>
      <c r="D39" s="65">
        <v>2</v>
      </c>
      <c r="E39" s="9">
        <f>IF(D41=0, "-", D39/D41)</f>
        <v>3.2786885245901641E-2</v>
      </c>
      <c r="F39" s="81">
        <v>0</v>
      </c>
      <c r="G39" s="34">
        <f>IF(F41=0, "-", F39/F41)</f>
        <v>0</v>
      </c>
      <c r="H39" s="65">
        <v>4</v>
      </c>
      <c r="I39" s="9">
        <f>IF(H41=0, "-", H39/H41)</f>
        <v>1.5686274509803921E-2</v>
      </c>
      <c r="J39" s="8">
        <f>IF(D39=0, "-", IF((B39-D39)/D39&lt;10, (B39-D39)/D39, "&gt;999%"))</f>
        <v>-1</v>
      </c>
      <c r="K39" s="9">
        <f>IF(H39=0, "-", IF((F39-H39)/H39&lt;10, (F39-H39)/H39, "&gt;999%"))</f>
        <v>-1</v>
      </c>
    </row>
    <row r="40" spans="1:11" x14ac:dyDescent="0.2">
      <c r="A40" s="2"/>
      <c r="B40" s="68"/>
      <c r="C40" s="33"/>
      <c r="D40" s="68"/>
      <c r="E40" s="6"/>
      <c r="F40" s="82"/>
      <c r="G40" s="33"/>
      <c r="H40" s="68"/>
      <c r="I40" s="6"/>
      <c r="J40" s="5"/>
      <c r="K40" s="6"/>
    </row>
    <row r="41" spans="1:11" s="43" customFormat="1" x14ac:dyDescent="0.2">
      <c r="A41" s="162" t="s">
        <v>616</v>
      </c>
      <c r="B41" s="71">
        <f>SUM(B36:B40)</f>
        <v>90</v>
      </c>
      <c r="C41" s="40">
        <f>B41/29332</f>
        <v>3.0683212873312423E-3</v>
      </c>
      <c r="D41" s="71">
        <f>SUM(D36:D40)</f>
        <v>61</v>
      </c>
      <c r="E41" s="41">
        <f>D41/29302</f>
        <v>2.0817691625145043E-3</v>
      </c>
      <c r="F41" s="77">
        <f>SUM(F36:F40)</f>
        <v>360</v>
      </c>
      <c r="G41" s="42">
        <f>F41/146231</f>
        <v>2.4618582927012742E-3</v>
      </c>
      <c r="H41" s="71">
        <f>SUM(H36:H40)</f>
        <v>255</v>
      </c>
      <c r="I41" s="41">
        <f>H41/119606</f>
        <v>2.1320000668862767E-3</v>
      </c>
      <c r="J41" s="37">
        <f>IF(D41=0, "-", IF((B41-D41)/D41&lt;10, (B41-D41)/D41, "&gt;999%"))</f>
        <v>0.47540983606557374</v>
      </c>
      <c r="K41" s="38">
        <f>IF(H41=0, "-", IF((F41-H41)/H41&lt;10, (F41-H41)/H41, "&gt;999%"))</f>
        <v>0.41176470588235292</v>
      </c>
    </row>
    <row r="42" spans="1:11" x14ac:dyDescent="0.2">
      <c r="B42" s="83"/>
      <c r="D42" s="83"/>
      <c r="F42" s="83"/>
      <c r="H42" s="83"/>
    </row>
    <row r="43" spans="1:11" s="43" customFormat="1" x14ac:dyDescent="0.2">
      <c r="A43" s="162" t="s">
        <v>615</v>
      </c>
      <c r="B43" s="71">
        <v>1237</v>
      </c>
      <c r="C43" s="40">
        <f>B43/29332</f>
        <v>4.217237147143052E-2</v>
      </c>
      <c r="D43" s="71">
        <v>779</v>
      </c>
      <c r="E43" s="41">
        <f>D43/29302</f>
        <v>2.6585216026209814E-2</v>
      </c>
      <c r="F43" s="77">
        <v>6076</v>
      </c>
      <c r="G43" s="42">
        <f>F43/146231</f>
        <v>4.1550697184591499E-2</v>
      </c>
      <c r="H43" s="71">
        <v>4660</v>
      </c>
      <c r="I43" s="41">
        <f>H43/119606</f>
        <v>3.8961256124274701E-2</v>
      </c>
      <c r="J43" s="37">
        <f>IF(D43=0, "-", IF((B43-D43)/D43&lt;10, (B43-D43)/D43, "&gt;999%"))</f>
        <v>0.58793324775353017</v>
      </c>
      <c r="K43" s="38">
        <f>IF(H43=0, "-", IF((F43-H43)/H43&lt;10, (F43-H43)/H43, "&gt;999%"))</f>
        <v>0.303862660944206</v>
      </c>
    </row>
    <row r="44" spans="1:11" x14ac:dyDescent="0.2">
      <c r="B44" s="83"/>
      <c r="D44" s="83"/>
      <c r="F44" s="83"/>
      <c r="H44" s="83"/>
    </row>
    <row r="45" spans="1:11" ht="15.75" x14ac:dyDescent="0.25">
      <c r="A45" s="164" t="s">
        <v>113</v>
      </c>
      <c r="B45" s="196" t="s">
        <v>1</v>
      </c>
      <c r="C45" s="200"/>
      <c r="D45" s="200"/>
      <c r="E45" s="197"/>
      <c r="F45" s="196" t="s">
        <v>14</v>
      </c>
      <c r="G45" s="200"/>
      <c r="H45" s="200"/>
      <c r="I45" s="197"/>
      <c r="J45" s="196" t="s">
        <v>15</v>
      </c>
      <c r="K45" s="197"/>
    </row>
    <row r="46" spans="1:11" x14ac:dyDescent="0.2">
      <c r="A46" s="22"/>
      <c r="B46" s="196">
        <f>VALUE(RIGHT($B$2, 4))</f>
        <v>2021</v>
      </c>
      <c r="C46" s="197"/>
      <c r="D46" s="196">
        <f>B46-1</f>
        <v>2020</v>
      </c>
      <c r="E46" s="204"/>
      <c r="F46" s="196">
        <f>B46</f>
        <v>2021</v>
      </c>
      <c r="G46" s="204"/>
      <c r="H46" s="196">
        <f>D46</f>
        <v>2020</v>
      </c>
      <c r="I46" s="204"/>
      <c r="J46" s="140" t="s">
        <v>4</v>
      </c>
      <c r="K46" s="141" t="s">
        <v>2</v>
      </c>
    </row>
    <row r="47" spans="1:11" x14ac:dyDescent="0.2">
      <c r="A47" s="163" t="s">
        <v>138</v>
      </c>
      <c r="B47" s="61" t="s">
        <v>12</v>
      </c>
      <c r="C47" s="62" t="s">
        <v>13</v>
      </c>
      <c r="D47" s="61" t="s">
        <v>12</v>
      </c>
      <c r="E47" s="63" t="s">
        <v>13</v>
      </c>
      <c r="F47" s="62" t="s">
        <v>12</v>
      </c>
      <c r="G47" s="62" t="s">
        <v>13</v>
      </c>
      <c r="H47" s="61" t="s">
        <v>12</v>
      </c>
      <c r="I47" s="63" t="s">
        <v>13</v>
      </c>
      <c r="J47" s="61"/>
      <c r="K47" s="63"/>
    </row>
    <row r="48" spans="1:11" x14ac:dyDescent="0.2">
      <c r="A48" s="7" t="s">
        <v>218</v>
      </c>
      <c r="B48" s="65">
        <v>7</v>
      </c>
      <c r="C48" s="34">
        <f>IF(B68=0, "-", B48/B68)</f>
        <v>2.7184466019417475E-3</v>
      </c>
      <c r="D48" s="65">
        <v>5</v>
      </c>
      <c r="E48" s="9">
        <f>IF(D68=0, "-", D48/D68)</f>
        <v>1.5943877551020409E-3</v>
      </c>
      <c r="F48" s="81">
        <v>30</v>
      </c>
      <c r="G48" s="34">
        <f>IF(F68=0, "-", F48/F68)</f>
        <v>2.2941041523285156E-3</v>
      </c>
      <c r="H48" s="65">
        <v>26</v>
      </c>
      <c r="I48" s="9">
        <f>IF(H68=0, "-", H48/H68)</f>
        <v>1.7471944089778914E-3</v>
      </c>
      <c r="J48" s="8">
        <f t="shared" ref="J48:J66" si="2">IF(D48=0, "-", IF((B48-D48)/D48&lt;10, (B48-D48)/D48, "&gt;999%"))</f>
        <v>0.4</v>
      </c>
      <c r="K48" s="9">
        <f t="shared" ref="K48:K66" si="3">IF(H48=0, "-", IF((F48-H48)/H48&lt;10, (F48-H48)/H48, "&gt;999%"))</f>
        <v>0.15384615384615385</v>
      </c>
    </row>
    <row r="49" spans="1:11" x14ac:dyDescent="0.2">
      <c r="A49" s="7" t="s">
        <v>219</v>
      </c>
      <c r="B49" s="65">
        <v>15</v>
      </c>
      <c r="C49" s="34">
        <f>IF(B68=0, "-", B49/B68)</f>
        <v>5.8252427184466021E-3</v>
      </c>
      <c r="D49" s="65">
        <v>72</v>
      </c>
      <c r="E49" s="9">
        <f>IF(D68=0, "-", D49/D68)</f>
        <v>2.2959183673469389E-2</v>
      </c>
      <c r="F49" s="81">
        <v>198</v>
      </c>
      <c r="G49" s="34">
        <f>IF(F68=0, "-", F49/F68)</f>
        <v>1.5141087405368204E-2</v>
      </c>
      <c r="H49" s="65">
        <v>530</v>
      </c>
      <c r="I49" s="9">
        <f>IF(H68=0, "-", H49/H68)</f>
        <v>3.5615886029164705E-2</v>
      </c>
      <c r="J49" s="8">
        <f t="shared" si="2"/>
        <v>-0.79166666666666663</v>
      </c>
      <c r="K49" s="9">
        <f t="shared" si="3"/>
        <v>-0.62641509433962261</v>
      </c>
    </row>
    <row r="50" spans="1:11" x14ac:dyDescent="0.2">
      <c r="A50" s="7" t="s">
        <v>220</v>
      </c>
      <c r="B50" s="65">
        <v>0</v>
      </c>
      <c r="C50" s="34">
        <f>IF(B68=0, "-", B50/B68)</f>
        <v>0</v>
      </c>
      <c r="D50" s="65">
        <v>56</v>
      </c>
      <c r="E50" s="9">
        <f>IF(D68=0, "-", D50/D68)</f>
        <v>1.7857142857142856E-2</v>
      </c>
      <c r="F50" s="81">
        <v>0</v>
      </c>
      <c r="G50" s="34">
        <f>IF(F68=0, "-", F50/F68)</f>
        <v>0</v>
      </c>
      <c r="H50" s="65">
        <v>470</v>
      </c>
      <c r="I50" s="9">
        <f>IF(H68=0, "-", H50/H68)</f>
        <v>3.158389893152342E-2</v>
      </c>
      <c r="J50" s="8">
        <f t="shared" si="2"/>
        <v>-1</v>
      </c>
      <c r="K50" s="9">
        <f t="shared" si="3"/>
        <v>-1</v>
      </c>
    </row>
    <row r="51" spans="1:11" x14ac:dyDescent="0.2">
      <c r="A51" s="7" t="s">
        <v>221</v>
      </c>
      <c r="B51" s="65">
        <v>20</v>
      </c>
      <c r="C51" s="34">
        <f>IF(B68=0, "-", B51/B68)</f>
        <v>7.7669902912621356E-3</v>
      </c>
      <c r="D51" s="65">
        <v>212</v>
      </c>
      <c r="E51" s="9">
        <f>IF(D68=0, "-", D51/D68)</f>
        <v>6.7602040816326536E-2</v>
      </c>
      <c r="F51" s="81">
        <v>544</v>
      </c>
      <c r="G51" s="34">
        <f>IF(F68=0, "-", F51/F68)</f>
        <v>4.1599755295557088E-2</v>
      </c>
      <c r="H51" s="65">
        <v>1333</v>
      </c>
      <c r="I51" s="9">
        <f>IF(H68=0, "-", H51/H68)</f>
        <v>8.9577313352597276E-2</v>
      </c>
      <c r="J51" s="8">
        <f t="shared" si="2"/>
        <v>-0.90566037735849059</v>
      </c>
      <c r="K51" s="9">
        <f t="shared" si="3"/>
        <v>-0.59189797449362336</v>
      </c>
    </row>
    <row r="52" spans="1:11" x14ac:dyDescent="0.2">
      <c r="A52" s="7" t="s">
        <v>222</v>
      </c>
      <c r="B52" s="65">
        <v>0</v>
      </c>
      <c r="C52" s="34">
        <f>IF(B68=0, "-", B52/B68)</f>
        <v>0</v>
      </c>
      <c r="D52" s="65">
        <v>62</v>
      </c>
      <c r="E52" s="9">
        <f>IF(D68=0, "-", D52/D68)</f>
        <v>1.9770408163265307E-2</v>
      </c>
      <c r="F52" s="81">
        <v>2</v>
      </c>
      <c r="G52" s="34">
        <f>IF(F68=0, "-", F52/F68)</f>
        <v>1.5294027682190105E-4</v>
      </c>
      <c r="H52" s="65">
        <v>248</v>
      </c>
      <c r="I52" s="9">
        <f>IF(H68=0, "-", H52/H68)</f>
        <v>1.6665546670250657E-2</v>
      </c>
      <c r="J52" s="8">
        <f t="shared" si="2"/>
        <v>-1</v>
      </c>
      <c r="K52" s="9">
        <f t="shared" si="3"/>
        <v>-0.99193548387096775</v>
      </c>
    </row>
    <row r="53" spans="1:11" x14ac:dyDescent="0.2">
      <c r="A53" s="7" t="s">
        <v>223</v>
      </c>
      <c r="B53" s="65">
        <v>616</v>
      </c>
      <c r="C53" s="34">
        <f>IF(B68=0, "-", B53/B68)</f>
        <v>0.2392233009708738</v>
      </c>
      <c r="D53" s="65">
        <v>514</v>
      </c>
      <c r="E53" s="9">
        <f>IF(D68=0, "-", D53/D68)</f>
        <v>0.1639030612244898</v>
      </c>
      <c r="F53" s="81">
        <v>3175</v>
      </c>
      <c r="G53" s="34">
        <f>IF(F68=0, "-", F53/F68)</f>
        <v>0.24279268945476792</v>
      </c>
      <c r="H53" s="65">
        <v>2499</v>
      </c>
      <c r="I53" s="9">
        <f>IF(H68=0, "-", H53/H68)</f>
        <v>0.16793226261675961</v>
      </c>
      <c r="J53" s="8">
        <f t="shared" si="2"/>
        <v>0.19844357976653695</v>
      </c>
      <c r="K53" s="9">
        <f t="shared" si="3"/>
        <v>0.27050820328131253</v>
      </c>
    </row>
    <row r="54" spans="1:11" x14ac:dyDescent="0.2">
      <c r="A54" s="7" t="s">
        <v>224</v>
      </c>
      <c r="B54" s="65">
        <v>17</v>
      </c>
      <c r="C54" s="34">
        <f>IF(B68=0, "-", B54/B68)</f>
        <v>6.6019417475728153E-3</v>
      </c>
      <c r="D54" s="65">
        <v>20</v>
      </c>
      <c r="E54" s="9">
        <f>IF(D68=0, "-", D54/D68)</f>
        <v>6.3775510204081634E-3</v>
      </c>
      <c r="F54" s="81">
        <v>64</v>
      </c>
      <c r="G54" s="34">
        <f>IF(F68=0, "-", F54/F68)</f>
        <v>4.8940888583008336E-3</v>
      </c>
      <c r="H54" s="65">
        <v>62</v>
      </c>
      <c r="I54" s="9">
        <f>IF(H68=0, "-", H54/H68)</f>
        <v>4.1663866675626642E-3</v>
      </c>
      <c r="J54" s="8">
        <f t="shared" si="2"/>
        <v>-0.15</v>
      </c>
      <c r="K54" s="9">
        <f t="shared" si="3"/>
        <v>3.2258064516129031E-2</v>
      </c>
    </row>
    <row r="55" spans="1:11" x14ac:dyDescent="0.2">
      <c r="A55" s="7" t="s">
        <v>225</v>
      </c>
      <c r="B55" s="65">
        <v>748</v>
      </c>
      <c r="C55" s="34">
        <f>IF(B68=0, "-", B55/B68)</f>
        <v>0.29048543689320389</v>
      </c>
      <c r="D55" s="65">
        <v>603</v>
      </c>
      <c r="E55" s="9">
        <f>IF(D68=0, "-", D55/D68)</f>
        <v>0.19228316326530612</v>
      </c>
      <c r="F55" s="81">
        <v>3146</v>
      </c>
      <c r="G55" s="34">
        <f>IF(F68=0, "-", F55/F68)</f>
        <v>0.24057505544085034</v>
      </c>
      <c r="H55" s="65">
        <v>2606</v>
      </c>
      <c r="I55" s="9">
        <f>IF(H68=0, "-", H55/H68)</f>
        <v>0.17512263960755325</v>
      </c>
      <c r="J55" s="8">
        <f t="shared" si="2"/>
        <v>0.24046434494195687</v>
      </c>
      <c r="K55" s="9">
        <f t="shared" si="3"/>
        <v>0.20721412125863392</v>
      </c>
    </row>
    <row r="56" spans="1:11" x14ac:dyDescent="0.2">
      <c r="A56" s="7" t="s">
        <v>226</v>
      </c>
      <c r="B56" s="65">
        <v>504</v>
      </c>
      <c r="C56" s="34">
        <f>IF(B68=0, "-", B56/B68)</f>
        <v>0.19572815533980584</v>
      </c>
      <c r="D56" s="65">
        <v>465</v>
      </c>
      <c r="E56" s="9">
        <f>IF(D68=0, "-", D56/D68)</f>
        <v>0.1482780612244898</v>
      </c>
      <c r="F56" s="81">
        <v>2068</v>
      </c>
      <c r="G56" s="34">
        <f>IF(F68=0, "-", F56/F68)</f>
        <v>0.15814024623384568</v>
      </c>
      <c r="H56" s="65">
        <v>1935</v>
      </c>
      <c r="I56" s="9">
        <f>IF(H68=0, "-", H56/H68)</f>
        <v>0.13003158389893152</v>
      </c>
      <c r="J56" s="8">
        <f t="shared" si="2"/>
        <v>8.387096774193549E-2</v>
      </c>
      <c r="K56" s="9">
        <f t="shared" si="3"/>
        <v>6.873385012919897E-2</v>
      </c>
    </row>
    <row r="57" spans="1:11" x14ac:dyDescent="0.2">
      <c r="A57" s="7" t="s">
        <v>227</v>
      </c>
      <c r="B57" s="65">
        <v>0</v>
      </c>
      <c r="C57" s="34">
        <f>IF(B68=0, "-", B57/B68)</f>
        <v>0</v>
      </c>
      <c r="D57" s="65">
        <v>7</v>
      </c>
      <c r="E57" s="9">
        <f>IF(D68=0, "-", D57/D68)</f>
        <v>2.232142857142857E-3</v>
      </c>
      <c r="F57" s="81">
        <v>8</v>
      </c>
      <c r="G57" s="34">
        <f>IF(F68=0, "-", F57/F68)</f>
        <v>6.117611072876042E-4</v>
      </c>
      <c r="H57" s="65">
        <v>24</v>
      </c>
      <c r="I57" s="9">
        <f>IF(H68=0, "-", H57/H68)</f>
        <v>1.6127948390565151E-3</v>
      </c>
      <c r="J57" s="8">
        <f t="shared" si="2"/>
        <v>-1</v>
      </c>
      <c r="K57" s="9">
        <f t="shared" si="3"/>
        <v>-0.66666666666666663</v>
      </c>
    </row>
    <row r="58" spans="1:11" x14ac:dyDescent="0.2">
      <c r="A58" s="7" t="s">
        <v>228</v>
      </c>
      <c r="B58" s="65">
        <v>5</v>
      </c>
      <c r="C58" s="34">
        <f>IF(B68=0, "-", B58/B68)</f>
        <v>1.9417475728155339E-3</v>
      </c>
      <c r="D58" s="65">
        <v>8</v>
      </c>
      <c r="E58" s="9">
        <f>IF(D68=0, "-", D58/D68)</f>
        <v>2.5510204081632651E-3</v>
      </c>
      <c r="F58" s="81">
        <v>18</v>
      </c>
      <c r="G58" s="34">
        <f>IF(F68=0, "-", F58/F68)</f>
        <v>1.3764624913971094E-3</v>
      </c>
      <c r="H58" s="65">
        <v>78</v>
      </c>
      <c r="I58" s="9">
        <f>IF(H68=0, "-", H58/H68)</f>
        <v>5.2415832269336734E-3</v>
      </c>
      <c r="J58" s="8">
        <f t="shared" si="2"/>
        <v>-0.375</v>
      </c>
      <c r="K58" s="9">
        <f t="shared" si="3"/>
        <v>-0.76923076923076927</v>
      </c>
    </row>
    <row r="59" spans="1:11" x14ac:dyDescent="0.2">
      <c r="A59" s="7" t="s">
        <v>229</v>
      </c>
      <c r="B59" s="65">
        <v>0</v>
      </c>
      <c r="C59" s="34">
        <f>IF(B68=0, "-", B59/B68)</f>
        <v>0</v>
      </c>
      <c r="D59" s="65">
        <v>0</v>
      </c>
      <c r="E59" s="9">
        <f>IF(D68=0, "-", D59/D68)</f>
        <v>0</v>
      </c>
      <c r="F59" s="81">
        <v>0</v>
      </c>
      <c r="G59" s="34">
        <f>IF(F68=0, "-", F59/F68)</f>
        <v>0</v>
      </c>
      <c r="H59" s="65">
        <v>27</v>
      </c>
      <c r="I59" s="9">
        <f>IF(H68=0, "-", H59/H68)</f>
        <v>1.8143941939385794E-3</v>
      </c>
      <c r="J59" s="8" t="str">
        <f t="shared" si="2"/>
        <v>-</v>
      </c>
      <c r="K59" s="9">
        <f t="shared" si="3"/>
        <v>-1</v>
      </c>
    </row>
    <row r="60" spans="1:11" x14ac:dyDescent="0.2">
      <c r="A60" s="7" t="s">
        <v>230</v>
      </c>
      <c r="B60" s="65">
        <v>28</v>
      </c>
      <c r="C60" s="34">
        <f>IF(B68=0, "-", B60/B68)</f>
        <v>1.087378640776699E-2</v>
      </c>
      <c r="D60" s="65">
        <v>0</v>
      </c>
      <c r="E60" s="9">
        <f>IF(D68=0, "-", D60/D68)</f>
        <v>0</v>
      </c>
      <c r="F60" s="81">
        <v>226</v>
      </c>
      <c r="G60" s="34">
        <f>IF(F68=0, "-", F60/F68)</f>
        <v>1.7282251280874818E-2</v>
      </c>
      <c r="H60" s="65">
        <v>0</v>
      </c>
      <c r="I60" s="9">
        <f>IF(H68=0, "-", H60/H68)</f>
        <v>0</v>
      </c>
      <c r="J60" s="8" t="str">
        <f t="shared" si="2"/>
        <v>-</v>
      </c>
      <c r="K60" s="9" t="str">
        <f t="shared" si="3"/>
        <v>-</v>
      </c>
    </row>
    <row r="61" spans="1:11" x14ac:dyDescent="0.2">
      <c r="A61" s="7" t="s">
        <v>231</v>
      </c>
      <c r="B61" s="65">
        <v>139</v>
      </c>
      <c r="C61" s="34">
        <f>IF(B68=0, "-", B61/B68)</f>
        <v>5.3980582524271847E-2</v>
      </c>
      <c r="D61" s="65">
        <v>86</v>
      </c>
      <c r="E61" s="9">
        <f>IF(D68=0, "-", D61/D68)</f>
        <v>2.7423469387755101E-2</v>
      </c>
      <c r="F61" s="81">
        <v>493</v>
      </c>
      <c r="G61" s="34">
        <f>IF(F68=0, "-", F61/F68)</f>
        <v>3.7699778236598605E-2</v>
      </c>
      <c r="H61" s="65">
        <v>270</v>
      </c>
      <c r="I61" s="9">
        <f>IF(H68=0, "-", H61/H68)</f>
        <v>1.8143941939385795E-2</v>
      </c>
      <c r="J61" s="8">
        <f t="shared" si="2"/>
        <v>0.61627906976744184</v>
      </c>
      <c r="K61" s="9">
        <f t="shared" si="3"/>
        <v>0.82592592592592595</v>
      </c>
    </row>
    <row r="62" spans="1:11" x14ac:dyDescent="0.2">
      <c r="A62" s="7" t="s">
        <v>232</v>
      </c>
      <c r="B62" s="65">
        <v>26</v>
      </c>
      <c r="C62" s="34">
        <f>IF(B68=0, "-", B62/B68)</f>
        <v>1.0097087378640776E-2</v>
      </c>
      <c r="D62" s="65">
        <v>16</v>
      </c>
      <c r="E62" s="9">
        <f>IF(D68=0, "-", D62/D68)</f>
        <v>5.1020408163265302E-3</v>
      </c>
      <c r="F62" s="81">
        <v>143</v>
      </c>
      <c r="G62" s="34">
        <f>IF(F68=0, "-", F62/F68)</f>
        <v>1.0935229792765925E-2</v>
      </c>
      <c r="H62" s="65">
        <v>101</v>
      </c>
      <c r="I62" s="9">
        <f>IF(H68=0, "-", H62/H68)</f>
        <v>6.7871782810295005E-3</v>
      </c>
      <c r="J62" s="8">
        <f t="shared" si="2"/>
        <v>0.625</v>
      </c>
      <c r="K62" s="9">
        <f t="shared" si="3"/>
        <v>0.41584158415841582</v>
      </c>
    </row>
    <row r="63" spans="1:11" x14ac:dyDescent="0.2">
      <c r="A63" s="7" t="s">
        <v>233</v>
      </c>
      <c r="B63" s="65">
        <v>392</v>
      </c>
      <c r="C63" s="34">
        <f>IF(B68=0, "-", B63/B68)</f>
        <v>0.15223300970873788</v>
      </c>
      <c r="D63" s="65">
        <v>604</v>
      </c>
      <c r="E63" s="9">
        <f>IF(D68=0, "-", D63/D68)</f>
        <v>0.19260204081632654</v>
      </c>
      <c r="F63" s="81">
        <v>2823</v>
      </c>
      <c r="G63" s="34">
        <f>IF(F68=0, "-", F63/F68)</f>
        <v>0.21587520073411332</v>
      </c>
      <c r="H63" s="65">
        <v>2927</v>
      </c>
      <c r="I63" s="9">
        <f>IF(H68=0, "-", H63/H68)</f>
        <v>0.19669377057993415</v>
      </c>
      <c r="J63" s="8">
        <f t="shared" si="2"/>
        <v>-0.35099337748344372</v>
      </c>
      <c r="K63" s="9">
        <f t="shared" si="3"/>
        <v>-3.5531260676460542E-2</v>
      </c>
    </row>
    <row r="64" spans="1:11" x14ac:dyDescent="0.2">
      <c r="A64" s="7" t="s">
        <v>234</v>
      </c>
      <c r="B64" s="65">
        <v>3</v>
      </c>
      <c r="C64" s="34">
        <f>IF(B68=0, "-", B64/B68)</f>
        <v>1.1650485436893205E-3</v>
      </c>
      <c r="D64" s="65">
        <v>3</v>
      </c>
      <c r="E64" s="9">
        <f>IF(D68=0, "-", D64/D68)</f>
        <v>9.5663265306122447E-4</v>
      </c>
      <c r="F64" s="81">
        <v>12</v>
      </c>
      <c r="G64" s="34">
        <f>IF(F68=0, "-", F64/F68)</f>
        <v>9.1764166093140625E-4</v>
      </c>
      <c r="H64" s="65">
        <v>16</v>
      </c>
      <c r="I64" s="9">
        <f>IF(H68=0, "-", H64/H68)</f>
        <v>1.0751965593710101E-3</v>
      </c>
      <c r="J64" s="8">
        <f t="shared" si="2"/>
        <v>0</v>
      </c>
      <c r="K64" s="9">
        <f t="shared" si="3"/>
        <v>-0.25</v>
      </c>
    </row>
    <row r="65" spans="1:11" x14ac:dyDescent="0.2">
      <c r="A65" s="7" t="s">
        <v>235</v>
      </c>
      <c r="B65" s="65">
        <v>3</v>
      </c>
      <c r="C65" s="34">
        <f>IF(B68=0, "-", B65/B68)</f>
        <v>1.1650485436893205E-3</v>
      </c>
      <c r="D65" s="65">
        <v>3</v>
      </c>
      <c r="E65" s="9">
        <f>IF(D68=0, "-", D65/D68)</f>
        <v>9.5663265306122447E-4</v>
      </c>
      <c r="F65" s="81">
        <v>15</v>
      </c>
      <c r="G65" s="34">
        <f>IF(F68=0, "-", F65/F68)</f>
        <v>1.1470520761642578E-3</v>
      </c>
      <c r="H65" s="65">
        <v>29</v>
      </c>
      <c r="I65" s="9">
        <f>IF(H68=0, "-", H65/H68)</f>
        <v>1.9487937638599556E-3</v>
      </c>
      <c r="J65" s="8">
        <f t="shared" si="2"/>
        <v>0</v>
      </c>
      <c r="K65" s="9">
        <f t="shared" si="3"/>
        <v>-0.48275862068965519</v>
      </c>
    </row>
    <row r="66" spans="1:11" x14ac:dyDescent="0.2">
      <c r="A66" s="7" t="s">
        <v>236</v>
      </c>
      <c r="B66" s="65">
        <v>52</v>
      </c>
      <c r="C66" s="34">
        <f>IF(B68=0, "-", B66/B68)</f>
        <v>2.0194174757281552E-2</v>
      </c>
      <c r="D66" s="65">
        <v>400</v>
      </c>
      <c r="E66" s="9">
        <f>IF(D68=0, "-", D66/D68)</f>
        <v>0.12755102040816327</v>
      </c>
      <c r="F66" s="81">
        <v>112</v>
      </c>
      <c r="G66" s="34">
        <f>IF(F68=0, "-", F66/F68)</f>
        <v>8.5646555020264595E-3</v>
      </c>
      <c r="H66" s="65">
        <v>1700</v>
      </c>
      <c r="I66" s="9">
        <f>IF(H68=0, "-", H66/H68)</f>
        <v>0.11423963443316981</v>
      </c>
      <c r="J66" s="8">
        <f t="shared" si="2"/>
        <v>-0.87</v>
      </c>
      <c r="K66" s="9">
        <f t="shared" si="3"/>
        <v>-0.9341176470588235</v>
      </c>
    </row>
    <row r="67" spans="1:11" x14ac:dyDescent="0.2">
      <c r="A67" s="2"/>
      <c r="B67" s="68"/>
      <c r="C67" s="33"/>
      <c r="D67" s="68"/>
      <c r="E67" s="6"/>
      <c r="F67" s="82"/>
      <c r="G67" s="33"/>
      <c r="H67" s="68"/>
      <c r="I67" s="6"/>
      <c r="J67" s="5"/>
      <c r="K67" s="6"/>
    </row>
    <row r="68" spans="1:11" s="43" customFormat="1" x14ac:dyDescent="0.2">
      <c r="A68" s="162" t="s">
        <v>614</v>
      </c>
      <c r="B68" s="71">
        <f>SUM(B48:B67)</f>
        <v>2575</v>
      </c>
      <c r="C68" s="40">
        <f>B68/29332</f>
        <v>8.7788081276421653E-2</v>
      </c>
      <c r="D68" s="71">
        <f>SUM(D48:D67)</f>
        <v>3136</v>
      </c>
      <c r="E68" s="41">
        <f>D68/29302</f>
        <v>0.10702341137123746</v>
      </c>
      <c r="F68" s="77">
        <f>SUM(F48:F67)</f>
        <v>13077</v>
      </c>
      <c r="G68" s="42">
        <f>F68/146231</f>
        <v>8.9427002482373785E-2</v>
      </c>
      <c r="H68" s="71">
        <f>SUM(H48:H67)</f>
        <v>14881</v>
      </c>
      <c r="I68" s="41">
        <f>H68/119606</f>
        <v>0.12441683527582229</v>
      </c>
      <c r="J68" s="37">
        <f>IF(D68=0, "-", IF((B68-D68)/D68&lt;10, (B68-D68)/D68, "&gt;999%"))</f>
        <v>-0.17889030612244897</v>
      </c>
      <c r="K68" s="38">
        <f>IF(H68=0, "-", IF((F68-H68)/H68&lt;10, (F68-H68)/H68, "&gt;999%"))</f>
        <v>-0.12122841206908137</v>
      </c>
    </row>
    <row r="69" spans="1:11" x14ac:dyDescent="0.2">
      <c r="B69" s="83"/>
      <c r="D69" s="83"/>
      <c r="F69" s="83"/>
      <c r="H69" s="83"/>
    </row>
    <row r="70" spans="1:11" x14ac:dyDescent="0.2">
      <c r="A70" s="163" t="s">
        <v>139</v>
      </c>
      <c r="B70" s="61" t="s">
        <v>12</v>
      </c>
      <c r="C70" s="62" t="s">
        <v>13</v>
      </c>
      <c r="D70" s="61" t="s">
        <v>12</v>
      </c>
      <c r="E70" s="63" t="s">
        <v>13</v>
      </c>
      <c r="F70" s="62" t="s">
        <v>12</v>
      </c>
      <c r="G70" s="62" t="s">
        <v>13</v>
      </c>
      <c r="H70" s="61" t="s">
        <v>12</v>
      </c>
      <c r="I70" s="63" t="s">
        <v>13</v>
      </c>
      <c r="J70" s="61"/>
      <c r="K70" s="63"/>
    </row>
    <row r="71" spans="1:11" x14ac:dyDescent="0.2">
      <c r="A71" s="7" t="s">
        <v>237</v>
      </c>
      <c r="B71" s="65">
        <v>0</v>
      </c>
      <c r="C71" s="34">
        <f>IF(B82=0, "-", B71/B82)</f>
        <v>0</v>
      </c>
      <c r="D71" s="65">
        <v>98</v>
      </c>
      <c r="E71" s="9">
        <f>IF(D82=0, "-", D71/D82)</f>
        <v>0.13136729222520108</v>
      </c>
      <c r="F71" s="81">
        <v>38</v>
      </c>
      <c r="G71" s="34">
        <f>IF(F82=0, "-", F71/F82)</f>
        <v>1.6911437472185136E-2</v>
      </c>
      <c r="H71" s="65">
        <v>252</v>
      </c>
      <c r="I71" s="9">
        <f>IF(H82=0, "-", H71/H82)</f>
        <v>0.10298324478953821</v>
      </c>
      <c r="J71" s="8">
        <f t="shared" ref="J71:J80" si="4">IF(D71=0, "-", IF((B71-D71)/D71&lt;10, (B71-D71)/D71, "&gt;999%"))</f>
        <v>-1</v>
      </c>
      <c r="K71" s="9">
        <f t="shared" ref="K71:K80" si="5">IF(H71=0, "-", IF((F71-H71)/H71&lt;10, (F71-H71)/H71, "&gt;999%"))</f>
        <v>-0.84920634920634919</v>
      </c>
    </row>
    <row r="72" spans="1:11" x14ac:dyDescent="0.2">
      <c r="A72" s="7" t="s">
        <v>238</v>
      </c>
      <c r="B72" s="65">
        <v>110</v>
      </c>
      <c r="C72" s="34">
        <f>IF(B82=0, "-", B72/B82)</f>
        <v>0.19469026548672566</v>
      </c>
      <c r="D72" s="65">
        <v>138</v>
      </c>
      <c r="E72" s="9">
        <f>IF(D82=0, "-", D72/D82)</f>
        <v>0.18498659517426275</v>
      </c>
      <c r="F72" s="81">
        <v>507</v>
      </c>
      <c r="G72" s="34">
        <f>IF(F82=0, "-", F72/F82)</f>
        <v>0.22563417890520696</v>
      </c>
      <c r="H72" s="65">
        <v>440</v>
      </c>
      <c r="I72" s="9">
        <f>IF(H82=0, "-", H72/H82)</f>
        <v>0.17981201471189212</v>
      </c>
      <c r="J72" s="8">
        <f t="shared" si="4"/>
        <v>-0.20289855072463769</v>
      </c>
      <c r="K72" s="9">
        <f t="shared" si="5"/>
        <v>0.15227272727272728</v>
      </c>
    </row>
    <row r="73" spans="1:11" x14ac:dyDescent="0.2">
      <c r="A73" s="7" t="s">
        <v>239</v>
      </c>
      <c r="B73" s="65">
        <v>0</v>
      </c>
      <c r="C73" s="34">
        <f>IF(B82=0, "-", B73/B82)</f>
        <v>0</v>
      </c>
      <c r="D73" s="65">
        <v>1</v>
      </c>
      <c r="E73" s="9">
        <f>IF(D82=0, "-", D73/D82)</f>
        <v>1.3404825737265416E-3</v>
      </c>
      <c r="F73" s="81">
        <v>0</v>
      </c>
      <c r="G73" s="34">
        <f>IF(F82=0, "-", F73/F82)</f>
        <v>0</v>
      </c>
      <c r="H73" s="65">
        <v>2</v>
      </c>
      <c r="I73" s="9">
        <f>IF(H82=0, "-", H73/H82)</f>
        <v>8.1732733959950961E-4</v>
      </c>
      <c r="J73" s="8">
        <f t="shared" si="4"/>
        <v>-1</v>
      </c>
      <c r="K73" s="9">
        <f t="shared" si="5"/>
        <v>-1</v>
      </c>
    </row>
    <row r="74" spans="1:11" x14ac:dyDescent="0.2">
      <c r="A74" s="7" t="s">
        <v>240</v>
      </c>
      <c r="B74" s="65">
        <v>102</v>
      </c>
      <c r="C74" s="34">
        <f>IF(B82=0, "-", B74/B82)</f>
        <v>0.18053097345132743</v>
      </c>
      <c r="D74" s="65">
        <v>88</v>
      </c>
      <c r="E74" s="9">
        <f>IF(D82=0, "-", D74/D82)</f>
        <v>0.11796246648793565</v>
      </c>
      <c r="F74" s="81">
        <v>382</v>
      </c>
      <c r="G74" s="34">
        <f>IF(F82=0, "-", F74/F82)</f>
        <v>0.17000445037828216</v>
      </c>
      <c r="H74" s="65">
        <v>272</v>
      </c>
      <c r="I74" s="9">
        <f>IF(H82=0, "-", H74/H82)</f>
        <v>0.11115651818553331</v>
      </c>
      <c r="J74" s="8">
        <f t="shared" si="4"/>
        <v>0.15909090909090909</v>
      </c>
      <c r="K74" s="9">
        <f t="shared" si="5"/>
        <v>0.40441176470588236</v>
      </c>
    </row>
    <row r="75" spans="1:11" x14ac:dyDescent="0.2">
      <c r="A75" s="7" t="s">
        <v>241</v>
      </c>
      <c r="B75" s="65">
        <v>1</v>
      </c>
      <c r="C75" s="34">
        <f>IF(B82=0, "-", B75/B82)</f>
        <v>1.7699115044247787E-3</v>
      </c>
      <c r="D75" s="65">
        <v>2</v>
      </c>
      <c r="E75" s="9">
        <f>IF(D82=0, "-", D75/D82)</f>
        <v>2.6809651474530832E-3</v>
      </c>
      <c r="F75" s="81">
        <v>10</v>
      </c>
      <c r="G75" s="34">
        <f>IF(F82=0, "-", F75/F82)</f>
        <v>4.450378282153983E-3</v>
      </c>
      <c r="H75" s="65">
        <v>9</v>
      </c>
      <c r="I75" s="9">
        <f>IF(H82=0, "-", H75/H82)</f>
        <v>3.6779730281977932E-3</v>
      </c>
      <c r="J75" s="8">
        <f t="shared" si="4"/>
        <v>-0.5</v>
      </c>
      <c r="K75" s="9">
        <f t="shared" si="5"/>
        <v>0.1111111111111111</v>
      </c>
    </row>
    <row r="76" spans="1:11" x14ac:dyDescent="0.2">
      <c r="A76" s="7" t="s">
        <v>242</v>
      </c>
      <c r="B76" s="65">
        <v>5</v>
      </c>
      <c r="C76" s="34">
        <f>IF(B82=0, "-", B76/B82)</f>
        <v>8.8495575221238937E-3</v>
      </c>
      <c r="D76" s="65">
        <v>3</v>
      </c>
      <c r="E76" s="9">
        <f>IF(D82=0, "-", D76/D82)</f>
        <v>4.0214477211796247E-3</v>
      </c>
      <c r="F76" s="81">
        <v>24</v>
      </c>
      <c r="G76" s="34">
        <f>IF(F82=0, "-", F76/F82)</f>
        <v>1.0680907877169559E-2</v>
      </c>
      <c r="H76" s="65">
        <v>16</v>
      </c>
      <c r="I76" s="9">
        <f>IF(H82=0, "-", H76/H82)</f>
        <v>6.5386187167960769E-3</v>
      </c>
      <c r="J76" s="8">
        <f t="shared" si="4"/>
        <v>0.66666666666666663</v>
      </c>
      <c r="K76" s="9">
        <f t="shared" si="5"/>
        <v>0.5</v>
      </c>
    </row>
    <row r="77" spans="1:11" x14ac:dyDescent="0.2">
      <c r="A77" s="7" t="s">
        <v>243</v>
      </c>
      <c r="B77" s="65">
        <v>283</v>
      </c>
      <c r="C77" s="34">
        <f>IF(B82=0, "-", B77/B82)</f>
        <v>0.50088495575221237</v>
      </c>
      <c r="D77" s="65">
        <v>353</v>
      </c>
      <c r="E77" s="9">
        <f>IF(D82=0, "-", D77/D82)</f>
        <v>0.47319034852546915</v>
      </c>
      <c r="F77" s="81">
        <v>1025</v>
      </c>
      <c r="G77" s="34">
        <f>IF(F82=0, "-", F77/F82)</f>
        <v>0.45616377392078328</v>
      </c>
      <c r="H77" s="65">
        <v>1248</v>
      </c>
      <c r="I77" s="9">
        <f>IF(H82=0, "-", H77/H82)</f>
        <v>0.51001225991009402</v>
      </c>
      <c r="J77" s="8">
        <f t="shared" si="4"/>
        <v>-0.19830028328611898</v>
      </c>
      <c r="K77" s="9">
        <f t="shared" si="5"/>
        <v>-0.17868589743589744</v>
      </c>
    </row>
    <row r="78" spans="1:11" x14ac:dyDescent="0.2">
      <c r="A78" s="7" t="s">
        <v>244</v>
      </c>
      <c r="B78" s="65">
        <v>32</v>
      </c>
      <c r="C78" s="34">
        <f>IF(B82=0, "-", B78/B82)</f>
        <v>5.663716814159292E-2</v>
      </c>
      <c r="D78" s="65">
        <v>36</v>
      </c>
      <c r="E78" s="9">
        <f>IF(D82=0, "-", D78/D82)</f>
        <v>4.8257372654155493E-2</v>
      </c>
      <c r="F78" s="81">
        <v>101</v>
      </c>
      <c r="G78" s="34">
        <f>IF(F82=0, "-", F78/F82)</f>
        <v>4.4948820649755229E-2</v>
      </c>
      <c r="H78" s="65">
        <v>109</v>
      </c>
      <c r="I78" s="9">
        <f>IF(H82=0, "-", H78/H82)</f>
        <v>4.4544340008173276E-2</v>
      </c>
      <c r="J78" s="8">
        <f t="shared" si="4"/>
        <v>-0.1111111111111111</v>
      </c>
      <c r="K78" s="9">
        <f t="shared" si="5"/>
        <v>-7.3394495412844041E-2</v>
      </c>
    </row>
    <row r="79" spans="1:11" x14ac:dyDescent="0.2">
      <c r="A79" s="7" t="s">
        <v>245</v>
      </c>
      <c r="B79" s="65">
        <v>15</v>
      </c>
      <c r="C79" s="34">
        <f>IF(B82=0, "-", B79/B82)</f>
        <v>2.6548672566371681E-2</v>
      </c>
      <c r="D79" s="65">
        <v>18</v>
      </c>
      <c r="E79" s="9">
        <f>IF(D82=0, "-", D79/D82)</f>
        <v>2.4128686327077747E-2</v>
      </c>
      <c r="F79" s="81">
        <v>51</v>
      </c>
      <c r="G79" s="34">
        <f>IF(F82=0, "-", F79/F82)</f>
        <v>2.2696929238985315E-2</v>
      </c>
      <c r="H79" s="65">
        <v>56</v>
      </c>
      <c r="I79" s="9">
        <f>IF(H82=0, "-", H79/H82)</f>
        <v>2.2885165508786269E-2</v>
      </c>
      <c r="J79" s="8">
        <f t="shared" si="4"/>
        <v>-0.16666666666666666</v>
      </c>
      <c r="K79" s="9">
        <f t="shared" si="5"/>
        <v>-8.9285714285714288E-2</v>
      </c>
    </row>
    <row r="80" spans="1:11" x14ac:dyDescent="0.2">
      <c r="A80" s="7" t="s">
        <v>246</v>
      </c>
      <c r="B80" s="65">
        <v>17</v>
      </c>
      <c r="C80" s="34">
        <f>IF(B82=0, "-", B80/B82)</f>
        <v>3.0088495575221239E-2</v>
      </c>
      <c r="D80" s="65">
        <v>9</v>
      </c>
      <c r="E80" s="9">
        <f>IF(D82=0, "-", D80/D82)</f>
        <v>1.2064343163538873E-2</v>
      </c>
      <c r="F80" s="81">
        <v>109</v>
      </c>
      <c r="G80" s="34">
        <f>IF(F82=0, "-", F80/F82)</f>
        <v>4.8509123275478419E-2</v>
      </c>
      <c r="H80" s="65">
        <v>43</v>
      </c>
      <c r="I80" s="9">
        <f>IF(H82=0, "-", H80/H82)</f>
        <v>1.7572537801389457E-2</v>
      </c>
      <c r="J80" s="8">
        <f t="shared" si="4"/>
        <v>0.88888888888888884</v>
      </c>
      <c r="K80" s="9">
        <f t="shared" si="5"/>
        <v>1.5348837209302326</v>
      </c>
    </row>
    <row r="81" spans="1:11" x14ac:dyDescent="0.2">
      <c r="A81" s="2"/>
      <c r="B81" s="68"/>
      <c r="C81" s="33"/>
      <c r="D81" s="68"/>
      <c r="E81" s="6"/>
      <c r="F81" s="82"/>
      <c r="G81" s="33"/>
      <c r="H81" s="68"/>
      <c r="I81" s="6"/>
      <c r="J81" s="5"/>
      <c r="K81" s="6"/>
    </row>
    <row r="82" spans="1:11" s="43" customFormat="1" x14ac:dyDescent="0.2">
      <c r="A82" s="162" t="s">
        <v>613</v>
      </c>
      <c r="B82" s="71">
        <f>SUM(B71:B81)</f>
        <v>565</v>
      </c>
      <c r="C82" s="40">
        <f>B82/29332</f>
        <v>1.9262239192690576E-2</v>
      </c>
      <c r="D82" s="71">
        <f>SUM(D71:D81)</f>
        <v>746</v>
      </c>
      <c r="E82" s="41">
        <f>D82/29302</f>
        <v>2.5459013036652788E-2</v>
      </c>
      <c r="F82" s="77">
        <f>SUM(F71:F81)</f>
        <v>2247</v>
      </c>
      <c r="G82" s="42">
        <f>F82/146231</f>
        <v>1.5366098843610452E-2</v>
      </c>
      <c r="H82" s="71">
        <f>SUM(H71:H81)</f>
        <v>2447</v>
      </c>
      <c r="I82" s="41">
        <f>H82/119606</f>
        <v>2.0458839857532232E-2</v>
      </c>
      <c r="J82" s="37">
        <f>IF(D82=0, "-", IF((B82-D82)/D82&lt;10, (B82-D82)/D82, "&gt;999%"))</f>
        <v>-0.24262734584450402</v>
      </c>
      <c r="K82" s="38">
        <f>IF(H82=0, "-", IF((F82-H82)/H82&lt;10, (F82-H82)/H82, "&gt;999%"))</f>
        <v>-8.1732733959950954E-2</v>
      </c>
    </row>
    <row r="83" spans="1:11" x14ac:dyDescent="0.2">
      <c r="B83" s="83"/>
      <c r="D83" s="83"/>
      <c r="F83" s="83"/>
      <c r="H83" s="83"/>
    </row>
    <row r="84" spans="1:11" s="43" customFormat="1" x14ac:dyDescent="0.2">
      <c r="A84" s="162" t="s">
        <v>612</v>
      </c>
      <c r="B84" s="71">
        <v>3140</v>
      </c>
      <c r="C84" s="40">
        <f>B84/29332</f>
        <v>0.10705032046911223</v>
      </c>
      <c r="D84" s="71">
        <v>3882</v>
      </c>
      <c r="E84" s="41">
        <f>D84/29302</f>
        <v>0.13248242440789024</v>
      </c>
      <c r="F84" s="77">
        <v>15324</v>
      </c>
      <c r="G84" s="42">
        <f>F84/146231</f>
        <v>0.10479310132598423</v>
      </c>
      <c r="H84" s="71">
        <v>17328</v>
      </c>
      <c r="I84" s="41">
        <f>H84/119606</f>
        <v>0.1448756751333545</v>
      </c>
      <c r="J84" s="37">
        <f>IF(D84=0, "-", IF((B84-D84)/D84&lt;10, (B84-D84)/D84, "&gt;999%"))</f>
        <v>-0.19113858835651726</v>
      </c>
      <c r="K84" s="38">
        <f>IF(H84=0, "-", IF((F84-H84)/H84&lt;10, (F84-H84)/H84, "&gt;999%"))</f>
        <v>-0.11565096952908588</v>
      </c>
    </row>
    <row r="85" spans="1:11" x14ac:dyDescent="0.2">
      <c r="B85" s="83"/>
      <c r="D85" s="83"/>
      <c r="F85" s="83"/>
      <c r="H85" s="83"/>
    </row>
    <row r="86" spans="1:11" ht="15.75" x14ac:dyDescent="0.25">
      <c r="A86" s="164" t="s">
        <v>114</v>
      </c>
      <c r="B86" s="196" t="s">
        <v>1</v>
      </c>
      <c r="C86" s="200"/>
      <c r="D86" s="200"/>
      <c r="E86" s="197"/>
      <c r="F86" s="196" t="s">
        <v>14</v>
      </c>
      <c r="G86" s="200"/>
      <c r="H86" s="200"/>
      <c r="I86" s="197"/>
      <c r="J86" s="196" t="s">
        <v>15</v>
      </c>
      <c r="K86" s="197"/>
    </row>
    <row r="87" spans="1:11" x14ac:dyDescent="0.2">
      <c r="A87" s="22"/>
      <c r="B87" s="196">
        <f>VALUE(RIGHT($B$2, 4))</f>
        <v>2021</v>
      </c>
      <c r="C87" s="197"/>
      <c r="D87" s="196">
        <f>B87-1</f>
        <v>2020</v>
      </c>
      <c r="E87" s="204"/>
      <c r="F87" s="196">
        <f>B87</f>
        <v>2021</v>
      </c>
      <c r="G87" s="204"/>
      <c r="H87" s="196">
        <f>D87</f>
        <v>2020</v>
      </c>
      <c r="I87" s="204"/>
      <c r="J87" s="140" t="s">
        <v>4</v>
      </c>
      <c r="K87" s="141" t="s">
        <v>2</v>
      </c>
    </row>
    <row r="88" spans="1:11" x14ac:dyDescent="0.2">
      <c r="A88" s="163" t="s">
        <v>140</v>
      </c>
      <c r="B88" s="61" t="s">
        <v>12</v>
      </c>
      <c r="C88" s="62" t="s">
        <v>13</v>
      </c>
      <c r="D88" s="61" t="s">
        <v>12</v>
      </c>
      <c r="E88" s="63" t="s">
        <v>13</v>
      </c>
      <c r="F88" s="62" t="s">
        <v>12</v>
      </c>
      <c r="G88" s="62" t="s">
        <v>13</v>
      </c>
      <c r="H88" s="61" t="s">
        <v>12</v>
      </c>
      <c r="I88" s="63" t="s">
        <v>13</v>
      </c>
      <c r="J88" s="61"/>
      <c r="K88" s="63"/>
    </row>
    <row r="89" spans="1:11" x14ac:dyDescent="0.2">
      <c r="A89" s="7" t="s">
        <v>247</v>
      </c>
      <c r="B89" s="65">
        <v>0</v>
      </c>
      <c r="C89" s="34">
        <f>IF(B101=0, "-", B89/B101)</f>
        <v>0</v>
      </c>
      <c r="D89" s="65">
        <v>2</v>
      </c>
      <c r="E89" s="9">
        <f>IF(D101=0, "-", D89/D101)</f>
        <v>4.2918454935622317E-3</v>
      </c>
      <c r="F89" s="81">
        <v>1</v>
      </c>
      <c r="G89" s="34">
        <f>IF(F101=0, "-", F89/F101)</f>
        <v>4.4267374944665782E-4</v>
      </c>
      <c r="H89" s="65">
        <v>26</v>
      </c>
      <c r="I89" s="9">
        <f>IF(H101=0, "-", H89/H101)</f>
        <v>1.019607843137255E-2</v>
      </c>
      <c r="J89" s="8">
        <f t="shared" ref="J89:J99" si="6">IF(D89=0, "-", IF((B89-D89)/D89&lt;10, (B89-D89)/D89, "&gt;999%"))</f>
        <v>-1</v>
      </c>
      <c r="K89" s="9">
        <f t="shared" ref="K89:K99" si="7">IF(H89=0, "-", IF((F89-H89)/H89&lt;10, (F89-H89)/H89, "&gt;999%"))</f>
        <v>-0.96153846153846156</v>
      </c>
    </row>
    <row r="90" spans="1:11" x14ac:dyDescent="0.2">
      <c r="A90" s="7" t="s">
        <v>248</v>
      </c>
      <c r="B90" s="65">
        <v>5</v>
      </c>
      <c r="C90" s="34">
        <f>IF(B101=0, "-", B90/B101)</f>
        <v>1.2755102040816327E-2</v>
      </c>
      <c r="D90" s="65">
        <v>3</v>
      </c>
      <c r="E90" s="9">
        <f>IF(D101=0, "-", D90/D101)</f>
        <v>6.4377682403433476E-3</v>
      </c>
      <c r="F90" s="81">
        <v>15</v>
      </c>
      <c r="G90" s="34">
        <f>IF(F101=0, "-", F90/F101)</f>
        <v>6.6401062416998674E-3</v>
      </c>
      <c r="H90" s="65">
        <v>20</v>
      </c>
      <c r="I90" s="9">
        <f>IF(H101=0, "-", H90/H101)</f>
        <v>7.8431372549019607E-3</v>
      </c>
      <c r="J90" s="8">
        <f t="shared" si="6"/>
        <v>0.66666666666666663</v>
      </c>
      <c r="K90" s="9">
        <f t="shared" si="7"/>
        <v>-0.25</v>
      </c>
    </row>
    <row r="91" spans="1:11" x14ac:dyDescent="0.2">
      <c r="A91" s="7" t="s">
        <v>249</v>
      </c>
      <c r="B91" s="65">
        <v>14</v>
      </c>
      <c r="C91" s="34">
        <f>IF(B101=0, "-", B91/B101)</f>
        <v>3.5714285714285712E-2</v>
      </c>
      <c r="D91" s="65">
        <v>0</v>
      </c>
      <c r="E91" s="9">
        <f>IF(D101=0, "-", D91/D101)</f>
        <v>0</v>
      </c>
      <c r="F91" s="81">
        <v>14</v>
      </c>
      <c r="G91" s="34">
        <f>IF(F101=0, "-", F91/F101)</f>
        <v>6.1974324922532097E-3</v>
      </c>
      <c r="H91" s="65">
        <v>1</v>
      </c>
      <c r="I91" s="9">
        <f>IF(H101=0, "-", H91/H101)</f>
        <v>3.9215686274509802E-4</v>
      </c>
      <c r="J91" s="8" t="str">
        <f t="shared" si="6"/>
        <v>-</v>
      </c>
      <c r="K91" s="9" t="str">
        <f t="shared" si="7"/>
        <v>&gt;999%</v>
      </c>
    </row>
    <row r="92" spans="1:11" x14ac:dyDescent="0.2">
      <c r="A92" s="7" t="s">
        <v>250</v>
      </c>
      <c r="B92" s="65">
        <v>0</v>
      </c>
      <c r="C92" s="34">
        <f>IF(B101=0, "-", B92/B101)</f>
        <v>0</v>
      </c>
      <c r="D92" s="65">
        <v>1</v>
      </c>
      <c r="E92" s="9">
        <f>IF(D101=0, "-", D92/D101)</f>
        <v>2.1459227467811159E-3</v>
      </c>
      <c r="F92" s="81">
        <v>0</v>
      </c>
      <c r="G92" s="34">
        <f>IF(F101=0, "-", F92/F101)</f>
        <v>0</v>
      </c>
      <c r="H92" s="65">
        <v>20</v>
      </c>
      <c r="I92" s="9">
        <f>IF(H101=0, "-", H92/H101)</f>
        <v>7.8431372549019607E-3</v>
      </c>
      <c r="J92" s="8">
        <f t="shared" si="6"/>
        <v>-1</v>
      </c>
      <c r="K92" s="9">
        <f t="shared" si="7"/>
        <v>-1</v>
      </c>
    </row>
    <row r="93" spans="1:11" x14ac:dyDescent="0.2">
      <c r="A93" s="7" t="s">
        <v>251</v>
      </c>
      <c r="B93" s="65">
        <v>29</v>
      </c>
      <c r="C93" s="34">
        <f>IF(B101=0, "-", B93/B101)</f>
        <v>7.3979591836734693E-2</v>
      </c>
      <c r="D93" s="65">
        <v>56</v>
      </c>
      <c r="E93" s="9">
        <f>IF(D101=0, "-", D93/D101)</f>
        <v>0.12017167381974249</v>
      </c>
      <c r="F93" s="81">
        <v>235</v>
      </c>
      <c r="G93" s="34">
        <f>IF(F101=0, "-", F93/F101)</f>
        <v>0.10402833111996458</v>
      </c>
      <c r="H93" s="65">
        <v>210</v>
      </c>
      <c r="I93" s="9">
        <f>IF(H101=0, "-", H93/H101)</f>
        <v>8.2352941176470587E-2</v>
      </c>
      <c r="J93" s="8">
        <f t="shared" si="6"/>
        <v>-0.48214285714285715</v>
      </c>
      <c r="K93" s="9">
        <f t="shared" si="7"/>
        <v>0.11904761904761904</v>
      </c>
    </row>
    <row r="94" spans="1:11" x14ac:dyDescent="0.2">
      <c r="A94" s="7" t="s">
        <v>252</v>
      </c>
      <c r="B94" s="65">
        <v>1</v>
      </c>
      <c r="C94" s="34">
        <f>IF(B101=0, "-", B94/B101)</f>
        <v>2.5510204081632651E-3</v>
      </c>
      <c r="D94" s="65">
        <v>5</v>
      </c>
      <c r="E94" s="9">
        <f>IF(D101=0, "-", D94/D101)</f>
        <v>1.0729613733905579E-2</v>
      </c>
      <c r="F94" s="81">
        <v>13</v>
      </c>
      <c r="G94" s="34">
        <f>IF(F101=0, "-", F94/F101)</f>
        <v>5.754758742806552E-3</v>
      </c>
      <c r="H94" s="65">
        <v>35</v>
      </c>
      <c r="I94" s="9">
        <f>IF(H101=0, "-", H94/H101)</f>
        <v>1.3725490196078431E-2</v>
      </c>
      <c r="J94" s="8">
        <f t="shared" si="6"/>
        <v>-0.8</v>
      </c>
      <c r="K94" s="9">
        <f t="shared" si="7"/>
        <v>-0.62857142857142856</v>
      </c>
    </row>
    <row r="95" spans="1:11" x14ac:dyDescent="0.2">
      <c r="A95" s="7" t="s">
        <v>253</v>
      </c>
      <c r="B95" s="65">
        <v>30</v>
      </c>
      <c r="C95" s="34">
        <f>IF(B101=0, "-", B95/B101)</f>
        <v>7.6530612244897961E-2</v>
      </c>
      <c r="D95" s="65">
        <v>64</v>
      </c>
      <c r="E95" s="9">
        <f>IF(D101=0, "-", D95/D101)</f>
        <v>0.13733905579399142</v>
      </c>
      <c r="F95" s="81">
        <v>236</v>
      </c>
      <c r="G95" s="34">
        <f>IF(F101=0, "-", F95/F101)</f>
        <v>0.10447100486941124</v>
      </c>
      <c r="H95" s="65">
        <v>254</v>
      </c>
      <c r="I95" s="9">
        <f>IF(H101=0, "-", H95/H101)</f>
        <v>9.9607843137254903E-2</v>
      </c>
      <c r="J95" s="8">
        <f t="shared" si="6"/>
        <v>-0.53125</v>
      </c>
      <c r="K95" s="9">
        <f t="shared" si="7"/>
        <v>-7.0866141732283464E-2</v>
      </c>
    </row>
    <row r="96" spans="1:11" x14ac:dyDescent="0.2">
      <c r="A96" s="7" t="s">
        <v>254</v>
      </c>
      <c r="B96" s="65">
        <v>0</v>
      </c>
      <c r="C96" s="34">
        <f>IF(B101=0, "-", B96/B101)</f>
        <v>0</v>
      </c>
      <c r="D96" s="65">
        <v>4</v>
      </c>
      <c r="E96" s="9">
        <f>IF(D101=0, "-", D96/D101)</f>
        <v>8.5836909871244635E-3</v>
      </c>
      <c r="F96" s="81">
        <v>0</v>
      </c>
      <c r="G96" s="34">
        <f>IF(F101=0, "-", F96/F101)</f>
        <v>0</v>
      </c>
      <c r="H96" s="65">
        <v>36</v>
      </c>
      <c r="I96" s="9">
        <f>IF(H101=0, "-", H96/H101)</f>
        <v>1.411764705882353E-2</v>
      </c>
      <c r="J96" s="8">
        <f t="shared" si="6"/>
        <v>-1</v>
      </c>
      <c r="K96" s="9">
        <f t="shared" si="7"/>
        <v>-1</v>
      </c>
    </row>
    <row r="97" spans="1:11" x14ac:dyDescent="0.2">
      <c r="A97" s="7" t="s">
        <v>255</v>
      </c>
      <c r="B97" s="65">
        <v>1</v>
      </c>
      <c r="C97" s="34">
        <f>IF(B101=0, "-", B97/B101)</f>
        <v>2.5510204081632651E-3</v>
      </c>
      <c r="D97" s="65">
        <v>27</v>
      </c>
      <c r="E97" s="9">
        <f>IF(D101=0, "-", D97/D101)</f>
        <v>5.7939914163090127E-2</v>
      </c>
      <c r="F97" s="81">
        <v>38</v>
      </c>
      <c r="G97" s="34">
        <f>IF(F101=0, "-", F97/F101)</f>
        <v>1.6821602478972998E-2</v>
      </c>
      <c r="H97" s="65">
        <v>72</v>
      </c>
      <c r="I97" s="9">
        <f>IF(H101=0, "-", H97/H101)</f>
        <v>2.823529411764706E-2</v>
      </c>
      <c r="J97" s="8">
        <f t="shared" si="6"/>
        <v>-0.96296296296296291</v>
      </c>
      <c r="K97" s="9">
        <f t="shared" si="7"/>
        <v>-0.47222222222222221</v>
      </c>
    </row>
    <row r="98" spans="1:11" x14ac:dyDescent="0.2">
      <c r="A98" s="7" t="s">
        <v>256</v>
      </c>
      <c r="B98" s="65">
        <v>272</v>
      </c>
      <c r="C98" s="34">
        <f>IF(B101=0, "-", B98/B101)</f>
        <v>0.69387755102040816</v>
      </c>
      <c r="D98" s="65">
        <v>267</v>
      </c>
      <c r="E98" s="9">
        <f>IF(D101=0, "-", D98/D101)</f>
        <v>0.57296137339055797</v>
      </c>
      <c r="F98" s="81">
        <v>1603</v>
      </c>
      <c r="G98" s="34">
        <f>IF(F101=0, "-", F98/F101)</f>
        <v>0.70960602036299247</v>
      </c>
      <c r="H98" s="65">
        <v>1682</v>
      </c>
      <c r="I98" s="9">
        <f>IF(H101=0, "-", H98/H101)</f>
        <v>0.65960784313725496</v>
      </c>
      <c r="J98" s="8">
        <f t="shared" si="6"/>
        <v>1.8726591760299626E-2</v>
      </c>
      <c r="K98" s="9">
        <f t="shared" si="7"/>
        <v>-4.6967895362663499E-2</v>
      </c>
    </row>
    <row r="99" spans="1:11" x14ac:dyDescent="0.2">
      <c r="A99" s="7" t="s">
        <v>257</v>
      </c>
      <c r="B99" s="65">
        <v>40</v>
      </c>
      <c r="C99" s="34">
        <f>IF(B101=0, "-", B99/B101)</f>
        <v>0.10204081632653061</v>
      </c>
      <c r="D99" s="65">
        <v>37</v>
      </c>
      <c r="E99" s="9">
        <f>IF(D101=0, "-", D99/D101)</f>
        <v>7.9399141630901282E-2</v>
      </c>
      <c r="F99" s="81">
        <v>104</v>
      </c>
      <c r="G99" s="34">
        <f>IF(F101=0, "-", F99/F101)</f>
        <v>4.6038069942452416E-2</v>
      </c>
      <c r="H99" s="65">
        <v>194</v>
      </c>
      <c r="I99" s="9">
        <f>IF(H101=0, "-", H99/H101)</f>
        <v>7.6078431372549021E-2</v>
      </c>
      <c r="J99" s="8">
        <f t="shared" si="6"/>
        <v>8.1081081081081086E-2</v>
      </c>
      <c r="K99" s="9">
        <f t="shared" si="7"/>
        <v>-0.46391752577319589</v>
      </c>
    </row>
    <row r="100" spans="1:11" x14ac:dyDescent="0.2">
      <c r="A100" s="2"/>
      <c r="B100" s="68"/>
      <c r="C100" s="33"/>
      <c r="D100" s="68"/>
      <c r="E100" s="6"/>
      <c r="F100" s="82"/>
      <c r="G100" s="33"/>
      <c r="H100" s="68"/>
      <c r="I100" s="6"/>
      <c r="J100" s="5"/>
      <c r="K100" s="6"/>
    </row>
    <row r="101" spans="1:11" s="43" customFormat="1" x14ac:dyDescent="0.2">
      <c r="A101" s="162" t="s">
        <v>611</v>
      </c>
      <c r="B101" s="71">
        <f>SUM(B89:B100)</f>
        <v>392</v>
      </c>
      <c r="C101" s="40">
        <f>B101/29332</f>
        <v>1.3364243829264967E-2</v>
      </c>
      <c r="D101" s="71">
        <f>SUM(D89:D100)</f>
        <v>466</v>
      </c>
      <c r="E101" s="41">
        <f>D101/29302</f>
        <v>1.5903351307078015E-2</v>
      </c>
      <c r="F101" s="77">
        <f>SUM(F89:F100)</f>
        <v>2259</v>
      </c>
      <c r="G101" s="42">
        <f>F101/146231</f>
        <v>1.5448160786700494E-2</v>
      </c>
      <c r="H101" s="71">
        <f>SUM(H89:H100)</f>
        <v>2550</v>
      </c>
      <c r="I101" s="41">
        <f>H101/119606</f>
        <v>2.1320000668862766E-2</v>
      </c>
      <c r="J101" s="37">
        <f>IF(D101=0, "-", IF((B101-D101)/D101&lt;10, (B101-D101)/D101, "&gt;999%"))</f>
        <v>-0.15879828326180256</v>
      </c>
      <c r="K101" s="38">
        <f>IF(H101=0, "-", IF((F101-H101)/H101&lt;10, (F101-H101)/H101, "&gt;999%"))</f>
        <v>-0.11411764705882353</v>
      </c>
    </row>
    <row r="102" spans="1:11" x14ac:dyDescent="0.2">
      <c r="B102" s="83"/>
      <c r="D102" s="83"/>
      <c r="F102" s="83"/>
      <c r="H102" s="83"/>
    </row>
    <row r="103" spans="1:11" x14ac:dyDescent="0.2">
      <c r="A103" s="163" t="s">
        <v>141</v>
      </c>
      <c r="B103" s="61" t="s">
        <v>12</v>
      </c>
      <c r="C103" s="62" t="s">
        <v>13</v>
      </c>
      <c r="D103" s="61" t="s">
        <v>12</v>
      </c>
      <c r="E103" s="63" t="s">
        <v>13</v>
      </c>
      <c r="F103" s="62" t="s">
        <v>12</v>
      </c>
      <c r="G103" s="62" t="s">
        <v>13</v>
      </c>
      <c r="H103" s="61" t="s">
        <v>12</v>
      </c>
      <c r="I103" s="63" t="s">
        <v>13</v>
      </c>
      <c r="J103" s="61"/>
      <c r="K103" s="63"/>
    </row>
    <row r="104" spans="1:11" x14ac:dyDescent="0.2">
      <c r="A104" s="7" t="s">
        <v>258</v>
      </c>
      <c r="B104" s="65">
        <v>17</v>
      </c>
      <c r="C104" s="34">
        <f>IF(B121=0, "-", B104/B121)</f>
        <v>2.7243589743589744E-2</v>
      </c>
      <c r="D104" s="65">
        <v>8</v>
      </c>
      <c r="E104" s="9">
        <f>IF(D121=0, "-", D104/D121)</f>
        <v>1.1869436201780416E-2</v>
      </c>
      <c r="F104" s="81">
        <v>93</v>
      </c>
      <c r="G104" s="34">
        <f>IF(F121=0, "-", F104/F121)</f>
        <v>3.5921205098493628E-2</v>
      </c>
      <c r="H104" s="65">
        <v>61</v>
      </c>
      <c r="I104" s="9">
        <f>IF(H121=0, "-", H104/H121)</f>
        <v>2.6556377884196777E-2</v>
      </c>
      <c r="J104" s="8">
        <f t="shared" ref="J104:J119" si="8">IF(D104=0, "-", IF((B104-D104)/D104&lt;10, (B104-D104)/D104, "&gt;999%"))</f>
        <v>1.125</v>
      </c>
      <c r="K104" s="9">
        <f t="shared" ref="K104:K119" si="9">IF(H104=0, "-", IF((F104-H104)/H104&lt;10, (F104-H104)/H104, "&gt;999%"))</f>
        <v>0.52459016393442626</v>
      </c>
    </row>
    <row r="105" spans="1:11" x14ac:dyDescent="0.2">
      <c r="A105" s="7" t="s">
        <v>259</v>
      </c>
      <c r="B105" s="65">
        <v>20</v>
      </c>
      <c r="C105" s="34">
        <f>IF(B121=0, "-", B105/B121)</f>
        <v>3.2051282051282048E-2</v>
      </c>
      <c r="D105" s="65">
        <v>43</v>
      </c>
      <c r="E105" s="9">
        <f>IF(D121=0, "-", D105/D121)</f>
        <v>6.3798219584569729E-2</v>
      </c>
      <c r="F105" s="81">
        <v>81</v>
      </c>
      <c r="G105" s="34">
        <f>IF(F121=0, "-", F105/F121)</f>
        <v>3.1286210892236384E-2</v>
      </c>
      <c r="H105" s="65">
        <v>89</v>
      </c>
      <c r="I105" s="9">
        <f>IF(H121=0, "-", H105/H121)</f>
        <v>3.8746190683500215E-2</v>
      </c>
      <c r="J105" s="8">
        <f t="shared" si="8"/>
        <v>-0.53488372093023251</v>
      </c>
      <c r="K105" s="9">
        <f t="shared" si="9"/>
        <v>-8.98876404494382E-2</v>
      </c>
    </row>
    <row r="106" spans="1:11" x14ac:dyDescent="0.2">
      <c r="A106" s="7" t="s">
        <v>260</v>
      </c>
      <c r="B106" s="65">
        <v>12</v>
      </c>
      <c r="C106" s="34">
        <f>IF(B121=0, "-", B106/B121)</f>
        <v>1.9230769230769232E-2</v>
      </c>
      <c r="D106" s="65">
        <v>20</v>
      </c>
      <c r="E106" s="9">
        <f>IF(D121=0, "-", D106/D121)</f>
        <v>2.967359050445104E-2</v>
      </c>
      <c r="F106" s="81">
        <v>60</v>
      </c>
      <c r="G106" s="34">
        <f>IF(F121=0, "-", F106/F121)</f>
        <v>2.3174971031286212E-2</v>
      </c>
      <c r="H106" s="65">
        <v>64</v>
      </c>
      <c r="I106" s="9">
        <f>IF(H121=0, "-", H106/H121)</f>
        <v>2.7862429255550717E-2</v>
      </c>
      <c r="J106" s="8">
        <f t="shared" si="8"/>
        <v>-0.4</v>
      </c>
      <c r="K106" s="9">
        <f t="shared" si="9"/>
        <v>-6.25E-2</v>
      </c>
    </row>
    <row r="107" spans="1:11" x14ac:dyDescent="0.2">
      <c r="A107" s="7" t="s">
        <v>261</v>
      </c>
      <c r="B107" s="65">
        <v>246</v>
      </c>
      <c r="C107" s="34">
        <f>IF(B121=0, "-", B107/B121)</f>
        <v>0.39423076923076922</v>
      </c>
      <c r="D107" s="65">
        <v>195</v>
      </c>
      <c r="E107" s="9">
        <f>IF(D121=0, "-", D107/D121)</f>
        <v>0.28931750741839762</v>
      </c>
      <c r="F107" s="81">
        <v>904</v>
      </c>
      <c r="G107" s="34">
        <f>IF(F121=0, "-", F107/F121)</f>
        <v>0.34916956353804557</v>
      </c>
      <c r="H107" s="65">
        <v>715</v>
      </c>
      <c r="I107" s="9">
        <f>IF(H121=0, "-", H107/H121)</f>
        <v>0.31127557683935569</v>
      </c>
      <c r="J107" s="8">
        <f t="shared" si="8"/>
        <v>0.26153846153846155</v>
      </c>
      <c r="K107" s="9">
        <f t="shared" si="9"/>
        <v>0.26433566433566436</v>
      </c>
    </row>
    <row r="108" spans="1:11" x14ac:dyDescent="0.2">
      <c r="A108" s="7" t="s">
        <v>262</v>
      </c>
      <c r="B108" s="65">
        <v>0</v>
      </c>
      <c r="C108" s="34">
        <f>IF(B121=0, "-", B108/B121)</f>
        <v>0</v>
      </c>
      <c r="D108" s="65">
        <v>2</v>
      </c>
      <c r="E108" s="9">
        <f>IF(D121=0, "-", D108/D121)</f>
        <v>2.967359050445104E-3</v>
      </c>
      <c r="F108" s="81">
        <v>0</v>
      </c>
      <c r="G108" s="34">
        <f>IF(F121=0, "-", F108/F121)</f>
        <v>0</v>
      </c>
      <c r="H108" s="65">
        <v>2</v>
      </c>
      <c r="I108" s="9">
        <f>IF(H121=0, "-", H108/H121)</f>
        <v>8.7070091423595991E-4</v>
      </c>
      <c r="J108" s="8">
        <f t="shared" si="8"/>
        <v>-1</v>
      </c>
      <c r="K108" s="9">
        <f t="shared" si="9"/>
        <v>-1</v>
      </c>
    </row>
    <row r="109" spans="1:11" x14ac:dyDescent="0.2">
      <c r="A109" s="7" t="s">
        <v>263</v>
      </c>
      <c r="B109" s="65">
        <v>0</v>
      </c>
      <c r="C109" s="34">
        <f>IF(B121=0, "-", B109/B121)</f>
        <v>0</v>
      </c>
      <c r="D109" s="65">
        <v>4</v>
      </c>
      <c r="E109" s="9">
        <f>IF(D121=0, "-", D109/D121)</f>
        <v>5.9347181008902079E-3</v>
      </c>
      <c r="F109" s="81">
        <v>0</v>
      </c>
      <c r="G109" s="34">
        <f>IF(F121=0, "-", F109/F121)</f>
        <v>0</v>
      </c>
      <c r="H109" s="65">
        <v>27</v>
      </c>
      <c r="I109" s="9">
        <f>IF(H121=0, "-", H109/H121)</f>
        <v>1.1754462342185459E-2</v>
      </c>
      <c r="J109" s="8">
        <f t="shared" si="8"/>
        <v>-1</v>
      </c>
      <c r="K109" s="9">
        <f t="shared" si="9"/>
        <v>-1</v>
      </c>
    </row>
    <row r="110" spans="1:11" x14ac:dyDescent="0.2">
      <c r="A110" s="7" t="s">
        <v>264</v>
      </c>
      <c r="B110" s="65">
        <v>0</v>
      </c>
      <c r="C110" s="34">
        <f>IF(B121=0, "-", B110/B121)</f>
        <v>0</v>
      </c>
      <c r="D110" s="65">
        <v>0</v>
      </c>
      <c r="E110" s="9">
        <f>IF(D121=0, "-", D110/D121)</f>
        <v>0</v>
      </c>
      <c r="F110" s="81">
        <v>3</v>
      </c>
      <c r="G110" s="34">
        <f>IF(F121=0, "-", F110/F121)</f>
        <v>1.1587485515643105E-3</v>
      </c>
      <c r="H110" s="65">
        <v>4</v>
      </c>
      <c r="I110" s="9">
        <f>IF(H121=0, "-", H110/H121)</f>
        <v>1.7414018284719198E-3</v>
      </c>
      <c r="J110" s="8" t="str">
        <f t="shared" si="8"/>
        <v>-</v>
      </c>
      <c r="K110" s="9">
        <f t="shared" si="9"/>
        <v>-0.25</v>
      </c>
    </row>
    <row r="111" spans="1:11" x14ac:dyDescent="0.2">
      <c r="A111" s="7" t="s">
        <v>265</v>
      </c>
      <c r="B111" s="65">
        <v>0</v>
      </c>
      <c r="C111" s="34">
        <f>IF(B121=0, "-", B111/B121)</f>
        <v>0</v>
      </c>
      <c r="D111" s="65">
        <v>0</v>
      </c>
      <c r="E111" s="9">
        <f>IF(D121=0, "-", D111/D121)</f>
        <v>0</v>
      </c>
      <c r="F111" s="81">
        <v>0</v>
      </c>
      <c r="G111" s="34">
        <f>IF(F121=0, "-", F111/F121)</f>
        <v>0</v>
      </c>
      <c r="H111" s="65">
        <v>75</v>
      </c>
      <c r="I111" s="9">
        <f>IF(H121=0, "-", H111/H121)</f>
        <v>3.2651284283848496E-2</v>
      </c>
      <c r="J111" s="8" t="str">
        <f t="shared" si="8"/>
        <v>-</v>
      </c>
      <c r="K111" s="9">
        <f t="shared" si="9"/>
        <v>-1</v>
      </c>
    </row>
    <row r="112" spans="1:11" x14ac:dyDescent="0.2">
      <c r="A112" s="7" t="s">
        <v>266</v>
      </c>
      <c r="B112" s="65">
        <v>13</v>
      </c>
      <c r="C112" s="34">
        <f>IF(B121=0, "-", B112/B121)</f>
        <v>2.0833333333333332E-2</v>
      </c>
      <c r="D112" s="65">
        <v>11</v>
      </c>
      <c r="E112" s="9">
        <f>IF(D121=0, "-", D112/D121)</f>
        <v>1.6320474777448073E-2</v>
      </c>
      <c r="F112" s="81">
        <v>23</v>
      </c>
      <c r="G112" s="34">
        <f>IF(F121=0, "-", F112/F121)</f>
        <v>8.8837388953263811E-3</v>
      </c>
      <c r="H112" s="65">
        <v>40</v>
      </c>
      <c r="I112" s="9">
        <f>IF(H121=0, "-", H112/H121)</f>
        <v>1.7414018284719199E-2</v>
      </c>
      <c r="J112" s="8">
        <f t="shared" si="8"/>
        <v>0.18181818181818182</v>
      </c>
      <c r="K112" s="9">
        <f t="shared" si="9"/>
        <v>-0.42499999999999999</v>
      </c>
    </row>
    <row r="113" spans="1:11" x14ac:dyDescent="0.2">
      <c r="A113" s="7" t="s">
        <v>267</v>
      </c>
      <c r="B113" s="65">
        <v>19</v>
      </c>
      <c r="C113" s="34">
        <f>IF(B121=0, "-", B113/B121)</f>
        <v>3.0448717948717948E-2</v>
      </c>
      <c r="D113" s="65">
        <v>23</v>
      </c>
      <c r="E113" s="9">
        <f>IF(D121=0, "-", D113/D121)</f>
        <v>3.4124629080118693E-2</v>
      </c>
      <c r="F113" s="81">
        <v>114</v>
      </c>
      <c r="G113" s="34">
        <f>IF(F121=0, "-", F113/F121)</f>
        <v>4.4032444959443799E-2</v>
      </c>
      <c r="H113" s="65">
        <v>89</v>
      </c>
      <c r="I113" s="9">
        <f>IF(H121=0, "-", H113/H121)</f>
        <v>3.8746190683500215E-2</v>
      </c>
      <c r="J113" s="8">
        <f t="shared" si="8"/>
        <v>-0.17391304347826086</v>
      </c>
      <c r="K113" s="9">
        <f t="shared" si="9"/>
        <v>0.2808988764044944</v>
      </c>
    </row>
    <row r="114" spans="1:11" x14ac:dyDescent="0.2">
      <c r="A114" s="7" t="s">
        <v>268</v>
      </c>
      <c r="B114" s="65">
        <v>36</v>
      </c>
      <c r="C114" s="34">
        <f>IF(B121=0, "-", B114/B121)</f>
        <v>5.7692307692307696E-2</v>
      </c>
      <c r="D114" s="65">
        <v>33</v>
      </c>
      <c r="E114" s="9">
        <f>IF(D121=0, "-", D114/D121)</f>
        <v>4.8961424332344211E-2</v>
      </c>
      <c r="F114" s="81">
        <v>191</v>
      </c>
      <c r="G114" s="34">
        <f>IF(F121=0, "-", F114/F121)</f>
        <v>7.3773657782927771E-2</v>
      </c>
      <c r="H114" s="65">
        <v>95</v>
      </c>
      <c r="I114" s="9">
        <f>IF(H121=0, "-", H114/H121)</f>
        <v>4.1358293426208101E-2</v>
      </c>
      <c r="J114" s="8">
        <f t="shared" si="8"/>
        <v>9.0909090909090912E-2</v>
      </c>
      <c r="K114" s="9">
        <f t="shared" si="9"/>
        <v>1.0105263157894737</v>
      </c>
    </row>
    <row r="115" spans="1:11" x14ac:dyDescent="0.2">
      <c r="A115" s="7" t="s">
        <v>269</v>
      </c>
      <c r="B115" s="65">
        <v>224</v>
      </c>
      <c r="C115" s="34">
        <f>IF(B121=0, "-", B115/B121)</f>
        <v>0.35897435897435898</v>
      </c>
      <c r="D115" s="65">
        <v>208</v>
      </c>
      <c r="E115" s="9">
        <f>IF(D121=0, "-", D115/D121)</f>
        <v>0.3086053412462908</v>
      </c>
      <c r="F115" s="81">
        <v>896</v>
      </c>
      <c r="G115" s="34">
        <f>IF(F121=0, "-", F115/F121)</f>
        <v>0.34607956740054074</v>
      </c>
      <c r="H115" s="65">
        <v>677</v>
      </c>
      <c r="I115" s="9">
        <f>IF(H121=0, "-", H115/H121)</f>
        <v>0.29473225946887244</v>
      </c>
      <c r="J115" s="8">
        <f t="shared" si="8"/>
        <v>7.6923076923076927E-2</v>
      </c>
      <c r="K115" s="9">
        <f t="shared" si="9"/>
        <v>0.32348596750369274</v>
      </c>
    </row>
    <row r="116" spans="1:11" x14ac:dyDescent="0.2">
      <c r="A116" s="7" t="s">
        <v>270</v>
      </c>
      <c r="B116" s="65">
        <v>34</v>
      </c>
      <c r="C116" s="34">
        <f>IF(B121=0, "-", B116/B121)</f>
        <v>5.4487179487179488E-2</v>
      </c>
      <c r="D116" s="65">
        <v>103</v>
      </c>
      <c r="E116" s="9">
        <f>IF(D121=0, "-", D116/D121)</f>
        <v>0.15281899109792285</v>
      </c>
      <c r="F116" s="81">
        <v>192</v>
      </c>
      <c r="G116" s="34">
        <f>IF(F121=0, "-", F116/F121)</f>
        <v>7.4159907300115874E-2</v>
      </c>
      <c r="H116" s="65">
        <v>298</v>
      </c>
      <c r="I116" s="9">
        <f>IF(H121=0, "-", H116/H121)</f>
        <v>0.12973443622115804</v>
      </c>
      <c r="J116" s="8">
        <f t="shared" si="8"/>
        <v>-0.66990291262135926</v>
      </c>
      <c r="K116" s="9">
        <f t="shared" si="9"/>
        <v>-0.35570469798657717</v>
      </c>
    </row>
    <row r="117" spans="1:11" x14ac:dyDescent="0.2">
      <c r="A117" s="7" t="s">
        <v>271</v>
      </c>
      <c r="B117" s="65">
        <v>0</v>
      </c>
      <c r="C117" s="34">
        <f>IF(B121=0, "-", B117/B121)</f>
        <v>0</v>
      </c>
      <c r="D117" s="65">
        <v>0</v>
      </c>
      <c r="E117" s="9">
        <f>IF(D121=0, "-", D117/D121)</f>
        <v>0</v>
      </c>
      <c r="F117" s="81">
        <v>0</v>
      </c>
      <c r="G117" s="34">
        <f>IF(F121=0, "-", F117/F121)</f>
        <v>0</v>
      </c>
      <c r="H117" s="65">
        <v>15</v>
      </c>
      <c r="I117" s="9">
        <f>IF(H121=0, "-", H117/H121)</f>
        <v>6.5302568567696994E-3</v>
      </c>
      <c r="J117" s="8" t="str">
        <f t="shared" si="8"/>
        <v>-</v>
      </c>
      <c r="K117" s="9">
        <f t="shared" si="9"/>
        <v>-1</v>
      </c>
    </row>
    <row r="118" spans="1:11" x14ac:dyDescent="0.2">
      <c r="A118" s="7" t="s">
        <v>272</v>
      </c>
      <c r="B118" s="65">
        <v>3</v>
      </c>
      <c r="C118" s="34">
        <f>IF(B121=0, "-", B118/B121)</f>
        <v>4.807692307692308E-3</v>
      </c>
      <c r="D118" s="65">
        <v>9</v>
      </c>
      <c r="E118" s="9">
        <f>IF(D121=0, "-", D118/D121)</f>
        <v>1.3353115727002967E-2</v>
      </c>
      <c r="F118" s="81">
        <v>24</v>
      </c>
      <c r="G118" s="34">
        <f>IF(F121=0, "-", F118/F121)</f>
        <v>9.2699884125144842E-3</v>
      </c>
      <c r="H118" s="65">
        <v>24</v>
      </c>
      <c r="I118" s="9">
        <f>IF(H121=0, "-", H118/H121)</f>
        <v>1.0448410970831519E-2</v>
      </c>
      <c r="J118" s="8">
        <f t="shared" si="8"/>
        <v>-0.66666666666666663</v>
      </c>
      <c r="K118" s="9">
        <f t="shared" si="9"/>
        <v>0</v>
      </c>
    </row>
    <row r="119" spans="1:11" x14ac:dyDescent="0.2">
      <c r="A119" s="7" t="s">
        <v>273</v>
      </c>
      <c r="B119" s="65">
        <v>0</v>
      </c>
      <c r="C119" s="34">
        <f>IF(B121=0, "-", B119/B121)</f>
        <v>0</v>
      </c>
      <c r="D119" s="65">
        <v>15</v>
      </c>
      <c r="E119" s="9">
        <f>IF(D121=0, "-", D119/D121)</f>
        <v>2.2255192878338281E-2</v>
      </c>
      <c r="F119" s="81">
        <v>8</v>
      </c>
      <c r="G119" s="34">
        <f>IF(F121=0, "-", F119/F121)</f>
        <v>3.0899961375048281E-3</v>
      </c>
      <c r="H119" s="65">
        <v>22</v>
      </c>
      <c r="I119" s="9">
        <f>IF(H121=0, "-", H119/H121)</f>
        <v>9.5777100565955595E-3</v>
      </c>
      <c r="J119" s="8">
        <f t="shared" si="8"/>
        <v>-1</v>
      </c>
      <c r="K119" s="9">
        <f t="shared" si="9"/>
        <v>-0.63636363636363635</v>
      </c>
    </row>
    <row r="120" spans="1:11" x14ac:dyDescent="0.2">
      <c r="A120" s="2"/>
      <c r="B120" s="68"/>
      <c r="C120" s="33"/>
      <c r="D120" s="68"/>
      <c r="E120" s="6"/>
      <c r="F120" s="82"/>
      <c r="G120" s="33"/>
      <c r="H120" s="68"/>
      <c r="I120" s="6"/>
      <c r="J120" s="5"/>
      <c r="K120" s="6"/>
    </row>
    <row r="121" spans="1:11" s="43" customFormat="1" x14ac:dyDescent="0.2">
      <c r="A121" s="162" t="s">
        <v>610</v>
      </c>
      <c r="B121" s="71">
        <f>SUM(B104:B120)</f>
        <v>624</v>
      </c>
      <c r="C121" s="40">
        <f>B121/29332</f>
        <v>2.1273694258829946E-2</v>
      </c>
      <c r="D121" s="71">
        <f>SUM(D104:D120)</f>
        <v>674</v>
      </c>
      <c r="E121" s="41">
        <f>D121/29302</f>
        <v>2.3001842877619274E-2</v>
      </c>
      <c r="F121" s="77">
        <f>SUM(F104:F120)</f>
        <v>2589</v>
      </c>
      <c r="G121" s="42">
        <f>F121/146231</f>
        <v>1.7704864221676664E-2</v>
      </c>
      <c r="H121" s="71">
        <f>SUM(H104:H120)</f>
        <v>2297</v>
      </c>
      <c r="I121" s="41">
        <f>H121/119606</f>
        <v>1.9204722171128539E-2</v>
      </c>
      <c r="J121" s="37">
        <f>IF(D121=0, "-", IF((B121-D121)/D121&lt;10, (B121-D121)/D121, "&gt;999%"))</f>
        <v>-7.418397626112759E-2</v>
      </c>
      <c r="K121" s="38">
        <f>IF(H121=0, "-", IF((F121-H121)/H121&lt;10, (F121-H121)/H121, "&gt;999%"))</f>
        <v>0.12712233347845014</v>
      </c>
    </row>
    <row r="122" spans="1:11" x14ac:dyDescent="0.2">
      <c r="B122" s="83"/>
      <c r="D122" s="83"/>
      <c r="F122" s="83"/>
      <c r="H122" s="83"/>
    </row>
    <row r="123" spans="1:11" s="43" customFormat="1" x14ac:dyDescent="0.2">
      <c r="A123" s="162" t="s">
        <v>609</v>
      </c>
      <c r="B123" s="71">
        <v>1016</v>
      </c>
      <c r="C123" s="40">
        <f>B123/29332</f>
        <v>3.4637938088094913E-2</v>
      </c>
      <c r="D123" s="71">
        <v>1140</v>
      </c>
      <c r="E123" s="41">
        <f>D123/29302</f>
        <v>3.8905194184697289E-2</v>
      </c>
      <c r="F123" s="77">
        <v>4848</v>
      </c>
      <c r="G123" s="42">
        <f>F123/146231</f>
        <v>3.3153025008377156E-2</v>
      </c>
      <c r="H123" s="71">
        <v>4847</v>
      </c>
      <c r="I123" s="41">
        <f>H123/119606</f>
        <v>4.0524722839991305E-2</v>
      </c>
      <c r="J123" s="37">
        <f>IF(D123=0, "-", IF((B123-D123)/D123&lt;10, (B123-D123)/D123, "&gt;999%"))</f>
        <v>-0.10877192982456141</v>
      </c>
      <c r="K123" s="38">
        <f>IF(H123=0, "-", IF((F123-H123)/H123&lt;10, (F123-H123)/H123, "&gt;999%"))</f>
        <v>2.0631318341242006E-4</v>
      </c>
    </row>
    <row r="124" spans="1:11" x14ac:dyDescent="0.2">
      <c r="B124" s="83"/>
      <c r="D124" s="83"/>
      <c r="F124" s="83"/>
      <c r="H124" s="83"/>
    </row>
    <row r="125" spans="1:11" ht="15.75" x14ac:dyDescent="0.25">
      <c r="A125" s="164" t="s">
        <v>115</v>
      </c>
      <c r="B125" s="196" t="s">
        <v>1</v>
      </c>
      <c r="C125" s="200"/>
      <c r="D125" s="200"/>
      <c r="E125" s="197"/>
      <c r="F125" s="196" t="s">
        <v>14</v>
      </c>
      <c r="G125" s="200"/>
      <c r="H125" s="200"/>
      <c r="I125" s="197"/>
      <c r="J125" s="196" t="s">
        <v>15</v>
      </c>
      <c r="K125" s="197"/>
    </row>
    <row r="126" spans="1:11" x14ac:dyDescent="0.2">
      <c r="A126" s="22"/>
      <c r="B126" s="196">
        <f>VALUE(RIGHT($B$2, 4))</f>
        <v>2021</v>
      </c>
      <c r="C126" s="197"/>
      <c r="D126" s="196">
        <f>B126-1</f>
        <v>2020</v>
      </c>
      <c r="E126" s="204"/>
      <c r="F126" s="196">
        <f>B126</f>
        <v>2021</v>
      </c>
      <c r="G126" s="204"/>
      <c r="H126" s="196">
        <f>D126</f>
        <v>2020</v>
      </c>
      <c r="I126" s="204"/>
      <c r="J126" s="140" t="s">
        <v>4</v>
      </c>
      <c r="K126" s="141" t="s">
        <v>2</v>
      </c>
    </row>
    <row r="127" spans="1:11" x14ac:dyDescent="0.2">
      <c r="A127" s="163" t="s">
        <v>142</v>
      </c>
      <c r="B127" s="61" t="s">
        <v>12</v>
      </c>
      <c r="C127" s="62" t="s">
        <v>13</v>
      </c>
      <c r="D127" s="61" t="s">
        <v>12</v>
      </c>
      <c r="E127" s="63" t="s">
        <v>13</v>
      </c>
      <c r="F127" s="62" t="s">
        <v>12</v>
      </c>
      <c r="G127" s="62" t="s">
        <v>13</v>
      </c>
      <c r="H127" s="61" t="s">
        <v>12</v>
      </c>
      <c r="I127" s="63" t="s">
        <v>13</v>
      </c>
      <c r="J127" s="61"/>
      <c r="K127" s="63"/>
    </row>
    <row r="128" spans="1:11" x14ac:dyDescent="0.2">
      <c r="A128" s="7" t="s">
        <v>274</v>
      </c>
      <c r="B128" s="65">
        <v>0</v>
      </c>
      <c r="C128" s="34">
        <f>IF(B132=0, "-", B128/B132)</f>
        <v>0</v>
      </c>
      <c r="D128" s="65">
        <v>8</v>
      </c>
      <c r="E128" s="9">
        <f>IF(D132=0, "-", D128/D132)</f>
        <v>8.8888888888888892E-2</v>
      </c>
      <c r="F128" s="81">
        <v>0</v>
      </c>
      <c r="G128" s="34">
        <f>IF(F132=0, "-", F128/F132)</f>
        <v>0</v>
      </c>
      <c r="H128" s="65">
        <v>245</v>
      </c>
      <c r="I128" s="9">
        <f>IF(H132=0, "-", H128/H132)</f>
        <v>0.50204918032786883</v>
      </c>
      <c r="J128" s="8">
        <f>IF(D128=0, "-", IF((B128-D128)/D128&lt;10, (B128-D128)/D128, "&gt;999%"))</f>
        <v>-1</v>
      </c>
      <c r="K128" s="9">
        <f>IF(H128=0, "-", IF((F128-H128)/H128&lt;10, (F128-H128)/H128, "&gt;999%"))</f>
        <v>-1</v>
      </c>
    </row>
    <row r="129" spans="1:11" x14ac:dyDescent="0.2">
      <c r="A129" s="7" t="s">
        <v>275</v>
      </c>
      <c r="B129" s="65">
        <v>43</v>
      </c>
      <c r="C129" s="34">
        <f>IF(B132=0, "-", B129/B132)</f>
        <v>0.70491803278688525</v>
      </c>
      <c r="D129" s="65">
        <v>70</v>
      </c>
      <c r="E129" s="9">
        <f>IF(D132=0, "-", D129/D132)</f>
        <v>0.77777777777777779</v>
      </c>
      <c r="F129" s="81">
        <v>246</v>
      </c>
      <c r="G129" s="34">
        <f>IF(F132=0, "-", F129/F132)</f>
        <v>0.70893371757925072</v>
      </c>
      <c r="H129" s="65">
        <v>218</v>
      </c>
      <c r="I129" s="9">
        <f>IF(H132=0, "-", H129/H132)</f>
        <v>0.44672131147540983</v>
      </c>
      <c r="J129" s="8">
        <f>IF(D129=0, "-", IF((B129-D129)/D129&lt;10, (B129-D129)/D129, "&gt;999%"))</f>
        <v>-0.38571428571428573</v>
      </c>
      <c r="K129" s="9">
        <f>IF(H129=0, "-", IF((F129-H129)/H129&lt;10, (F129-H129)/H129, "&gt;999%"))</f>
        <v>0.12844036697247707</v>
      </c>
    </row>
    <row r="130" spans="1:11" x14ac:dyDescent="0.2">
      <c r="A130" s="7" t="s">
        <v>276</v>
      </c>
      <c r="B130" s="65">
        <v>18</v>
      </c>
      <c r="C130" s="34">
        <f>IF(B132=0, "-", B130/B132)</f>
        <v>0.29508196721311475</v>
      </c>
      <c r="D130" s="65">
        <v>12</v>
      </c>
      <c r="E130" s="9">
        <f>IF(D132=0, "-", D130/D132)</f>
        <v>0.13333333333333333</v>
      </c>
      <c r="F130" s="81">
        <v>101</v>
      </c>
      <c r="G130" s="34">
        <f>IF(F132=0, "-", F130/F132)</f>
        <v>0.29106628242074928</v>
      </c>
      <c r="H130" s="65">
        <v>25</v>
      </c>
      <c r="I130" s="9">
        <f>IF(H132=0, "-", H130/H132)</f>
        <v>5.1229508196721313E-2</v>
      </c>
      <c r="J130" s="8">
        <f>IF(D130=0, "-", IF((B130-D130)/D130&lt;10, (B130-D130)/D130, "&gt;999%"))</f>
        <v>0.5</v>
      </c>
      <c r="K130" s="9">
        <f>IF(H130=0, "-", IF((F130-H130)/H130&lt;10, (F130-H130)/H130, "&gt;999%"))</f>
        <v>3.04</v>
      </c>
    </row>
    <row r="131" spans="1:11" x14ac:dyDescent="0.2">
      <c r="A131" s="2"/>
      <c r="B131" s="68"/>
      <c r="C131" s="33"/>
      <c r="D131" s="68"/>
      <c r="E131" s="6"/>
      <c r="F131" s="82"/>
      <c r="G131" s="33"/>
      <c r="H131" s="68"/>
      <c r="I131" s="6"/>
      <c r="J131" s="5"/>
      <c r="K131" s="6"/>
    </row>
    <row r="132" spans="1:11" s="43" customFormat="1" x14ac:dyDescent="0.2">
      <c r="A132" s="162" t="s">
        <v>608</v>
      </c>
      <c r="B132" s="71">
        <f>SUM(B128:B131)</f>
        <v>61</v>
      </c>
      <c r="C132" s="40">
        <f>B132/29332</f>
        <v>2.0796399836356199E-3</v>
      </c>
      <c r="D132" s="71">
        <f>SUM(D128:D131)</f>
        <v>90</v>
      </c>
      <c r="E132" s="41">
        <f>D132/29302</f>
        <v>3.0714626987918912E-3</v>
      </c>
      <c r="F132" s="77">
        <f>SUM(F128:F131)</f>
        <v>347</v>
      </c>
      <c r="G132" s="42">
        <f>F132/146231</f>
        <v>2.3729578543537281E-3</v>
      </c>
      <c r="H132" s="71">
        <f>SUM(H128:H131)</f>
        <v>488</v>
      </c>
      <c r="I132" s="41">
        <f>H132/119606</f>
        <v>4.0800628731000113E-3</v>
      </c>
      <c r="J132" s="37">
        <f>IF(D132=0, "-", IF((B132-D132)/D132&lt;10, (B132-D132)/D132, "&gt;999%"))</f>
        <v>-0.32222222222222224</v>
      </c>
      <c r="K132" s="38">
        <f>IF(H132=0, "-", IF((F132-H132)/H132&lt;10, (F132-H132)/H132, "&gt;999%"))</f>
        <v>-0.28893442622950821</v>
      </c>
    </row>
    <row r="133" spans="1:11" x14ac:dyDescent="0.2">
      <c r="B133" s="83"/>
      <c r="D133" s="83"/>
      <c r="F133" s="83"/>
      <c r="H133" s="83"/>
    </row>
    <row r="134" spans="1:11" x14ac:dyDescent="0.2">
      <c r="A134" s="163" t="s">
        <v>143</v>
      </c>
      <c r="B134" s="61" t="s">
        <v>12</v>
      </c>
      <c r="C134" s="62" t="s">
        <v>13</v>
      </c>
      <c r="D134" s="61" t="s">
        <v>12</v>
      </c>
      <c r="E134" s="63" t="s">
        <v>13</v>
      </c>
      <c r="F134" s="62" t="s">
        <v>12</v>
      </c>
      <c r="G134" s="62" t="s">
        <v>13</v>
      </c>
      <c r="H134" s="61" t="s">
        <v>12</v>
      </c>
      <c r="I134" s="63" t="s">
        <v>13</v>
      </c>
      <c r="J134" s="61"/>
      <c r="K134" s="63"/>
    </row>
    <row r="135" spans="1:11" x14ac:dyDescent="0.2">
      <c r="A135" s="7" t="s">
        <v>277</v>
      </c>
      <c r="B135" s="65">
        <v>6</v>
      </c>
      <c r="C135" s="34">
        <f>IF(B148=0, "-", B135/B148)</f>
        <v>4.7619047619047616E-2</v>
      </c>
      <c r="D135" s="65">
        <v>6</v>
      </c>
      <c r="E135" s="9">
        <f>IF(D148=0, "-", D135/D148)</f>
        <v>4.5112781954887216E-2</v>
      </c>
      <c r="F135" s="81">
        <v>29</v>
      </c>
      <c r="G135" s="34">
        <f>IF(F148=0, "-", F135/F148)</f>
        <v>4.4207317073170729E-2</v>
      </c>
      <c r="H135" s="65">
        <v>13</v>
      </c>
      <c r="I135" s="9">
        <f>IF(H148=0, "-", H135/H148)</f>
        <v>2.5540275049115914E-2</v>
      </c>
      <c r="J135" s="8">
        <f t="shared" ref="J135:J146" si="10">IF(D135=0, "-", IF((B135-D135)/D135&lt;10, (B135-D135)/D135, "&gt;999%"))</f>
        <v>0</v>
      </c>
      <c r="K135" s="9">
        <f t="shared" ref="K135:K146" si="11">IF(H135=0, "-", IF((F135-H135)/H135&lt;10, (F135-H135)/H135, "&gt;999%"))</f>
        <v>1.2307692307692308</v>
      </c>
    </row>
    <row r="136" spans="1:11" x14ac:dyDescent="0.2">
      <c r="A136" s="7" t="s">
        <v>278</v>
      </c>
      <c r="B136" s="65">
        <v>0</v>
      </c>
      <c r="C136" s="34">
        <f>IF(B148=0, "-", B136/B148)</f>
        <v>0</v>
      </c>
      <c r="D136" s="65">
        <v>1</v>
      </c>
      <c r="E136" s="9">
        <f>IF(D148=0, "-", D136/D148)</f>
        <v>7.5187969924812026E-3</v>
      </c>
      <c r="F136" s="81">
        <v>8</v>
      </c>
      <c r="G136" s="34">
        <f>IF(F148=0, "-", F136/F148)</f>
        <v>1.2195121951219513E-2</v>
      </c>
      <c r="H136" s="65">
        <v>9</v>
      </c>
      <c r="I136" s="9">
        <f>IF(H148=0, "-", H136/H148)</f>
        <v>1.768172888015717E-2</v>
      </c>
      <c r="J136" s="8">
        <f t="shared" si="10"/>
        <v>-1</v>
      </c>
      <c r="K136" s="9">
        <f t="shared" si="11"/>
        <v>-0.1111111111111111</v>
      </c>
    </row>
    <row r="137" spans="1:11" x14ac:dyDescent="0.2">
      <c r="A137" s="7" t="s">
        <v>279</v>
      </c>
      <c r="B137" s="65">
        <v>65</v>
      </c>
      <c r="C137" s="34">
        <f>IF(B148=0, "-", B137/B148)</f>
        <v>0.51587301587301593</v>
      </c>
      <c r="D137" s="65">
        <v>76</v>
      </c>
      <c r="E137" s="9">
        <f>IF(D148=0, "-", D137/D148)</f>
        <v>0.5714285714285714</v>
      </c>
      <c r="F137" s="81">
        <v>239</v>
      </c>
      <c r="G137" s="34">
        <f>IF(F148=0, "-", F137/F148)</f>
        <v>0.36432926829268292</v>
      </c>
      <c r="H137" s="65">
        <v>268</v>
      </c>
      <c r="I137" s="9">
        <f>IF(H148=0, "-", H137/H148)</f>
        <v>0.52652259332023577</v>
      </c>
      <c r="J137" s="8">
        <f t="shared" si="10"/>
        <v>-0.14473684210526316</v>
      </c>
      <c r="K137" s="9">
        <f t="shared" si="11"/>
        <v>-0.10820895522388059</v>
      </c>
    </row>
    <row r="138" spans="1:11" x14ac:dyDescent="0.2">
      <c r="A138" s="7" t="s">
        <v>280</v>
      </c>
      <c r="B138" s="65">
        <v>6</v>
      </c>
      <c r="C138" s="34">
        <f>IF(B148=0, "-", B138/B148)</f>
        <v>4.7619047619047616E-2</v>
      </c>
      <c r="D138" s="65">
        <v>0</v>
      </c>
      <c r="E138" s="9">
        <f>IF(D148=0, "-", D138/D148)</f>
        <v>0</v>
      </c>
      <c r="F138" s="81">
        <v>9</v>
      </c>
      <c r="G138" s="34">
        <f>IF(F148=0, "-", F138/F148)</f>
        <v>1.3719512195121951E-2</v>
      </c>
      <c r="H138" s="65">
        <v>3</v>
      </c>
      <c r="I138" s="9">
        <f>IF(H148=0, "-", H138/H148)</f>
        <v>5.893909626719057E-3</v>
      </c>
      <c r="J138" s="8" t="str">
        <f t="shared" si="10"/>
        <v>-</v>
      </c>
      <c r="K138" s="9">
        <f t="shared" si="11"/>
        <v>2</v>
      </c>
    </row>
    <row r="139" spans="1:11" x14ac:dyDescent="0.2">
      <c r="A139" s="7" t="s">
        <v>281</v>
      </c>
      <c r="B139" s="65">
        <v>4</v>
      </c>
      <c r="C139" s="34">
        <f>IF(B148=0, "-", B139/B148)</f>
        <v>3.1746031746031744E-2</v>
      </c>
      <c r="D139" s="65">
        <v>0</v>
      </c>
      <c r="E139" s="9">
        <f>IF(D148=0, "-", D139/D148)</f>
        <v>0</v>
      </c>
      <c r="F139" s="81">
        <v>11</v>
      </c>
      <c r="G139" s="34">
        <f>IF(F148=0, "-", F139/F148)</f>
        <v>1.676829268292683E-2</v>
      </c>
      <c r="H139" s="65">
        <v>4</v>
      </c>
      <c r="I139" s="9">
        <f>IF(H148=0, "-", H139/H148)</f>
        <v>7.8585461689587421E-3</v>
      </c>
      <c r="J139" s="8" t="str">
        <f t="shared" si="10"/>
        <v>-</v>
      </c>
      <c r="K139" s="9">
        <f t="shared" si="11"/>
        <v>1.75</v>
      </c>
    </row>
    <row r="140" spans="1:11" x14ac:dyDescent="0.2">
      <c r="A140" s="7" t="s">
        <v>282</v>
      </c>
      <c r="B140" s="65">
        <v>0</v>
      </c>
      <c r="C140" s="34">
        <f>IF(B148=0, "-", B140/B148)</f>
        <v>0</v>
      </c>
      <c r="D140" s="65">
        <v>2</v>
      </c>
      <c r="E140" s="9">
        <f>IF(D148=0, "-", D140/D148)</f>
        <v>1.5037593984962405E-2</v>
      </c>
      <c r="F140" s="81">
        <v>0</v>
      </c>
      <c r="G140" s="34">
        <f>IF(F148=0, "-", F140/F148)</f>
        <v>0</v>
      </c>
      <c r="H140" s="65">
        <v>5</v>
      </c>
      <c r="I140" s="9">
        <f>IF(H148=0, "-", H140/H148)</f>
        <v>9.823182711198428E-3</v>
      </c>
      <c r="J140" s="8">
        <f t="shared" si="10"/>
        <v>-1</v>
      </c>
      <c r="K140" s="9">
        <f t="shared" si="11"/>
        <v>-1</v>
      </c>
    </row>
    <row r="141" spans="1:11" x14ac:dyDescent="0.2">
      <c r="A141" s="7" t="s">
        <v>283</v>
      </c>
      <c r="B141" s="65">
        <v>5</v>
      </c>
      <c r="C141" s="34">
        <f>IF(B148=0, "-", B141/B148)</f>
        <v>3.968253968253968E-2</v>
      </c>
      <c r="D141" s="65">
        <v>3</v>
      </c>
      <c r="E141" s="9">
        <f>IF(D148=0, "-", D141/D148)</f>
        <v>2.2556390977443608E-2</v>
      </c>
      <c r="F141" s="81">
        <v>19</v>
      </c>
      <c r="G141" s="34">
        <f>IF(F148=0, "-", F141/F148)</f>
        <v>2.8963414634146343E-2</v>
      </c>
      <c r="H141" s="65">
        <v>16</v>
      </c>
      <c r="I141" s="9">
        <f>IF(H148=0, "-", H141/H148)</f>
        <v>3.1434184675834968E-2</v>
      </c>
      <c r="J141" s="8">
        <f t="shared" si="10"/>
        <v>0.66666666666666663</v>
      </c>
      <c r="K141" s="9">
        <f t="shared" si="11"/>
        <v>0.1875</v>
      </c>
    </row>
    <row r="142" spans="1:11" x14ac:dyDescent="0.2">
      <c r="A142" s="7" t="s">
        <v>284</v>
      </c>
      <c r="B142" s="65">
        <v>3</v>
      </c>
      <c r="C142" s="34">
        <f>IF(B148=0, "-", B142/B148)</f>
        <v>2.3809523809523808E-2</v>
      </c>
      <c r="D142" s="65">
        <v>3</v>
      </c>
      <c r="E142" s="9">
        <f>IF(D148=0, "-", D142/D148)</f>
        <v>2.2556390977443608E-2</v>
      </c>
      <c r="F142" s="81">
        <v>8</v>
      </c>
      <c r="G142" s="34">
        <f>IF(F148=0, "-", F142/F148)</f>
        <v>1.2195121951219513E-2</v>
      </c>
      <c r="H142" s="65">
        <v>18</v>
      </c>
      <c r="I142" s="9">
        <f>IF(H148=0, "-", H142/H148)</f>
        <v>3.536345776031434E-2</v>
      </c>
      <c r="J142" s="8">
        <f t="shared" si="10"/>
        <v>0</v>
      </c>
      <c r="K142" s="9">
        <f t="shared" si="11"/>
        <v>-0.55555555555555558</v>
      </c>
    </row>
    <row r="143" spans="1:11" x14ac:dyDescent="0.2">
      <c r="A143" s="7" t="s">
        <v>285</v>
      </c>
      <c r="B143" s="65">
        <v>24</v>
      </c>
      <c r="C143" s="34">
        <f>IF(B148=0, "-", B143/B148)</f>
        <v>0.19047619047619047</v>
      </c>
      <c r="D143" s="65">
        <v>41</v>
      </c>
      <c r="E143" s="9">
        <f>IF(D148=0, "-", D143/D148)</f>
        <v>0.30827067669172931</v>
      </c>
      <c r="F143" s="81">
        <v>211</v>
      </c>
      <c r="G143" s="34">
        <f>IF(F148=0, "-", F143/F148)</f>
        <v>0.32164634146341464</v>
      </c>
      <c r="H143" s="65">
        <v>164</v>
      </c>
      <c r="I143" s="9">
        <f>IF(H148=0, "-", H143/H148)</f>
        <v>0.32220039292730845</v>
      </c>
      <c r="J143" s="8">
        <f t="shared" si="10"/>
        <v>-0.41463414634146339</v>
      </c>
      <c r="K143" s="9">
        <f t="shared" si="11"/>
        <v>0.28658536585365851</v>
      </c>
    </row>
    <row r="144" spans="1:11" x14ac:dyDescent="0.2">
      <c r="A144" s="7" t="s">
        <v>286</v>
      </c>
      <c r="B144" s="65">
        <v>13</v>
      </c>
      <c r="C144" s="34">
        <f>IF(B148=0, "-", B144/B148)</f>
        <v>0.10317460317460317</v>
      </c>
      <c r="D144" s="65">
        <v>0</v>
      </c>
      <c r="E144" s="9">
        <f>IF(D148=0, "-", D144/D148)</f>
        <v>0</v>
      </c>
      <c r="F144" s="81">
        <v>115</v>
      </c>
      <c r="G144" s="34">
        <f>IF(F148=0, "-", F144/F148)</f>
        <v>0.17530487804878048</v>
      </c>
      <c r="H144" s="65">
        <v>0</v>
      </c>
      <c r="I144" s="9">
        <f>IF(H148=0, "-", H144/H148)</f>
        <v>0</v>
      </c>
      <c r="J144" s="8" t="str">
        <f t="shared" si="10"/>
        <v>-</v>
      </c>
      <c r="K144" s="9" t="str">
        <f t="shared" si="11"/>
        <v>-</v>
      </c>
    </row>
    <row r="145" spans="1:11" x14ac:dyDescent="0.2">
      <c r="A145" s="7" t="s">
        <v>287</v>
      </c>
      <c r="B145" s="65">
        <v>0</v>
      </c>
      <c r="C145" s="34">
        <f>IF(B148=0, "-", B145/B148)</f>
        <v>0</v>
      </c>
      <c r="D145" s="65">
        <v>0</v>
      </c>
      <c r="E145" s="9">
        <f>IF(D148=0, "-", D145/D148)</f>
        <v>0</v>
      </c>
      <c r="F145" s="81">
        <v>7</v>
      </c>
      <c r="G145" s="34">
        <f>IF(F148=0, "-", F145/F148)</f>
        <v>1.0670731707317074E-2</v>
      </c>
      <c r="H145" s="65">
        <v>0</v>
      </c>
      <c r="I145" s="9">
        <f>IF(H148=0, "-", H145/H148)</f>
        <v>0</v>
      </c>
      <c r="J145" s="8" t="str">
        <f t="shared" si="10"/>
        <v>-</v>
      </c>
      <c r="K145" s="9" t="str">
        <f t="shared" si="11"/>
        <v>-</v>
      </c>
    </row>
    <row r="146" spans="1:11" x14ac:dyDescent="0.2">
      <c r="A146" s="7" t="s">
        <v>288</v>
      </c>
      <c r="B146" s="65">
        <v>0</v>
      </c>
      <c r="C146" s="34">
        <f>IF(B148=0, "-", B146/B148)</f>
        <v>0</v>
      </c>
      <c r="D146" s="65">
        <v>1</v>
      </c>
      <c r="E146" s="9">
        <f>IF(D148=0, "-", D146/D148)</f>
        <v>7.5187969924812026E-3</v>
      </c>
      <c r="F146" s="81">
        <v>0</v>
      </c>
      <c r="G146" s="34">
        <f>IF(F148=0, "-", F146/F148)</f>
        <v>0</v>
      </c>
      <c r="H146" s="65">
        <v>9</v>
      </c>
      <c r="I146" s="9">
        <f>IF(H148=0, "-", H146/H148)</f>
        <v>1.768172888015717E-2</v>
      </c>
      <c r="J146" s="8">
        <f t="shared" si="10"/>
        <v>-1</v>
      </c>
      <c r="K146" s="9">
        <f t="shared" si="11"/>
        <v>-1</v>
      </c>
    </row>
    <row r="147" spans="1:11" x14ac:dyDescent="0.2">
      <c r="A147" s="2"/>
      <c r="B147" s="68"/>
      <c r="C147" s="33"/>
      <c r="D147" s="68"/>
      <c r="E147" s="6"/>
      <c r="F147" s="82"/>
      <c r="G147" s="33"/>
      <c r="H147" s="68"/>
      <c r="I147" s="6"/>
      <c r="J147" s="5"/>
      <c r="K147" s="6"/>
    </row>
    <row r="148" spans="1:11" s="43" customFormat="1" x14ac:dyDescent="0.2">
      <c r="A148" s="162" t="s">
        <v>607</v>
      </c>
      <c r="B148" s="71">
        <f>SUM(B135:B147)</f>
        <v>126</v>
      </c>
      <c r="C148" s="40">
        <f>B148/29332</f>
        <v>4.2956498022637393E-3</v>
      </c>
      <c r="D148" s="71">
        <f>SUM(D135:D147)</f>
        <v>133</v>
      </c>
      <c r="E148" s="41">
        <f>D148/29302</f>
        <v>4.538939321548017E-3</v>
      </c>
      <c r="F148" s="77">
        <f>SUM(F135:F147)</f>
        <v>656</v>
      </c>
      <c r="G148" s="42">
        <f>F148/146231</f>
        <v>4.486052888922322E-3</v>
      </c>
      <c r="H148" s="71">
        <f>SUM(H135:H147)</f>
        <v>509</v>
      </c>
      <c r="I148" s="41">
        <f>H148/119606</f>
        <v>4.2556393491965288E-3</v>
      </c>
      <c r="J148" s="37">
        <f>IF(D148=0, "-", IF((B148-D148)/D148&lt;10, (B148-D148)/D148, "&gt;999%"))</f>
        <v>-5.2631578947368418E-2</v>
      </c>
      <c r="K148" s="38">
        <f>IF(H148=0, "-", IF((F148-H148)/H148&lt;10, (F148-H148)/H148, "&gt;999%"))</f>
        <v>0.28880157170923382</v>
      </c>
    </row>
    <row r="149" spans="1:11" x14ac:dyDescent="0.2">
      <c r="B149" s="83"/>
      <c r="D149" s="83"/>
      <c r="F149" s="83"/>
      <c r="H149" s="83"/>
    </row>
    <row r="150" spans="1:11" s="43" customFormat="1" x14ac:dyDescent="0.2">
      <c r="A150" s="162" t="s">
        <v>606</v>
      </c>
      <c r="B150" s="71">
        <v>187</v>
      </c>
      <c r="C150" s="40">
        <f>B150/29332</f>
        <v>6.3752897858993587E-3</v>
      </c>
      <c r="D150" s="71">
        <v>223</v>
      </c>
      <c r="E150" s="41">
        <f>D150/29302</f>
        <v>7.6104020203399082E-3</v>
      </c>
      <c r="F150" s="77">
        <v>1003</v>
      </c>
      <c r="G150" s="42">
        <f>F150/146231</f>
        <v>6.8590107432760497E-3</v>
      </c>
      <c r="H150" s="71">
        <v>997</v>
      </c>
      <c r="I150" s="41">
        <f>H150/119606</f>
        <v>8.3357022222965409E-3</v>
      </c>
      <c r="J150" s="37">
        <f>IF(D150=0, "-", IF((B150-D150)/D150&lt;10, (B150-D150)/D150, "&gt;999%"))</f>
        <v>-0.16143497757847533</v>
      </c>
      <c r="K150" s="38">
        <f>IF(H150=0, "-", IF((F150-H150)/H150&lt;10, (F150-H150)/H150, "&gt;999%"))</f>
        <v>6.018054162487462E-3</v>
      </c>
    </row>
    <row r="151" spans="1:11" x14ac:dyDescent="0.2">
      <c r="B151" s="83"/>
      <c r="D151" s="83"/>
      <c r="F151" s="83"/>
      <c r="H151" s="83"/>
    </row>
    <row r="152" spans="1:11" ht="15.75" x14ac:dyDescent="0.25">
      <c r="A152" s="164" t="s">
        <v>116</v>
      </c>
      <c r="B152" s="196" t="s">
        <v>1</v>
      </c>
      <c r="C152" s="200"/>
      <c r="D152" s="200"/>
      <c r="E152" s="197"/>
      <c r="F152" s="196" t="s">
        <v>14</v>
      </c>
      <c r="G152" s="200"/>
      <c r="H152" s="200"/>
      <c r="I152" s="197"/>
      <c r="J152" s="196" t="s">
        <v>15</v>
      </c>
      <c r="K152" s="197"/>
    </row>
    <row r="153" spans="1:11" x14ac:dyDescent="0.2">
      <c r="A153" s="22"/>
      <c r="B153" s="196">
        <f>VALUE(RIGHT($B$2, 4))</f>
        <v>2021</v>
      </c>
      <c r="C153" s="197"/>
      <c r="D153" s="196">
        <f>B153-1</f>
        <v>2020</v>
      </c>
      <c r="E153" s="204"/>
      <c r="F153" s="196">
        <f>B153</f>
        <v>2021</v>
      </c>
      <c r="G153" s="204"/>
      <c r="H153" s="196">
        <f>D153</f>
        <v>2020</v>
      </c>
      <c r="I153" s="204"/>
      <c r="J153" s="140" t="s">
        <v>4</v>
      </c>
      <c r="K153" s="141" t="s">
        <v>2</v>
      </c>
    </row>
    <row r="154" spans="1:11" x14ac:dyDescent="0.2">
      <c r="A154" s="163" t="s">
        <v>144</v>
      </c>
      <c r="B154" s="61" t="s">
        <v>12</v>
      </c>
      <c r="C154" s="62" t="s">
        <v>13</v>
      </c>
      <c r="D154" s="61" t="s">
        <v>12</v>
      </c>
      <c r="E154" s="63" t="s">
        <v>13</v>
      </c>
      <c r="F154" s="62" t="s">
        <v>12</v>
      </c>
      <c r="G154" s="62" t="s">
        <v>13</v>
      </c>
      <c r="H154" s="61" t="s">
        <v>12</v>
      </c>
      <c r="I154" s="63" t="s">
        <v>13</v>
      </c>
      <c r="J154" s="61"/>
      <c r="K154" s="63"/>
    </row>
    <row r="155" spans="1:11" x14ac:dyDescent="0.2">
      <c r="A155" s="7" t="s">
        <v>289</v>
      </c>
      <c r="B155" s="65">
        <v>1</v>
      </c>
      <c r="C155" s="34">
        <f>IF(B157=0, "-", B155/B157)</f>
        <v>1</v>
      </c>
      <c r="D155" s="65">
        <v>3</v>
      </c>
      <c r="E155" s="9">
        <f>IF(D157=0, "-", D155/D157)</f>
        <v>1</v>
      </c>
      <c r="F155" s="81">
        <v>13</v>
      </c>
      <c r="G155" s="34">
        <f>IF(F157=0, "-", F155/F157)</f>
        <v>1</v>
      </c>
      <c r="H155" s="65">
        <v>25</v>
      </c>
      <c r="I155" s="9">
        <f>IF(H157=0, "-", H155/H157)</f>
        <v>1</v>
      </c>
      <c r="J155" s="8">
        <f>IF(D155=0, "-", IF((B155-D155)/D155&lt;10, (B155-D155)/D155, "&gt;999%"))</f>
        <v>-0.66666666666666663</v>
      </c>
      <c r="K155" s="9">
        <f>IF(H155=0, "-", IF((F155-H155)/H155&lt;10, (F155-H155)/H155, "&gt;999%"))</f>
        <v>-0.48</v>
      </c>
    </row>
    <row r="156" spans="1:11" x14ac:dyDescent="0.2">
      <c r="A156" s="2"/>
      <c r="B156" s="68"/>
      <c r="C156" s="33"/>
      <c r="D156" s="68"/>
      <c r="E156" s="6"/>
      <c r="F156" s="82"/>
      <c r="G156" s="33"/>
      <c r="H156" s="68"/>
      <c r="I156" s="6"/>
      <c r="J156" s="5"/>
      <c r="K156" s="6"/>
    </row>
    <row r="157" spans="1:11" s="43" customFormat="1" x14ac:dyDescent="0.2">
      <c r="A157" s="162" t="s">
        <v>605</v>
      </c>
      <c r="B157" s="71">
        <f>SUM(B155:B156)</f>
        <v>1</v>
      </c>
      <c r="C157" s="40">
        <f>B157/29332</f>
        <v>3.4092458748124914E-5</v>
      </c>
      <c r="D157" s="71">
        <f>SUM(D155:D156)</f>
        <v>3</v>
      </c>
      <c r="E157" s="41">
        <f>D157/29302</f>
        <v>1.0238208995972971E-4</v>
      </c>
      <c r="F157" s="77">
        <f>SUM(F155:F156)</f>
        <v>13</v>
      </c>
      <c r="G157" s="42">
        <f>F157/146231</f>
        <v>8.8900438347546011E-5</v>
      </c>
      <c r="H157" s="71">
        <f>SUM(H155:H156)</f>
        <v>25</v>
      </c>
      <c r="I157" s="41">
        <f>H157/119606</f>
        <v>2.0901961440061536E-4</v>
      </c>
      <c r="J157" s="37">
        <f>IF(D157=0, "-", IF((B157-D157)/D157&lt;10, (B157-D157)/D157, "&gt;999%"))</f>
        <v>-0.66666666666666663</v>
      </c>
      <c r="K157" s="38">
        <f>IF(H157=0, "-", IF((F157-H157)/H157&lt;10, (F157-H157)/H157, "&gt;999%"))</f>
        <v>-0.48</v>
      </c>
    </row>
    <row r="158" spans="1:11" x14ac:dyDescent="0.2">
      <c r="B158" s="83"/>
      <c r="D158" s="83"/>
      <c r="F158" s="83"/>
      <c r="H158" s="83"/>
    </row>
    <row r="159" spans="1:11" x14ac:dyDescent="0.2">
      <c r="A159" s="163" t="s">
        <v>145</v>
      </c>
      <c r="B159" s="61" t="s">
        <v>12</v>
      </c>
      <c r="C159" s="62" t="s">
        <v>13</v>
      </c>
      <c r="D159" s="61" t="s">
        <v>12</v>
      </c>
      <c r="E159" s="63" t="s">
        <v>13</v>
      </c>
      <c r="F159" s="62" t="s">
        <v>12</v>
      </c>
      <c r="G159" s="62" t="s">
        <v>13</v>
      </c>
      <c r="H159" s="61" t="s">
        <v>12</v>
      </c>
      <c r="I159" s="63" t="s">
        <v>13</v>
      </c>
      <c r="J159" s="61"/>
      <c r="K159" s="63"/>
    </row>
    <row r="160" spans="1:11" x14ac:dyDescent="0.2">
      <c r="A160" s="7" t="s">
        <v>290</v>
      </c>
      <c r="B160" s="65">
        <v>1</v>
      </c>
      <c r="C160" s="34">
        <f>IF(B173=0, "-", B160/B173)</f>
        <v>3.2258064516129031E-2</v>
      </c>
      <c r="D160" s="65">
        <v>1</v>
      </c>
      <c r="E160" s="9">
        <f>IF(D173=0, "-", D160/D173)</f>
        <v>3.3333333333333333E-2</v>
      </c>
      <c r="F160" s="81">
        <v>4</v>
      </c>
      <c r="G160" s="34">
        <f>IF(F173=0, "-", F160/F173)</f>
        <v>2.8368794326241134E-2</v>
      </c>
      <c r="H160" s="65">
        <v>3</v>
      </c>
      <c r="I160" s="9">
        <f>IF(H173=0, "-", H160/H173)</f>
        <v>1.507537688442211E-2</v>
      </c>
      <c r="J160" s="8">
        <f t="shared" ref="J160:J171" si="12">IF(D160=0, "-", IF((B160-D160)/D160&lt;10, (B160-D160)/D160, "&gt;999%"))</f>
        <v>0</v>
      </c>
      <c r="K160" s="9">
        <f t="shared" ref="K160:K171" si="13">IF(H160=0, "-", IF((F160-H160)/H160&lt;10, (F160-H160)/H160, "&gt;999%"))</f>
        <v>0.33333333333333331</v>
      </c>
    </row>
    <row r="161" spans="1:11" x14ac:dyDescent="0.2">
      <c r="A161" s="7" t="s">
        <v>291</v>
      </c>
      <c r="B161" s="65">
        <v>2</v>
      </c>
      <c r="C161" s="34">
        <f>IF(B173=0, "-", B161/B173)</f>
        <v>6.4516129032258063E-2</v>
      </c>
      <c r="D161" s="65">
        <v>0</v>
      </c>
      <c r="E161" s="9">
        <f>IF(D173=0, "-", D161/D173)</f>
        <v>0</v>
      </c>
      <c r="F161" s="81">
        <v>5</v>
      </c>
      <c r="G161" s="34">
        <f>IF(F173=0, "-", F161/F173)</f>
        <v>3.5460992907801421E-2</v>
      </c>
      <c r="H161" s="65">
        <v>2</v>
      </c>
      <c r="I161" s="9">
        <f>IF(H173=0, "-", H161/H173)</f>
        <v>1.0050251256281407E-2</v>
      </c>
      <c r="J161" s="8" t="str">
        <f t="shared" si="12"/>
        <v>-</v>
      </c>
      <c r="K161" s="9">
        <f t="shared" si="13"/>
        <v>1.5</v>
      </c>
    </row>
    <row r="162" spans="1:11" x14ac:dyDescent="0.2">
      <c r="A162" s="7" t="s">
        <v>292</v>
      </c>
      <c r="B162" s="65">
        <v>4</v>
      </c>
      <c r="C162" s="34">
        <f>IF(B173=0, "-", B162/B173)</f>
        <v>0.12903225806451613</v>
      </c>
      <c r="D162" s="65">
        <v>1</v>
      </c>
      <c r="E162" s="9">
        <f>IF(D173=0, "-", D162/D173)</f>
        <v>3.3333333333333333E-2</v>
      </c>
      <c r="F162" s="81">
        <v>17</v>
      </c>
      <c r="G162" s="34">
        <f>IF(F173=0, "-", F162/F173)</f>
        <v>0.12056737588652482</v>
      </c>
      <c r="H162" s="65">
        <v>86</v>
      </c>
      <c r="I162" s="9">
        <f>IF(H173=0, "-", H162/H173)</f>
        <v>0.43216080402010049</v>
      </c>
      <c r="J162" s="8">
        <f t="shared" si="12"/>
        <v>3</v>
      </c>
      <c r="K162" s="9">
        <f t="shared" si="13"/>
        <v>-0.80232558139534882</v>
      </c>
    </row>
    <row r="163" spans="1:11" x14ac:dyDescent="0.2">
      <c r="A163" s="7" t="s">
        <v>293</v>
      </c>
      <c r="B163" s="65">
        <v>4</v>
      </c>
      <c r="C163" s="34">
        <f>IF(B173=0, "-", B163/B173)</f>
        <v>0.12903225806451613</v>
      </c>
      <c r="D163" s="65">
        <v>11</v>
      </c>
      <c r="E163" s="9">
        <f>IF(D173=0, "-", D163/D173)</f>
        <v>0.36666666666666664</v>
      </c>
      <c r="F163" s="81">
        <v>22</v>
      </c>
      <c r="G163" s="34">
        <f>IF(F173=0, "-", F163/F173)</f>
        <v>0.15602836879432624</v>
      </c>
      <c r="H163" s="65">
        <v>32</v>
      </c>
      <c r="I163" s="9">
        <f>IF(H173=0, "-", H163/H173)</f>
        <v>0.16080402010050251</v>
      </c>
      <c r="J163" s="8">
        <f t="shared" si="12"/>
        <v>-0.63636363636363635</v>
      </c>
      <c r="K163" s="9">
        <f t="shared" si="13"/>
        <v>-0.3125</v>
      </c>
    </row>
    <row r="164" spans="1:11" x14ac:dyDescent="0.2">
      <c r="A164" s="7" t="s">
        <v>294</v>
      </c>
      <c r="B164" s="65">
        <v>3</v>
      </c>
      <c r="C164" s="34">
        <f>IF(B173=0, "-", B164/B173)</f>
        <v>9.6774193548387094E-2</v>
      </c>
      <c r="D164" s="65">
        <v>5</v>
      </c>
      <c r="E164" s="9">
        <f>IF(D173=0, "-", D164/D173)</f>
        <v>0.16666666666666666</v>
      </c>
      <c r="F164" s="81">
        <v>9</v>
      </c>
      <c r="G164" s="34">
        <f>IF(F173=0, "-", F164/F173)</f>
        <v>6.3829787234042548E-2</v>
      </c>
      <c r="H164" s="65">
        <v>25</v>
      </c>
      <c r="I164" s="9">
        <f>IF(H173=0, "-", H164/H173)</f>
        <v>0.12562814070351758</v>
      </c>
      <c r="J164" s="8">
        <f t="shared" si="12"/>
        <v>-0.4</v>
      </c>
      <c r="K164" s="9">
        <f t="shared" si="13"/>
        <v>-0.64</v>
      </c>
    </row>
    <row r="165" spans="1:11" x14ac:dyDescent="0.2">
      <c r="A165" s="7" t="s">
        <v>295</v>
      </c>
      <c r="B165" s="65">
        <v>0</v>
      </c>
      <c r="C165" s="34">
        <f>IF(B173=0, "-", B165/B173)</f>
        <v>0</v>
      </c>
      <c r="D165" s="65">
        <v>2</v>
      </c>
      <c r="E165" s="9">
        <f>IF(D173=0, "-", D165/D173)</f>
        <v>6.6666666666666666E-2</v>
      </c>
      <c r="F165" s="81">
        <v>0</v>
      </c>
      <c r="G165" s="34">
        <f>IF(F173=0, "-", F165/F173)</f>
        <v>0</v>
      </c>
      <c r="H165" s="65">
        <v>2</v>
      </c>
      <c r="I165" s="9">
        <f>IF(H173=0, "-", H165/H173)</f>
        <v>1.0050251256281407E-2</v>
      </c>
      <c r="J165" s="8">
        <f t="shared" si="12"/>
        <v>-1</v>
      </c>
      <c r="K165" s="9">
        <f t="shared" si="13"/>
        <v>-1</v>
      </c>
    </row>
    <row r="166" spans="1:11" x14ac:dyDescent="0.2">
      <c r="A166" s="7" t="s">
        <v>296</v>
      </c>
      <c r="B166" s="65">
        <v>0</v>
      </c>
      <c r="C166" s="34">
        <f>IF(B173=0, "-", B166/B173)</f>
        <v>0</v>
      </c>
      <c r="D166" s="65">
        <v>1</v>
      </c>
      <c r="E166" s="9">
        <f>IF(D173=0, "-", D166/D173)</f>
        <v>3.3333333333333333E-2</v>
      </c>
      <c r="F166" s="81">
        <v>10</v>
      </c>
      <c r="G166" s="34">
        <f>IF(F173=0, "-", F166/F173)</f>
        <v>7.0921985815602842E-2</v>
      </c>
      <c r="H166" s="65">
        <v>6</v>
      </c>
      <c r="I166" s="9">
        <f>IF(H173=0, "-", H166/H173)</f>
        <v>3.015075376884422E-2</v>
      </c>
      <c r="J166" s="8">
        <f t="shared" si="12"/>
        <v>-1</v>
      </c>
      <c r="K166" s="9">
        <f t="shared" si="13"/>
        <v>0.66666666666666663</v>
      </c>
    </row>
    <row r="167" spans="1:11" x14ac:dyDescent="0.2">
      <c r="A167" s="7" t="s">
        <v>297</v>
      </c>
      <c r="B167" s="65">
        <v>0</v>
      </c>
      <c r="C167" s="34">
        <f>IF(B173=0, "-", B167/B173)</f>
        <v>0</v>
      </c>
      <c r="D167" s="65">
        <v>1</v>
      </c>
      <c r="E167" s="9">
        <f>IF(D173=0, "-", D167/D173)</f>
        <v>3.3333333333333333E-2</v>
      </c>
      <c r="F167" s="81">
        <v>4</v>
      </c>
      <c r="G167" s="34">
        <f>IF(F173=0, "-", F167/F173)</f>
        <v>2.8368794326241134E-2</v>
      </c>
      <c r="H167" s="65">
        <v>2</v>
      </c>
      <c r="I167" s="9">
        <f>IF(H173=0, "-", H167/H173)</f>
        <v>1.0050251256281407E-2</v>
      </c>
      <c r="J167" s="8">
        <f t="shared" si="12"/>
        <v>-1</v>
      </c>
      <c r="K167" s="9">
        <f t="shared" si="13"/>
        <v>1</v>
      </c>
    </row>
    <row r="168" spans="1:11" x14ac:dyDescent="0.2">
      <c r="A168" s="7" t="s">
        <v>298</v>
      </c>
      <c r="B168" s="65">
        <v>0</v>
      </c>
      <c r="C168" s="34">
        <f>IF(B173=0, "-", B168/B173)</f>
        <v>0</v>
      </c>
      <c r="D168" s="65">
        <v>1</v>
      </c>
      <c r="E168" s="9">
        <f>IF(D173=0, "-", D168/D173)</f>
        <v>3.3333333333333333E-2</v>
      </c>
      <c r="F168" s="81">
        <v>1</v>
      </c>
      <c r="G168" s="34">
        <f>IF(F173=0, "-", F168/F173)</f>
        <v>7.0921985815602835E-3</v>
      </c>
      <c r="H168" s="65">
        <v>10</v>
      </c>
      <c r="I168" s="9">
        <f>IF(H173=0, "-", H168/H173)</f>
        <v>5.0251256281407038E-2</v>
      </c>
      <c r="J168" s="8">
        <f t="shared" si="12"/>
        <v>-1</v>
      </c>
      <c r="K168" s="9">
        <f t="shared" si="13"/>
        <v>-0.9</v>
      </c>
    </row>
    <row r="169" spans="1:11" x14ac:dyDescent="0.2">
      <c r="A169" s="7" t="s">
        <v>299</v>
      </c>
      <c r="B169" s="65">
        <v>11</v>
      </c>
      <c r="C169" s="34">
        <f>IF(B173=0, "-", B169/B173)</f>
        <v>0.35483870967741937</v>
      </c>
      <c r="D169" s="65">
        <v>6</v>
      </c>
      <c r="E169" s="9">
        <f>IF(D173=0, "-", D169/D173)</f>
        <v>0.2</v>
      </c>
      <c r="F169" s="81">
        <v>55</v>
      </c>
      <c r="G169" s="34">
        <f>IF(F173=0, "-", F169/F173)</f>
        <v>0.39007092198581561</v>
      </c>
      <c r="H169" s="65">
        <v>25</v>
      </c>
      <c r="I169" s="9">
        <f>IF(H173=0, "-", H169/H173)</f>
        <v>0.12562814070351758</v>
      </c>
      <c r="J169" s="8">
        <f t="shared" si="12"/>
        <v>0.83333333333333337</v>
      </c>
      <c r="K169" s="9">
        <f t="shared" si="13"/>
        <v>1.2</v>
      </c>
    </row>
    <row r="170" spans="1:11" x14ac:dyDescent="0.2">
      <c r="A170" s="7" t="s">
        <v>300</v>
      </c>
      <c r="B170" s="65">
        <v>4</v>
      </c>
      <c r="C170" s="34">
        <f>IF(B173=0, "-", B170/B173)</f>
        <v>0.12903225806451613</v>
      </c>
      <c r="D170" s="65">
        <v>1</v>
      </c>
      <c r="E170" s="9">
        <f>IF(D173=0, "-", D170/D173)</f>
        <v>3.3333333333333333E-2</v>
      </c>
      <c r="F170" s="81">
        <v>12</v>
      </c>
      <c r="G170" s="34">
        <f>IF(F173=0, "-", F170/F173)</f>
        <v>8.5106382978723402E-2</v>
      </c>
      <c r="H170" s="65">
        <v>6</v>
      </c>
      <c r="I170" s="9">
        <f>IF(H173=0, "-", H170/H173)</f>
        <v>3.015075376884422E-2</v>
      </c>
      <c r="J170" s="8">
        <f t="shared" si="12"/>
        <v>3</v>
      </c>
      <c r="K170" s="9">
        <f t="shared" si="13"/>
        <v>1</v>
      </c>
    </row>
    <row r="171" spans="1:11" x14ac:dyDescent="0.2">
      <c r="A171" s="7" t="s">
        <v>301</v>
      </c>
      <c r="B171" s="65">
        <v>2</v>
      </c>
      <c r="C171" s="34">
        <f>IF(B173=0, "-", B171/B173)</f>
        <v>6.4516129032258063E-2</v>
      </c>
      <c r="D171" s="65">
        <v>0</v>
      </c>
      <c r="E171" s="9">
        <f>IF(D173=0, "-", D171/D173)</f>
        <v>0</v>
      </c>
      <c r="F171" s="81">
        <v>2</v>
      </c>
      <c r="G171" s="34">
        <f>IF(F173=0, "-", F171/F173)</f>
        <v>1.4184397163120567E-2</v>
      </c>
      <c r="H171" s="65">
        <v>0</v>
      </c>
      <c r="I171" s="9">
        <f>IF(H173=0, "-", H171/H173)</f>
        <v>0</v>
      </c>
      <c r="J171" s="8" t="str">
        <f t="shared" si="12"/>
        <v>-</v>
      </c>
      <c r="K171" s="9" t="str">
        <f t="shared" si="13"/>
        <v>-</v>
      </c>
    </row>
    <row r="172" spans="1:11" x14ac:dyDescent="0.2">
      <c r="A172" s="2"/>
      <c r="B172" s="68"/>
      <c r="C172" s="33"/>
      <c r="D172" s="68"/>
      <c r="E172" s="6"/>
      <c r="F172" s="82"/>
      <c r="G172" s="33"/>
      <c r="H172" s="68"/>
      <c r="I172" s="6"/>
      <c r="J172" s="5"/>
      <c r="K172" s="6"/>
    </row>
    <row r="173" spans="1:11" s="43" customFormat="1" x14ac:dyDescent="0.2">
      <c r="A173" s="162" t="s">
        <v>604</v>
      </c>
      <c r="B173" s="71">
        <f>SUM(B160:B172)</f>
        <v>31</v>
      </c>
      <c r="C173" s="40">
        <f>B173/29332</f>
        <v>1.0568662211918724E-3</v>
      </c>
      <c r="D173" s="71">
        <f>SUM(D160:D172)</f>
        <v>30</v>
      </c>
      <c r="E173" s="41">
        <f>D173/29302</f>
        <v>1.0238208995972972E-3</v>
      </c>
      <c r="F173" s="77">
        <f>SUM(F160:F172)</f>
        <v>141</v>
      </c>
      <c r="G173" s="42">
        <f>F173/146231</f>
        <v>9.6422783130799901E-4</v>
      </c>
      <c r="H173" s="71">
        <f>SUM(H160:H172)</f>
        <v>199</v>
      </c>
      <c r="I173" s="41">
        <f>H173/119606</f>
        <v>1.6637961306288983E-3</v>
      </c>
      <c r="J173" s="37">
        <f>IF(D173=0, "-", IF((B173-D173)/D173&lt;10, (B173-D173)/D173, "&gt;999%"))</f>
        <v>3.3333333333333333E-2</v>
      </c>
      <c r="K173" s="38">
        <f>IF(H173=0, "-", IF((F173-H173)/H173&lt;10, (F173-H173)/H173, "&gt;999%"))</f>
        <v>-0.29145728643216079</v>
      </c>
    </row>
    <row r="174" spans="1:11" x14ac:dyDescent="0.2">
      <c r="B174" s="83"/>
      <c r="D174" s="83"/>
      <c r="F174" s="83"/>
      <c r="H174" s="83"/>
    </row>
    <row r="175" spans="1:11" s="43" customFormat="1" x14ac:dyDescent="0.2">
      <c r="A175" s="162" t="s">
        <v>603</v>
      </c>
      <c r="B175" s="71">
        <v>32</v>
      </c>
      <c r="C175" s="40">
        <f>B175/29332</f>
        <v>1.0909586799399973E-3</v>
      </c>
      <c r="D175" s="71">
        <v>33</v>
      </c>
      <c r="E175" s="41">
        <f>D175/29302</f>
        <v>1.1262029895570268E-3</v>
      </c>
      <c r="F175" s="77">
        <v>154</v>
      </c>
      <c r="G175" s="42">
        <f>F175/146231</f>
        <v>1.053128269655545E-3</v>
      </c>
      <c r="H175" s="71">
        <v>224</v>
      </c>
      <c r="I175" s="41">
        <f>H175/119606</f>
        <v>1.8728157450295137E-3</v>
      </c>
      <c r="J175" s="37">
        <f>IF(D175=0, "-", IF((B175-D175)/D175&lt;10, (B175-D175)/D175, "&gt;999%"))</f>
        <v>-3.0303030303030304E-2</v>
      </c>
      <c r="K175" s="38">
        <f>IF(H175=0, "-", IF((F175-H175)/H175&lt;10, (F175-H175)/H175, "&gt;999%"))</f>
        <v>-0.3125</v>
      </c>
    </row>
    <row r="176" spans="1:11" x14ac:dyDescent="0.2">
      <c r="B176" s="83"/>
      <c r="D176" s="83"/>
      <c r="F176" s="83"/>
      <c r="H176" s="83"/>
    </row>
    <row r="177" spans="1:11" ht="15.75" x14ac:dyDescent="0.25">
      <c r="A177" s="164" t="s">
        <v>117</v>
      </c>
      <c r="B177" s="196" t="s">
        <v>1</v>
      </c>
      <c r="C177" s="200"/>
      <c r="D177" s="200"/>
      <c r="E177" s="197"/>
      <c r="F177" s="196" t="s">
        <v>14</v>
      </c>
      <c r="G177" s="200"/>
      <c r="H177" s="200"/>
      <c r="I177" s="197"/>
      <c r="J177" s="196" t="s">
        <v>15</v>
      </c>
      <c r="K177" s="197"/>
    </row>
    <row r="178" spans="1:11" x14ac:dyDescent="0.2">
      <c r="A178" s="22"/>
      <c r="B178" s="196">
        <f>VALUE(RIGHT($B$2, 4))</f>
        <v>2021</v>
      </c>
      <c r="C178" s="197"/>
      <c r="D178" s="196">
        <f>B178-1</f>
        <v>2020</v>
      </c>
      <c r="E178" s="204"/>
      <c r="F178" s="196">
        <f>B178</f>
        <v>2021</v>
      </c>
      <c r="G178" s="204"/>
      <c r="H178" s="196">
        <f>D178</f>
        <v>2020</v>
      </c>
      <c r="I178" s="204"/>
      <c r="J178" s="140" t="s">
        <v>4</v>
      </c>
      <c r="K178" s="141" t="s">
        <v>2</v>
      </c>
    </row>
    <row r="179" spans="1:11" x14ac:dyDescent="0.2">
      <c r="A179" s="163" t="s">
        <v>146</v>
      </c>
      <c r="B179" s="61" t="s">
        <v>12</v>
      </c>
      <c r="C179" s="62" t="s">
        <v>13</v>
      </c>
      <c r="D179" s="61" t="s">
        <v>12</v>
      </c>
      <c r="E179" s="63" t="s">
        <v>13</v>
      </c>
      <c r="F179" s="62" t="s">
        <v>12</v>
      </c>
      <c r="G179" s="62" t="s">
        <v>13</v>
      </c>
      <c r="H179" s="61" t="s">
        <v>12</v>
      </c>
      <c r="I179" s="63" t="s">
        <v>13</v>
      </c>
      <c r="J179" s="61"/>
      <c r="K179" s="63"/>
    </row>
    <row r="180" spans="1:11" x14ac:dyDescent="0.2">
      <c r="A180" s="7" t="s">
        <v>302</v>
      </c>
      <c r="B180" s="65">
        <v>34</v>
      </c>
      <c r="C180" s="34">
        <f>IF(B189=0, "-", B180/B189)</f>
        <v>0.17258883248730963</v>
      </c>
      <c r="D180" s="65">
        <v>32</v>
      </c>
      <c r="E180" s="9">
        <f>IF(D189=0, "-", D180/D189)</f>
        <v>0.14953271028037382</v>
      </c>
      <c r="F180" s="81">
        <v>195</v>
      </c>
      <c r="G180" s="34">
        <f>IF(F189=0, "-", F180/F189)</f>
        <v>0.14181818181818182</v>
      </c>
      <c r="H180" s="65">
        <v>165</v>
      </c>
      <c r="I180" s="9">
        <f>IF(H189=0, "-", H180/H189)</f>
        <v>0.14758497316636851</v>
      </c>
      <c r="J180" s="8">
        <f t="shared" ref="J180:J187" si="14">IF(D180=0, "-", IF((B180-D180)/D180&lt;10, (B180-D180)/D180, "&gt;999%"))</f>
        <v>6.25E-2</v>
      </c>
      <c r="K180" s="9">
        <f t="shared" ref="K180:K187" si="15">IF(H180=0, "-", IF((F180-H180)/H180&lt;10, (F180-H180)/H180, "&gt;999%"))</f>
        <v>0.18181818181818182</v>
      </c>
    </row>
    <row r="181" spans="1:11" x14ac:dyDescent="0.2">
      <c r="A181" s="7" t="s">
        <v>303</v>
      </c>
      <c r="B181" s="65">
        <v>0</v>
      </c>
      <c r="C181" s="34">
        <f>IF(B189=0, "-", B181/B189)</f>
        <v>0</v>
      </c>
      <c r="D181" s="65">
        <v>4</v>
      </c>
      <c r="E181" s="9">
        <f>IF(D189=0, "-", D181/D189)</f>
        <v>1.8691588785046728E-2</v>
      </c>
      <c r="F181" s="81">
        <v>46</v>
      </c>
      <c r="G181" s="34">
        <f>IF(F189=0, "-", F181/F189)</f>
        <v>3.3454545454545452E-2</v>
      </c>
      <c r="H181" s="65">
        <v>75</v>
      </c>
      <c r="I181" s="9">
        <f>IF(H189=0, "-", H181/H189)</f>
        <v>6.7084078711985684E-2</v>
      </c>
      <c r="J181" s="8">
        <f t="shared" si="14"/>
        <v>-1</v>
      </c>
      <c r="K181" s="9">
        <f t="shared" si="15"/>
        <v>-0.38666666666666666</v>
      </c>
    </row>
    <row r="182" spans="1:11" x14ac:dyDescent="0.2">
      <c r="A182" s="7" t="s">
        <v>304</v>
      </c>
      <c r="B182" s="65">
        <v>119</v>
      </c>
      <c r="C182" s="34">
        <f>IF(B189=0, "-", B182/B189)</f>
        <v>0.60406091370558379</v>
      </c>
      <c r="D182" s="65">
        <v>150</v>
      </c>
      <c r="E182" s="9">
        <f>IF(D189=0, "-", D182/D189)</f>
        <v>0.7009345794392523</v>
      </c>
      <c r="F182" s="81">
        <v>905</v>
      </c>
      <c r="G182" s="34">
        <f>IF(F189=0, "-", F182/F189)</f>
        <v>0.6581818181818182</v>
      </c>
      <c r="H182" s="65">
        <v>697</v>
      </c>
      <c r="I182" s="9">
        <f>IF(H189=0, "-", H182/H189)</f>
        <v>0.6234347048300537</v>
      </c>
      <c r="J182" s="8">
        <f t="shared" si="14"/>
        <v>-0.20666666666666667</v>
      </c>
      <c r="K182" s="9">
        <f t="shared" si="15"/>
        <v>0.29842180774748922</v>
      </c>
    </row>
    <row r="183" spans="1:11" x14ac:dyDescent="0.2">
      <c r="A183" s="7" t="s">
        <v>305</v>
      </c>
      <c r="B183" s="65">
        <v>25</v>
      </c>
      <c r="C183" s="34">
        <f>IF(B189=0, "-", B183/B189)</f>
        <v>0.12690355329949238</v>
      </c>
      <c r="D183" s="65">
        <v>13</v>
      </c>
      <c r="E183" s="9">
        <f>IF(D189=0, "-", D183/D189)</f>
        <v>6.0747663551401869E-2</v>
      </c>
      <c r="F183" s="81">
        <v>88</v>
      </c>
      <c r="G183" s="34">
        <f>IF(F189=0, "-", F183/F189)</f>
        <v>6.4000000000000001E-2</v>
      </c>
      <c r="H183" s="65">
        <v>69</v>
      </c>
      <c r="I183" s="9">
        <f>IF(H189=0, "-", H183/H189)</f>
        <v>6.1717352415026835E-2</v>
      </c>
      <c r="J183" s="8">
        <f t="shared" si="14"/>
        <v>0.92307692307692313</v>
      </c>
      <c r="K183" s="9">
        <f t="shared" si="15"/>
        <v>0.27536231884057971</v>
      </c>
    </row>
    <row r="184" spans="1:11" x14ac:dyDescent="0.2">
      <c r="A184" s="7" t="s">
        <v>306</v>
      </c>
      <c r="B184" s="65">
        <v>0</v>
      </c>
      <c r="C184" s="34">
        <f>IF(B189=0, "-", B184/B189)</f>
        <v>0</v>
      </c>
      <c r="D184" s="65">
        <v>2</v>
      </c>
      <c r="E184" s="9">
        <f>IF(D189=0, "-", D184/D189)</f>
        <v>9.3457943925233638E-3</v>
      </c>
      <c r="F184" s="81">
        <v>2</v>
      </c>
      <c r="G184" s="34">
        <f>IF(F189=0, "-", F184/F189)</f>
        <v>1.4545454545454545E-3</v>
      </c>
      <c r="H184" s="65">
        <v>14</v>
      </c>
      <c r="I184" s="9">
        <f>IF(H189=0, "-", H184/H189)</f>
        <v>1.2522361359570662E-2</v>
      </c>
      <c r="J184" s="8">
        <f t="shared" si="14"/>
        <v>-1</v>
      </c>
      <c r="K184" s="9">
        <f t="shared" si="15"/>
        <v>-0.8571428571428571</v>
      </c>
    </row>
    <row r="185" spans="1:11" x14ac:dyDescent="0.2">
      <c r="A185" s="7" t="s">
        <v>307</v>
      </c>
      <c r="B185" s="65">
        <v>1</v>
      </c>
      <c r="C185" s="34">
        <f>IF(B189=0, "-", B185/B189)</f>
        <v>5.076142131979695E-3</v>
      </c>
      <c r="D185" s="65">
        <v>6</v>
      </c>
      <c r="E185" s="9">
        <f>IF(D189=0, "-", D185/D189)</f>
        <v>2.8037383177570093E-2</v>
      </c>
      <c r="F185" s="81">
        <v>24</v>
      </c>
      <c r="G185" s="34">
        <f>IF(F189=0, "-", F185/F189)</f>
        <v>1.7454545454545455E-2</v>
      </c>
      <c r="H185" s="65">
        <v>27</v>
      </c>
      <c r="I185" s="9">
        <f>IF(H189=0, "-", H185/H189)</f>
        <v>2.4150268336314847E-2</v>
      </c>
      <c r="J185" s="8">
        <f t="shared" si="14"/>
        <v>-0.83333333333333337</v>
      </c>
      <c r="K185" s="9">
        <f t="shared" si="15"/>
        <v>-0.1111111111111111</v>
      </c>
    </row>
    <row r="186" spans="1:11" x14ac:dyDescent="0.2">
      <c r="A186" s="7" t="s">
        <v>308</v>
      </c>
      <c r="B186" s="65">
        <v>3</v>
      </c>
      <c r="C186" s="34">
        <f>IF(B189=0, "-", B186/B189)</f>
        <v>1.5228426395939087E-2</v>
      </c>
      <c r="D186" s="65">
        <v>0</v>
      </c>
      <c r="E186" s="9">
        <f>IF(D189=0, "-", D186/D189)</f>
        <v>0</v>
      </c>
      <c r="F186" s="81">
        <v>8</v>
      </c>
      <c r="G186" s="34">
        <f>IF(F189=0, "-", F186/F189)</f>
        <v>5.8181818181818178E-3</v>
      </c>
      <c r="H186" s="65">
        <v>1</v>
      </c>
      <c r="I186" s="9">
        <f>IF(H189=0, "-", H186/H189)</f>
        <v>8.9445438282647585E-4</v>
      </c>
      <c r="J186" s="8" t="str">
        <f t="shared" si="14"/>
        <v>-</v>
      </c>
      <c r="K186" s="9">
        <f t="shared" si="15"/>
        <v>7</v>
      </c>
    </row>
    <row r="187" spans="1:11" x14ac:dyDescent="0.2">
      <c r="A187" s="7" t="s">
        <v>309</v>
      </c>
      <c r="B187" s="65">
        <v>15</v>
      </c>
      <c r="C187" s="34">
        <f>IF(B189=0, "-", B187/B189)</f>
        <v>7.6142131979695438E-2</v>
      </c>
      <c r="D187" s="65">
        <v>7</v>
      </c>
      <c r="E187" s="9">
        <f>IF(D189=0, "-", D187/D189)</f>
        <v>3.2710280373831772E-2</v>
      </c>
      <c r="F187" s="81">
        <v>107</v>
      </c>
      <c r="G187" s="34">
        <f>IF(F189=0, "-", F187/F189)</f>
        <v>7.7818181818181814E-2</v>
      </c>
      <c r="H187" s="65">
        <v>70</v>
      </c>
      <c r="I187" s="9">
        <f>IF(H189=0, "-", H187/H189)</f>
        <v>6.2611806797853303E-2</v>
      </c>
      <c r="J187" s="8">
        <f t="shared" si="14"/>
        <v>1.1428571428571428</v>
      </c>
      <c r="K187" s="9">
        <f t="shared" si="15"/>
        <v>0.52857142857142858</v>
      </c>
    </row>
    <row r="188" spans="1:11" x14ac:dyDescent="0.2">
      <c r="A188" s="2"/>
      <c r="B188" s="68"/>
      <c r="C188" s="33"/>
      <c r="D188" s="68"/>
      <c r="E188" s="6"/>
      <c r="F188" s="82"/>
      <c r="G188" s="33"/>
      <c r="H188" s="68"/>
      <c r="I188" s="6"/>
      <c r="J188" s="5"/>
      <c r="K188" s="6"/>
    </row>
    <row r="189" spans="1:11" s="43" customFormat="1" x14ac:dyDescent="0.2">
      <c r="A189" s="162" t="s">
        <v>602</v>
      </c>
      <c r="B189" s="71">
        <f>SUM(B180:B188)</f>
        <v>197</v>
      </c>
      <c r="C189" s="40">
        <f>B189/29332</f>
        <v>6.7162143733806084E-3</v>
      </c>
      <c r="D189" s="71">
        <f>SUM(D180:D188)</f>
        <v>214</v>
      </c>
      <c r="E189" s="41">
        <f>D189/29302</f>
        <v>7.3032557504607194E-3</v>
      </c>
      <c r="F189" s="77">
        <f>SUM(F180:F188)</f>
        <v>1375</v>
      </c>
      <c r="G189" s="42">
        <f>F189/146231</f>
        <v>9.4029309790673657E-3</v>
      </c>
      <c r="H189" s="71">
        <f>SUM(H180:H188)</f>
        <v>1118</v>
      </c>
      <c r="I189" s="41">
        <f>H189/119606</f>
        <v>9.3473571559955192E-3</v>
      </c>
      <c r="J189" s="37">
        <f>IF(D189=0, "-", IF((B189-D189)/D189&lt;10, (B189-D189)/D189, "&gt;999%"))</f>
        <v>-7.9439252336448593E-2</v>
      </c>
      <c r="K189" s="38">
        <f>IF(H189=0, "-", IF((F189-H189)/H189&lt;10, (F189-H189)/H189, "&gt;999%"))</f>
        <v>0.2298747763864043</v>
      </c>
    </row>
    <row r="190" spans="1:11" x14ac:dyDescent="0.2">
      <c r="B190" s="83"/>
      <c r="D190" s="83"/>
      <c r="F190" s="83"/>
      <c r="H190" s="83"/>
    </row>
    <row r="191" spans="1:11" x14ac:dyDescent="0.2">
      <c r="A191" s="163" t="s">
        <v>147</v>
      </c>
      <c r="B191" s="61" t="s">
        <v>12</v>
      </c>
      <c r="C191" s="62" t="s">
        <v>13</v>
      </c>
      <c r="D191" s="61" t="s">
        <v>12</v>
      </c>
      <c r="E191" s="63" t="s">
        <v>13</v>
      </c>
      <c r="F191" s="62" t="s">
        <v>12</v>
      </c>
      <c r="G191" s="62" t="s">
        <v>13</v>
      </c>
      <c r="H191" s="61" t="s">
        <v>12</v>
      </c>
      <c r="I191" s="63" t="s">
        <v>13</v>
      </c>
      <c r="J191" s="61"/>
      <c r="K191" s="63"/>
    </row>
    <row r="192" spans="1:11" x14ac:dyDescent="0.2">
      <c r="A192" s="7" t="s">
        <v>310</v>
      </c>
      <c r="B192" s="65">
        <v>1</v>
      </c>
      <c r="C192" s="34">
        <f>IF(B198=0, "-", B192/B198)</f>
        <v>3.8461538461538464E-2</v>
      </c>
      <c r="D192" s="65">
        <v>1</v>
      </c>
      <c r="E192" s="9">
        <f>IF(D198=0, "-", D192/D198)</f>
        <v>3.125E-2</v>
      </c>
      <c r="F192" s="81">
        <v>6</v>
      </c>
      <c r="G192" s="34">
        <f>IF(F198=0, "-", F192/F198)</f>
        <v>3.2608695652173912E-2</v>
      </c>
      <c r="H192" s="65">
        <v>1</v>
      </c>
      <c r="I192" s="9">
        <f>IF(H198=0, "-", H192/H198)</f>
        <v>7.4074074074074077E-3</v>
      </c>
      <c r="J192" s="8">
        <f>IF(D192=0, "-", IF((B192-D192)/D192&lt;10, (B192-D192)/D192, "&gt;999%"))</f>
        <v>0</v>
      </c>
      <c r="K192" s="9">
        <f>IF(H192=0, "-", IF((F192-H192)/H192&lt;10, (F192-H192)/H192, "&gt;999%"))</f>
        <v>5</v>
      </c>
    </row>
    <row r="193" spans="1:11" x14ac:dyDescent="0.2">
      <c r="A193" s="7" t="s">
        <v>311</v>
      </c>
      <c r="B193" s="65">
        <v>13</v>
      </c>
      <c r="C193" s="34">
        <f>IF(B198=0, "-", B193/B198)</f>
        <v>0.5</v>
      </c>
      <c r="D193" s="65">
        <v>8</v>
      </c>
      <c r="E193" s="9">
        <f>IF(D198=0, "-", D193/D198)</f>
        <v>0.25</v>
      </c>
      <c r="F193" s="81">
        <v>46</v>
      </c>
      <c r="G193" s="34">
        <f>IF(F198=0, "-", F193/F198)</f>
        <v>0.25</v>
      </c>
      <c r="H193" s="65">
        <v>22</v>
      </c>
      <c r="I193" s="9">
        <f>IF(H198=0, "-", H193/H198)</f>
        <v>0.16296296296296298</v>
      </c>
      <c r="J193" s="8">
        <f>IF(D193=0, "-", IF((B193-D193)/D193&lt;10, (B193-D193)/D193, "&gt;999%"))</f>
        <v>0.625</v>
      </c>
      <c r="K193" s="9">
        <f>IF(H193=0, "-", IF((F193-H193)/H193&lt;10, (F193-H193)/H193, "&gt;999%"))</f>
        <v>1.0909090909090908</v>
      </c>
    </row>
    <row r="194" spans="1:11" x14ac:dyDescent="0.2">
      <c r="A194" s="7" t="s">
        <v>312</v>
      </c>
      <c r="B194" s="65">
        <v>9</v>
      </c>
      <c r="C194" s="34">
        <f>IF(B198=0, "-", B194/B198)</f>
        <v>0.34615384615384615</v>
      </c>
      <c r="D194" s="65">
        <v>15</v>
      </c>
      <c r="E194" s="9">
        <f>IF(D198=0, "-", D194/D198)</f>
        <v>0.46875</v>
      </c>
      <c r="F194" s="81">
        <v>77</v>
      </c>
      <c r="G194" s="34">
        <f>IF(F198=0, "-", F194/F198)</f>
        <v>0.41847826086956524</v>
      </c>
      <c r="H194" s="65">
        <v>79</v>
      </c>
      <c r="I194" s="9">
        <f>IF(H198=0, "-", H194/H198)</f>
        <v>0.58518518518518514</v>
      </c>
      <c r="J194" s="8">
        <f>IF(D194=0, "-", IF((B194-D194)/D194&lt;10, (B194-D194)/D194, "&gt;999%"))</f>
        <v>-0.4</v>
      </c>
      <c r="K194" s="9">
        <f>IF(H194=0, "-", IF((F194-H194)/H194&lt;10, (F194-H194)/H194, "&gt;999%"))</f>
        <v>-2.5316455696202531E-2</v>
      </c>
    </row>
    <row r="195" spans="1:11" x14ac:dyDescent="0.2">
      <c r="A195" s="7" t="s">
        <v>313</v>
      </c>
      <c r="B195" s="65">
        <v>1</v>
      </c>
      <c r="C195" s="34">
        <f>IF(B198=0, "-", B195/B198)</f>
        <v>3.8461538461538464E-2</v>
      </c>
      <c r="D195" s="65">
        <v>8</v>
      </c>
      <c r="E195" s="9">
        <f>IF(D198=0, "-", D195/D198)</f>
        <v>0.25</v>
      </c>
      <c r="F195" s="81">
        <v>35</v>
      </c>
      <c r="G195" s="34">
        <f>IF(F198=0, "-", F195/F198)</f>
        <v>0.19021739130434784</v>
      </c>
      <c r="H195" s="65">
        <v>33</v>
      </c>
      <c r="I195" s="9">
        <f>IF(H198=0, "-", H195/H198)</f>
        <v>0.24444444444444444</v>
      </c>
      <c r="J195" s="8">
        <f>IF(D195=0, "-", IF((B195-D195)/D195&lt;10, (B195-D195)/D195, "&gt;999%"))</f>
        <v>-0.875</v>
      </c>
      <c r="K195" s="9">
        <f>IF(H195=0, "-", IF((F195-H195)/H195&lt;10, (F195-H195)/H195, "&gt;999%"))</f>
        <v>6.0606060606060608E-2</v>
      </c>
    </row>
    <row r="196" spans="1:11" x14ac:dyDescent="0.2">
      <c r="A196" s="7" t="s">
        <v>314</v>
      </c>
      <c r="B196" s="65">
        <v>2</v>
      </c>
      <c r="C196" s="34">
        <f>IF(B198=0, "-", B196/B198)</f>
        <v>7.6923076923076927E-2</v>
      </c>
      <c r="D196" s="65">
        <v>0</v>
      </c>
      <c r="E196" s="9">
        <f>IF(D198=0, "-", D196/D198)</f>
        <v>0</v>
      </c>
      <c r="F196" s="81">
        <v>20</v>
      </c>
      <c r="G196" s="34">
        <f>IF(F198=0, "-", F196/F198)</f>
        <v>0.10869565217391304</v>
      </c>
      <c r="H196" s="65">
        <v>0</v>
      </c>
      <c r="I196" s="9">
        <f>IF(H198=0, "-", H196/H198)</f>
        <v>0</v>
      </c>
      <c r="J196" s="8" t="str">
        <f>IF(D196=0, "-", IF((B196-D196)/D196&lt;10, (B196-D196)/D196, "&gt;999%"))</f>
        <v>-</v>
      </c>
      <c r="K196" s="9" t="str">
        <f>IF(H196=0, "-", IF((F196-H196)/H196&lt;10, (F196-H196)/H196, "&gt;999%"))</f>
        <v>-</v>
      </c>
    </row>
    <row r="197" spans="1:11" x14ac:dyDescent="0.2">
      <c r="A197" s="2"/>
      <c r="B197" s="68"/>
      <c r="C197" s="33"/>
      <c r="D197" s="68"/>
      <c r="E197" s="6"/>
      <c r="F197" s="82"/>
      <c r="G197" s="33"/>
      <c r="H197" s="68"/>
      <c r="I197" s="6"/>
      <c r="J197" s="5"/>
      <c r="K197" s="6"/>
    </row>
    <row r="198" spans="1:11" s="43" customFormat="1" x14ac:dyDescent="0.2">
      <c r="A198" s="162" t="s">
        <v>601</v>
      </c>
      <c r="B198" s="71">
        <f>SUM(B192:B197)</f>
        <v>26</v>
      </c>
      <c r="C198" s="40">
        <f>B198/29332</f>
        <v>8.8640392745124776E-4</v>
      </c>
      <c r="D198" s="71">
        <f>SUM(D192:D197)</f>
        <v>32</v>
      </c>
      <c r="E198" s="41">
        <f>D198/29302</f>
        <v>1.0920756262371169E-3</v>
      </c>
      <c r="F198" s="77">
        <f>SUM(F192:F197)</f>
        <v>184</v>
      </c>
      <c r="G198" s="42">
        <f>F198/146231</f>
        <v>1.2582831273806512E-3</v>
      </c>
      <c r="H198" s="71">
        <f>SUM(H192:H197)</f>
        <v>135</v>
      </c>
      <c r="I198" s="41">
        <f>H198/119606</f>
        <v>1.1287059177633228E-3</v>
      </c>
      <c r="J198" s="37">
        <f>IF(D198=0, "-", IF((B198-D198)/D198&lt;10, (B198-D198)/D198, "&gt;999%"))</f>
        <v>-0.1875</v>
      </c>
      <c r="K198" s="38">
        <f>IF(H198=0, "-", IF((F198-H198)/H198&lt;10, (F198-H198)/H198, "&gt;999%"))</f>
        <v>0.36296296296296299</v>
      </c>
    </row>
    <row r="199" spans="1:11" x14ac:dyDescent="0.2">
      <c r="B199" s="83"/>
      <c r="D199" s="83"/>
      <c r="F199" s="83"/>
      <c r="H199" s="83"/>
    </row>
    <row r="200" spans="1:11" s="43" customFormat="1" x14ac:dyDescent="0.2">
      <c r="A200" s="162" t="s">
        <v>600</v>
      </c>
      <c r="B200" s="71">
        <v>223</v>
      </c>
      <c r="C200" s="40">
        <f>B200/29332</f>
        <v>7.6026183008318562E-3</v>
      </c>
      <c r="D200" s="71">
        <v>246</v>
      </c>
      <c r="E200" s="41">
        <f>D200/29302</f>
        <v>8.3953313766978368E-3</v>
      </c>
      <c r="F200" s="77">
        <v>1559</v>
      </c>
      <c r="G200" s="42">
        <f>F200/146231</f>
        <v>1.0661214106448018E-2</v>
      </c>
      <c r="H200" s="71">
        <v>1253</v>
      </c>
      <c r="I200" s="41">
        <f>H200/119606</f>
        <v>1.0476063073758842E-2</v>
      </c>
      <c r="J200" s="37">
        <f>IF(D200=0, "-", IF((B200-D200)/D200&lt;10, (B200-D200)/D200, "&gt;999%"))</f>
        <v>-9.3495934959349589E-2</v>
      </c>
      <c r="K200" s="38">
        <f>IF(H200=0, "-", IF((F200-H200)/H200&lt;10, (F200-H200)/H200, "&gt;999%"))</f>
        <v>0.24421388667198723</v>
      </c>
    </row>
    <row r="201" spans="1:11" x14ac:dyDescent="0.2">
      <c r="B201" s="83"/>
      <c r="D201" s="83"/>
      <c r="F201" s="83"/>
      <c r="H201" s="83"/>
    </row>
    <row r="202" spans="1:11" ht="15.75" x14ac:dyDescent="0.25">
      <c r="A202" s="164" t="s">
        <v>118</v>
      </c>
      <c r="B202" s="196" t="s">
        <v>1</v>
      </c>
      <c r="C202" s="200"/>
      <c r="D202" s="200"/>
      <c r="E202" s="197"/>
      <c r="F202" s="196" t="s">
        <v>14</v>
      </c>
      <c r="G202" s="200"/>
      <c r="H202" s="200"/>
      <c r="I202" s="197"/>
      <c r="J202" s="196" t="s">
        <v>15</v>
      </c>
      <c r="K202" s="197"/>
    </row>
    <row r="203" spans="1:11" x14ac:dyDescent="0.2">
      <c r="A203" s="22"/>
      <c r="B203" s="196">
        <f>VALUE(RIGHT($B$2, 4))</f>
        <v>2021</v>
      </c>
      <c r="C203" s="197"/>
      <c r="D203" s="196">
        <f>B203-1</f>
        <v>2020</v>
      </c>
      <c r="E203" s="204"/>
      <c r="F203" s="196">
        <f>B203</f>
        <v>2021</v>
      </c>
      <c r="G203" s="204"/>
      <c r="H203" s="196">
        <f>D203</f>
        <v>2020</v>
      </c>
      <c r="I203" s="204"/>
      <c r="J203" s="140" t="s">
        <v>4</v>
      </c>
      <c r="K203" s="141" t="s">
        <v>2</v>
      </c>
    </row>
    <row r="204" spans="1:11" x14ac:dyDescent="0.2">
      <c r="A204" s="163" t="s">
        <v>148</v>
      </c>
      <c r="B204" s="61" t="s">
        <v>12</v>
      </c>
      <c r="C204" s="62" t="s">
        <v>13</v>
      </c>
      <c r="D204" s="61" t="s">
        <v>12</v>
      </c>
      <c r="E204" s="63" t="s">
        <v>13</v>
      </c>
      <c r="F204" s="62" t="s">
        <v>12</v>
      </c>
      <c r="G204" s="62" t="s">
        <v>13</v>
      </c>
      <c r="H204" s="61" t="s">
        <v>12</v>
      </c>
      <c r="I204" s="63" t="s">
        <v>13</v>
      </c>
      <c r="J204" s="61"/>
      <c r="K204" s="63"/>
    </row>
    <row r="205" spans="1:11" x14ac:dyDescent="0.2">
      <c r="A205" s="7" t="s">
        <v>315</v>
      </c>
      <c r="B205" s="65">
        <v>0</v>
      </c>
      <c r="C205" s="34">
        <f>IF(B216=0, "-", B205/B216)</f>
        <v>0</v>
      </c>
      <c r="D205" s="65">
        <v>3</v>
      </c>
      <c r="E205" s="9">
        <f>IF(D216=0, "-", D205/D216)</f>
        <v>1.1494252873563218E-2</v>
      </c>
      <c r="F205" s="81">
        <v>0</v>
      </c>
      <c r="G205" s="34">
        <f>IF(F216=0, "-", F205/F216)</f>
        <v>0</v>
      </c>
      <c r="H205" s="65">
        <v>16</v>
      </c>
      <c r="I205" s="9">
        <f>IF(H216=0, "-", H205/H216)</f>
        <v>1.4967259120673527E-2</v>
      </c>
      <c r="J205" s="8">
        <f t="shared" ref="J205:J214" si="16">IF(D205=0, "-", IF((B205-D205)/D205&lt;10, (B205-D205)/D205, "&gt;999%"))</f>
        <v>-1</v>
      </c>
      <c r="K205" s="9">
        <f t="shared" ref="K205:K214" si="17">IF(H205=0, "-", IF((F205-H205)/H205&lt;10, (F205-H205)/H205, "&gt;999%"))</f>
        <v>-1</v>
      </c>
    </row>
    <row r="206" spans="1:11" x14ac:dyDescent="0.2">
      <c r="A206" s="7" t="s">
        <v>316</v>
      </c>
      <c r="B206" s="65">
        <v>0</v>
      </c>
      <c r="C206" s="34">
        <f>IF(B216=0, "-", B206/B216)</f>
        <v>0</v>
      </c>
      <c r="D206" s="65">
        <v>7</v>
      </c>
      <c r="E206" s="9">
        <f>IF(D216=0, "-", D206/D216)</f>
        <v>2.681992337164751E-2</v>
      </c>
      <c r="F206" s="81">
        <v>0</v>
      </c>
      <c r="G206" s="34">
        <f>IF(F216=0, "-", F206/F216)</f>
        <v>0</v>
      </c>
      <c r="H206" s="65">
        <v>26</v>
      </c>
      <c r="I206" s="9">
        <f>IF(H216=0, "-", H206/H216)</f>
        <v>2.4321796071094481E-2</v>
      </c>
      <c r="J206" s="8">
        <f t="shared" si="16"/>
        <v>-1</v>
      </c>
      <c r="K206" s="9">
        <f t="shared" si="17"/>
        <v>-1</v>
      </c>
    </row>
    <row r="207" spans="1:11" x14ac:dyDescent="0.2">
      <c r="A207" s="7" t="s">
        <v>317</v>
      </c>
      <c r="B207" s="65">
        <v>20</v>
      </c>
      <c r="C207" s="34">
        <f>IF(B216=0, "-", B207/B216)</f>
        <v>8.5106382978723402E-2</v>
      </c>
      <c r="D207" s="65">
        <v>31</v>
      </c>
      <c r="E207" s="9">
        <f>IF(D216=0, "-", D207/D216)</f>
        <v>0.11877394636015326</v>
      </c>
      <c r="F207" s="81">
        <v>88</v>
      </c>
      <c r="G207" s="34">
        <f>IF(F216=0, "-", F207/F216)</f>
        <v>7.560137457044673E-2</v>
      </c>
      <c r="H207" s="65">
        <v>135</v>
      </c>
      <c r="I207" s="9">
        <f>IF(H216=0, "-", H207/H216)</f>
        <v>0.12628624883068287</v>
      </c>
      <c r="J207" s="8">
        <f t="shared" si="16"/>
        <v>-0.35483870967741937</v>
      </c>
      <c r="K207" s="9">
        <f t="shared" si="17"/>
        <v>-0.34814814814814815</v>
      </c>
    </row>
    <row r="208" spans="1:11" x14ac:dyDescent="0.2">
      <c r="A208" s="7" t="s">
        <v>318</v>
      </c>
      <c r="B208" s="65">
        <v>168</v>
      </c>
      <c r="C208" s="34">
        <f>IF(B216=0, "-", B208/B216)</f>
        <v>0.71489361702127663</v>
      </c>
      <c r="D208" s="65">
        <v>175</v>
      </c>
      <c r="E208" s="9">
        <f>IF(D216=0, "-", D208/D216)</f>
        <v>0.67049808429118773</v>
      </c>
      <c r="F208" s="81">
        <v>776</v>
      </c>
      <c r="G208" s="34">
        <f>IF(F216=0, "-", F208/F216)</f>
        <v>0.66666666666666663</v>
      </c>
      <c r="H208" s="65">
        <v>648</v>
      </c>
      <c r="I208" s="9">
        <f>IF(H216=0, "-", H208/H216)</f>
        <v>0.60617399438727781</v>
      </c>
      <c r="J208" s="8">
        <f t="shared" si="16"/>
        <v>-0.04</v>
      </c>
      <c r="K208" s="9">
        <f t="shared" si="17"/>
        <v>0.19753086419753085</v>
      </c>
    </row>
    <row r="209" spans="1:11" x14ac:dyDescent="0.2">
      <c r="A209" s="7" t="s">
        <v>319</v>
      </c>
      <c r="B209" s="65">
        <v>0</v>
      </c>
      <c r="C209" s="34">
        <f>IF(B216=0, "-", B209/B216)</f>
        <v>0</v>
      </c>
      <c r="D209" s="65">
        <v>18</v>
      </c>
      <c r="E209" s="9">
        <f>IF(D216=0, "-", D209/D216)</f>
        <v>6.8965517241379309E-2</v>
      </c>
      <c r="F209" s="81">
        <v>53</v>
      </c>
      <c r="G209" s="34">
        <f>IF(F216=0, "-", F209/F216)</f>
        <v>4.5532646048109963E-2</v>
      </c>
      <c r="H209" s="65">
        <v>72</v>
      </c>
      <c r="I209" s="9">
        <f>IF(H216=0, "-", H209/H216)</f>
        <v>6.7352666043030876E-2</v>
      </c>
      <c r="J209" s="8">
        <f t="shared" si="16"/>
        <v>-1</v>
      </c>
      <c r="K209" s="9">
        <f t="shared" si="17"/>
        <v>-0.2638888888888889</v>
      </c>
    </row>
    <row r="210" spans="1:11" x14ac:dyDescent="0.2">
      <c r="A210" s="7" t="s">
        <v>320</v>
      </c>
      <c r="B210" s="65">
        <v>34</v>
      </c>
      <c r="C210" s="34">
        <f>IF(B216=0, "-", B210/B216)</f>
        <v>0.14468085106382977</v>
      </c>
      <c r="D210" s="65">
        <v>2</v>
      </c>
      <c r="E210" s="9">
        <f>IF(D216=0, "-", D210/D216)</f>
        <v>7.6628352490421452E-3</v>
      </c>
      <c r="F210" s="81">
        <v>131</v>
      </c>
      <c r="G210" s="34">
        <f>IF(F216=0, "-", F210/F216)</f>
        <v>0.11254295532646048</v>
      </c>
      <c r="H210" s="65">
        <v>47</v>
      </c>
      <c r="I210" s="9">
        <f>IF(H216=0, "-", H210/H216)</f>
        <v>4.3966323666978488E-2</v>
      </c>
      <c r="J210" s="8" t="str">
        <f t="shared" si="16"/>
        <v>&gt;999%</v>
      </c>
      <c r="K210" s="9">
        <f t="shared" si="17"/>
        <v>1.7872340425531914</v>
      </c>
    </row>
    <row r="211" spans="1:11" x14ac:dyDescent="0.2">
      <c r="A211" s="7" t="s">
        <v>321</v>
      </c>
      <c r="B211" s="65">
        <v>10</v>
      </c>
      <c r="C211" s="34">
        <f>IF(B216=0, "-", B211/B216)</f>
        <v>4.2553191489361701E-2</v>
      </c>
      <c r="D211" s="65">
        <v>6</v>
      </c>
      <c r="E211" s="9">
        <f>IF(D216=0, "-", D211/D216)</f>
        <v>2.2988505747126436E-2</v>
      </c>
      <c r="F211" s="81">
        <v>25</v>
      </c>
      <c r="G211" s="34">
        <f>IF(F216=0, "-", F211/F216)</f>
        <v>2.147766323024055E-2</v>
      </c>
      <c r="H211" s="65">
        <v>32</v>
      </c>
      <c r="I211" s="9">
        <f>IF(H216=0, "-", H211/H216)</f>
        <v>2.9934518241347054E-2</v>
      </c>
      <c r="J211" s="8">
        <f t="shared" si="16"/>
        <v>0.66666666666666663</v>
      </c>
      <c r="K211" s="9">
        <f t="shared" si="17"/>
        <v>-0.21875</v>
      </c>
    </row>
    <row r="212" spans="1:11" x14ac:dyDescent="0.2">
      <c r="A212" s="7" t="s">
        <v>322</v>
      </c>
      <c r="B212" s="65">
        <v>2</v>
      </c>
      <c r="C212" s="34">
        <f>IF(B216=0, "-", B212/B216)</f>
        <v>8.5106382978723406E-3</v>
      </c>
      <c r="D212" s="65">
        <v>8</v>
      </c>
      <c r="E212" s="9">
        <f>IF(D216=0, "-", D212/D216)</f>
        <v>3.0651340996168581E-2</v>
      </c>
      <c r="F212" s="81">
        <v>17</v>
      </c>
      <c r="G212" s="34">
        <f>IF(F216=0, "-", F212/F216)</f>
        <v>1.4604810996563574E-2</v>
      </c>
      <c r="H212" s="65">
        <v>21</v>
      </c>
      <c r="I212" s="9">
        <f>IF(H216=0, "-", H212/H216)</f>
        <v>1.9644527595884004E-2</v>
      </c>
      <c r="J212" s="8">
        <f t="shared" si="16"/>
        <v>-0.75</v>
      </c>
      <c r="K212" s="9">
        <f t="shared" si="17"/>
        <v>-0.19047619047619047</v>
      </c>
    </row>
    <row r="213" spans="1:11" x14ac:dyDescent="0.2">
      <c r="A213" s="7" t="s">
        <v>323</v>
      </c>
      <c r="B213" s="65">
        <v>0</v>
      </c>
      <c r="C213" s="34">
        <f>IF(B216=0, "-", B213/B216)</f>
        <v>0</v>
      </c>
      <c r="D213" s="65">
        <v>1</v>
      </c>
      <c r="E213" s="9">
        <f>IF(D216=0, "-", D213/D216)</f>
        <v>3.8314176245210726E-3</v>
      </c>
      <c r="F213" s="81">
        <v>27</v>
      </c>
      <c r="G213" s="34">
        <f>IF(F216=0, "-", F213/F216)</f>
        <v>2.3195876288659795E-2</v>
      </c>
      <c r="H213" s="65">
        <v>22</v>
      </c>
      <c r="I213" s="9">
        <f>IF(H216=0, "-", H213/H216)</f>
        <v>2.05799812909261E-2</v>
      </c>
      <c r="J213" s="8">
        <f t="shared" si="16"/>
        <v>-1</v>
      </c>
      <c r="K213" s="9">
        <f t="shared" si="17"/>
        <v>0.22727272727272727</v>
      </c>
    </row>
    <row r="214" spans="1:11" x14ac:dyDescent="0.2">
      <c r="A214" s="7" t="s">
        <v>324</v>
      </c>
      <c r="B214" s="65">
        <v>1</v>
      </c>
      <c r="C214" s="34">
        <f>IF(B216=0, "-", B214/B216)</f>
        <v>4.2553191489361703E-3</v>
      </c>
      <c r="D214" s="65">
        <v>10</v>
      </c>
      <c r="E214" s="9">
        <f>IF(D216=0, "-", D214/D216)</f>
        <v>3.8314176245210725E-2</v>
      </c>
      <c r="F214" s="81">
        <v>47</v>
      </c>
      <c r="G214" s="34">
        <f>IF(F216=0, "-", F214/F216)</f>
        <v>4.0378006872852236E-2</v>
      </c>
      <c r="H214" s="65">
        <v>50</v>
      </c>
      <c r="I214" s="9">
        <f>IF(H216=0, "-", H214/H216)</f>
        <v>4.6772684752104769E-2</v>
      </c>
      <c r="J214" s="8">
        <f t="shared" si="16"/>
        <v>-0.9</v>
      </c>
      <c r="K214" s="9">
        <f t="shared" si="17"/>
        <v>-0.06</v>
      </c>
    </row>
    <row r="215" spans="1:11" x14ac:dyDescent="0.2">
      <c r="A215" s="2"/>
      <c r="B215" s="68"/>
      <c r="C215" s="33"/>
      <c r="D215" s="68"/>
      <c r="E215" s="6"/>
      <c r="F215" s="82"/>
      <c r="G215" s="33"/>
      <c r="H215" s="68"/>
      <c r="I215" s="6"/>
      <c r="J215" s="5"/>
      <c r="K215" s="6"/>
    </row>
    <row r="216" spans="1:11" s="43" customFormat="1" x14ac:dyDescent="0.2">
      <c r="A216" s="162" t="s">
        <v>599</v>
      </c>
      <c r="B216" s="71">
        <f>SUM(B205:B215)</f>
        <v>235</v>
      </c>
      <c r="C216" s="40">
        <f>B216/29332</f>
        <v>8.0117278058093547E-3</v>
      </c>
      <c r="D216" s="71">
        <f>SUM(D205:D215)</f>
        <v>261</v>
      </c>
      <c r="E216" s="41">
        <f>D216/29302</f>
        <v>8.9072418264964856E-3</v>
      </c>
      <c r="F216" s="77">
        <f>SUM(F205:F215)</f>
        <v>1164</v>
      </c>
      <c r="G216" s="42">
        <f>F216/146231</f>
        <v>7.9600084797341198E-3</v>
      </c>
      <c r="H216" s="71">
        <f>SUM(H205:H215)</f>
        <v>1069</v>
      </c>
      <c r="I216" s="41">
        <f>H216/119606</f>
        <v>8.9376787117703121E-3</v>
      </c>
      <c r="J216" s="37">
        <f>IF(D216=0, "-", IF((B216-D216)/D216&lt;10, (B216-D216)/D216, "&gt;999%"))</f>
        <v>-9.9616858237547887E-2</v>
      </c>
      <c r="K216" s="38">
        <f>IF(H216=0, "-", IF((F216-H216)/H216&lt;10, (F216-H216)/H216, "&gt;999%"))</f>
        <v>8.8868101028999058E-2</v>
      </c>
    </row>
    <row r="217" spans="1:11" x14ac:dyDescent="0.2">
      <c r="B217" s="83"/>
      <c r="D217" s="83"/>
      <c r="F217" s="83"/>
      <c r="H217" s="83"/>
    </row>
    <row r="218" spans="1:11" x14ac:dyDescent="0.2">
      <c r="A218" s="163" t="s">
        <v>149</v>
      </c>
      <c r="B218" s="61" t="s">
        <v>12</v>
      </c>
      <c r="C218" s="62" t="s">
        <v>13</v>
      </c>
      <c r="D218" s="61" t="s">
        <v>12</v>
      </c>
      <c r="E218" s="63" t="s">
        <v>13</v>
      </c>
      <c r="F218" s="62" t="s">
        <v>12</v>
      </c>
      <c r="G218" s="62" t="s">
        <v>13</v>
      </c>
      <c r="H218" s="61" t="s">
        <v>12</v>
      </c>
      <c r="I218" s="63" t="s">
        <v>13</v>
      </c>
      <c r="J218" s="61"/>
      <c r="K218" s="63"/>
    </row>
    <row r="219" spans="1:11" x14ac:dyDescent="0.2">
      <c r="A219" s="7" t="s">
        <v>325</v>
      </c>
      <c r="B219" s="65">
        <v>1</v>
      </c>
      <c r="C219" s="34">
        <f>IF(B238=0, "-", B219/B238)</f>
        <v>5.3763440860215058E-3</v>
      </c>
      <c r="D219" s="65">
        <v>0</v>
      </c>
      <c r="E219" s="9">
        <f>IF(D238=0, "-", D219/D238)</f>
        <v>0</v>
      </c>
      <c r="F219" s="81">
        <v>3</v>
      </c>
      <c r="G219" s="34">
        <f>IF(F238=0, "-", F219/F238)</f>
        <v>3.9164490861618795E-3</v>
      </c>
      <c r="H219" s="65">
        <v>1</v>
      </c>
      <c r="I219" s="9">
        <f>IF(H238=0, "-", H219/H238)</f>
        <v>1.6313213703099511E-3</v>
      </c>
      <c r="J219" s="8" t="str">
        <f t="shared" ref="J219:J236" si="18">IF(D219=0, "-", IF((B219-D219)/D219&lt;10, (B219-D219)/D219, "&gt;999%"))</f>
        <v>-</v>
      </c>
      <c r="K219" s="9">
        <f t="shared" ref="K219:K236" si="19">IF(H219=0, "-", IF((F219-H219)/H219&lt;10, (F219-H219)/H219, "&gt;999%"))</f>
        <v>2</v>
      </c>
    </row>
    <row r="220" spans="1:11" x14ac:dyDescent="0.2">
      <c r="A220" s="7" t="s">
        <v>326</v>
      </c>
      <c r="B220" s="65">
        <v>0</v>
      </c>
      <c r="C220" s="34">
        <f>IF(B238=0, "-", B220/B238)</f>
        <v>0</v>
      </c>
      <c r="D220" s="65">
        <v>2</v>
      </c>
      <c r="E220" s="9">
        <f>IF(D238=0, "-", D220/D238)</f>
        <v>1.0526315789473684E-2</v>
      </c>
      <c r="F220" s="81">
        <v>2</v>
      </c>
      <c r="G220" s="34">
        <f>IF(F238=0, "-", F220/F238)</f>
        <v>2.6109660574412533E-3</v>
      </c>
      <c r="H220" s="65">
        <v>2</v>
      </c>
      <c r="I220" s="9">
        <f>IF(H238=0, "-", H220/H238)</f>
        <v>3.2626427406199023E-3</v>
      </c>
      <c r="J220" s="8">
        <f t="shared" si="18"/>
        <v>-1</v>
      </c>
      <c r="K220" s="9">
        <f t="shared" si="19"/>
        <v>0</v>
      </c>
    </row>
    <row r="221" spans="1:11" x14ac:dyDescent="0.2">
      <c r="A221" s="7" t="s">
        <v>327</v>
      </c>
      <c r="B221" s="65">
        <v>5</v>
      </c>
      <c r="C221" s="34">
        <f>IF(B238=0, "-", B221/B238)</f>
        <v>2.6881720430107527E-2</v>
      </c>
      <c r="D221" s="65">
        <v>8</v>
      </c>
      <c r="E221" s="9">
        <f>IF(D238=0, "-", D221/D238)</f>
        <v>4.2105263157894736E-2</v>
      </c>
      <c r="F221" s="81">
        <v>7</v>
      </c>
      <c r="G221" s="34">
        <f>IF(F238=0, "-", F221/F238)</f>
        <v>9.138381201044387E-3</v>
      </c>
      <c r="H221" s="65">
        <v>23</v>
      </c>
      <c r="I221" s="9">
        <f>IF(H238=0, "-", H221/H238)</f>
        <v>3.7520391517128875E-2</v>
      </c>
      <c r="J221" s="8">
        <f t="shared" si="18"/>
        <v>-0.375</v>
      </c>
      <c r="K221" s="9">
        <f t="shared" si="19"/>
        <v>-0.69565217391304346</v>
      </c>
    </row>
    <row r="222" spans="1:11" x14ac:dyDescent="0.2">
      <c r="A222" s="7" t="s">
        <v>328</v>
      </c>
      <c r="B222" s="65">
        <v>1</v>
      </c>
      <c r="C222" s="34">
        <f>IF(B238=0, "-", B222/B238)</f>
        <v>5.3763440860215058E-3</v>
      </c>
      <c r="D222" s="65">
        <v>2</v>
      </c>
      <c r="E222" s="9">
        <f>IF(D238=0, "-", D222/D238)</f>
        <v>1.0526315789473684E-2</v>
      </c>
      <c r="F222" s="81">
        <v>4</v>
      </c>
      <c r="G222" s="34">
        <f>IF(F238=0, "-", F222/F238)</f>
        <v>5.2219321148825066E-3</v>
      </c>
      <c r="H222" s="65">
        <v>4</v>
      </c>
      <c r="I222" s="9">
        <f>IF(H238=0, "-", H222/H238)</f>
        <v>6.5252854812398045E-3</v>
      </c>
      <c r="J222" s="8">
        <f t="shared" si="18"/>
        <v>-0.5</v>
      </c>
      <c r="K222" s="9">
        <f t="shared" si="19"/>
        <v>0</v>
      </c>
    </row>
    <row r="223" spans="1:11" x14ac:dyDescent="0.2">
      <c r="A223" s="7" t="s">
        <v>329</v>
      </c>
      <c r="B223" s="65">
        <v>59</v>
      </c>
      <c r="C223" s="34">
        <f>IF(B238=0, "-", B223/B238)</f>
        <v>0.31720430107526881</v>
      </c>
      <c r="D223" s="65">
        <v>42</v>
      </c>
      <c r="E223" s="9">
        <f>IF(D238=0, "-", D223/D238)</f>
        <v>0.22105263157894736</v>
      </c>
      <c r="F223" s="81">
        <v>211</v>
      </c>
      <c r="G223" s="34">
        <f>IF(F238=0, "-", F223/F238)</f>
        <v>0.27545691906005221</v>
      </c>
      <c r="H223" s="65">
        <v>108</v>
      </c>
      <c r="I223" s="9">
        <f>IF(H238=0, "-", H223/H238)</f>
        <v>0.17618270799347471</v>
      </c>
      <c r="J223" s="8">
        <f t="shared" si="18"/>
        <v>0.40476190476190477</v>
      </c>
      <c r="K223" s="9">
        <f t="shared" si="19"/>
        <v>0.95370370370370372</v>
      </c>
    </row>
    <row r="224" spans="1:11" x14ac:dyDescent="0.2">
      <c r="A224" s="7" t="s">
        <v>330</v>
      </c>
      <c r="B224" s="65">
        <v>3</v>
      </c>
      <c r="C224" s="34">
        <f>IF(B238=0, "-", B224/B238)</f>
        <v>1.6129032258064516E-2</v>
      </c>
      <c r="D224" s="65">
        <v>13</v>
      </c>
      <c r="E224" s="9">
        <f>IF(D238=0, "-", D224/D238)</f>
        <v>6.8421052631578952E-2</v>
      </c>
      <c r="F224" s="81">
        <v>12</v>
      </c>
      <c r="G224" s="34">
        <f>IF(F238=0, "-", F224/F238)</f>
        <v>1.5665796344647518E-2</v>
      </c>
      <c r="H224" s="65">
        <v>44</v>
      </c>
      <c r="I224" s="9">
        <f>IF(H238=0, "-", H224/H238)</f>
        <v>7.177814029363784E-2</v>
      </c>
      <c r="J224" s="8">
        <f t="shared" si="18"/>
        <v>-0.76923076923076927</v>
      </c>
      <c r="K224" s="9">
        <f t="shared" si="19"/>
        <v>-0.72727272727272729</v>
      </c>
    </row>
    <row r="225" spans="1:11" x14ac:dyDescent="0.2">
      <c r="A225" s="7" t="s">
        <v>331</v>
      </c>
      <c r="B225" s="65">
        <v>0</v>
      </c>
      <c r="C225" s="34">
        <f>IF(B238=0, "-", B225/B238)</f>
        <v>0</v>
      </c>
      <c r="D225" s="65">
        <v>0</v>
      </c>
      <c r="E225" s="9">
        <f>IF(D238=0, "-", D225/D238)</f>
        <v>0</v>
      </c>
      <c r="F225" s="81">
        <v>0</v>
      </c>
      <c r="G225" s="34">
        <f>IF(F238=0, "-", F225/F238)</f>
        <v>0</v>
      </c>
      <c r="H225" s="65">
        <v>8</v>
      </c>
      <c r="I225" s="9">
        <f>IF(H238=0, "-", H225/H238)</f>
        <v>1.3050570962479609E-2</v>
      </c>
      <c r="J225" s="8" t="str">
        <f t="shared" si="18"/>
        <v>-</v>
      </c>
      <c r="K225" s="9">
        <f t="shared" si="19"/>
        <v>-1</v>
      </c>
    </row>
    <row r="226" spans="1:11" x14ac:dyDescent="0.2">
      <c r="A226" s="7" t="s">
        <v>332</v>
      </c>
      <c r="B226" s="65">
        <v>2</v>
      </c>
      <c r="C226" s="34">
        <f>IF(B238=0, "-", B226/B238)</f>
        <v>1.0752688172043012E-2</v>
      </c>
      <c r="D226" s="65">
        <v>3</v>
      </c>
      <c r="E226" s="9">
        <f>IF(D238=0, "-", D226/D238)</f>
        <v>1.5789473684210527E-2</v>
      </c>
      <c r="F226" s="81">
        <v>6</v>
      </c>
      <c r="G226" s="34">
        <f>IF(F238=0, "-", F226/F238)</f>
        <v>7.832898172323759E-3</v>
      </c>
      <c r="H226" s="65">
        <v>3</v>
      </c>
      <c r="I226" s="9">
        <f>IF(H238=0, "-", H226/H238)</f>
        <v>4.8939641109298528E-3</v>
      </c>
      <c r="J226" s="8">
        <f t="shared" si="18"/>
        <v>-0.33333333333333331</v>
      </c>
      <c r="K226" s="9">
        <f t="shared" si="19"/>
        <v>1</v>
      </c>
    </row>
    <row r="227" spans="1:11" x14ac:dyDescent="0.2">
      <c r="A227" s="7" t="s">
        <v>333</v>
      </c>
      <c r="B227" s="65">
        <v>3</v>
      </c>
      <c r="C227" s="34">
        <f>IF(B238=0, "-", B227/B238)</f>
        <v>1.6129032258064516E-2</v>
      </c>
      <c r="D227" s="65">
        <v>0</v>
      </c>
      <c r="E227" s="9">
        <f>IF(D238=0, "-", D227/D238)</f>
        <v>0</v>
      </c>
      <c r="F227" s="81">
        <v>5</v>
      </c>
      <c r="G227" s="34">
        <f>IF(F238=0, "-", F227/F238)</f>
        <v>6.5274151436031328E-3</v>
      </c>
      <c r="H227" s="65">
        <v>3</v>
      </c>
      <c r="I227" s="9">
        <f>IF(H238=0, "-", H227/H238)</f>
        <v>4.8939641109298528E-3</v>
      </c>
      <c r="J227" s="8" t="str">
        <f t="shared" si="18"/>
        <v>-</v>
      </c>
      <c r="K227" s="9">
        <f t="shared" si="19"/>
        <v>0.66666666666666663</v>
      </c>
    </row>
    <row r="228" spans="1:11" x14ac:dyDescent="0.2">
      <c r="A228" s="7" t="s">
        <v>334</v>
      </c>
      <c r="B228" s="65">
        <v>8</v>
      </c>
      <c r="C228" s="34">
        <f>IF(B238=0, "-", B228/B238)</f>
        <v>4.3010752688172046E-2</v>
      </c>
      <c r="D228" s="65">
        <v>8</v>
      </c>
      <c r="E228" s="9">
        <f>IF(D238=0, "-", D228/D238)</f>
        <v>4.2105263157894736E-2</v>
      </c>
      <c r="F228" s="81">
        <v>38</v>
      </c>
      <c r="G228" s="34">
        <f>IF(F238=0, "-", F228/F238)</f>
        <v>4.960835509138381E-2</v>
      </c>
      <c r="H228" s="65">
        <v>37</v>
      </c>
      <c r="I228" s="9">
        <f>IF(H238=0, "-", H228/H238)</f>
        <v>6.0358890701468187E-2</v>
      </c>
      <c r="J228" s="8">
        <f t="shared" si="18"/>
        <v>0</v>
      </c>
      <c r="K228" s="9">
        <f t="shared" si="19"/>
        <v>2.7027027027027029E-2</v>
      </c>
    </row>
    <row r="229" spans="1:11" x14ac:dyDescent="0.2">
      <c r="A229" s="7" t="s">
        <v>335</v>
      </c>
      <c r="B229" s="65">
        <v>0</v>
      </c>
      <c r="C229" s="34">
        <f>IF(B238=0, "-", B229/B238)</f>
        <v>0</v>
      </c>
      <c r="D229" s="65">
        <v>1</v>
      </c>
      <c r="E229" s="9">
        <f>IF(D238=0, "-", D229/D238)</f>
        <v>5.263157894736842E-3</v>
      </c>
      <c r="F229" s="81">
        <v>6</v>
      </c>
      <c r="G229" s="34">
        <f>IF(F238=0, "-", F229/F238)</f>
        <v>7.832898172323759E-3</v>
      </c>
      <c r="H229" s="65">
        <v>1</v>
      </c>
      <c r="I229" s="9">
        <f>IF(H238=0, "-", H229/H238)</f>
        <v>1.6313213703099511E-3</v>
      </c>
      <c r="J229" s="8">
        <f t="shared" si="18"/>
        <v>-1</v>
      </c>
      <c r="K229" s="9">
        <f t="shared" si="19"/>
        <v>5</v>
      </c>
    </row>
    <row r="230" spans="1:11" x14ac:dyDescent="0.2">
      <c r="A230" s="7" t="s">
        <v>336</v>
      </c>
      <c r="B230" s="65">
        <v>4</v>
      </c>
      <c r="C230" s="34">
        <f>IF(B238=0, "-", B230/B238)</f>
        <v>2.1505376344086023E-2</v>
      </c>
      <c r="D230" s="65">
        <v>1</v>
      </c>
      <c r="E230" s="9">
        <f>IF(D238=0, "-", D230/D238)</f>
        <v>5.263157894736842E-3</v>
      </c>
      <c r="F230" s="81">
        <v>8</v>
      </c>
      <c r="G230" s="34">
        <f>IF(F238=0, "-", F230/F238)</f>
        <v>1.0443864229765013E-2</v>
      </c>
      <c r="H230" s="65">
        <v>3</v>
      </c>
      <c r="I230" s="9">
        <f>IF(H238=0, "-", H230/H238)</f>
        <v>4.8939641109298528E-3</v>
      </c>
      <c r="J230" s="8">
        <f t="shared" si="18"/>
        <v>3</v>
      </c>
      <c r="K230" s="9">
        <f t="shared" si="19"/>
        <v>1.6666666666666667</v>
      </c>
    </row>
    <row r="231" spans="1:11" x14ac:dyDescent="0.2">
      <c r="A231" s="7" t="s">
        <v>337</v>
      </c>
      <c r="B231" s="65">
        <v>60</v>
      </c>
      <c r="C231" s="34">
        <f>IF(B238=0, "-", B231/B238)</f>
        <v>0.32258064516129031</v>
      </c>
      <c r="D231" s="65">
        <v>70</v>
      </c>
      <c r="E231" s="9">
        <f>IF(D238=0, "-", D231/D238)</f>
        <v>0.36842105263157893</v>
      </c>
      <c r="F231" s="81">
        <v>269</v>
      </c>
      <c r="G231" s="34">
        <f>IF(F238=0, "-", F231/F238)</f>
        <v>0.35117493472584854</v>
      </c>
      <c r="H231" s="65">
        <v>240</v>
      </c>
      <c r="I231" s="9">
        <f>IF(H238=0, "-", H231/H238)</f>
        <v>0.39151712887438828</v>
      </c>
      <c r="J231" s="8">
        <f t="shared" si="18"/>
        <v>-0.14285714285714285</v>
      </c>
      <c r="K231" s="9">
        <f t="shared" si="19"/>
        <v>0.12083333333333333</v>
      </c>
    </row>
    <row r="232" spans="1:11" x14ac:dyDescent="0.2">
      <c r="A232" s="7" t="s">
        <v>338</v>
      </c>
      <c r="B232" s="65">
        <v>17</v>
      </c>
      <c r="C232" s="34">
        <f>IF(B238=0, "-", B232/B238)</f>
        <v>9.1397849462365593E-2</v>
      </c>
      <c r="D232" s="65">
        <v>15</v>
      </c>
      <c r="E232" s="9">
        <f>IF(D238=0, "-", D232/D238)</f>
        <v>7.8947368421052627E-2</v>
      </c>
      <c r="F232" s="81">
        <v>82</v>
      </c>
      <c r="G232" s="34">
        <f>IF(F238=0, "-", F232/F238)</f>
        <v>0.10704960835509138</v>
      </c>
      <c r="H232" s="65">
        <v>56</v>
      </c>
      <c r="I232" s="9">
        <f>IF(H238=0, "-", H232/H238)</f>
        <v>9.1353996737357265E-2</v>
      </c>
      <c r="J232" s="8">
        <f t="shared" si="18"/>
        <v>0.13333333333333333</v>
      </c>
      <c r="K232" s="9">
        <f t="shared" si="19"/>
        <v>0.4642857142857143</v>
      </c>
    </row>
    <row r="233" spans="1:11" x14ac:dyDescent="0.2">
      <c r="A233" s="7" t="s">
        <v>339</v>
      </c>
      <c r="B233" s="65">
        <v>0</v>
      </c>
      <c r="C233" s="34">
        <f>IF(B238=0, "-", B233/B238)</f>
        <v>0</v>
      </c>
      <c r="D233" s="65">
        <v>4</v>
      </c>
      <c r="E233" s="9">
        <f>IF(D238=0, "-", D233/D238)</f>
        <v>2.1052631578947368E-2</v>
      </c>
      <c r="F233" s="81">
        <v>0</v>
      </c>
      <c r="G233" s="34">
        <f>IF(F238=0, "-", F233/F238)</f>
        <v>0</v>
      </c>
      <c r="H233" s="65">
        <v>13</v>
      </c>
      <c r="I233" s="9">
        <f>IF(H238=0, "-", H233/H238)</f>
        <v>2.1207177814029365E-2</v>
      </c>
      <c r="J233" s="8">
        <f t="shared" si="18"/>
        <v>-1</v>
      </c>
      <c r="K233" s="9">
        <f t="shared" si="19"/>
        <v>-1</v>
      </c>
    </row>
    <row r="234" spans="1:11" x14ac:dyDescent="0.2">
      <c r="A234" s="7" t="s">
        <v>340</v>
      </c>
      <c r="B234" s="65">
        <v>4</v>
      </c>
      <c r="C234" s="34">
        <f>IF(B238=0, "-", B234/B238)</f>
        <v>2.1505376344086023E-2</v>
      </c>
      <c r="D234" s="65">
        <v>2</v>
      </c>
      <c r="E234" s="9">
        <f>IF(D238=0, "-", D234/D238)</f>
        <v>1.0526315789473684E-2</v>
      </c>
      <c r="F234" s="81">
        <v>21</v>
      </c>
      <c r="G234" s="34">
        <f>IF(F238=0, "-", F234/F238)</f>
        <v>2.7415143603133161E-2</v>
      </c>
      <c r="H234" s="65">
        <v>14</v>
      </c>
      <c r="I234" s="9">
        <f>IF(H238=0, "-", H234/H238)</f>
        <v>2.2838499184339316E-2</v>
      </c>
      <c r="J234" s="8">
        <f t="shared" si="18"/>
        <v>1</v>
      </c>
      <c r="K234" s="9">
        <f t="shared" si="19"/>
        <v>0.5</v>
      </c>
    </row>
    <row r="235" spans="1:11" x14ac:dyDescent="0.2">
      <c r="A235" s="7" t="s">
        <v>341</v>
      </c>
      <c r="B235" s="65">
        <v>4</v>
      </c>
      <c r="C235" s="34">
        <f>IF(B238=0, "-", B235/B238)</f>
        <v>2.1505376344086023E-2</v>
      </c>
      <c r="D235" s="65">
        <v>7</v>
      </c>
      <c r="E235" s="9">
        <f>IF(D238=0, "-", D235/D238)</f>
        <v>3.6842105263157891E-2</v>
      </c>
      <c r="F235" s="81">
        <v>24</v>
      </c>
      <c r="G235" s="34">
        <f>IF(F238=0, "-", F235/F238)</f>
        <v>3.1331592689295036E-2</v>
      </c>
      <c r="H235" s="65">
        <v>27</v>
      </c>
      <c r="I235" s="9">
        <f>IF(H238=0, "-", H235/H238)</f>
        <v>4.4045676998368678E-2</v>
      </c>
      <c r="J235" s="8">
        <f t="shared" si="18"/>
        <v>-0.42857142857142855</v>
      </c>
      <c r="K235" s="9">
        <f t="shared" si="19"/>
        <v>-0.1111111111111111</v>
      </c>
    </row>
    <row r="236" spans="1:11" x14ac:dyDescent="0.2">
      <c r="A236" s="7" t="s">
        <v>342</v>
      </c>
      <c r="B236" s="65">
        <v>15</v>
      </c>
      <c r="C236" s="34">
        <f>IF(B238=0, "-", B236/B238)</f>
        <v>8.0645161290322578E-2</v>
      </c>
      <c r="D236" s="65">
        <v>12</v>
      </c>
      <c r="E236" s="9">
        <f>IF(D238=0, "-", D236/D238)</f>
        <v>6.3157894736842107E-2</v>
      </c>
      <c r="F236" s="81">
        <v>68</v>
      </c>
      <c r="G236" s="34">
        <f>IF(F238=0, "-", F236/F238)</f>
        <v>8.877284595300261E-2</v>
      </c>
      <c r="H236" s="65">
        <v>26</v>
      </c>
      <c r="I236" s="9">
        <f>IF(H238=0, "-", H236/H238)</f>
        <v>4.2414355628058731E-2</v>
      </c>
      <c r="J236" s="8">
        <f t="shared" si="18"/>
        <v>0.25</v>
      </c>
      <c r="K236" s="9">
        <f t="shared" si="19"/>
        <v>1.6153846153846154</v>
      </c>
    </row>
    <row r="237" spans="1:11" x14ac:dyDescent="0.2">
      <c r="A237" s="2"/>
      <c r="B237" s="68"/>
      <c r="C237" s="33"/>
      <c r="D237" s="68"/>
      <c r="E237" s="6"/>
      <c r="F237" s="82"/>
      <c r="G237" s="33"/>
      <c r="H237" s="68"/>
      <c r="I237" s="6"/>
      <c r="J237" s="5"/>
      <c r="K237" s="6"/>
    </row>
    <row r="238" spans="1:11" s="43" customFormat="1" x14ac:dyDescent="0.2">
      <c r="A238" s="162" t="s">
        <v>598</v>
      </c>
      <c r="B238" s="71">
        <f>SUM(B219:B237)</f>
        <v>186</v>
      </c>
      <c r="C238" s="40">
        <f>B238/29332</f>
        <v>6.3411973271512339E-3</v>
      </c>
      <c r="D238" s="71">
        <f>SUM(D219:D237)</f>
        <v>190</v>
      </c>
      <c r="E238" s="41">
        <f>D238/29302</f>
        <v>6.4841990307828818E-3</v>
      </c>
      <c r="F238" s="77">
        <f>SUM(F219:F237)</f>
        <v>766</v>
      </c>
      <c r="G238" s="42">
        <f>F238/146231</f>
        <v>5.2382873672477109E-3</v>
      </c>
      <c r="H238" s="71">
        <f>SUM(H219:H237)</f>
        <v>613</v>
      </c>
      <c r="I238" s="41">
        <f>H238/119606</f>
        <v>5.1251609451030888E-3</v>
      </c>
      <c r="J238" s="37">
        <f>IF(D238=0, "-", IF((B238-D238)/D238&lt;10, (B238-D238)/D238, "&gt;999%"))</f>
        <v>-2.1052631578947368E-2</v>
      </c>
      <c r="K238" s="38">
        <f>IF(H238=0, "-", IF((F238-H238)/H238&lt;10, (F238-H238)/H238, "&gt;999%"))</f>
        <v>0.24959216965742251</v>
      </c>
    </row>
    <row r="239" spans="1:11" x14ac:dyDescent="0.2">
      <c r="B239" s="83"/>
      <c r="D239" s="83"/>
      <c r="F239" s="83"/>
      <c r="H239" s="83"/>
    </row>
    <row r="240" spans="1:11" x14ac:dyDescent="0.2">
      <c r="A240" s="163" t="s">
        <v>150</v>
      </c>
      <c r="B240" s="61" t="s">
        <v>12</v>
      </c>
      <c r="C240" s="62" t="s">
        <v>13</v>
      </c>
      <c r="D240" s="61" t="s">
        <v>12</v>
      </c>
      <c r="E240" s="63" t="s">
        <v>13</v>
      </c>
      <c r="F240" s="62" t="s">
        <v>12</v>
      </c>
      <c r="G240" s="62" t="s">
        <v>13</v>
      </c>
      <c r="H240" s="61" t="s">
        <v>12</v>
      </c>
      <c r="I240" s="63" t="s">
        <v>13</v>
      </c>
      <c r="J240" s="61"/>
      <c r="K240" s="63"/>
    </row>
    <row r="241" spans="1:11" x14ac:dyDescent="0.2">
      <c r="A241" s="7" t="s">
        <v>343</v>
      </c>
      <c r="B241" s="65">
        <v>0</v>
      </c>
      <c r="C241" s="34">
        <f>IF(B257=0, "-", B241/B257)</f>
        <v>0</v>
      </c>
      <c r="D241" s="65">
        <v>1</v>
      </c>
      <c r="E241" s="9">
        <f>IF(D257=0, "-", D241/D257)</f>
        <v>3.2258064516129031E-2</v>
      </c>
      <c r="F241" s="81">
        <v>11</v>
      </c>
      <c r="G241" s="34">
        <f>IF(F257=0, "-", F241/F257)</f>
        <v>6.6265060240963861E-2</v>
      </c>
      <c r="H241" s="65">
        <v>9</v>
      </c>
      <c r="I241" s="9">
        <f>IF(H257=0, "-", H241/H257)</f>
        <v>4.4776119402985072E-2</v>
      </c>
      <c r="J241" s="8">
        <f t="shared" ref="J241:J255" si="20">IF(D241=0, "-", IF((B241-D241)/D241&lt;10, (B241-D241)/D241, "&gt;999%"))</f>
        <v>-1</v>
      </c>
      <c r="K241" s="9">
        <f t="shared" ref="K241:K255" si="21">IF(H241=0, "-", IF((F241-H241)/H241&lt;10, (F241-H241)/H241, "&gt;999%"))</f>
        <v>0.22222222222222221</v>
      </c>
    </row>
    <row r="242" spans="1:11" x14ac:dyDescent="0.2">
      <c r="A242" s="7" t="s">
        <v>344</v>
      </c>
      <c r="B242" s="65">
        <v>0</v>
      </c>
      <c r="C242" s="34">
        <f>IF(B257=0, "-", B242/B257)</f>
        <v>0</v>
      </c>
      <c r="D242" s="65">
        <v>1</v>
      </c>
      <c r="E242" s="9">
        <f>IF(D257=0, "-", D242/D257)</f>
        <v>3.2258064516129031E-2</v>
      </c>
      <c r="F242" s="81">
        <v>2</v>
      </c>
      <c r="G242" s="34">
        <f>IF(F257=0, "-", F242/F257)</f>
        <v>1.2048192771084338E-2</v>
      </c>
      <c r="H242" s="65">
        <v>1</v>
      </c>
      <c r="I242" s="9">
        <f>IF(H257=0, "-", H242/H257)</f>
        <v>4.9751243781094526E-3</v>
      </c>
      <c r="J242" s="8">
        <f t="shared" si="20"/>
        <v>-1</v>
      </c>
      <c r="K242" s="9">
        <f t="shared" si="21"/>
        <v>1</v>
      </c>
    </row>
    <row r="243" spans="1:11" x14ac:dyDescent="0.2">
      <c r="A243" s="7" t="s">
        <v>345</v>
      </c>
      <c r="B243" s="65">
        <v>1</v>
      </c>
      <c r="C243" s="34">
        <f>IF(B257=0, "-", B243/B257)</f>
        <v>2.9411764705882353E-2</v>
      </c>
      <c r="D243" s="65">
        <v>1</v>
      </c>
      <c r="E243" s="9">
        <f>IF(D257=0, "-", D243/D257)</f>
        <v>3.2258064516129031E-2</v>
      </c>
      <c r="F243" s="81">
        <v>13</v>
      </c>
      <c r="G243" s="34">
        <f>IF(F257=0, "-", F243/F257)</f>
        <v>7.8313253012048195E-2</v>
      </c>
      <c r="H243" s="65">
        <v>13</v>
      </c>
      <c r="I243" s="9">
        <f>IF(H257=0, "-", H243/H257)</f>
        <v>6.4676616915422883E-2</v>
      </c>
      <c r="J243" s="8">
        <f t="shared" si="20"/>
        <v>0</v>
      </c>
      <c r="K243" s="9">
        <f t="shared" si="21"/>
        <v>0</v>
      </c>
    </row>
    <row r="244" spans="1:11" x14ac:dyDescent="0.2">
      <c r="A244" s="7" t="s">
        <v>346</v>
      </c>
      <c r="B244" s="65">
        <v>0</v>
      </c>
      <c r="C244" s="34">
        <f>IF(B257=0, "-", B244/B257)</f>
        <v>0</v>
      </c>
      <c r="D244" s="65">
        <v>0</v>
      </c>
      <c r="E244" s="9">
        <f>IF(D257=0, "-", D244/D257)</f>
        <v>0</v>
      </c>
      <c r="F244" s="81">
        <v>0</v>
      </c>
      <c r="G244" s="34">
        <f>IF(F257=0, "-", F244/F257)</f>
        <v>0</v>
      </c>
      <c r="H244" s="65">
        <v>8</v>
      </c>
      <c r="I244" s="9">
        <f>IF(H257=0, "-", H244/H257)</f>
        <v>3.9800995024875621E-2</v>
      </c>
      <c r="J244" s="8" t="str">
        <f t="shared" si="20"/>
        <v>-</v>
      </c>
      <c r="K244" s="9">
        <f t="shared" si="21"/>
        <v>-1</v>
      </c>
    </row>
    <row r="245" spans="1:11" x14ac:dyDescent="0.2">
      <c r="A245" s="7" t="s">
        <v>347</v>
      </c>
      <c r="B245" s="65">
        <v>2</v>
      </c>
      <c r="C245" s="34">
        <f>IF(B257=0, "-", B245/B257)</f>
        <v>5.8823529411764705E-2</v>
      </c>
      <c r="D245" s="65">
        <v>11</v>
      </c>
      <c r="E245" s="9">
        <f>IF(D257=0, "-", D245/D257)</f>
        <v>0.35483870967741937</v>
      </c>
      <c r="F245" s="81">
        <v>9</v>
      </c>
      <c r="G245" s="34">
        <f>IF(F257=0, "-", F245/F257)</f>
        <v>5.4216867469879519E-2</v>
      </c>
      <c r="H245" s="65">
        <v>29</v>
      </c>
      <c r="I245" s="9">
        <f>IF(H257=0, "-", H245/H257)</f>
        <v>0.14427860696517414</v>
      </c>
      <c r="J245" s="8">
        <f t="shared" si="20"/>
        <v>-0.81818181818181823</v>
      </c>
      <c r="K245" s="9">
        <f t="shared" si="21"/>
        <v>-0.68965517241379315</v>
      </c>
    </row>
    <row r="246" spans="1:11" x14ac:dyDescent="0.2">
      <c r="A246" s="7" t="s">
        <v>348</v>
      </c>
      <c r="B246" s="65">
        <v>0</v>
      </c>
      <c r="C246" s="34">
        <f>IF(B257=0, "-", B246/B257)</f>
        <v>0</v>
      </c>
      <c r="D246" s="65">
        <v>2</v>
      </c>
      <c r="E246" s="9">
        <f>IF(D257=0, "-", D246/D257)</f>
        <v>6.4516129032258063E-2</v>
      </c>
      <c r="F246" s="81">
        <v>0</v>
      </c>
      <c r="G246" s="34">
        <f>IF(F257=0, "-", F246/F257)</f>
        <v>0</v>
      </c>
      <c r="H246" s="65">
        <v>7</v>
      </c>
      <c r="I246" s="9">
        <f>IF(H257=0, "-", H246/H257)</f>
        <v>3.482587064676617E-2</v>
      </c>
      <c r="J246" s="8">
        <f t="shared" si="20"/>
        <v>-1</v>
      </c>
      <c r="K246" s="9">
        <f t="shared" si="21"/>
        <v>-1</v>
      </c>
    </row>
    <row r="247" spans="1:11" x14ac:dyDescent="0.2">
      <c r="A247" s="7" t="s">
        <v>349</v>
      </c>
      <c r="B247" s="65">
        <v>2</v>
      </c>
      <c r="C247" s="34">
        <f>IF(B257=0, "-", B247/B257)</f>
        <v>5.8823529411764705E-2</v>
      </c>
      <c r="D247" s="65">
        <v>3</v>
      </c>
      <c r="E247" s="9">
        <f>IF(D257=0, "-", D247/D257)</f>
        <v>9.6774193548387094E-2</v>
      </c>
      <c r="F247" s="81">
        <v>20</v>
      </c>
      <c r="G247" s="34">
        <f>IF(F257=0, "-", F247/F257)</f>
        <v>0.12048192771084337</v>
      </c>
      <c r="H247" s="65">
        <v>31</v>
      </c>
      <c r="I247" s="9">
        <f>IF(H257=0, "-", H247/H257)</f>
        <v>0.15422885572139303</v>
      </c>
      <c r="J247" s="8">
        <f t="shared" si="20"/>
        <v>-0.33333333333333331</v>
      </c>
      <c r="K247" s="9">
        <f t="shared" si="21"/>
        <v>-0.35483870967741937</v>
      </c>
    </row>
    <row r="248" spans="1:11" x14ac:dyDescent="0.2">
      <c r="A248" s="7" t="s">
        <v>350</v>
      </c>
      <c r="B248" s="65">
        <v>1</v>
      </c>
      <c r="C248" s="34">
        <f>IF(B257=0, "-", B248/B257)</f>
        <v>2.9411764705882353E-2</v>
      </c>
      <c r="D248" s="65">
        <v>1</v>
      </c>
      <c r="E248" s="9">
        <f>IF(D257=0, "-", D248/D257)</f>
        <v>3.2258064516129031E-2</v>
      </c>
      <c r="F248" s="81">
        <v>13</v>
      </c>
      <c r="G248" s="34">
        <f>IF(F257=0, "-", F248/F257)</f>
        <v>7.8313253012048195E-2</v>
      </c>
      <c r="H248" s="65">
        <v>10</v>
      </c>
      <c r="I248" s="9">
        <f>IF(H257=0, "-", H248/H257)</f>
        <v>4.975124378109453E-2</v>
      </c>
      <c r="J248" s="8">
        <f t="shared" si="20"/>
        <v>0</v>
      </c>
      <c r="K248" s="9">
        <f t="shared" si="21"/>
        <v>0.3</v>
      </c>
    </row>
    <row r="249" spans="1:11" x14ac:dyDescent="0.2">
      <c r="A249" s="7" t="s">
        <v>351</v>
      </c>
      <c r="B249" s="65">
        <v>0</v>
      </c>
      <c r="C249" s="34">
        <f>IF(B257=0, "-", B249/B257)</f>
        <v>0</v>
      </c>
      <c r="D249" s="65">
        <v>0</v>
      </c>
      <c r="E249" s="9">
        <f>IF(D257=0, "-", D249/D257)</f>
        <v>0</v>
      </c>
      <c r="F249" s="81">
        <v>0</v>
      </c>
      <c r="G249" s="34">
        <f>IF(F257=0, "-", F249/F257)</f>
        <v>0</v>
      </c>
      <c r="H249" s="65">
        <v>7</v>
      </c>
      <c r="I249" s="9">
        <f>IF(H257=0, "-", H249/H257)</f>
        <v>3.482587064676617E-2</v>
      </c>
      <c r="J249" s="8" t="str">
        <f t="shared" si="20"/>
        <v>-</v>
      </c>
      <c r="K249" s="9">
        <f t="shared" si="21"/>
        <v>-1</v>
      </c>
    </row>
    <row r="250" spans="1:11" x14ac:dyDescent="0.2">
      <c r="A250" s="7" t="s">
        <v>352</v>
      </c>
      <c r="B250" s="65">
        <v>2</v>
      </c>
      <c r="C250" s="34">
        <f>IF(B257=0, "-", B250/B257)</f>
        <v>5.8823529411764705E-2</v>
      </c>
      <c r="D250" s="65">
        <v>1</v>
      </c>
      <c r="E250" s="9">
        <f>IF(D257=0, "-", D250/D257)</f>
        <v>3.2258064516129031E-2</v>
      </c>
      <c r="F250" s="81">
        <v>8</v>
      </c>
      <c r="G250" s="34">
        <f>IF(F257=0, "-", F250/F257)</f>
        <v>4.8192771084337352E-2</v>
      </c>
      <c r="H250" s="65">
        <v>6</v>
      </c>
      <c r="I250" s="9">
        <f>IF(H257=0, "-", H250/H257)</f>
        <v>2.9850746268656716E-2</v>
      </c>
      <c r="J250" s="8">
        <f t="shared" si="20"/>
        <v>1</v>
      </c>
      <c r="K250" s="9">
        <f t="shared" si="21"/>
        <v>0.33333333333333331</v>
      </c>
    </row>
    <row r="251" spans="1:11" x14ac:dyDescent="0.2">
      <c r="A251" s="7" t="s">
        <v>353</v>
      </c>
      <c r="B251" s="65">
        <v>1</v>
      </c>
      <c r="C251" s="34">
        <f>IF(B257=0, "-", B251/B257)</f>
        <v>2.9411764705882353E-2</v>
      </c>
      <c r="D251" s="65">
        <v>1</v>
      </c>
      <c r="E251" s="9">
        <f>IF(D257=0, "-", D251/D257)</f>
        <v>3.2258064516129031E-2</v>
      </c>
      <c r="F251" s="81">
        <v>10</v>
      </c>
      <c r="G251" s="34">
        <f>IF(F257=0, "-", F251/F257)</f>
        <v>6.0240963855421686E-2</v>
      </c>
      <c r="H251" s="65">
        <v>10</v>
      </c>
      <c r="I251" s="9">
        <f>IF(H257=0, "-", H251/H257)</f>
        <v>4.975124378109453E-2</v>
      </c>
      <c r="J251" s="8">
        <f t="shared" si="20"/>
        <v>0</v>
      </c>
      <c r="K251" s="9">
        <f t="shared" si="21"/>
        <v>0</v>
      </c>
    </row>
    <row r="252" spans="1:11" x14ac:dyDescent="0.2">
      <c r="A252" s="7" t="s">
        <v>354</v>
      </c>
      <c r="B252" s="65">
        <v>0</v>
      </c>
      <c r="C252" s="34">
        <f>IF(B257=0, "-", B252/B257)</f>
        <v>0</v>
      </c>
      <c r="D252" s="65">
        <v>0</v>
      </c>
      <c r="E252" s="9">
        <f>IF(D257=0, "-", D252/D257)</f>
        <v>0</v>
      </c>
      <c r="F252" s="81">
        <v>0</v>
      </c>
      <c r="G252" s="34">
        <f>IF(F257=0, "-", F252/F257)</f>
        <v>0</v>
      </c>
      <c r="H252" s="65">
        <v>3</v>
      </c>
      <c r="I252" s="9">
        <f>IF(H257=0, "-", H252/H257)</f>
        <v>1.4925373134328358E-2</v>
      </c>
      <c r="J252" s="8" t="str">
        <f t="shared" si="20"/>
        <v>-</v>
      </c>
      <c r="K252" s="9">
        <f t="shared" si="21"/>
        <v>-1</v>
      </c>
    </row>
    <row r="253" spans="1:11" x14ac:dyDescent="0.2">
      <c r="A253" s="7" t="s">
        <v>355</v>
      </c>
      <c r="B253" s="65">
        <v>2</v>
      </c>
      <c r="C253" s="34">
        <f>IF(B257=0, "-", B253/B257)</f>
        <v>5.8823529411764705E-2</v>
      </c>
      <c r="D253" s="65">
        <v>0</v>
      </c>
      <c r="E253" s="9">
        <f>IF(D257=0, "-", D253/D257)</f>
        <v>0</v>
      </c>
      <c r="F253" s="81">
        <v>6</v>
      </c>
      <c r="G253" s="34">
        <f>IF(F257=0, "-", F253/F257)</f>
        <v>3.614457831325301E-2</v>
      </c>
      <c r="H253" s="65">
        <v>2</v>
      </c>
      <c r="I253" s="9">
        <f>IF(H257=0, "-", H253/H257)</f>
        <v>9.9502487562189053E-3</v>
      </c>
      <c r="J253" s="8" t="str">
        <f t="shared" si="20"/>
        <v>-</v>
      </c>
      <c r="K253" s="9">
        <f t="shared" si="21"/>
        <v>2</v>
      </c>
    </row>
    <row r="254" spans="1:11" x14ac:dyDescent="0.2">
      <c r="A254" s="7" t="s">
        <v>356</v>
      </c>
      <c r="B254" s="65">
        <v>23</v>
      </c>
      <c r="C254" s="34">
        <f>IF(B257=0, "-", B254/B257)</f>
        <v>0.67647058823529416</v>
      </c>
      <c r="D254" s="65">
        <v>9</v>
      </c>
      <c r="E254" s="9">
        <f>IF(D257=0, "-", D254/D257)</f>
        <v>0.29032258064516131</v>
      </c>
      <c r="F254" s="81">
        <v>73</v>
      </c>
      <c r="G254" s="34">
        <f>IF(F257=0, "-", F254/F257)</f>
        <v>0.43975903614457829</v>
      </c>
      <c r="H254" s="65">
        <v>64</v>
      </c>
      <c r="I254" s="9">
        <f>IF(H257=0, "-", H254/H257)</f>
        <v>0.31840796019900497</v>
      </c>
      <c r="J254" s="8">
        <f t="shared" si="20"/>
        <v>1.5555555555555556</v>
      </c>
      <c r="K254" s="9">
        <f t="shared" si="21"/>
        <v>0.140625</v>
      </c>
    </row>
    <row r="255" spans="1:11" x14ac:dyDescent="0.2">
      <c r="A255" s="7" t="s">
        <v>357</v>
      </c>
      <c r="B255" s="65">
        <v>0</v>
      </c>
      <c r="C255" s="34">
        <f>IF(B257=0, "-", B255/B257)</f>
        <v>0</v>
      </c>
      <c r="D255" s="65">
        <v>0</v>
      </c>
      <c r="E255" s="9">
        <f>IF(D257=0, "-", D255/D257)</f>
        <v>0</v>
      </c>
      <c r="F255" s="81">
        <v>1</v>
      </c>
      <c r="G255" s="34">
        <f>IF(F257=0, "-", F255/F257)</f>
        <v>6.024096385542169E-3</v>
      </c>
      <c r="H255" s="65">
        <v>1</v>
      </c>
      <c r="I255" s="9">
        <f>IF(H257=0, "-", H255/H257)</f>
        <v>4.9751243781094526E-3</v>
      </c>
      <c r="J255" s="8" t="str">
        <f t="shared" si="20"/>
        <v>-</v>
      </c>
      <c r="K255" s="9">
        <f t="shared" si="21"/>
        <v>0</v>
      </c>
    </row>
    <row r="256" spans="1:11" x14ac:dyDescent="0.2">
      <c r="A256" s="2"/>
      <c r="B256" s="68"/>
      <c r="C256" s="33"/>
      <c r="D256" s="68"/>
      <c r="E256" s="6"/>
      <c r="F256" s="82"/>
      <c r="G256" s="33"/>
      <c r="H256" s="68"/>
      <c r="I256" s="6"/>
      <c r="J256" s="5"/>
      <c r="K256" s="6"/>
    </row>
    <row r="257" spans="1:11" s="43" customFormat="1" x14ac:dyDescent="0.2">
      <c r="A257" s="162" t="s">
        <v>597</v>
      </c>
      <c r="B257" s="71">
        <f>SUM(B241:B256)</f>
        <v>34</v>
      </c>
      <c r="C257" s="40">
        <f>B257/29332</f>
        <v>1.159143597436247E-3</v>
      </c>
      <c r="D257" s="71">
        <f>SUM(D241:D256)</f>
        <v>31</v>
      </c>
      <c r="E257" s="41">
        <f>D257/29302</f>
        <v>1.0579482629172071E-3</v>
      </c>
      <c r="F257" s="77">
        <f>SUM(F241:F256)</f>
        <v>166</v>
      </c>
      <c r="G257" s="42">
        <f>F257/146231</f>
        <v>1.1351902127455875E-3</v>
      </c>
      <c r="H257" s="71">
        <f>SUM(H241:H256)</f>
        <v>201</v>
      </c>
      <c r="I257" s="41">
        <f>H257/119606</f>
        <v>1.6805176997809475E-3</v>
      </c>
      <c r="J257" s="37">
        <f>IF(D257=0, "-", IF((B257-D257)/D257&lt;10, (B257-D257)/D257, "&gt;999%"))</f>
        <v>9.6774193548387094E-2</v>
      </c>
      <c r="K257" s="38">
        <f>IF(H257=0, "-", IF((F257-H257)/H257&lt;10, (F257-H257)/H257, "&gt;999%"))</f>
        <v>-0.17412935323383086</v>
      </c>
    </row>
    <row r="258" spans="1:11" x14ac:dyDescent="0.2">
      <c r="B258" s="83"/>
      <c r="D258" s="83"/>
      <c r="F258" s="83"/>
      <c r="H258" s="83"/>
    </row>
    <row r="259" spans="1:11" s="43" customFormat="1" x14ac:dyDescent="0.2">
      <c r="A259" s="162" t="s">
        <v>596</v>
      </c>
      <c r="B259" s="71">
        <v>455</v>
      </c>
      <c r="C259" s="40">
        <f>B259/29332</f>
        <v>1.5512068730396835E-2</v>
      </c>
      <c r="D259" s="71">
        <v>482</v>
      </c>
      <c r="E259" s="41">
        <f>D259/29302</f>
        <v>1.6449389120196573E-2</v>
      </c>
      <c r="F259" s="77">
        <v>2096</v>
      </c>
      <c r="G259" s="42">
        <f>F259/146231</f>
        <v>1.4333486059727417E-2</v>
      </c>
      <c r="H259" s="71">
        <v>1883</v>
      </c>
      <c r="I259" s="41">
        <f>H259/119606</f>
        <v>1.5743357356654348E-2</v>
      </c>
      <c r="J259" s="37">
        <f>IF(D259=0, "-", IF((B259-D259)/D259&lt;10, (B259-D259)/D259, "&gt;999%"))</f>
        <v>-5.6016597510373446E-2</v>
      </c>
      <c r="K259" s="38">
        <f>IF(H259=0, "-", IF((F259-H259)/H259&lt;10, (F259-H259)/H259, "&gt;999%"))</f>
        <v>0.11311736590546999</v>
      </c>
    </row>
    <row r="260" spans="1:11" x14ac:dyDescent="0.2">
      <c r="B260" s="83"/>
      <c r="D260" s="83"/>
      <c r="F260" s="83"/>
      <c r="H260" s="83"/>
    </row>
    <row r="261" spans="1:11" x14ac:dyDescent="0.2">
      <c r="A261" s="27" t="s">
        <v>594</v>
      </c>
      <c r="B261" s="71">
        <f>B265-B263</f>
        <v>4846</v>
      </c>
      <c r="C261" s="40">
        <f>B261/29332</f>
        <v>0.16521205509341333</v>
      </c>
      <c r="D261" s="71">
        <f>D265-D263</f>
        <v>5019</v>
      </c>
      <c r="E261" s="41">
        <f>D261/29302</f>
        <v>0.17128523650262781</v>
      </c>
      <c r="F261" s="77">
        <f>F265-F263</f>
        <v>25084</v>
      </c>
      <c r="G261" s="42">
        <f>F261/146231</f>
        <v>0.17153681503921878</v>
      </c>
      <c r="H261" s="71">
        <f>H265-H263</f>
        <v>25111</v>
      </c>
      <c r="I261" s="41">
        <f>H261/119606</f>
        <v>0.20994766148855409</v>
      </c>
      <c r="J261" s="37">
        <f>IF(D261=0, "-", IF((B261-D261)/D261&lt;10, (B261-D261)/D261, "&gt;999%"))</f>
        <v>-3.4469017732616056E-2</v>
      </c>
      <c r="K261" s="38">
        <f>IF(H261=0, "-", IF((F261-H261)/H261&lt;10, (F261-H261)/H261, "&gt;999%"))</f>
        <v>-1.075225996575206E-3</v>
      </c>
    </row>
    <row r="262" spans="1:11" x14ac:dyDescent="0.2">
      <c r="A262" s="27"/>
      <c r="B262" s="71"/>
      <c r="C262" s="40"/>
      <c r="D262" s="71"/>
      <c r="E262" s="41"/>
      <c r="F262" s="77"/>
      <c r="G262" s="42"/>
      <c r="H262" s="71"/>
      <c r="I262" s="41"/>
      <c r="J262" s="37"/>
      <c r="K262" s="38"/>
    </row>
    <row r="263" spans="1:11" x14ac:dyDescent="0.2">
      <c r="A263" s="27" t="s">
        <v>595</v>
      </c>
      <c r="B263" s="71">
        <v>1682</v>
      </c>
      <c r="C263" s="40">
        <f>B263/29332</f>
        <v>5.7343515614346106E-2</v>
      </c>
      <c r="D263" s="71">
        <v>1897</v>
      </c>
      <c r="E263" s="41">
        <f>D263/29302</f>
        <v>6.4739608217869088E-2</v>
      </c>
      <c r="F263" s="77">
        <v>7109</v>
      </c>
      <c r="G263" s="42">
        <f>F263/146231</f>
        <v>4.8614862785592655E-2</v>
      </c>
      <c r="H263" s="71">
        <v>6656</v>
      </c>
      <c r="I263" s="41">
        <f>H263/119606</f>
        <v>5.5649382138019829E-2</v>
      </c>
      <c r="J263" s="37">
        <f>IF(D263=0, "-", IF((B263-D263)/D263&lt;10, (B263-D263)/D263, "&gt;999%"))</f>
        <v>-0.11333684765419083</v>
      </c>
      <c r="K263" s="38">
        <f>IF(H263=0, "-", IF((F263-H263)/H263&lt;10, (F263-H263)/H263, "&gt;999%"))</f>
        <v>6.8058894230769232E-2</v>
      </c>
    </row>
    <row r="264" spans="1:11" x14ac:dyDescent="0.2">
      <c r="A264" s="27"/>
      <c r="B264" s="71"/>
      <c r="C264" s="40"/>
      <c r="D264" s="71"/>
      <c r="E264" s="41"/>
      <c r="F264" s="77"/>
      <c r="G264" s="42"/>
      <c r="H264" s="71"/>
      <c r="I264" s="41"/>
      <c r="J264" s="37"/>
      <c r="K264" s="38"/>
    </row>
    <row r="265" spans="1:11" x14ac:dyDescent="0.2">
      <c r="A265" s="27" t="s">
        <v>593</v>
      </c>
      <c r="B265" s="71">
        <v>6528</v>
      </c>
      <c r="C265" s="40">
        <f>B265/29332</f>
        <v>0.22255557070775944</v>
      </c>
      <c r="D265" s="71">
        <v>6916</v>
      </c>
      <c r="E265" s="41">
        <f>D265/29302</f>
        <v>0.2360248447204969</v>
      </c>
      <c r="F265" s="77">
        <v>32193</v>
      </c>
      <c r="G265" s="42">
        <f>F265/146231</f>
        <v>0.22015167782481143</v>
      </c>
      <c r="H265" s="71">
        <v>31767</v>
      </c>
      <c r="I265" s="41">
        <f>H265/119606</f>
        <v>0.26559704362657394</v>
      </c>
      <c r="J265" s="37">
        <f>IF(D265=0, "-", IF((B265-D265)/D265&lt;10, (B265-D265)/D265, "&gt;999%"))</f>
        <v>-5.6101792943898207E-2</v>
      </c>
      <c r="K265" s="38">
        <f>IF(H265=0, "-", IF((F265-H265)/H265&lt;10, (F265-H265)/H265, "&gt;999%"))</f>
        <v>1.3410142600812164E-2</v>
      </c>
    </row>
  </sheetData>
  <mergeCells count="58">
    <mergeCell ref="B1:K1"/>
    <mergeCell ref="B2:K2"/>
    <mergeCell ref="B202:E202"/>
    <mergeCell ref="F202:I202"/>
    <mergeCell ref="J202:K202"/>
    <mergeCell ref="B203:C203"/>
    <mergeCell ref="D203:E203"/>
    <mergeCell ref="F203:G203"/>
    <mergeCell ref="H203:I203"/>
    <mergeCell ref="B177:E177"/>
    <mergeCell ref="F177:I177"/>
    <mergeCell ref="J177:K177"/>
    <mergeCell ref="B178:C178"/>
    <mergeCell ref="D178:E178"/>
    <mergeCell ref="F178:G178"/>
    <mergeCell ref="H178:I178"/>
    <mergeCell ref="B152:E152"/>
    <mergeCell ref="F152:I152"/>
    <mergeCell ref="J152:K152"/>
    <mergeCell ref="B153:C153"/>
    <mergeCell ref="D153:E153"/>
    <mergeCell ref="F153:G153"/>
    <mergeCell ref="H153:I153"/>
    <mergeCell ref="B125:E125"/>
    <mergeCell ref="F125:I125"/>
    <mergeCell ref="J125:K125"/>
    <mergeCell ref="B126:C126"/>
    <mergeCell ref="D126:E126"/>
    <mergeCell ref="F126:G126"/>
    <mergeCell ref="H126:I126"/>
    <mergeCell ref="B86:E86"/>
    <mergeCell ref="F86:I86"/>
    <mergeCell ref="J86:K86"/>
    <mergeCell ref="B87:C87"/>
    <mergeCell ref="D87:E87"/>
    <mergeCell ref="F87:G87"/>
    <mergeCell ref="H87:I87"/>
    <mergeCell ref="B45:E45"/>
    <mergeCell ref="F45:I45"/>
    <mergeCell ref="J45:K45"/>
    <mergeCell ref="B46:C46"/>
    <mergeCell ref="D46:E46"/>
    <mergeCell ref="F46:G46"/>
    <mergeCell ref="H46:I46"/>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5" manualBreakCount="5">
    <brk id="43" max="16383" man="1"/>
    <brk id="101" max="16383" man="1"/>
    <brk id="151" max="16383" man="1"/>
    <brk id="201" max="16383" man="1"/>
    <brk id="265"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49"/>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646</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25</v>
      </c>
      <c r="C7" s="39">
        <f>IF(B49=0, "-", B7/B49)</f>
        <v>3.8296568627450979E-3</v>
      </c>
      <c r="D7" s="65">
        <v>13</v>
      </c>
      <c r="E7" s="21">
        <f>IF(D49=0, "-", D7/D49)</f>
        <v>1.8796992481203006E-3</v>
      </c>
      <c r="F7" s="81">
        <v>126</v>
      </c>
      <c r="G7" s="39">
        <f>IF(F49=0, "-", F7/F49)</f>
        <v>3.9138943248532287E-3</v>
      </c>
      <c r="H7" s="65">
        <v>88</v>
      </c>
      <c r="I7" s="21">
        <f>IF(H49=0, "-", H7/H49)</f>
        <v>2.7701703025151889E-3</v>
      </c>
      <c r="J7" s="20">
        <f t="shared" ref="J7:J47" si="0">IF(D7=0, "-", IF((B7-D7)/D7&lt;10, (B7-D7)/D7, "&gt;999%"))</f>
        <v>0.92307692307692313</v>
      </c>
      <c r="K7" s="21">
        <f t="shared" ref="K7:K47" si="1">IF(H7=0, "-", IF((F7-H7)/H7&lt;10, (F7-H7)/H7, "&gt;999%"))</f>
        <v>0.43181818181818182</v>
      </c>
    </row>
    <row r="8" spans="1:11" x14ac:dyDescent="0.2">
      <c r="A8" s="7" t="s">
        <v>32</v>
      </c>
      <c r="B8" s="65">
        <v>0</v>
      </c>
      <c r="C8" s="39">
        <f>IF(B49=0, "-", B8/B49)</f>
        <v>0</v>
      </c>
      <c r="D8" s="65">
        <v>2</v>
      </c>
      <c r="E8" s="21">
        <f>IF(D49=0, "-", D8/D49)</f>
        <v>2.8918449971081548E-4</v>
      </c>
      <c r="F8" s="81">
        <v>2</v>
      </c>
      <c r="G8" s="39">
        <f>IF(F49=0, "-", F8/F49)</f>
        <v>6.2125306743702046E-5</v>
      </c>
      <c r="H8" s="65">
        <v>2</v>
      </c>
      <c r="I8" s="21">
        <f>IF(H49=0, "-", H8/H49)</f>
        <v>6.2958415966254283E-5</v>
      </c>
      <c r="J8" s="20">
        <f t="shared" si="0"/>
        <v>-1</v>
      </c>
      <c r="K8" s="21">
        <f t="shared" si="1"/>
        <v>0</v>
      </c>
    </row>
    <row r="9" spans="1:11" x14ac:dyDescent="0.2">
      <c r="A9" s="7" t="s">
        <v>33</v>
      </c>
      <c r="B9" s="65">
        <v>0</v>
      </c>
      <c r="C9" s="39">
        <f>IF(B49=0, "-", B9/B49)</f>
        <v>0</v>
      </c>
      <c r="D9" s="65">
        <v>1</v>
      </c>
      <c r="E9" s="21">
        <f>IF(D49=0, "-", D9/D49)</f>
        <v>1.4459224985540774E-4</v>
      </c>
      <c r="F9" s="81">
        <v>11</v>
      </c>
      <c r="G9" s="39">
        <f>IF(F49=0, "-", F9/F49)</f>
        <v>3.4168918709036127E-4</v>
      </c>
      <c r="H9" s="65">
        <v>9</v>
      </c>
      <c r="I9" s="21">
        <f>IF(H49=0, "-", H9/H49)</f>
        <v>2.8331287184814433E-4</v>
      </c>
      <c r="J9" s="20">
        <f t="shared" si="0"/>
        <v>-1</v>
      </c>
      <c r="K9" s="21">
        <f t="shared" si="1"/>
        <v>0.22222222222222221</v>
      </c>
    </row>
    <row r="10" spans="1:11" x14ac:dyDescent="0.2">
      <c r="A10" s="7" t="s">
        <v>34</v>
      </c>
      <c r="B10" s="65">
        <v>57</v>
      </c>
      <c r="C10" s="39">
        <f>IF(B49=0, "-", B10/B49)</f>
        <v>8.7316176470588237E-3</v>
      </c>
      <c r="D10" s="65">
        <v>203</v>
      </c>
      <c r="E10" s="21">
        <f>IF(D49=0, "-", D10/D49)</f>
        <v>2.9352226720647773E-2</v>
      </c>
      <c r="F10" s="81">
        <v>296</v>
      </c>
      <c r="G10" s="39">
        <f>IF(F49=0, "-", F10/F49)</f>
        <v>9.1945453980679034E-3</v>
      </c>
      <c r="H10" s="65">
        <v>546</v>
      </c>
      <c r="I10" s="21">
        <f>IF(H49=0, "-", H10/H49)</f>
        <v>1.7187647558787419E-2</v>
      </c>
      <c r="J10" s="20">
        <f t="shared" si="0"/>
        <v>-0.71921182266009853</v>
      </c>
      <c r="K10" s="21">
        <f t="shared" si="1"/>
        <v>-0.45787545787545786</v>
      </c>
    </row>
    <row r="11" spans="1:11" x14ac:dyDescent="0.2">
      <c r="A11" s="7" t="s">
        <v>35</v>
      </c>
      <c r="B11" s="65">
        <v>3</v>
      </c>
      <c r="C11" s="39">
        <f>IF(B49=0, "-", B11/B49)</f>
        <v>4.5955882352941176E-4</v>
      </c>
      <c r="D11" s="65">
        <v>1</v>
      </c>
      <c r="E11" s="21">
        <f>IF(D49=0, "-", D11/D49)</f>
        <v>1.4459224985540774E-4</v>
      </c>
      <c r="F11" s="81">
        <v>18</v>
      </c>
      <c r="G11" s="39">
        <f>IF(F49=0, "-", F11/F49)</f>
        <v>5.5912776069331842E-4</v>
      </c>
      <c r="H11" s="65">
        <v>15</v>
      </c>
      <c r="I11" s="21">
        <f>IF(H49=0, "-", H11/H49)</f>
        <v>4.7218811974690717E-4</v>
      </c>
      <c r="J11" s="20">
        <f t="shared" si="0"/>
        <v>2</v>
      </c>
      <c r="K11" s="21">
        <f t="shared" si="1"/>
        <v>0.2</v>
      </c>
    </row>
    <row r="12" spans="1:11" x14ac:dyDescent="0.2">
      <c r="A12" s="7" t="s">
        <v>36</v>
      </c>
      <c r="B12" s="65">
        <v>619</v>
      </c>
      <c r="C12" s="39">
        <f>IF(B49=0, "-", B12/B49)</f>
        <v>9.4822303921568624E-2</v>
      </c>
      <c r="D12" s="65">
        <v>622</v>
      </c>
      <c r="E12" s="21">
        <f>IF(D49=0, "-", D12/D49)</f>
        <v>8.9936379410063619E-2</v>
      </c>
      <c r="F12" s="81">
        <v>2410</v>
      </c>
      <c r="G12" s="39">
        <f>IF(F49=0, "-", F12/F49)</f>
        <v>7.486099462616097E-2</v>
      </c>
      <c r="H12" s="65">
        <v>2209</v>
      </c>
      <c r="I12" s="21">
        <f>IF(H49=0, "-", H12/H49)</f>
        <v>6.9537570434727858E-2</v>
      </c>
      <c r="J12" s="20">
        <f t="shared" si="0"/>
        <v>-4.8231511254019296E-3</v>
      </c>
      <c r="K12" s="21">
        <f t="shared" si="1"/>
        <v>9.0991398822996825E-2</v>
      </c>
    </row>
    <row r="13" spans="1:11" x14ac:dyDescent="0.2">
      <c r="A13" s="7" t="s">
        <v>38</v>
      </c>
      <c r="B13" s="65">
        <v>1</v>
      </c>
      <c r="C13" s="39">
        <f>IF(B49=0, "-", B13/B49)</f>
        <v>1.5318627450980392E-4</v>
      </c>
      <c r="D13" s="65">
        <v>3</v>
      </c>
      <c r="E13" s="21">
        <f>IF(D49=0, "-", D13/D49)</f>
        <v>4.3377674956622325E-4</v>
      </c>
      <c r="F13" s="81">
        <v>13</v>
      </c>
      <c r="G13" s="39">
        <f>IF(F49=0, "-", F13/F49)</f>
        <v>4.0381449383406333E-4</v>
      </c>
      <c r="H13" s="65">
        <v>25</v>
      </c>
      <c r="I13" s="21">
        <f>IF(H49=0, "-", H13/H49)</f>
        <v>7.8698019957817859E-4</v>
      </c>
      <c r="J13" s="20">
        <f t="shared" si="0"/>
        <v>-0.66666666666666663</v>
      </c>
      <c r="K13" s="21">
        <f t="shared" si="1"/>
        <v>-0.48</v>
      </c>
    </row>
    <row r="14" spans="1:11" x14ac:dyDescent="0.2">
      <c r="A14" s="7" t="s">
        <v>39</v>
      </c>
      <c r="B14" s="65">
        <v>2</v>
      </c>
      <c r="C14" s="39">
        <f>IF(B49=0, "-", B14/B49)</f>
        <v>3.0637254901960784E-4</v>
      </c>
      <c r="D14" s="65">
        <v>0</v>
      </c>
      <c r="E14" s="21">
        <f>IF(D49=0, "-", D14/D49)</f>
        <v>0</v>
      </c>
      <c r="F14" s="81">
        <v>13</v>
      </c>
      <c r="G14" s="39">
        <f>IF(F49=0, "-", F14/F49)</f>
        <v>4.0381449383406333E-4</v>
      </c>
      <c r="H14" s="65">
        <v>3</v>
      </c>
      <c r="I14" s="21">
        <f>IF(H49=0, "-", H14/H49)</f>
        <v>9.4437623949381437E-5</v>
      </c>
      <c r="J14" s="20" t="str">
        <f t="shared" si="0"/>
        <v>-</v>
      </c>
      <c r="K14" s="21">
        <f t="shared" si="1"/>
        <v>3.3333333333333335</v>
      </c>
    </row>
    <row r="15" spans="1:11" x14ac:dyDescent="0.2">
      <c r="A15" s="7" t="s">
        <v>42</v>
      </c>
      <c r="B15" s="65">
        <v>2</v>
      </c>
      <c r="C15" s="39">
        <f>IF(B49=0, "-", B15/B49)</f>
        <v>3.0637254901960784E-4</v>
      </c>
      <c r="D15" s="65">
        <v>3</v>
      </c>
      <c r="E15" s="21">
        <f>IF(D49=0, "-", D15/D49)</f>
        <v>4.3377674956622325E-4</v>
      </c>
      <c r="F15" s="81">
        <v>20</v>
      </c>
      <c r="G15" s="39">
        <f>IF(F49=0, "-", F15/F49)</f>
        <v>6.2125306743702048E-4</v>
      </c>
      <c r="H15" s="65">
        <v>31</v>
      </c>
      <c r="I15" s="21">
        <f>IF(H49=0, "-", H15/H49)</f>
        <v>9.7585544747694143E-4</v>
      </c>
      <c r="J15" s="20">
        <f t="shared" si="0"/>
        <v>-0.33333333333333331</v>
      </c>
      <c r="K15" s="21">
        <f t="shared" si="1"/>
        <v>-0.35483870967741937</v>
      </c>
    </row>
    <row r="16" spans="1:11" x14ac:dyDescent="0.2">
      <c r="A16" s="7" t="s">
        <v>43</v>
      </c>
      <c r="B16" s="65">
        <v>21</v>
      </c>
      <c r="C16" s="39">
        <f>IF(B49=0, "-", B16/B49)</f>
        <v>3.2169117647058822E-3</v>
      </c>
      <c r="D16" s="65">
        <v>18</v>
      </c>
      <c r="E16" s="21">
        <f>IF(D49=0, "-", D16/D49)</f>
        <v>2.6026604973973396E-3</v>
      </c>
      <c r="F16" s="81">
        <v>72</v>
      </c>
      <c r="G16" s="39">
        <f>IF(F49=0, "-", F16/F49)</f>
        <v>2.2365110427732737E-3</v>
      </c>
      <c r="H16" s="65">
        <v>93</v>
      </c>
      <c r="I16" s="21">
        <f>IF(H49=0, "-", H16/H49)</f>
        <v>2.9275663424308245E-3</v>
      </c>
      <c r="J16" s="20">
        <f t="shared" si="0"/>
        <v>0.16666666666666666</v>
      </c>
      <c r="K16" s="21">
        <f t="shared" si="1"/>
        <v>-0.22580645161290322</v>
      </c>
    </row>
    <row r="17" spans="1:11" x14ac:dyDescent="0.2">
      <c r="A17" s="7" t="s">
        <v>45</v>
      </c>
      <c r="B17" s="65">
        <v>188</v>
      </c>
      <c r="C17" s="39">
        <f>IF(B49=0, "-", B17/B49)</f>
        <v>2.8799019607843136E-2</v>
      </c>
      <c r="D17" s="65">
        <v>262</v>
      </c>
      <c r="E17" s="21">
        <f>IF(D49=0, "-", D17/D49)</f>
        <v>3.7883169462116832E-2</v>
      </c>
      <c r="F17" s="81">
        <v>1036</v>
      </c>
      <c r="G17" s="39">
        <f>IF(F49=0, "-", F17/F49)</f>
        <v>3.2180908893237659E-2</v>
      </c>
      <c r="H17" s="65">
        <v>1234</v>
      </c>
      <c r="I17" s="21">
        <f>IF(H49=0, "-", H17/H49)</f>
        <v>3.8845342651178894E-2</v>
      </c>
      <c r="J17" s="20">
        <f t="shared" si="0"/>
        <v>-0.28244274809160308</v>
      </c>
      <c r="K17" s="21">
        <f t="shared" si="1"/>
        <v>-0.16045380875202594</v>
      </c>
    </row>
    <row r="18" spans="1:11" x14ac:dyDescent="0.2">
      <c r="A18" s="7" t="s">
        <v>48</v>
      </c>
      <c r="B18" s="65">
        <v>6</v>
      </c>
      <c r="C18" s="39">
        <f>IF(B49=0, "-", B18/B49)</f>
        <v>9.1911764705882352E-4</v>
      </c>
      <c r="D18" s="65">
        <v>0</v>
      </c>
      <c r="E18" s="21">
        <f>IF(D49=0, "-", D18/D49)</f>
        <v>0</v>
      </c>
      <c r="F18" s="81">
        <v>12</v>
      </c>
      <c r="G18" s="39">
        <f>IF(F49=0, "-", F18/F49)</f>
        <v>3.727518404622123E-4</v>
      </c>
      <c r="H18" s="65">
        <v>7</v>
      </c>
      <c r="I18" s="21">
        <f>IF(H49=0, "-", H18/H49)</f>
        <v>2.2035445588189002E-4</v>
      </c>
      <c r="J18" s="20" t="str">
        <f t="shared" si="0"/>
        <v>-</v>
      </c>
      <c r="K18" s="21">
        <f t="shared" si="1"/>
        <v>0.7142857142857143</v>
      </c>
    </row>
    <row r="19" spans="1:11" x14ac:dyDescent="0.2">
      <c r="A19" s="7" t="s">
        <v>51</v>
      </c>
      <c r="B19" s="65">
        <v>0</v>
      </c>
      <c r="C19" s="39">
        <f>IF(B49=0, "-", B19/B49)</f>
        <v>0</v>
      </c>
      <c r="D19" s="65">
        <v>64</v>
      </c>
      <c r="E19" s="21">
        <f>IF(D49=0, "-", D19/D49)</f>
        <v>9.2539039907460954E-3</v>
      </c>
      <c r="F19" s="81">
        <v>0</v>
      </c>
      <c r="G19" s="39">
        <f>IF(F49=0, "-", F19/F49)</f>
        <v>0</v>
      </c>
      <c r="H19" s="65">
        <v>715</v>
      </c>
      <c r="I19" s="21">
        <f>IF(H49=0, "-", H19/H49)</f>
        <v>2.2507633707935907E-2</v>
      </c>
      <c r="J19" s="20">
        <f t="shared" si="0"/>
        <v>-1</v>
      </c>
      <c r="K19" s="21">
        <f t="shared" si="1"/>
        <v>-1</v>
      </c>
    </row>
    <row r="20" spans="1:11" x14ac:dyDescent="0.2">
      <c r="A20" s="7" t="s">
        <v>52</v>
      </c>
      <c r="B20" s="65">
        <v>59</v>
      </c>
      <c r="C20" s="39">
        <f>IF(B49=0, "-", B20/B49)</f>
        <v>9.0379901960784322E-3</v>
      </c>
      <c r="D20" s="65">
        <v>303</v>
      </c>
      <c r="E20" s="21">
        <f>IF(D49=0, "-", D20/D49)</f>
        <v>4.3811451706188546E-2</v>
      </c>
      <c r="F20" s="81">
        <v>889</v>
      </c>
      <c r="G20" s="39">
        <f>IF(F49=0, "-", F20/F49)</f>
        <v>2.7614698847575558E-2</v>
      </c>
      <c r="H20" s="65">
        <v>1867</v>
      </c>
      <c r="I20" s="21">
        <f>IF(H49=0, "-", H20/H49)</f>
        <v>5.8771681304498377E-2</v>
      </c>
      <c r="J20" s="20">
        <f t="shared" si="0"/>
        <v>-0.80528052805280526</v>
      </c>
      <c r="K20" s="21">
        <f t="shared" si="1"/>
        <v>-0.52383502945902516</v>
      </c>
    </row>
    <row r="21" spans="1:11" x14ac:dyDescent="0.2">
      <c r="A21" s="7" t="s">
        <v>53</v>
      </c>
      <c r="B21" s="65">
        <v>647</v>
      </c>
      <c r="C21" s="39">
        <f>IF(B49=0, "-", B21/B49)</f>
        <v>9.9111519607843132E-2</v>
      </c>
      <c r="D21" s="65">
        <v>618</v>
      </c>
      <c r="E21" s="21">
        <f>IF(D49=0, "-", D21/D49)</f>
        <v>8.9358010410641994E-2</v>
      </c>
      <c r="F21" s="81">
        <v>3354</v>
      </c>
      <c r="G21" s="39">
        <f>IF(F49=0, "-", F21/F49)</f>
        <v>0.10418413940918833</v>
      </c>
      <c r="H21" s="65">
        <v>2973</v>
      </c>
      <c r="I21" s="21">
        <f>IF(H49=0, "-", H21/H49)</f>
        <v>9.3587685333837003E-2</v>
      </c>
      <c r="J21" s="20">
        <f t="shared" si="0"/>
        <v>4.6925566343042069E-2</v>
      </c>
      <c r="K21" s="21">
        <f t="shared" si="1"/>
        <v>0.12815338042381433</v>
      </c>
    </row>
    <row r="22" spans="1:11" x14ac:dyDescent="0.2">
      <c r="A22" s="7" t="s">
        <v>55</v>
      </c>
      <c r="B22" s="65">
        <v>0</v>
      </c>
      <c r="C22" s="39">
        <f>IF(B49=0, "-", B22/B49)</f>
        <v>0</v>
      </c>
      <c r="D22" s="65">
        <v>0</v>
      </c>
      <c r="E22" s="21">
        <f>IF(D49=0, "-", D22/D49)</f>
        <v>0</v>
      </c>
      <c r="F22" s="81">
        <v>0</v>
      </c>
      <c r="G22" s="39">
        <f>IF(F49=0, "-", F22/F49)</f>
        <v>0</v>
      </c>
      <c r="H22" s="65">
        <v>83</v>
      </c>
      <c r="I22" s="21">
        <f>IF(H49=0, "-", H22/H49)</f>
        <v>2.6127742625995528E-3</v>
      </c>
      <c r="J22" s="20" t="str">
        <f t="shared" si="0"/>
        <v>-</v>
      </c>
      <c r="K22" s="21">
        <f t="shared" si="1"/>
        <v>-1</v>
      </c>
    </row>
    <row r="23" spans="1:11" x14ac:dyDescent="0.2">
      <c r="A23" s="7" t="s">
        <v>61</v>
      </c>
      <c r="B23" s="65">
        <v>19</v>
      </c>
      <c r="C23" s="39">
        <f>IF(B49=0, "-", B23/B49)</f>
        <v>2.9105392156862746E-3</v>
      </c>
      <c r="D23" s="65">
        <v>16</v>
      </c>
      <c r="E23" s="21">
        <f>IF(D49=0, "-", D23/D49)</f>
        <v>2.3134759976865238E-3</v>
      </c>
      <c r="F23" s="81">
        <v>40</v>
      </c>
      <c r="G23" s="39">
        <f>IF(F49=0, "-", F23/F49)</f>
        <v>1.242506134874041E-3</v>
      </c>
      <c r="H23" s="65">
        <v>49</v>
      </c>
      <c r="I23" s="21">
        <f>IF(H49=0, "-", H23/H49)</f>
        <v>1.5424811911732301E-3</v>
      </c>
      <c r="J23" s="20">
        <f t="shared" si="0"/>
        <v>0.1875</v>
      </c>
      <c r="K23" s="21">
        <f t="shared" si="1"/>
        <v>-0.18367346938775511</v>
      </c>
    </row>
    <row r="24" spans="1:11" x14ac:dyDescent="0.2">
      <c r="A24" s="7" t="s">
        <v>64</v>
      </c>
      <c r="B24" s="65">
        <v>1287</v>
      </c>
      <c r="C24" s="39">
        <f>IF(B49=0, "-", B24/B49)</f>
        <v>0.19715073529411764</v>
      </c>
      <c r="D24" s="65">
        <v>1043</v>
      </c>
      <c r="E24" s="21">
        <f>IF(D49=0, "-", D24/D49)</f>
        <v>0.15080971659919029</v>
      </c>
      <c r="F24" s="81">
        <v>6092</v>
      </c>
      <c r="G24" s="39">
        <f>IF(F49=0, "-", F24/F49)</f>
        <v>0.18923368434131643</v>
      </c>
      <c r="H24" s="65">
        <v>4796</v>
      </c>
      <c r="I24" s="21">
        <f>IF(H49=0, "-", H24/H49)</f>
        <v>0.15097428148707778</v>
      </c>
      <c r="J24" s="20">
        <f t="shared" si="0"/>
        <v>0.2339405560882071</v>
      </c>
      <c r="K24" s="21">
        <f t="shared" si="1"/>
        <v>0.27022518765638032</v>
      </c>
    </row>
    <row r="25" spans="1:11" x14ac:dyDescent="0.2">
      <c r="A25" s="7" t="s">
        <v>65</v>
      </c>
      <c r="B25" s="65">
        <v>1</v>
      </c>
      <c r="C25" s="39">
        <f>IF(B49=0, "-", B25/B49)</f>
        <v>1.5318627450980392E-4</v>
      </c>
      <c r="D25" s="65">
        <v>1</v>
      </c>
      <c r="E25" s="21">
        <f>IF(D49=0, "-", D25/D49)</f>
        <v>1.4459224985540774E-4</v>
      </c>
      <c r="F25" s="81">
        <v>13</v>
      </c>
      <c r="G25" s="39">
        <f>IF(F49=0, "-", F25/F49)</f>
        <v>4.0381449383406333E-4</v>
      </c>
      <c r="H25" s="65">
        <v>10</v>
      </c>
      <c r="I25" s="21">
        <f>IF(H49=0, "-", H25/H49)</f>
        <v>3.1479207983127147E-4</v>
      </c>
      <c r="J25" s="20">
        <f t="shared" si="0"/>
        <v>0</v>
      </c>
      <c r="K25" s="21">
        <f t="shared" si="1"/>
        <v>0.3</v>
      </c>
    </row>
    <row r="26" spans="1:11" x14ac:dyDescent="0.2">
      <c r="A26" s="7" t="s">
        <v>67</v>
      </c>
      <c r="B26" s="65">
        <v>25</v>
      </c>
      <c r="C26" s="39">
        <f>IF(B49=0, "-", B26/B49)</f>
        <v>3.8296568627450979E-3</v>
      </c>
      <c r="D26" s="65">
        <v>13</v>
      </c>
      <c r="E26" s="21">
        <f>IF(D49=0, "-", D26/D49)</f>
        <v>1.8796992481203006E-3</v>
      </c>
      <c r="F26" s="81">
        <v>88</v>
      </c>
      <c r="G26" s="39">
        <f>IF(F49=0, "-", F26/F49)</f>
        <v>2.7335134967228902E-3</v>
      </c>
      <c r="H26" s="65">
        <v>69</v>
      </c>
      <c r="I26" s="21">
        <f>IF(H49=0, "-", H26/H49)</f>
        <v>2.1720653508357731E-3</v>
      </c>
      <c r="J26" s="20">
        <f t="shared" si="0"/>
        <v>0.92307692307692313</v>
      </c>
      <c r="K26" s="21">
        <f t="shared" si="1"/>
        <v>0.27536231884057971</v>
      </c>
    </row>
    <row r="27" spans="1:11" x14ac:dyDescent="0.2">
      <c r="A27" s="7" t="s">
        <v>68</v>
      </c>
      <c r="B27" s="65">
        <v>71</v>
      </c>
      <c r="C27" s="39">
        <f>IF(B49=0, "-", B27/B49)</f>
        <v>1.0876225490196078E-2</v>
      </c>
      <c r="D27" s="65">
        <v>70</v>
      </c>
      <c r="E27" s="21">
        <f>IF(D49=0, "-", D27/D49)</f>
        <v>1.0121457489878543E-2</v>
      </c>
      <c r="F27" s="81">
        <v>382</v>
      </c>
      <c r="G27" s="39">
        <f>IF(F49=0, "-", F27/F49)</f>
        <v>1.1865933588047091E-2</v>
      </c>
      <c r="H27" s="65">
        <v>251</v>
      </c>
      <c r="I27" s="21">
        <f>IF(H49=0, "-", H27/H49)</f>
        <v>7.9012812037649125E-3</v>
      </c>
      <c r="J27" s="20">
        <f t="shared" si="0"/>
        <v>1.4285714285714285E-2</v>
      </c>
      <c r="K27" s="21">
        <f t="shared" si="1"/>
        <v>0.52191235059760954</v>
      </c>
    </row>
    <row r="28" spans="1:11" x14ac:dyDescent="0.2">
      <c r="A28" s="7" t="s">
        <v>69</v>
      </c>
      <c r="B28" s="65">
        <v>4</v>
      </c>
      <c r="C28" s="39">
        <f>IF(B49=0, "-", B28/B49)</f>
        <v>6.1274509803921568E-4</v>
      </c>
      <c r="D28" s="65">
        <v>2</v>
      </c>
      <c r="E28" s="21">
        <f>IF(D49=0, "-", D28/D49)</f>
        <v>2.8918449971081548E-4</v>
      </c>
      <c r="F28" s="81">
        <v>14</v>
      </c>
      <c r="G28" s="39">
        <f>IF(F49=0, "-", F28/F49)</f>
        <v>4.3487714720591431E-4</v>
      </c>
      <c r="H28" s="65">
        <v>4</v>
      </c>
      <c r="I28" s="21">
        <f>IF(H49=0, "-", H28/H49)</f>
        <v>1.2591683193250857E-4</v>
      </c>
      <c r="J28" s="20">
        <f t="shared" si="0"/>
        <v>1</v>
      </c>
      <c r="K28" s="21">
        <f t="shared" si="1"/>
        <v>2.5</v>
      </c>
    </row>
    <row r="29" spans="1:11" x14ac:dyDescent="0.2">
      <c r="A29" s="7" t="s">
        <v>72</v>
      </c>
      <c r="B29" s="65">
        <v>5</v>
      </c>
      <c r="C29" s="39">
        <f>IF(B49=0, "-", B29/B49)</f>
        <v>7.659313725490196E-4</v>
      </c>
      <c r="D29" s="65">
        <v>4</v>
      </c>
      <c r="E29" s="21">
        <f>IF(D49=0, "-", D29/D49)</f>
        <v>5.7836899942163096E-4</v>
      </c>
      <c r="F29" s="81">
        <v>23</v>
      </c>
      <c r="G29" s="39">
        <f>IF(F49=0, "-", F29/F49)</f>
        <v>7.1444102755257352E-4</v>
      </c>
      <c r="H29" s="65">
        <v>25</v>
      </c>
      <c r="I29" s="21">
        <f>IF(H49=0, "-", H29/H49)</f>
        <v>7.8698019957817859E-4</v>
      </c>
      <c r="J29" s="20">
        <f t="shared" si="0"/>
        <v>0.25</v>
      </c>
      <c r="K29" s="21">
        <f t="shared" si="1"/>
        <v>-0.08</v>
      </c>
    </row>
    <row r="30" spans="1:11" x14ac:dyDescent="0.2">
      <c r="A30" s="7" t="s">
        <v>73</v>
      </c>
      <c r="B30" s="65">
        <v>757</v>
      </c>
      <c r="C30" s="39">
        <f>IF(B49=0, "-", B30/B49)</f>
        <v>0.11596200980392157</v>
      </c>
      <c r="D30" s="65">
        <v>572</v>
      </c>
      <c r="E30" s="21">
        <f>IF(D49=0, "-", D30/D49)</f>
        <v>8.2706766917293228E-2</v>
      </c>
      <c r="F30" s="81">
        <v>3055</v>
      </c>
      <c r="G30" s="39">
        <f>IF(F49=0, "-", F30/F49)</f>
        <v>9.4896406051004883E-2</v>
      </c>
      <c r="H30" s="65">
        <v>2542</v>
      </c>
      <c r="I30" s="21">
        <f>IF(H49=0, "-", H30/H49)</f>
        <v>8.0020146693109195E-2</v>
      </c>
      <c r="J30" s="20">
        <f t="shared" si="0"/>
        <v>0.32342657342657344</v>
      </c>
      <c r="K30" s="21">
        <f t="shared" si="1"/>
        <v>0.2018095987411487</v>
      </c>
    </row>
    <row r="31" spans="1:11" x14ac:dyDescent="0.2">
      <c r="A31" s="7" t="s">
        <v>74</v>
      </c>
      <c r="B31" s="65">
        <v>2</v>
      </c>
      <c r="C31" s="39">
        <f>IF(B49=0, "-", B31/B49)</f>
        <v>3.0637254901960784E-4</v>
      </c>
      <c r="D31" s="65">
        <v>1</v>
      </c>
      <c r="E31" s="21">
        <f>IF(D49=0, "-", D31/D49)</f>
        <v>1.4459224985540774E-4</v>
      </c>
      <c r="F31" s="81">
        <v>8</v>
      </c>
      <c r="G31" s="39">
        <f>IF(F49=0, "-", F31/F49)</f>
        <v>2.4850122697480818E-4</v>
      </c>
      <c r="H31" s="65">
        <v>6</v>
      </c>
      <c r="I31" s="21">
        <f>IF(H49=0, "-", H31/H49)</f>
        <v>1.8887524789876287E-4</v>
      </c>
      <c r="J31" s="20">
        <f t="shared" si="0"/>
        <v>1</v>
      </c>
      <c r="K31" s="21">
        <f t="shared" si="1"/>
        <v>0.33333333333333331</v>
      </c>
    </row>
    <row r="32" spans="1:11" x14ac:dyDescent="0.2">
      <c r="A32" s="7" t="s">
        <v>75</v>
      </c>
      <c r="B32" s="65">
        <v>689</v>
      </c>
      <c r="C32" s="39">
        <f>IF(B49=0, "-", B32/B49)</f>
        <v>0.1055453431372549</v>
      </c>
      <c r="D32" s="65">
        <v>841</v>
      </c>
      <c r="E32" s="21">
        <f>IF(D49=0, "-", D32/D49)</f>
        <v>0.12160208212839792</v>
      </c>
      <c r="F32" s="81">
        <v>2850</v>
      </c>
      <c r="G32" s="39">
        <f>IF(F49=0, "-", F32/F49)</f>
        <v>8.8528562109775416E-2</v>
      </c>
      <c r="H32" s="65">
        <v>2871</v>
      </c>
      <c r="I32" s="21">
        <f>IF(H49=0, "-", H32/H49)</f>
        <v>9.0376806119558034E-2</v>
      </c>
      <c r="J32" s="20">
        <f t="shared" si="0"/>
        <v>-0.18073721759809749</v>
      </c>
      <c r="K32" s="21">
        <f t="shared" si="1"/>
        <v>-7.3145245559038665E-3</v>
      </c>
    </row>
    <row r="33" spans="1:11" x14ac:dyDescent="0.2">
      <c r="A33" s="7" t="s">
        <v>77</v>
      </c>
      <c r="B33" s="65">
        <v>23</v>
      </c>
      <c r="C33" s="39">
        <f>IF(B49=0, "-", B33/B49)</f>
        <v>3.5232843137254903E-3</v>
      </c>
      <c r="D33" s="65">
        <v>24</v>
      </c>
      <c r="E33" s="21">
        <f>IF(D49=0, "-", D33/D49)</f>
        <v>3.470213996529786E-3</v>
      </c>
      <c r="F33" s="81">
        <v>129</v>
      </c>
      <c r="G33" s="39">
        <f>IF(F49=0, "-", F33/F49)</f>
        <v>4.0070822849687824E-3</v>
      </c>
      <c r="H33" s="65">
        <v>102</v>
      </c>
      <c r="I33" s="21">
        <f>IF(H49=0, "-", H33/H49)</f>
        <v>3.210879214278969E-3</v>
      </c>
      <c r="J33" s="20">
        <f t="shared" si="0"/>
        <v>-4.1666666666666664E-2</v>
      </c>
      <c r="K33" s="21">
        <f t="shared" si="1"/>
        <v>0.26470588235294118</v>
      </c>
    </row>
    <row r="34" spans="1:11" x14ac:dyDescent="0.2">
      <c r="A34" s="7" t="s">
        <v>78</v>
      </c>
      <c r="B34" s="65">
        <v>304</v>
      </c>
      <c r="C34" s="39">
        <f>IF(B49=0, "-", B34/B49)</f>
        <v>4.6568627450980393E-2</v>
      </c>
      <c r="D34" s="65">
        <v>173</v>
      </c>
      <c r="E34" s="21">
        <f>IF(D49=0, "-", D34/D49)</f>
        <v>2.501445922498554E-2</v>
      </c>
      <c r="F34" s="81">
        <v>1406</v>
      </c>
      <c r="G34" s="39">
        <f>IF(F49=0, "-", F34/F49)</f>
        <v>4.367409064082254E-2</v>
      </c>
      <c r="H34" s="65">
        <v>602</v>
      </c>
      <c r="I34" s="21">
        <f>IF(H49=0, "-", H34/H49)</f>
        <v>1.8950483205842542E-2</v>
      </c>
      <c r="J34" s="20">
        <f t="shared" si="0"/>
        <v>0.75722543352601157</v>
      </c>
      <c r="K34" s="21">
        <f t="shared" si="1"/>
        <v>1.3355481727574752</v>
      </c>
    </row>
    <row r="35" spans="1:11" x14ac:dyDescent="0.2">
      <c r="A35" s="7" t="s">
        <v>79</v>
      </c>
      <c r="B35" s="65">
        <v>101</v>
      </c>
      <c r="C35" s="39">
        <f>IF(B49=0, "-", B35/B49)</f>
        <v>1.5471813725490197E-2</v>
      </c>
      <c r="D35" s="65">
        <v>67</v>
      </c>
      <c r="E35" s="21">
        <f>IF(D49=0, "-", D35/D49)</f>
        <v>9.687680740312319E-3</v>
      </c>
      <c r="F35" s="81">
        <v>360</v>
      </c>
      <c r="G35" s="39">
        <f>IF(F49=0, "-", F35/F49)</f>
        <v>1.1182555213866369E-2</v>
      </c>
      <c r="H35" s="65">
        <v>274</v>
      </c>
      <c r="I35" s="21">
        <f>IF(H49=0, "-", H35/H49)</f>
        <v>8.6253029873768379E-3</v>
      </c>
      <c r="J35" s="20">
        <f t="shared" si="0"/>
        <v>0.5074626865671642</v>
      </c>
      <c r="K35" s="21">
        <f t="shared" si="1"/>
        <v>0.31386861313868614</v>
      </c>
    </row>
    <row r="36" spans="1:11" x14ac:dyDescent="0.2">
      <c r="A36" s="7" t="s">
        <v>80</v>
      </c>
      <c r="B36" s="65">
        <v>9</v>
      </c>
      <c r="C36" s="39">
        <f>IF(B49=0, "-", B36/B49)</f>
        <v>1.3786764705882354E-3</v>
      </c>
      <c r="D36" s="65">
        <v>13</v>
      </c>
      <c r="E36" s="21">
        <f>IF(D49=0, "-", D36/D49)</f>
        <v>1.8796992481203006E-3</v>
      </c>
      <c r="F36" s="81">
        <v>104</v>
      </c>
      <c r="G36" s="39">
        <f>IF(F49=0, "-", F36/F49)</f>
        <v>3.2305159506725066E-3</v>
      </c>
      <c r="H36" s="65">
        <v>43</v>
      </c>
      <c r="I36" s="21">
        <f>IF(H49=0, "-", H36/H49)</f>
        <v>1.3536059432744671E-3</v>
      </c>
      <c r="J36" s="20">
        <f t="shared" si="0"/>
        <v>-0.30769230769230771</v>
      </c>
      <c r="K36" s="21">
        <f t="shared" si="1"/>
        <v>1.4186046511627908</v>
      </c>
    </row>
    <row r="37" spans="1:11" x14ac:dyDescent="0.2">
      <c r="A37" s="7" t="s">
        <v>81</v>
      </c>
      <c r="B37" s="65">
        <v>21</v>
      </c>
      <c r="C37" s="39">
        <f>IF(B49=0, "-", B37/B49)</f>
        <v>3.2169117647058822E-3</v>
      </c>
      <c r="D37" s="65">
        <v>17</v>
      </c>
      <c r="E37" s="21">
        <f>IF(D49=0, "-", D37/D49)</f>
        <v>2.4580682475419317E-3</v>
      </c>
      <c r="F37" s="81">
        <v>132</v>
      </c>
      <c r="G37" s="39">
        <f>IF(F49=0, "-", F37/F49)</f>
        <v>4.1002702450843352E-3</v>
      </c>
      <c r="H37" s="65">
        <v>66</v>
      </c>
      <c r="I37" s="21">
        <f>IF(H49=0, "-", H37/H49)</f>
        <v>2.0776277268863916E-3</v>
      </c>
      <c r="J37" s="20">
        <f t="shared" si="0"/>
        <v>0.23529411764705882</v>
      </c>
      <c r="K37" s="21">
        <f t="shared" si="1"/>
        <v>1</v>
      </c>
    </row>
    <row r="38" spans="1:11" x14ac:dyDescent="0.2">
      <c r="A38" s="7" t="s">
        <v>82</v>
      </c>
      <c r="B38" s="65">
        <v>1</v>
      </c>
      <c r="C38" s="39">
        <f>IF(B49=0, "-", B38/B49)</f>
        <v>1.5318627450980392E-4</v>
      </c>
      <c r="D38" s="65">
        <v>12</v>
      </c>
      <c r="E38" s="21">
        <f>IF(D49=0, "-", D38/D49)</f>
        <v>1.735106998264893E-3</v>
      </c>
      <c r="F38" s="81">
        <v>21</v>
      </c>
      <c r="G38" s="39">
        <f>IF(F49=0, "-", F38/F49)</f>
        <v>6.5231572080887146E-4</v>
      </c>
      <c r="H38" s="65">
        <v>59</v>
      </c>
      <c r="I38" s="21">
        <f>IF(H49=0, "-", H38/H49)</f>
        <v>1.8572732710045016E-3</v>
      </c>
      <c r="J38" s="20">
        <f t="shared" si="0"/>
        <v>-0.91666666666666663</v>
      </c>
      <c r="K38" s="21">
        <f t="shared" si="1"/>
        <v>-0.64406779661016944</v>
      </c>
    </row>
    <row r="39" spans="1:11" x14ac:dyDescent="0.2">
      <c r="A39" s="7" t="s">
        <v>83</v>
      </c>
      <c r="B39" s="65">
        <v>48</v>
      </c>
      <c r="C39" s="39">
        <f>IF(B49=0, "-", B39/B49)</f>
        <v>7.3529411764705881E-3</v>
      </c>
      <c r="D39" s="65">
        <v>19</v>
      </c>
      <c r="E39" s="21">
        <f>IF(D49=0, "-", D39/D49)</f>
        <v>2.7472527472527475E-3</v>
      </c>
      <c r="F39" s="81">
        <v>245</v>
      </c>
      <c r="G39" s="39">
        <f>IF(F49=0, "-", F39/F49)</f>
        <v>7.6103500761035003E-3</v>
      </c>
      <c r="H39" s="65">
        <v>111</v>
      </c>
      <c r="I39" s="21">
        <f>IF(H49=0, "-", H39/H49)</f>
        <v>3.494192086127113E-3</v>
      </c>
      <c r="J39" s="20">
        <f t="shared" si="0"/>
        <v>1.5263157894736843</v>
      </c>
      <c r="K39" s="21">
        <f t="shared" si="1"/>
        <v>1.2072072072072073</v>
      </c>
    </row>
    <row r="40" spans="1:11" x14ac:dyDescent="0.2">
      <c r="A40" s="7" t="s">
        <v>85</v>
      </c>
      <c r="B40" s="65">
        <v>5</v>
      </c>
      <c r="C40" s="39">
        <f>IF(B49=0, "-", B40/B49)</f>
        <v>7.659313725490196E-4</v>
      </c>
      <c r="D40" s="65">
        <v>10</v>
      </c>
      <c r="E40" s="21">
        <f>IF(D49=0, "-", D40/D49)</f>
        <v>1.4459224985540775E-3</v>
      </c>
      <c r="F40" s="81">
        <v>18</v>
      </c>
      <c r="G40" s="39">
        <f>IF(F49=0, "-", F40/F49)</f>
        <v>5.5912776069331842E-4</v>
      </c>
      <c r="H40" s="65">
        <v>88</v>
      </c>
      <c r="I40" s="21">
        <f>IF(H49=0, "-", H40/H49)</f>
        <v>2.7701703025151889E-3</v>
      </c>
      <c r="J40" s="20">
        <f t="shared" si="0"/>
        <v>-0.5</v>
      </c>
      <c r="K40" s="21">
        <f t="shared" si="1"/>
        <v>-0.79545454545454541</v>
      </c>
    </row>
    <row r="41" spans="1:11" x14ac:dyDescent="0.2">
      <c r="A41" s="7" t="s">
        <v>86</v>
      </c>
      <c r="B41" s="65">
        <v>2</v>
      </c>
      <c r="C41" s="39">
        <f>IF(B49=0, "-", B41/B49)</f>
        <v>3.0637254901960784E-4</v>
      </c>
      <c r="D41" s="65">
        <v>0</v>
      </c>
      <c r="E41" s="21">
        <f>IF(D49=0, "-", D41/D49)</f>
        <v>0</v>
      </c>
      <c r="F41" s="81">
        <v>3</v>
      </c>
      <c r="G41" s="39">
        <f>IF(F49=0, "-", F41/F49)</f>
        <v>9.3187960115553075E-5</v>
      </c>
      <c r="H41" s="65">
        <v>1</v>
      </c>
      <c r="I41" s="21">
        <f>IF(H49=0, "-", H41/H49)</f>
        <v>3.1479207983127141E-5</v>
      </c>
      <c r="J41" s="20" t="str">
        <f t="shared" si="0"/>
        <v>-</v>
      </c>
      <c r="K41" s="21">
        <f t="shared" si="1"/>
        <v>2</v>
      </c>
    </row>
    <row r="42" spans="1:11" x14ac:dyDescent="0.2">
      <c r="A42" s="7" t="s">
        <v>88</v>
      </c>
      <c r="B42" s="65">
        <v>121</v>
      </c>
      <c r="C42" s="39">
        <f>IF(B49=0, "-", B42/B49)</f>
        <v>1.8535539215686275E-2</v>
      </c>
      <c r="D42" s="65">
        <v>97</v>
      </c>
      <c r="E42" s="21">
        <f>IF(D49=0, "-", D42/D49)</f>
        <v>1.4025448235974552E-2</v>
      </c>
      <c r="F42" s="81">
        <v>714</v>
      </c>
      <c r="G42" s="39">
        <f>IF(F49=0, "-", F42/F49)</f>
        <v>2.217873450750163E-2</v>
      </c>
      <c r="H42" s="65">
        <v>387</v>
      </c>
      <c r="I42" s="21">
        <f>IF(H49=0, "-", H42/H49)</f>
        <v>1.2182453489470205E-2</v>
      </c>
      <c r="J42" s="20">
        <f t="shared" si="0"/>
        <v>0.24742268041237114</v>
      </c>
      <c r="K42" s="21">
        <f t="shared" si="1"/>
        <v>0.84496124031007747</v>
      </c>
    </row>
    <row r="43" spans="1:11" x14ac:dyDescent="0.2">
      <c r="A43" s="7" t="s">
        <v>90</v>
      </c>
      <c r="B43" s="65">
        <v>166</v>
      </c>
      <c r="C43" s="39">
        <f>IF(B49=0, "-", B43/B49)</f>
        <v>2.5428921568627451E-2</v>
      </c>
      <c r="D43" s="65">
        <v>134</v>
      </c>
      <c r="E43" s="21">
        <f>IF(D49=0, "-", D43/D49)</f>
        <v>1.9375361480624638E-2</v>
      </c>
      <c r="F43" s="81">
        <v>701</v>
      </c>
      <c r="G43" s="39">
        <f>IF(F49=0, "-", F43/F49)</f>
        <v>2.1774920013667567E-2</v>
      </c>
      <c r="H43" s="65">
        <v>501</v>
      </c>
      <c r="I43" s="21">
        <f>IF(H49=0, "-", H43/H49)</f>
        <v>1.57710831995467E-2</v>
      </c>
      <c r="J43" s="20">
        <f t="shared" si="0"/>
        <v>0.23880597014925373</v>
      </c>
      <c r="K43" s="21">
        <f t="shared" si="1"/>
        <v>0.39920159680638723</v>
      </c>
    </row>
    <row r="44" spans="1:11" x14ac:dyDescent="0.2">
      <c r="A44" s="7" t="s">
        <v>91</v>
      </c>
      <c r="B44" s="65">
        <v>179</v>
      </c>
      <c r="C44" s="39">
        <f>IF(B49=0, "-", B44/B49)</f>
        <v>2.7420343137254902E-2</v>
      </c>
      <c r="D44" s="65">
        <v>192</v>
      </c>
      <c r="E44" s="21">
        <f>IF(D49=0, "-", D44/D49)</f>
        <v>2.7761711972238288E-2</v>
      </c>
      <c r="F44" s="81">
        <v>1195</v>
      </c>
      <c r="G44" s="39">
        <f>IF(F49=0, "-", F44/F49)</f>
        <v>3.711987077936197E-2</v>
      </c>
      <c r="H44" s="65">
        <v>1005</v>
      </c>
      <c r="I44" s="21">
        <f>IF(H49=0, "-", H44/H49)</f>
        <v>3.1636604023042782E-2</v>
      </c>
      <c r="J44" s="20">
        <f t="shared" si="0"/>
        <v>-6.7708333333333329E-2</v>
      </c>
      <c r="K44" s="21">
        <f t="shared" si="1"/>
        <v>0.1890547263681592</v>
      </c>
    </row>
    <row r="45" spans="1:11" x14ac:dyDescent="0.2">
      <c r="A45" s="7" t="s">
        <v>92</v>
      </c>
      <c r="B45" s="65">
        <v>790</v>
      </c>
      <c r="C45" s="39">
        <f>IF(B49=0, "-", B45/B49)</f>
        <v>0.1210171568627451</v>
      </c>
      <c r="D45" s="65">
        <v>931</v>
      </c>
      <c r="E45" s="21">
        <f>IF(D49=0, "-", D45/D49)</f>
        <v>0.13461538461538461</v>
      </c>
      <c r="F45" s="81">
        <v>5292</v>
      </c>
      <c r="G45" s="39">
        <f>IF(F49=0, "-", F45/F49)</f>
        <v>0.16438356164383561</v>
      </c>
      <c r="H45" s="65">
        <v>5581</v>
      </c>
      <c r="I45" s="21">
        <f>IF(H49=0, "-", H45/H49)</f>
        <v>0.1756854597538326</v>
      </c>
      <c r="J45" s="20">
        <f t="shared" si="0"/>
        <v>-0.15145005370569281</v>
      </c>
      <c r="K45" s="21">
        <f t="shared" si="1"/>
        <v>-5.1782834617452068E-2</v>
      </c>
    </row>
    <row r="46" spans="1:11" x14ac:dyDescent="0.2">
      <c r="A46" s="7" t="s">
        <v>94</v>
      </c>
      <c r="B46" s="65">
        <v>265</v>
      </c>
      <c r="C46" s="39">
        <f>IF(B49=0, "-", B46/B49)</f>
        <v>4.0594362745098041E-2</v>
      </c>
      <c r="D46" s="65">
        <v>526</v>
      </c>
      <c r="E46" s="21">
        <f>IF(D49=0, "-", D46/D49)</f>
        <v>7.6055523423944477E-2</v>
      </c>
      <c r="F46" s="81">
        <v>1004</v>
      </c>
      <c r="G46" s="39">
        <f>IF(F49=0, "-", F46/F49)</f>
        <v>3.1186903985338427E-2</v>
      </c>
      <c r="H46" s="65">
        <v>2369</v>
      </c>
      <c r="I46" s="21">
        <f>IF(H49=0, "-", H46/H49)</f>
        <v>7.4574243712028199E-2</v>
      </c>
      <c r="J46" s="20">
        <f t="shared" si="0"/>
        <v>-0.49619771863117873</v>
      </c>
      <c r="K46" s="21">
        <f t="shared" si="1"/>
        <v>-0.57619248628113129</v>
      </c>
    </row>
    <row r="47" spans="1:11" x14ac:dyDescent="0.2">
      <c r="A47" s="7" t="s">
        <v>95</v>
      </c>
      <c r="B47" s="65">
        <v>3</v>
      </c>
      <c r="C47" s="39">
        <f>IF(B49=0, "-", B47/B49)</f>
        <v>4.5955882352941176E-4</v>
      </c>
      <c r="D47" s="65">
        <v>25</v>
      </c>
      <c r="E47" s="21">
        <f>IF(D49=0, "-", D47/D49)</f>
        <v>3.6148062463851939E-3</v>
      </c>
      <c r="F47" s="81">
        <v>32</v>
      </c>
      <c r="G47" s="39">
        <f>IF(F49=0, "-", F47/F49)</f>
        <v>9.9400490789923273E-4</v>
      </c>
      <c r="H47" s="65">
        <v>55</v>
      </c>
      <c r="I47" s="21">
        <f>IF(H49=0, "-", H47/H49)</f>
        <v>1.731356439071993E-3</v>
      </c>
      <c r="J47" s="20">
        <f t="shared" si="0"/>
        <v>-0.88</v>
      </c>
      <c r="K47" s="21">
        <f t="shared" si="1"/>
        <v>-0.41818181818181815</v>
      </c>
    </row>
    <row r="48" spans="1:11" x14ac:dyDescent="0.2">
      <c r="A48" s="2"/>
      <c r="B48" s="68"/>
      <c r="C48" s="33"/>
      <c r="D48" s="68"/>
      <c r="E48" s="6"/>
      <c r="F48" s="82"/>
      <c r="G48" s="33"/>
      <c r="H48" s="68"/>
      <c r="I48" s="6"/>
      <c r="J48" s="5"/>
      <c r="K48" s="6"/>
    </row>
    <row r="49" spans="1:11" s="43" customFormat="1" x14ac:dyDescent="0.2">
      <c r="A49" s="162" t="s">
        <v>593</v>
      </c>
      <c r="B49" s="71">
        <f>SUM(B7:B48)</f>
        <v>6528</v>
      </c>
      <c r="C49" s="40">
        <v>1</v>
      </c>
      <c r="D49" s="71">
        <f>SUM(D7:D48)</f>
        <v>6916</v>
      </c>
      <c r="E49" s="41">
        <v>1</v>
      </c>
      <c r="F49" s="77">
        <f>SUM(F7:F48)</f>
        <v>32193</v>
      </c>
      <c r="G49" s="42">
        <v>1</v>
      </c>
      <c r="H49" s="71">
        <f>SUM(H7:H48)</f>
        <v>31767</v>
      </c>
      <c r="I49" s="41">
        <v>1</v>
      </c>
      <c r="J49" s="37">
        <f>IF(D49=0, "-", (B49-D49)/D49)</f>
        <v>-5.6101792943898207E-2</v>
      </c>
      <c r="K49" s="38">
        <f>IF(H49=0, "-", (F49-H49)/H49)</f>
        <v>1.3410142600812164E-2</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2021-07-04T20:21:40Z</dcterms:modified>
</cp:coreProperties>
</file>