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Jun22\Std Reports\"/>
    </mc:Choice>
  </mc:AlternateContent>
  <xr:revisionPtr revIDLastSave="0" documentId="13_ncr:1_{AC6A8318-75D2-4207-AE97-7D96E64A302F}" xr6:coauthVersionLast="47" xr6:coauthVersionMax="47" xr10:uidLastSave="{00000000-0000-0000-0000-000000000000}"/>
  <bookViews>
    <workbookView xWindow="780" yWindow="780" windowWidth="23205" windowHeight="142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1" i="49"/>
  <c r="J11" i="49" s="1"/>
  <c r="G11" i="49"/>
  <c r="I11" i="49" s="1"/>
  <c r="H12" i="49"/>
  <c r="J12" i="49" s="1"/>
  <c r="G12" i="49"/>
  <c r="I12" i="49" s="1"/>
  <c r="I15" i="49"/>
  <c r="H15" i="49"/>
  <c r="J15" i="49" s="1"/>
  <c r="G15" i="49"/>
  <c r="I16" i="49"/>
  <c r="H16" i="49"/>
  <c r="J16" i="49" s="1"/>
  <c r="G16" i="49"/>
  <c r="I19" i="49"/>
  <c r="H19" i="49"/>
  <c r="J19" i="49" s="1"/>
  <c r="G19" i="49"/>
  <c r="H20" i="49"/>
  <c r="J20" i="49" s="1"/>
  <c r="G20" i="49"/>
  <c r="I20" i="49" s="1"/>
  <c r="H21" i="49"/>
  <c r="J21" i="49" s="1"/>
  <c r="G21" i="49"/>
  <c r="I21" i="49" s="1"/>
  <c r="H24" i="49"/>
  <c r="J24" i="49" s="1"/>
  <c r="G24" i="49"/>
  <c r="I24" i="49" s="1"/>
  <c r="I25" i="49"/>
  <c r="H25" i="49"/>
  <c r="J25" i="49" s="1"/>
  <c r="G25" i="49"/>
  <c r="H26" i="49"/>
  <c r="J26" i="49" s="1"/>
  <c r="G26" i="49"/>
  <c r="I26" i="49" s="1"/>
  <c r="H27" i="49"/>
  <c r="J27" i="49" s="1"/>
  <c r="G27" i="49"/>
  <c r="I27" i="49" s="1"/>
  <c r="H28" i="49"/>
  <c r="J28" i="49" s="1"/>
  <c r="G28" i="49"/>
  <c r="I28" i="49" s="1"/>
  <c r="H29" i="49"/>
  <c r="J29" i="49" s="1"/>
  <c r="G29" i="49"/>
  <c r="I29" i="49" s="1"/>
  <c r="I30" i="49"/>
  <c r="H30" i="49"/>
  <c r="J30" i="49" s="1"/>
  <c r="G30" i="49"/>
  <c r="H31" i="49"/>
  <c r="J31" i="49" s="1"/>
  <c r="G31" i="49"/>
  <c r="I31" i="49" s="1"/>
  <c r="H32" i="49"/>
  <c r="J32" i="49" s="1"/>
  <c r="G32" i="49"/>
  <c r="I32" i="49" s="1"/>
  <c r="H33" i="49"/>
  <c r="J33" i="49" s="1"/>
  <c r="G33" i="49"/>
  <c r="I33" i="49" s="1"/>
  <c r="H34" i="49"/>
  <c r="J34" i="49" s="1"/>
  <c r="G34" i="49"/>
  <c r="I34" i="49" s="1"/>
  <c r="H35" i="49"/>
  <c r="J35" i="49" s="1"/>
  <c r="G35" i="49"/>
  <c r="I35" i="49" s="1"/>
  <c r="H36" i="49"/>
  <c r="J36" i="49" s="1"/>
  <c r="G36" i="49"/>
  <c r="I36" i="49" s="1"/>
  <c r="H37" i="49"/>
  <c r="J37" i="49" s="1"/>
  <c r="G37" i="49"/>
  <c r="I37" i="49" s="1"/>
  <c r="I38" i="49"/>
  <c r="H38" i="49"/>
  <c r="J38" i="49" s="1"/>
  <c r="G38" i="49"/>
  <c r="H39" i="49"/>
  <c r="J39" i="49" s="1"/>
  <c r="G39" i="49"/>
  <c r="I39" i="49" s="1"/>
  <c r="H40" i="49"/>
  <c r="J40" i="49" s="1"/>
  <c r="G40" i="49"/>
  <c r="I40" i="49" s="1"/>
  <c r="H43" i="49"/>
  <c r="J43" i="49" s="1"/>
  <c r="G43" i="49"/>
  <c r="I43" i="49" s="1"/>
  <c r="H44" i="49"/>
  <c r="J44" i="49" s="1"/>
  <c r="G44" i="49"/>
  <c r="I44" i="49" s="1"/>
  <c r="H45" i="49"/>
  <c r="J45" i="49" s="1"/>
  <c r="G45" i="49"/>
  <c r="I45" i="49" s="1"/>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J54" i="49"/>
  <c r="I54" i="49"/>
  <c r="H54" i="49"/>
  <c r="G54" i="49"/>
  <c r="H55" i="49"/>
  <c r="J55" i="49" s="1"/>
  <c r="G55" i="49"/>
  <c r="I55" i="49" s="1"/>
  <c r="H56" i="49"/>
  <c r="J56" i="49" s="1"/>
  <c r="G56" i="49"/>
  <c r="I56" i="49" s="1"/>
  <c r="H57" i="49"/>
  <c r="J57" i="49" s="1"/>
  <c r="G57" i="49"/>
  <c r="I57" i="49" s="1"/>
  <c r="H58" i="49"/>
  <c r="J58" i="49" s="1"/>
  <c r="G58" i="49"/>
  <c r="I58" i="49" s="1"/>
  <c r="H59" i="49"/>
  <c r="J59" i="49" s="1"/>
  <c r="G59" i="49"/>
  <c r="I59" i="49" s="1"/>
  <c r="H60" i="49"/>
  <c r="J60" i="49" s="1"/>
  <c r="G60" i="49"/>
  <c r="I60" i="49" s="1"/>
  <c r="J61" i="49"/>
  <c r="I61" i="49"/>
  <c r="H61" i="49"/>
  <c r="G61" i="49"/>
  <c r="J62" i="49"/>
  <c r="I62" i="49"/>
  <c r="H62" i="49"/>
  <c r="G62" i="49"/>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J74" i="49"/>
  <c r="I74" i="49"/>
  <c r="H74" i="49"/>
  <c r="G74" i="49"/>
  <c r="H75" i="49"/>
  <c r="J75" i="49" s="1"/>
  <c r="G75" i="49"/>
  <c r="I75" i="49" s="1"/>
  <c r="J76" i="49"/>
  <c r="I76" i="49"/>
  <c r="H76" i="49"/>
  <c r="G76" i="49"/>
  <c r="H77" i="49"/>
  <c r="J77" i="49" s="1"/>
  <c r="G77" i="49"/>
  <c r="I77" i="49" s="1"/>
  <c r="H80" i="49"/>
  <c r="J80" i="49" s="1"/>
  <c r="G80" i="49"/>
  <c r="I80" i="49" s="1"/>
  <c r="H81" i="49"/>
  <c r="J81" i="49" s="1"/>
  <c r="G81" i="49"/>
  <c r="I81" i="49" s="1"/>
  <c r="H84" i="49"/>
  <c r="J84" i="49" s="1"/>
  <c r="G84" i="49"/>
  <c r="I84" i="49" s="1"/>
  <c r="I85" i="49"/>
  <c r="H85" i="49"/>
  <c r="J85" i="49" s="1"/>
  <c r="G85" i="49"/>
  <c r="J86" i="49"/>
  <c r="I86" i="49"/>
  <c r="H86" i="49"/>
  <c r="G86" i="49"/>
  <c r="I87" i="49"/>
  <c r="H87" i="49"/>
  <c r="J87" i="49" s="1"/>
  <c r="G87" i="49"/>
  <c r="H88" i="49"/>
  <c r="J88" i="49" s="1"/>
  <c r="G88" i="49"/>
  <c r="I88" i="49" s="1"/>
  <c r="H91" i="49"/>
  <c r="J91" i="49" s="1"/>
  <c r="G91" i="49"/>
  <c r="I91" i="49" s="1"/>
  <c r="H92" i="49"/>
  <c r="J92" i="49" s="1"/>
  <c r="G92" i="49"/>
  <c r="I92" i="49" s="1"/>
  <c r="H93" i="49"/>
  <c r="J93" i="49" s="1"/>
  <c r="G93" i="49"/>
  <c r="I93" i="49" s="1"/>
  <c r="H96" i="49"/>
  <c r="J96" i="49" s="1"/>
  <c r="G96" i="49"/>
  <c r="I96" i="49" s="1"/>
  <c r="I97" i="49"/>
  <c r="H97" i="49"/>
  <c r="J97" i="49" s="1"/>
  <c r="G97" i="49"/>
  <c r="H98" i="49"/>
  <c r="J98" i="49" s="1"/>
  <c r="G98" i="49"/>
  <c r="I98" i="49" s="1"/>
  <c r="H101" i="49"/>
  <c r="J101" i="49" s="1"/>
  <c r="G101" i="49"/>
  <c r="I101" i="49" s="1"/>
  <c r="H102" i="49"/>
  <c r="J102" i="49" s="1"/>
  <c r="G102" i="49"/>
  <c r="I102" i="49" s="1"/>
  <c r="H105" i="49"/>
  <c r="J105" i="49" s="1"/>
  <c r="G105" i="49"/>
  <c r="I105" i="49" s="1"/>
  <c r="H106" i="49"/>
  <c r="J106" i="49" s="1"/>
  <c r="G106" i="49"/>
  <c r="I106" i="49" s="1"/>
  <c r="H109" i="49"/>
  <c r="J109" i="49" s="1"/>
  <c r="G109" i="49"/>
  <c r="I109" i="49" s="1"/>
  <c r="H110" i="49"/>
  <c r="J110" i="49" s="1"/>
  <c r="G110" i="49"/>
  <c r="I110" i="49" s="1"/>
  <c r="I113" i="49"/>
  <c r="H113" i="49"/>
  <c r="J113" i="49" s="1"/>
  <c r="G113" i="49"/>
  <c r="H114" i="49"/>
  <c r="J114" i="49" s="1"/>
  <c r="G114" i="49"/>
  <c r="I114" i="49" s="1"/>
  <c r="H115" i="49"/>
  <c r="J115" i="49" s="1"/>
  <c r="G115" i="49"/>
  <c r="I115" i="49" s="1"/>
  <c r="H116" i="49"/>
  <c r="J116" i="49" s="1"/>
  <c r="G116" i="49"/>
  <c r="I116" i="49" s="1"/>
  <c r="H117" i="49"/>
  <c r="J117" i="49" s="1"/>
  <c r="G117" i="49"/>
  <c r="I117" i="49" s="1"/>
  <c r="I118" i="49"/>
  <c r="H118" i="49"/>
  <c r="J118" i="49" s="1"/>
  <c r="G118" i="49"/>
  <c r="H119" i="49"/>
  <c r="J119" i="49" s="1"/>
  <c r="G119" i="49"/>
  <c r="I119" i="49" s="1"/>
  <c r="H120" i="49"/>
  <c r="J120" i="49" s="1"/>
  <c r="G120" i="49"/>
  <c r="I120" i="49" s="1"/>
  <c r="H121" i="49"/>
  <c r="J121" i="49" s="1"/>
  <c r="G121" i="49"/>
  <c r="I121" i="49" s="1"/>
  <c r="H122" i="49"/>
  <c r="J122" i="49" s="1"/>
  <c r="G122" i="49"/>
  <c r="I122" i="49" s="1"/>
  <c r="H123" i="49"/>
  <c r="J123" i="49" s="1"/>
  <c r="G123" i="49"/>
  <c r="I123" i="49" s="1"/>
  <c r="H124" i="49"/>
  <c r="J124" i="49" s="1"/>
  <c r="G124" i="49"/>
  <c r="I124" i="49" s="1"/>
  <c r="H125" i="49"/>
  <c r="J125" i="49" s="1"/>
  <c r="G125" i="49"/>
  <c r="I125" i="49" s="1"/>
  <c r="H126" i="49"/>
  <c r="J126" i="49" s="1"/>
  <c r="G126" i="49"/>
  <c r="I126" i="49" s="1"/>
  <c r="H129" i="49"/>
  <c r="J129" i="49" s="1"/>
  <c r="G129" i="49"/>
  <c r="I129" i="49" s="1"/>
  <c r="H130" i="49"/>
  <c r="J130" i="49" s="1"/>
  <c r="G130" i="49"/>
  <c r="I130" i="49" s="1"/>
  <c r="H133" i="49"/>
  <c r="J133" i="49" s="1"/>
  <c r="G133" i="49"/>
  <c r="I133" i="49" s="1"/>
  <c r="H134" i="49"/>
  <c r="J134" i="49" s="1"/>
  <c r="G134" i="49"/>
  <c r="I134" i="49" s="1"/>
  <c r="H135" i="49"/>
  <c r="J135" i="49" s="1"/>
  <c r="G135" i="49"/>
  <c r="I135" i="49" s="1"/>
  <c r="H136" i="49"/>
  <c r="J136" i="49" s="1"/>
  <c r="G136" i="49"/>
  <c r="I136" i="49" s="1"/>
  <c r="I139" i="49"/>
  <c r="H139" i="49"/>
  <c r="J139" i="49" s="1"/>
  <c r="G139" i="49"/>
  <c r="H140" i="49"/>
  <c r="J140" i="49" s="1"/>
  <c r="G140" i="49"/>
  <c r="I140" i="49" s="1"/>
  <c r="J141" i="49"/>
  <c r="I141" i="49"/>
  <c r="H141" i="49"/>
  <c r="G141" i="49"/>
  <c r="H142" i="49"/>
  <c r="J142" i="49" s="1"/>
  <c r="G142" i="49"/>
  <c r="I142" i="49" s="1"/>
  <c r="H143" i="49"/>
  <c r="J143" i="49" s="1"/>
  <c r="G143" i="49"/>
  <c r="I143" i="49" s="1"/>
  <c r="H144" i="49"/>
  <c r="J144" i="49" s="1"/>
  <c r="G144" i="49"/>
  <c r="I144" i="49" s="1"/>
  <c r="H147" i="49"/>
  <c r="J147" i="49" s="1"/>
  <c r="G147" i="49"/>
  <c r="I147" i="49" s="1"/>
  <c r="H148" i="49"/>
  <c r="J148" i="49" s="1"/>
  <c r="G148" i="49"/>
  <c r="I148" i="49" s="1"/>
  <c r="H149" i="49"/>
  <c r="J149" i="49" s="1"/>
  <c r="G149" i="49"/>
  <c r="I149" i="49" s="1"/>
  <c r="H150" i="49"/>
  <c r="J150" i="49" s="1"/>
  <c r="G150" i="49"/>
  <c r="I150" i="49" s="1"/>
  <c r="H151" i="49"/>
  <c r="J151" i="49" s="1"/>
  <c r="G151" i="49"/>
  <c r="I151" i="49" s="1"/>
  <c r="H152" i="49"/>
  <c r="J152" i="49" s="1"/>
  <c r="G152" i="49"/>
  <c r="I152" i="49" s="1"/>
  <c r="J153" i="49"/>
  <c r="I153" i="49"/>
  <c r="H153" i="49"/>
  <c r="G153" i="49"/>
  <c r="H154" i="49"/>
  <c r="J154" i="49" s="1"/>
  <c r="G154" i="49"/>
  <c r="I154" i="49" s="1"/>
  <c r="H155" i="49"/>
  <c r="J155" i="49" s="1"/>
  <c r="G155" i="49"/>
  <c r="I155" i="49" s="1"/>
  <c r="H158" i="49"/>
  <c r="J158" i="49" s="1"/>
  <c r="G158" i="49"/>
  <c r="I158" i="49" s="1"/>
  <c r="H159" i="49"/>
  <c r="J159" i="49" s="1"/>
  <c r="G159" i="49"/>
  <c r="I159" i="49" s="1"/>
  <c r="H160" i="49"/>
  <c r="J160" i="49" s="1"/>
  <c r="G160" i="49"/>
  <c r="I160" i="49" s="1"/>
  <c r="H161" i="49"/>
  <c r="J161" i="49" s="1"/>
  <c r="G161" i="49"/>
  <c r="I161" i="49" s="1"/>
  <c r="H164" i="49"/>
  <c r="J164" i="49" s="1"/>
  <c r="G164" i="49"/>
  <c r="I164" i="49" s="1"/>
  <c r="I165" i="49"/>
  <c r="H165" i="49"/>
  <c r="J165" i="49" s="1"/>
  <c r="G165" i="49"/>
  <c r="H166" i="49"/>
  <c r="J166" i="49" s="1"/>
  <c r="G166" i="49"/>
  <c r="I166" i="49" s="1"/>
  <c r="H167" i="49"/>
  <c r="J167" i="49" s="1"/>
  <c r="G167" i="49"/>
  <c r="I167" i="49" s="1"/>
  <c r="H168" i="49"/>
  <c r="J168" i="49" s="1"/>
  <c r="G168" i="49"/>
  <c r="I168" i="49" s="1"/>
  <c r="I169" i="49"/>
  <c r="H169" i="49"/>
  <c r="J169" i="49" s="1"/>
  <c r="G169" i="49"/>
  <c r="H170" i="49"/>
  <c r="J170" i="49" s="1"/>
  <c r="G170" i="49"/>
  <c r="I170" i="49" s="1"/>
  <c r="H171" i="49"/>
  <c r="J171" i="49" s="1"/>
  <c r="G171" i="49"/>
  <c r="I171" i="49" s="1"/>
  <c r="I174" i="49"/>
  <c r="H174" i="49"/>
  <c r="J174" i="49" s="1"/>
  <c r="G174" i="49"/>
  <c r="J175" i="49"/>
  <c r="I175" i="49"/>
  <c r="H175" i="49"/>
  <c r="G175" i="49"/>
  <c r="H176" i="49"/>
  <c r="J176" i="49" s="1"/>
  <c r="G176" i="49"/>
  <c r="I176" i="49" s="1"/>
  <c r="H177" i="49"/>
  <c r="J177" i="49" s="1"/>
  <c r="G177" i="49"/>
  <c r="I177" i="49" s="1"/>
  <c r="I178" i="49"/>
  <c r="H178" i="49"/>
  <c r="J178" i="49" s="1"/>
  <c r="G178" i="49"/>
  <c r="H179" i="49"/>
  <c r="J179" i="49" s="1"/>
  <c r="G179" i="49"/>
  <c r="I179" i="49" s="1"/>
  <c r="J180" i="49"/>
  <c r="I180" i="49"/>
  <c r="H180" i="49"/>
  <c r="G180" i="49"/>
  <c r="H181" i="49"/>
  <c r="J181" i="49" s="1"/>
  <c r="G181" i="49"/>
  <c r="I181" i="49" s="1"/>
  <c r="H182" i="49"/>
  <c r="J182" i="49" s="1"/>
  <c r="G182" i="49"/>
  <c r="I182" i="49" s="1"/>
  <c r="H183" i="49"/>
  <c r="J183" i="49" s="1"/>
  <c r="G183" i="49"/>
  <c r="I183" i="49" s="1"/>
  <c r="H184" i="49"/>
  <c r="J184" i="49" s="1"/>
  <c r="G184" i="49"/>
  <c r="I184" i="49" s="1"/>
  <c r="J185" i="49"/>
  <c r="I185" i="49"/>
  <c r="H185" i="49"/>
  <c r="G185" i="49"/>
  <c r="J186" i="49"/>
  <c r="I186" i="49"/>
  <c r="H186" i="49"/>
  <c r="G186" i="49"/>
  <c r="H187" i="49"/>
  <c r="J187" i="49" s="1"/>
  <c r="G187" i="49"/>
  <c r="I187" i="49" s="1"/>
  <c r="I188" i="49"/>
  <c r="H188" i="49"/>
  <c r="J188" i="49" s="1"/>
  <c r="G188" i="49"/>
  <c r="H189" i="49"/>
  <c r="J189" i="49" s="1"/>
  <c r="G189" i="49"/>
  <c r="I189" i="49" s="1"/>
  <c r="H190" i="49"/>
  <c r="J190" i="49" s="1"/>
  <c r="G190" i="49"/>
  <c r="I190" i="49" s="1"/>
  <c r="H193" i="49"/>
  <c r="J193" i="49" s="1"/>
  <c r="G193" i="49"/>
  <c r="I193" i="49" s="1"/>
  <c r="J194" i="49"/>
  <c r="I194" i="49"/>
  <c r="H194" i="49"/>
  <c r="G194" i="49"/>
  <c r="I195" i="49"/>
  <c r="H195" i="49"/>
  <c r="J195" i="49" s="1"/>
  <c r="G195" i="49"/>
  <c r="I196" i="49"/>
  <c r="H196" i="49"/>
  <c r="J196" i="49" s="1"/>
  <c r="G196" i="49"/>
  <c r="J197" i="49"/>
  <c r="I197" i="49"/>
  <c r="H197" i="49"/>
  <c r="G197" i="49"/>
  <c r="H198" i="49"/>
  <c r="J198" i="49" s="1"/>
  <c r="G198" i="49"/>
  <c r="I198" i="49" s="1"/>
  <c r="I201" i="49"/>
  <c r="H201" i="49"/>
  <c r="J201" i="49" s="1"/>
  <c r="G201" i="49"/>
  <c r="I202" i="49"/>
  <c r="H202" i="49"/>
  <c r="J202" i="49" s="1"/>
  <c r="G202" i="49"/>
  <c r="H205" i="49"/>
  <c r="J205" i="49" s="1"/>
  <c r="G205" i="49"/>
  <c r="I205" i="49" s="1"/>
  <c r="H206" i="49"/>
  <c r="J206" i="49" s="1"/>
  <c r="G206" i="49"/>
  <c r="I206" i="49" s="1"/>
  <c r="H207" i="49"/>
  <c r="J207" i="49" s="1"/>
  <c r="G207" i="49"/>
  <c r="I207" i="49" s="1"/>
  <c r="H208" i="49"/>
  <c r="J208" i="49" s="1"/>
  <c r="G208" i="49"/>
  <c r="I208" i="49" s="1"/>
  <c r="H211" i="49"/>
  <c r="J211" i="49" s="1"/>
  <c r="G211" i="49"/>
  <c r="I211" i="49" s="1"/>
  <c r="H212" i="49"/>
  <c r="J212" i="49" s="1"/>
  <c r="G212" i="49"/>
  <c r="I212" i="49" s="1"/>
  <c r="H213" i="49"/>
  <c r="J213" i="49" s="1"/>
  <c r="G213" i="49"/>
  <c r="I213" i="49" s="1"/>
  <c r="H214" i="49"/>
  <c r="J214" i="49" s="1"/>
  <c r="G214" i="49"/>
  <c r="I214" i="49" s="1"/>
  <c r="J217" i="49"/>
  <c r="I217" i="49"/>
  <c r="H217" i="49"/>
  <c r="G217" i="49"/>
  <c r="J218" i="49"/>
  <c r="I218" i="49"/>
  <c r="H218" i="49"/>
  <c r="G218" i="49"/>
  <c r="J219" i="49"/>
  <c r="I219" i="49"/>
  <c r="H219" i="49"/>
  <c r="G219" i="49"/>
  <c r="H222" i="49"/>
  <c r="J222" i="49" s="1"/>
  <c r="G222" i="49"/>
  <c r="I222" i="49" s="1"/>
  <c r="H223" i="49"/>
  <c r="J223" i="49" s="1"/>
  <c r="G223" i="49"/>
  <c r="I223" i="49" s="1"/>
  <c r="H224" i="49"/>
  <c r="J224" i="49" s="1"/>
  <c r="G224" i="49"/>
  <c r="I224" i="49" s="1"/>
  <c r="H225" i="49"/>
  <c r="J225" i="49" s="1"/>
  <c r="G225" i="49"/>
  <c r="I225" i="49" s="1"/>
  <c r="H226" i="49"/>
  <c r="J226" i="49" s="1"/>
  <c r="G226" i="49"/>
  <c r="I226" i="49" s="1"/>
  <c r="H229" i="49"/>
  <c r="J229" i="49" s="1"/>
  <c r="G229" i="49"/>
  <c r="I229" i="49" s="1"/>
  <c r="H230" i="49"/>
  <c r="J230" i="49" s="1"/>
  <c r="G230" i="49"/>
  <c r="I230" i="49" s="1"/>
  <c r="H231" i="49"/>
  <c r="J231" i="49" s="1"/>
  <c r="G231" i="49"/>
  <c r="I231" i="49" s="1"/>
  <c r="I232" i="49"/>
  <c r="H232" i="49"/>
  <c r="J232" i="49" s="1"/>
  <c r="G232" i="49"/>
  <c r="H233" i="49"/>
  <c r="J233" i="49" s="1"/>
  <c r="G233" i="49"/>
  <c r="I233" i="49" s="1"/>
  <c r="H234" i="49"/>
  <c r="J234" i="49" s="1"/>
  <c r="G234" i="49"/>
  <c r="I234" i="49" s="1"/>
  <c r="H235" i="49"/>
  <c r="J235" i="49" s="1"/>
  <c r="G235" i="49"/>
  <c r="I235" i="49" s="1"/>
  <c r="H238" i="49"/>
  <c r="J238" i="49" s="1"/>
  <c r="G238" i="49"/>
  <c r="I238" i="49" s="1"/>
  <c r="H239" i="49"/>
  <c r="J239" i="49" s="1"/>
  <c r="G239" i="49"/>
  <c r="I239" i="49" s="1"/>
  <c r="H240" i="49"/>
  <c r="J240" i="49" s="1"/>
  <c r="G240" i="49"/>
  <c r="I240" i="49" s="1"/>
  <c r="H241" i="49"/>
  <c r="J241" i="49" s="1"/>
  <c r="G241" i="49"/>
  <c r="I241" i="49" s="1"/>
  <c r="H242" i="49"/>
  <c r="J242" i="49" s="1"/>
  <c r="G242" i="49"/>
  <c r="I242" i="49" s="1"/>
  <c r="H243" i="49"/>
  <c r="J243" i="49" s="1"/>
  <c r="G243" i="49"/>
  <c r="I243" i="49" s="1"/>
  <c r="H246" i="49"/>
  <c r="J246" i="49" s="1"/>
  <c r="G246" i="49"/>
  <c r="I246" i="49" s="1"/>
  <c r="H247" i="49"/>
  <c r="J247" i="49" s="1"/>
  <c r="G247" i="49"/>
  <c r="I247" i="49" s="1"/>
  <c r="H250" i="49"/>
  <c r="J250" i="49" s="1"/>
  <c r="G250" i="49"/>
  <c r="I250" i="49" s="1"/>
  <c r="H251" i="49"/>
  <c r="J251" i="49" s="1"/>
  <c r="G251" i="49"/>
  <c r="I251" i="49" s="1"/>
  <c r="J252" i="49"/>
  <c r="I252" i="49"/>
  <c r="H252" i="49"/>
  <c r="G252" i="49"/>
  <c r="H253" i="49"/>
  <c r="J253" i="49" s="1"/>
  <c r="G253" i="49"/>
  <c r="I253" i="49" s="1"/>
  <c r="H254" i="49"/>
  <c r="J254" i="49" s="1"/>
  <c r="G254" i="49"/>
  <c r="I254" i="49" s="1"/>
  <c r="H255" i="49"/>
  <c r="J255" i="49" s="1"/>
  <c r="G255" i="49"/>
  <c r="I255"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4" i="49"/>
  <c r="J264" i="49" s="1"/>
  <c r="G264" i="49"/>
  <c r="I264" i="49" s="1"/>
  <c r="H265" i="49"/>
  <c r="J265" i="49" s="1"/>
  <c r="G265" i="49"/>
  <c r="I265" i="49" s="1"/>
  <c r="H266" i="49"/>
  <c r="J266" i="49" s="1"/>
  <c r="G266" i="49"/>
  <c r="I266" i="49" s="1"/>
  <c r="H269" i="49"/>
  <c r="J269" i="49" s="1"/>
  <c r="G269" i="49"/>
  <c r="I269" i="49" s="1"/>
  <c r="H270" i="49"/>
  <c r="J270" i="49" s="1"/>
  <c r="G270" i="49"/>
  <c r="I270" i="49" s="1"/>
  <c r="H271" i="49"/>
  <c r="J271" i="49" s="1"/>
  <c r="G271" i="49"/>
  <c r="I271" i="49" s="1"/>
  <c r="H272" i="49"/>
  <c r="J272" i="49" s="1"/>
  <c r="G272" i="49"/>
  <c r="I272" i="49" s="1"/>
  <c r="H273" i="49"/>
  <c r="J273" i="49" s="1"/>
  <c r="G273" i="49"/>
  <c r="I273" i="49" s="1"/>
  <c r="H274" i="49"/>
  <c r="J274" i="49" s="1"/>
  <c r="G274" i="49"/>
  <c r="I274" i="49" s="1"/>
  <c r="H275" i="49"/>
  <c r="J275" i="49" s="1"/>
  <c r="G275" i="49"/>
  <c r="I275" i="49" s="1"/>
  <c r="H276" i="49"/>
  <c r="J276" i="49" s="1"/>
  <c r="G276" i="49"/>
  <c r="I276" i="49" s="1"/>
  <c r="H279" i="49"/>
  <c r="J279" i="49" s="1"/>
  <c r="G279" i="49"/>
  <c r="I279" i="49" s="1"/>
  <c r="H280" i="49"/>
  <c r="J280" i="49" s="1"/>
  <c r="G280" i="49"/>
  <c r="I280" i="49" s="1"/>
  <c r="H281" i="49"/>
  <c r="J281" i="49" s="1"/>
  <c r="G281" i="49"/>
  <c r="I281" i="49" s="1"/>
  <c r="H282" i="49"/>
  <c r="J282" i="49" s="1"/>
  <c r="G282" i="49"/>
  <c r="I282" i="49" s="1"/>
  <c r="H283" i="49"/>
  <c r="J283" i="49" s="1"/>
  <c r="G283" i="49"/>
  <c r="I283" i="49" s="1"/>
  <c r="H284" i="49"/>
  <c r="J284" i="49" s="1"/>
  <c r="G284" i="49"/>
  <c r="I284" i="49" s="1"/>
  <c r="H285" i="49"/>
  <c r="J285" i="49" s="1"/>
  <c r="G285" i="49"/>
  <c r="I285" i="49" s="1"/>
  <c r="H286" i="49"/>
  <c r="J286" i="49" s="1"/>
  <c r="G286" i="49"/>
  <c r="I286" i="49" s="1"/>
  <c r="H289" i="49"/>
  <c r="J289" i="49" s="1"/>
  <c r="G289" i="49"/>
  <c r="I289" i="49" s="1"/>
  <c r="H290" i="49"/>
  <c r="J290" i="49" s="1"/>
  <c r="G290" i="49"/>
  <c r="I290" i="49" s="1"/>
  <c r="H291" i="49"/>
  <c r="J291" i="49" s="1"/>
  <c r="G291" i="49"/>
  <c r="I291" i="49" s="1"/>
  <c r="H292" i="49"/>
  <c r="J292" i="49" s="1"/>
  <c r="G292" i="49"/>
  <c r="I292" i="49" s="1"/>
  <c r="I293" i="49"/>
  <c r="H293" i="49"/>
  <c r="J293" i="49" s="1"/>
  <c r="G293" i="49"/>
  <c r="H294" i="49"/>
  <c r="J294" i="49" s="1"/>
  <c r="G294" i="49"/>
  <c r="I294" i="49" s="1"/>
  <c r="H295" i="49"/>
  <c r="J295" i="49" s="1"/>
  <c r="G295" i="49"/>
  <c r="I295" i="49" s="1"/>
  <c r="H296" i="49"/>
  <c r="J296" i="49" s="1"/>
  <c r="G296" i="49"/>
  <c r="I296" i="49" s="1"/>
  <c r="H297" i="49"/>
  <c r="J297" i="49" s="1"/>
  <c r="G297" i="49"/>
  <c r="I297" i="49" s="1"/>
  <c r="H298" i="49"/>
  <c r="J298" i="49" s="1"/>
  <c r="G298" i="49"/>
  <c r="I298" i="49" s="1"/>
  <c r="H299" i="49"/>
  <c r="J299" i="49" s="1"/>
  <c r="G299" i="49"/>
  <c r="I299" i="49" s="1"/>
  <c r="I302" i="49"/>
  <c r="H302" i="49"/>
  <c r="J302" i="49" s="1"/>
  <c r="G302" i="49"/>
  <c r="H303" i="49"/>
  <c r="J303" i="49" s="1"/>
  <c r="G303" i="49"/>
  <c r="I303" i="49" s="1"/>
  <c r="H304" i="49"/>
  <c r="J304" i="49" s="1"/>
  <c r="G304" i="49"/>
  <c r="I304" i="49" s="1"/>
  <c r="H307" i="49"/>
  <c r="J307" i="49" s="1"/>
  <c r="G307" i="49"/>
  <c r="I307" i="49" s="1"/>
  <c r="H308" i="49"/>
  <c r="J308" i="49" s="1"/>
  <c r="G308" i="49"/>
  <c r="I308" i="49" s="1"/>
  <c r="I311" i="49"/>
  <c r="H311" i="49"/>
  <c r="J311" i="49" s="1"/>
  <c r="G311" i="49"/>
  <c r="I312" i="49"/>
  <c r="H312" i="49"/>
  <c r="J312" i="49" s="1"/>
  <c r="G312" i="49"/>
  <c r="I313" i="49"/>
  <c r="H313" i="49"/>
  <c r="J313" i="49" s="1"/>
  <c r="G313" i="49"/>
  <c r="J316" i="49"/>
  <c r="I316" i="49"/>
  <c r="H316" i="49"/>
  <c r="G316" i="49"/>
  <c r="H317" i="49"/>
  <c r="J317" i="49" s="1"/>
  <c r="G317" i="49"/>
  <c r="I317" i="49" s="1"/>
  <c r="H318" i="49"/>
  <c r="J318" i="49" s="1"/>
  <c r="G318" i="49"/>
  <c r="I318" i="49" s="1"/>
  <c r="I319" i="49"/>
  <c r="H319" i="49"/>
  <c r="J319" i="49" s="1"/>
  <c r="G319" i="49"/>
  <c r="H320" i="49"/>
  <c r="J320" i="49" s="1"/>
  <c r="G320" i="49"/>
  <c r="I320"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H335" i="49"/>
  <c r="J335" i="49" s="1"/>
  <c r="G335" i="49"/>
  <c r="I335" i="49" s="1"/>
  <c r="H338" i="49"/>
  <c r="J338" i="49" s="1"/>
  <c r="G338" i="49"/>
  <c r="I338" i="49" s="1"/>
  <c r="H339" i="49"/>
  <c r="J339" i="49" s="1"/>
  <c r="G339" i="49"/>
  <c r="I339" i="49" s="1"/>
  <c r="I342" i="49"/>
  <c r="H342" i="49"/>
  <c r="J342" i="49" s="1"/>
  <c r="G342" i="49"/>
  <c r="H343" i="49"/>
  <c r="J343" i="49" s="1"/>
  <c r="G343" i="49"/>
  <c r="I343"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J354" i="49"/>
  <c r="I354" i="49"/>
  <c r="H354" i="49"/>
  <c r="G354" i="49"/>
  <c r="H355" i="49"/>
  <c r="J355" i="49" s="1"/>
  <c r="G355" i="49"/>
  <c r="I355" i="49" s="1"/>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I363" i="49"/>
  <c r="H363" i="49"/>
  <c r="J363" i="49" s="1"/>
  <c r="G363" i="49"/>
  <c r="H364" i="49"/>
  <c r="J364" i="49" s="1"/>
  <c r="G364" i="49"/>
  <c r="I364" i="49" s="1"/>
  <c r="H365" i="49"/>
  <c r="J365" i="49" s="1"/>
  <c r="G365" i="49"/>
  <c r="I365" i="49" s="1"/>
  <c r="H368" i="49"/>
  <c r="J368" i="49" s="1"/>
  <c r="G368" i="49"/>
  <c r="I368" i="49" s="1"/>
  <c r="H369" i="49"/>
  <c r="J369" i="49" s="1"/>
  <c r="G369" i="49"/>
  <c r="I369" i="49" s="1"/>
  <c r="H370" i="49"/>
  <c r="J370" i="49" s="1"/>
  <c r="G370" i="49"/>
  <c r="I370"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H383" i="49"/>
  <c r="J383" i="49" s="1"/>
  <c r="G383" i="49"/>
  <c r="I383" i="49" s="1"/>
  <c r="H384" i="49"/>
  <c r="J384" i="49" s="1"/>
  <c r="G384" i="49"/>
  <c r="I384" i="49" s="1"/>
  <c r="H385" i="49"/>
  <c r="J385" i="49" s="1"/>
  <c r="G385" i="49"/>
  <c r="I385" i="49" s="1"/>
  <c r="H386" i="49"/>
  <c r="J386" i="49" s="1"/>
  <c r="G386" i="49"/>
  <c r="I386"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6" i="49"/>
  <c r="J396" i="49" s="1"/>
  <c r="G396" i="49"/>
  <c r="I396" i="49" s="1"/>
  <c r="H397" i="49"/>
  <c r="J397" i="49" s="1"/>
  <c r="G397" i="49"/>
  <c r="I397"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I414" i="49"/>
  <c r="H414" i="49"/>
  <c r="J414" i="49" s="1"/>
  <c r="G414" i="49"/>
  <c r="H415" i="49"/>
  <c r="J415" i="49" s="1"/>
  <c r="G415" i="49"/>
  <c r="I415" i="49" s="1"/>
  <c r="H416" i="49"/>
  <c r="J416" i="49" s="1"/>
  <c r="G416" i="49"/>
  <c r="I416" i="49" s="1"/>
  <c r="H417" i="49"/>
  <c r="J417" i="49" s="1"/>
  <c r="G417" i="49"/>
  <c r="I417" i="49" s="1"/>
  <c r="H418" i="49"/>
  <c r="J418" i="49" s="1"/>
  <c r="G418" i="49"/>
  <c r="I418" i="49" s="1"/>
  <c r="H421" i="49"/>
  <c r="J421" i="49" s="1"/>
  <c r="G421" i="49"/>
  <c r="I421" i="49" s="1"/>
  <c r="H422" i="49"/>
  <c r="J422" i="49" s="1"/>
  <c r="G422" i="49"/>
  <c r="I422" i="49" s="1"/>
  <c r="I423" i="49"/>
  <c r="H423" i="49"/>
  <c r="J423" i="49" s="1"/>
  <c r="G423" i="49"/>
  <c r="H424" i="49"/>
  <c r="J424" i="49" s="1"/>
  <c r="G424" i="49"/>
  <c r="I424" i="49" s="1"/>
  <c r="H425" i="49"/>
  <c r="J425" i="49" s="1"/>
  <c r="G425" i="49"/>
  <c r="I425" i="49" s="1"/>
  <c r="I426" i="49"/>
  <c r="H426" i="49"/>
  <c r="J426" i="49" s="1"/>
  <c r="G426" i="49"/>
  <c r="H427" i="49"/>
  <c r="J427" i="49" s="1"/>
  <c r="G427" i="49"/>
  <c r="I427" i="49" s="1"/>
  <c r="H428" i="49"/>
  <c r="J428" i="49" s="1"/>
  <c r="G428" i="49"/>
  <c r="I428" i="49" s="1"/>
  <c r="H429" i="49"/>
  <c r="J429" i="49" s="1"/>
  <c r="G429" i="49"/>
  <c r="I429" i="49" s="1"/>
  <c r="J432" i="49"/>
  <c r="I432" i="49"/>
  <c r="H432" i="49"/>
  <c r="G432" i="49"/>
  <c r="J433" i="49"/>
  <c r="I433" i="49"/>
  <c r="H433" i="49"/>
  <c r="G433" i="49"/>
  <c r="H436" i="49"/>
  <c r="J436" i="49" s="1"/>
  <c r="G436" i="49"/>
  <c r="I436" i="49" s="1"/>
  <c r="H437" i="49"/>
  <c r="J437" i="49" s="1"/>
  <c r="G437" i="49"/>
  <c r="I437" i="49" s="1"/>
  <c r="H438" i="49"/>
  <c r="J438" i="49" s="1"/>
  <c r="G438" i="49"/>
  <c r="I438" i="49" s="1"/>
  <c r="H439" i="49"/>
  <c r="J439" i="49" s="1"/>
  <c r="G439" i="49"/>
  <c r="I439" i="49" s="1"/>
  <c r="H440" i="49"/>
  <c r="J440" i="49" s="1"/>
  <c r="G440" i="49"/>
  <c r="I440" i="49" s="1"/>
  <c r="H441" i="49"/>
  <c r="J441" i="49" s="1"/>
  <c r="G441" i="49"/>
  <c r="I441" i="49" s="1"/>
  <c r="H442" i="49"/>
  <c r="J442" i="49" s="1"/>
  <c r="G442" i="49"/>
  <c r="I442" i="49" s="1"/>
  <c r="H443" i="49"/>
  <c r="J443" i="49" s="1"/>
  <c r="G443" i="49"/>
  <c r="I443" i="49" s="1"/>
  <c r="H444" i="49"/>
  <c r="J444" i="49" s="1"/>
  <c r="G444" i="49"/>
  <c r="I444" i="49" s="1"/>
  <c r="H447" i="49"/>
  <c r="J447" i="49" s="1"/>
  <c r="G447" i="49"/>
  <c r="I447" i="49" s="1"/>
  <c r="H448" i="49"/>
  <c r="J448" i="49" s="1"/>
  <c r="G448" i="49"/>
  <c r="I448" i="49" s="1"/>
  <c r="J449" i="49"/>
  <c r="I449" i="49"/>
  <c r="H449" i="49"/>
  <c r="G449" i="49"/>
  <c r="H450" i="49"/>
  <c r="J450" i="49" s="1"/>
  <c r="G450" i="49"/>
  <c r="I450" i="49" s="1"/>
  <c r="J453" i="49"/>
  <c r="I453" i="49"/>
  <c r="H453" i="49"/>
  <c r="G453" i="49"/>
  <c r="H454" i="49"/>
  <c r="J454" i="49" s="1"/>
  <c r="G454" i="49"/>
  <c r="I454" i="49" s="1"/>
  <c r="H455" i="49"/>
  <c r="J455" i="49" s="1"/>
  <c r="G455" i="49"/>
  <c r="I455" i="49" s="1"/>
  <c r="H456" i="49"/>
  <c r="J456" i="49" s="1"/>
  <c r="G456" i="49"/>
  <c r="I456" i="49" s="1"/>
  <c r="H457" i="49"/>
  <c r="J457" i="49" s="1"/>
  <c r="G457" i="49"/>
  <c r="I457" i="49" s="1"/>
  <c r="H458" i="49"/>
  <c r="J458" i="49" s="1"/>
  <c r="G458" i="49"/>
  <c r="I458" i="49" s="1"/>
  <c r="H459" i="49"/>
  <c r="J459" i="49" s="1"/>
  <c r="G459" i="49"/>
  <c r="I459" i="49" s="1"/>
  <c r="H460" i="49"/>
  <c r="J460" i="49" s="1"/>
  <c r="G460" i="49"/>
  <c r="I460" i="49" s="1"/>
  <c r="H461" i="49"/>
  <c r="J461" i="49" s="1"/>
  <c r="G461" i="49"/>
  <c r="I461" i="49" s="1"/>
  <c r="I464" i="49"/>
  <c r="H464" i="49"/>
  <c r="J464" i="49" s="1"/>
  <c r="G464" i="49"/>
  <c r="H465" i="49"/>
  <c r="J465" i="49" s="1"/>
  <c r="G465" i="49"/>
  <c r="I465" i="49" s="1"/>
  <c r="H466" i="49"/>
  <c r="J466" i="49" s="1"/>
  <c r="G466" i="49"/>
  <c r="I466" i="49" s="1"/>
  <c r="H467" i="49"/>
  <c r="J467" i="49" s="1"/>
  <c r="G467" i="49"/>
  <c r="I467" i="49" s="1"/>
  <c r="H470" i="49"/>
  <c r="J470" i="49" s="1"/>
  <c r="G470" i="49"/>
  <c r="I470" i="49" s="1"/>
  <c r="H471" i="49"/>
  <c r="J471" i="49" s="1"/>
  <c r="G471" i="49"/>
  <c r="I471" i="49" s="1"/>
  <c r="J474" i="49"/>
  <c r="I474" i="49"/>
  <c r="H474" i="49"/>
  <c r="G474" i="49"/>
  <c r="J475" i="49"/>
  <c r="I475" i="49"/>
  <c r="H475" i="49"/>
  <c r="G475" i="49"/>
  <c r="H478" i="49"/>
  <c r="J478" i="49" s="1"/>
  <c r="G478" i="49"/>
  <c r="I478" i="49" s="1"/>
  <c r="H479" i="49"/>
  <c r="J479" i="49" s="1"/>
  <c r="G479" i="49"/>
  <c r="I479" i="49" s="1"/>
  <c r="H480" i="49"/>
  <c r="J480" i="49" s="1"/>
  <c r="G480" i="49"/>
  <c r="I480" i="49" s="1"/>
  <c r="H481" i="49"/>
  <c r="J481" i="49" s="1"/>
  <c r="G481" i="49"/>
  <c r="I481" i="49" s="1"/>
  <c r="H482" i="49"/>
  <c r="J482" i="49" s="1"/>
  <c r="G482" i="49"/>
  <c r="I482" i="49" s="1"/>
  <c r="H483" i="49"/>
  <c r="J483" i="49" s="1"/>
  <c r="G483" i="49"/>
  <c r="I483" i="49" s="1"/>
  <c r="H484" i="49"/>
  <c r="J484" i="49" s="1"/>
  <c r="G484" i="49"/>
  <c r="I484" i="49" s="1"/>
  <c r="H485" i="49"/>
  <c r="J485" i="49" s="1"/>
  <c r="G485" i="49"/>
  <c r="I485" i="49" s="1"/>
  <c r="H488" i="49"/>
  <c r="J488" i="49" s="1"/>
  <c r="G488" i="49"/>
  <c r="I488" i="49" s="1"/>
  <c r="H489" i="49"/>
  <c r="J489" i="49" s="1"/>
  <c r="G489" i="49"/>
  <c r="I489" i="49" s="1"/>
  <c r="H490" i="49"/>
  <c r="J490" i="49" s="1"/>
  <c r="G490" i="49"/>
  <c r="I490" i="49" s="1"/>
  <c r="H491" i="49"/>
  <c r="J491" i="49" s="1"/>
  <c r="G491" i="49"/>
  <c r="I491" i="49" s="1"/>
  <c r="I494" i="49"/>
  <c r="H494" i="49"/>
  <c r="J494" i="49" s="1"/>
  <c r="G494" i="49"/>
  <c r="H495" i="49"/>
  <c r="J495" i="49" s="1"/>
  <c r="G495" i="49"/>
  <c r="I495" i="49" s="1"/>
  <c r="H496" i="49"/>
  <c r="J496" i="49" s="1"/>
  <c r="G496" i="49"/>
  <c r="I496" i="49" s="1"/>
  <c r="H497" i="49"/>
  <c r="J497" i="49" s="1"/>
  <c r="G497" i="49"/>
  <c r="I497" i="49" s="1"/>
  <c r="H498" i="49"/>
  <c r="J498" i="49" s="1"/>
  <c r="G498" i="49"/>
  <c r="I498" i="49" s="1"/>
  <c r="H499" i="49"/>
  <c r="J499" i="49" s="1"/>
  <c r="G499" i="49"/>
  <c r="I499" i="49" s="1"/>
  <c r="H500" i="49"/>
  <c r="J500" i="49" s="1"/>
  <c r="G500" i="49"/>
  <c r="I500" i="49" s="1"/>
  <c r="H501" i="49"/>
  <c r="J501" i="49" s="1"/>
  <c r="G501" i="49"/>
  <c r="I501"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J513" i="49"/>
  <c r="I513" i="49"/>
  <c r="H513" i="49"/>
  <c r="G513" i="49"/>
  <c r="J514" i="49"/>
  <c r="I514" i="49"/>
  <c r="H514" i="49"/>
  <c r="G514" i="49"/>
  <c r="H517" i="49"/>
  <c r="J517" i="49" s="1"/>
  <c r="G517" i="49"/>
  <c r="I517" i="49" s="1"/>
  <c r="H518" i="49"/>
  <c r="J518" i="49" s="1"/>
  <c r="G518" i="49"/>
  <c r="I518" i="49" s="1"/>
  <c r="H519" i="49"/>
  <c r="J519" i="49" s="1"/>
  <c r="G519" i="49"/>
  <c r="I519" i="49" s="1"/>
  <c r="H520" i="49"/>
  <c r="J520" i="49" s="1"/>
  <c r="G520" i="49"/>
  <c r="I520" i="49" s="1"/>
  <c r="H521" i="49"/>
  <c r="J521" i="49" s="1"/>
  <c r="G521" i="49"/>
  <c r="I521"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I531" i="49"/>
  <c r="H531" i="49"/>
  <c r="J531" i="49" s="1"/>
  <c r="G531" i="49"/>
  <c r="H532" i="49"/>
  <c r="J532" i="49" s="1"/>
  <c r="G532" i="49"/>
  <c r="I532" i="49" s="1"/>
  <c r="H533" i="49"/>
  <c r="J533" i="49" s="1"/>
  <c r="G533" i="49"/>
  <c r="I533" i="49" s="1"/>
  <c r="I534" i="49"/>
  <c r="H534" i="49"/>
  <c r="J534" i="49" s="1"/>
  <c r="G534" i="49"/>
  <c r="H535" i="49"/>
  <c r="J535" i="49" s="1"/>
  <c r="G535" i="49"/>
  <c r="I535" i="49" s="1"/>
  <c r="H536" i="49"/>
  <c r="J536" i="49" s="1"/>
  <c r="G536" i="49"/>
  <c r="I536" i="49" s="1"/>
  <c r="H537" i="49"/>
  <c r="J537" i="49" s="1"/>
  <c r="G537" i="49"/>
  <c r="I537" i="49" s="1"/>
  <c r="I538" i="49"/>
  <c r="H538" i="49"/>
  <c r="J538" i="49" s="1"/>
  <c r="G538" i="49"/>
  <c r="H539" i="49"/>
  <c r="J539" i="49" s="1"/>
  <c r="G539" i="49"/>
  <c r="I539" i="49" s="1"/>
  <c r="H540" i="49"/>
  <c r="J540" i="49" s="1"/>
  <c r="G540" i="49"/>
  <c r="I540" i="49" s="1"/>
  <c r="H541" i="49"/>
  <c r="J541" i="49" s="1"/>
  <c r="G541" i="49"/>
  <c r="I541" i="49" s="1"/>
  <c r="H544" i="49"/>
  <c r="J544" i="49" s="1"/>
  <c r="G544" i="49"/>
  <c r="I544" i="49" s="1"/>
  <c r="H545" i="49"/>
  <c r="J545" i="49" s="1"/>
  <c r="G545" i="49"/>
  <c r="I545" i="49" s="1"/>
  <c r="H546" i="49"/>
  <c r="J546" i="49" s="1"/>
  <c r="G546" i="49"/>
  <c r="I546" i="49" s="1"/>
  <c r="H549" i="49"/>
  <c r="J549" i="49" s="1"/>
  <c r="G549" i="49"/>
  <c r="I549" i="49" s="1"/>
  <c r="J550" i="49"/>
  <c r="I550" i="49"/>
  <c r="H550" i="49"/>
  <c r="G550" i="49"/>
  <c r="H551" i="49"/>
  <c r="J551" i="49" s="1"/>
  <c r="G551" i="49"/>
  <c r="I551" i="49" s="1"/>
  <c r="I552" i="49"/>
  <c r="H552" i="49"/>
  <c r="J552" i="49" s="1"/>
  <c r="G552" i="49"/>
  <c r="H553" i="49"/>
  <c r="J553" i="49" s="1"/>
  <c r="G553" i="49"/>
  <c r="I553" i="49" s="1"/>
  <c r="H554" i="49"/>
  <c r="J554" i="49" s="1"/>
  <c r="G554" i="49"/>
  <c r="I554" i="49" s="1"/>
  <c r="H555" i="49"/>
  <c r="J555" i="49" s="1"/>
  <c r="G555" i="49"/>
  <c r="I555" i="49" s="1"/>
  <c r="H556" i="49"/>
  <c r="J556" i="49" s="1"/>
  <c r="G556" i="49"/>
  <c r="I556" i="49" s="1"/>
  <c r="H557" i="49"/>
  <c r="J557" i="49" s="1"/>
  <c r="G557" i="49"/>
  <c r="I557" i="49" s="1"/>
  <c r="I558" i="49"/>
  <c r="H558" i="49"/>
  <c r="J558" i="49" s="1"/>
  <c r="G558" i="49"/>
  <c r="H559" i="49"/>
  <c r="J559" i="49" s="1"/>
  <c r="G559" i="49"/>
  <c r="I559" i="49" s="1"/>
  <c r="H560" i="49"/>
  <c r="J560" i="49" s="1"/>
  <c r="G560" i="49"/>
  <c r="I560" i="49" s="1"/>
  <c r="H561" i="49"/>
  <c r="J561" i="49" s="1"/>
  <c r="G561" i="49"/>
  <c r="I561" i="49" s="1"/>
  <c r="H562" i="49"/>
  <c r="J562" i="49" s="1"/>
  <c r="G562" i="49"/>
  <c r="I562" i="49" s="1"/>
  <c r="H563" i="49"/>
  <c r="J563" i="49" s="1"/>
  <c r="G563" i="49"/>
  <c r="I563" i="49" s="1"/>
  <c r="J564" i="49"/>
  <c r="H564" i="49"/>
  <c r="G564" i="49"/>
  <c r="I564" i="49" s="1"/>
  <c r="H565" i="49"/>
  <c r="J565" i="49" s="1"/>
  <c r="G565" i="49"/>
  <c r="I565" i="49" s="1"/>
  <c r="H566" i="49"/>
  <c r="J566" i="49" s="1"/>
  <c r="G566" i="49"/>
  <c r="I566" i="49" s="1"/>
  <c r="H567" i="49"/>
  <c r="J567" i="49" s="1"/>
  <c r="G567" i="49"/>
  <c r="I567" i="49" s="1"/>
  <c r="H568" i="49"/>
  <c r="J568" i="49" s="1"/>
  <c r="G568" i="49"/>
  <c r="I568" i="49" s="1"/>
  <c r="H569" i="49"/>
  <c r="J569" i="49" s="1"/>
  <c r="G569" i="49"/>
  <c r="I569" i="49" s="1"/>
  <c r="H572" i="49"/>
  <c r="J572" i="49" s="1"/>
  <c r="G572" i="49"/>
  <c r="I572" i="49" s="1"/>
  <c r="I573" i="49"/>
  <c r="H573" i="49"/>
  <c r="J573" i="49" s="1"/>
  <c r="G573" i="49"/>
  <c r="J574" i="49"/>
  <c r="I574" i="49"/>
  <c r="H574" i="49"/>
  <c r="G574" i="49"/>
  <c r="H575" i="49"/>
  <c r="J575" i="49" s="1"/>
  <c r="G575" i="49"/>
  <c r="I575" i="49" s="1"/>
  <c r="H576" i="49"/>
  <c r="J576" i="49" s="1"/>
  <c r="G576" i="49"/>
  <c r="I576" i="49" s="1"/>
  <c r="H577" i="49"/>
  <c r="J577" i="49" s="1"/>
  <c r="G577" i="49"/>
  <c r="I577" i="49" s="1"/>
  <c r="H578" i="49"/>
  <c r="J578" i="49" s="1"/>
  <c r="G578" i="49"/>
  <c r="I578" i="49" s="1"/>
  <c r="H581" i="49"/>
  <c r="J581" i="49" s="1"/>
  <c r="G581" i="49"/>
  <c r="I581" i="49" s="1"/>
  <c r="I582" i="49"/>
  <c r="H582" i="49"/>
  <c r="J582" i="49" s="1"/>
  <c r="G582" i="49"/>
  <c r="H583" i="49"/>
  <c r="J583" i="49" s="1"/>
  <c r="G583" i="49"/>
  <c r="I583" i="49" s="1"/>
  <c r="H586" i="49"/>
  <c r="J586" i="49" s="1"/>
  <c r="G586" i="49"/>
  <c r="I586" i="49" s="1"/>
  <c r="H587" i="49"/>
  <c r="J587" i="49" s="1"/>
  <c r="G587" i="49"/>
  <c r="I587"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0" i="56" s="1"/>
  <c r="B33" i="56"/>
  <c r="C31"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H27" i="57"/>
  <c r="I24" i="57" s="1"/>
  <c r="F27" i="57"/>
  <c r="G25" i="57" s="1"/>
  <c r="D27" i="57"/>
  <c r="E24" i="57" s="1"/>
  <c r="B27" i="57"/>
  <c r="C25"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2" i="58" s="1"/>
  <c r="B45" i="58"/>
  <c r="C43"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7" i="50" s="1"/>
  <c r="F50" i="50"/>
  <c r="G48" i="50" s="1"/>
  <c r="D50" i="50"/>
  <c r="E46" i="50" s="1"/>
  <c r="B50" i="50"/>
  <c r="C48"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K37" i="53"/>
  <c r="J37" i="53"/>
  <c r="H39" i="53"/>
  <c r="I36" i="53" s="1"/>
  <c r="F39" i="53"/>
  <c r="G37" i="53" s="1"/>
  <c r="D39" i="53"/>
  <c r="E35" i="53" s="1"/>
  <c r="B39" i="53"/>
  <c r="C37" i="53" s="1"/>
  <c r="K25" i="53"/>
  <c r="J25"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H60" i="53"/>
  <c r="I57" i="53" s="1"/>
  <c r="F60" i="53"/>
  <c r="G58" i="53" s="1"/>
  <c r="D60" i="53"/>
  <c r="E57" i="53" s="1"/>
  <c r="B60" i="53"/>
  <c r="C58" i="53" s="1"/>
  <c r="K42" i="53"/>
  <c r="J42" i="53"/>
  <c r="I62" i="53"/>
  <c r="G62" i="53"/>
  <c r="E62" i="53"/>
  <c r="C62" i="53"/>
  <c r="B5" i="54"/>
  <c r="F5" i="54" s="1"/>
  <c r="K8" i="54"/>
  <c r="J8" i="54"/>
  <c r="K9" i="54"/>
  <c r="J9" i="54"/>
  <c r="K10" i="54"/>
  <c r="J10" i="54"/>
  <c r="K11" i="54"/>
  <c r="J11" i="54"/>
  <c r="K12" i="54"/>
  <c r="J12" i="54"/>
  <c r="K13" i="54"/>
  <c r="J13" i="54"/>
  <c r="H15" i="54"/>
  <c r="I12" i="54" s="1"/>
  <c r="F15" i="54"/>
  <c r="G13" i="54" s="1"/>
  <c r="D15" i="54"/>
  <c r="E13" i="54" s="1"/>
  <c r="B15" i="54"/>
  <c r="C13" i="54" s="1"/>
  <c r="K7" i="54"/>
  <c r="J7" i="54"/>
  <c r="K19" i="54"/>
  <c r="J19" i="54"/>
  <c r="H21" i="54"/>
  <c r="I19" i="54" s="1"/>
  <c r="F21" i="54"/>
  <c r="G19" i="54" s="1"/>
  <c r="D21" i="54"/>
  <c r="E19" i="54" s="1"/>
  <c r="B21" i="54"/>
  <c r="C19" i="54" s="1"/>
  <c r="K18" i="54"/>
  <c r="J18" i="54"/>
  <c r="K25" i="54"/>
  <c r="J25" i="54"/>
  <c r="K26" i="54"/>
  <c r="J26" i="54"/>
  <c r="H28" i="54"/>
  <c r="I25" i="54" s="1"/>
  <c r="F28" i="54"/>
  <c r="G26" i="54" s="1"/>
  <c r="D28" i="54"/>
  <c r="E28" i="54" s="1"/>
  <c r="B28" i="54"/>
  <c r="C26" i="54" s="1"/>
  <c r="K24" i="54"/>
  <c r="J24"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40" i="54" s="1"/>
  <c r="B43" i="54"/>
  <c r="C41" i="54" s="1"/>
  <c r="K31" i="54"/>
  <c r="J31" i="54"/>
  <c r="K47" i="54"/>
  <c r="J47" i="54"/>
  <c r="K48" i="54"/>
  <c r="J48" i="54"/>
  <c r="K49" i="54"/>
  <c r="J49" i="54"/>
  <c r="K50" i="54"/>
  <c r="J50" i="54"/>
  <c r="K51" i="54"/>
  <c r="J51" i="54"/>
  <c r="K52" i="54"/>
  <c r="J52" i="54"/>
  <c r="K53" i="54"/>
  <c r="J53" i="54"/>
  <c r="H55" i="54"/>
  <c r="I52" i="54" s="1"/>
  <c r="F55" i="54"/>
  <c r="G53" i="54" s="1"/>
  <c r="D55" i="54"/>
  <c r="E52" i="54" s="1"/>
  <c r="B55" i="54"/>
  <c r="C53" i="54" s="1"/>
  <c r="K46" i="54"/>
  <c r="J46"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H79" i="54"/>
  <c r="I76" i="54" s="1"/>
  <c r="F79" i="54"/>
  <c r="G77" i="54" s="1"/>
  <c r="D79" i="54"/>
  <c r="E75" i="54" s="1"/>
  <c r="B79" i="54"/>
  <c r="C77" i="54" s="1"/>
  <c r="K58" i="54"/>
  <c r="J58" i="54"/>
  <c r="I81" i="54"/>
  <c r="G81" i="54"/>
  <c r="E81" i="54"/>
  <c r="C81" i="54"/>
  <c r="B5" i="55"/>
  <c r="F5" i="55" s="1"/>
  <c r="K8" i="55"/>
  <c r="J8" i="55"/>
  <c r="K9" i="55"/>
  <c r="J9" i="55"/>
  <c r="K10" i="55"/>
  <c r="J10" i="55"/>
  <c r="K11" i="55"/>
  <c r="J11" i="55"/>
  <c r="K12" i="55"/>
  <c r="J12" i="55"/>
  <c r="K13" i="55"/>
  <c r="J13" i="55"/>
  <c r="K14" i="55"/>
  <c r="J14" i="55"/>
  <c r="K15" i="55"/>
  <c r="J15" i="55"/>
  <c r="K16" i="55"/>
  <c r="J16" i="55"/>
  <c r="K17" i="55"/>
  <c r="J17" i="55"/>
  <c r="H19" i="55"/>
  <c r="I17" i="55" s="1"/>
  <c r="F19" i="55"/>
  <c r="G17" i="55" s="1"/>
  <c r="D19" i="55"/>
  <c r="E17" i="55" s="1"/>
  <c r="B19" i="55"/>
  <c r="C17" i="55" s="1"/>
  <c r="K7" i="55"/>
  <c r="J7" i="55"/>
  <c r="I21" i="55"/>
  <c r="G21" i="55"/>
  <c r="E21" i="55"/>
  <c r="C21" i="55"/>
  <c r="J21" i="55"/>
  <c r="K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6" i="55"/>
  <c r="J26" i="55"/>
  <c r="K53" i="55"/>
  <c r="J53" i="55"/>
  <c r="K54" i="55"/>
  <c r="J54" i="55"/>
  <c r="K55" i="55"/>
  <c r="J55" i="55"/>
  <c r="K56" i="55"/>
  <c r="J56" i="55"/>
  <c r="K57" i="55"/>
  <c r="J57" i="55"/>
  <c r="K58" i="55"/>
  <c r="J58" i="55"/>
  <c r="K59" i="55"/>
  <c r="J59" i="55"/>
  <c r="K60" i="55"/>
  <c r="J60" i="55"/>
  <c r="K61" i="55"/>
  <c r="J61" i="55"/>
  <c r="H63" i="55"/>
  <c r="I60" i="55" s="1"/>
  <c r="F63" i="55"/>
  <c r="G61" i="55" s="1"/>
  <c r="D63" i="55"/>
  <c r="E60" i="55" s="1"/>
  <c r="B63" i="55"/>
  <c r="C61" i="55" s="1"/>
  <c r="K52" i="55"/>
  <c r="J52" i="55"/>
  <c r="I65" i="55"/>
  <c r="G65" i="55"/>
  <c r="E65" i="55"/>
  <c r="C65" i="55"/>
  <c r="J65" i="55"/>
  <c r="K65" i="55"/>
  <c r="B68" i="55"/>
  <c r="D68" i="55" s="1"/>
  <c r="H68" i="55" s="1"/>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H91" i="55"/>
  <c r="I88" i="55" s="1"/>
  <c r="F91" i="55"/>
  <c r="G89" i="55" s="1"/>
  <c r="D91" i="55"/>
  <c r="E88" i="55" s="1"/>
  <c r="B91" i="55"/>
  <c r="C89" i="55" s="1"/>
  <c r="K70" i="55"/>
  <c r="J70"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H111" i="55"/>
  <c r="I108" i="55" s="1"/>
  <c r="F111" i="55"/>
  <c r="G109" i="55" s="1"/>
  <c r="D111" i="55"/>
  <c r="E107" i="55" s="1"/>
  <c r="B111" i="55"/>
  <c r="C109" i="55" s="1"/>
  <c r="K94" i="55"/>
  <c r="J94" i="55"/>
  <c r="I113" i="55"/>
  <c r="G113" i="55"/>
  <c r="E113" i="55"/>
  <c r="C113" i="55"/>
  <c r="J113" i="55"/>
  <c r="K113" i="55"/>
  <c r="B116" i="55"/>
  <c r="D116" i="55" s="1"/>
  <c r="H116" i="55" s="1"/>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H142" i="55"/>
  <c r="I139" i="55" s="1"/>
  <c r="F142" i="55"/>
  <c r="G140" i="55" s="1"/>
  <c r="D142" i="55"/>
  <c r="E140" i="55" s="1"/>
  <c r="B142" i="55"/>
  <c r="C140" i="55" s="1"/>
  <c r="K118" i="55"/>
  <c r="J118"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H166" i="55"/>
  <c r="I163" i="55" s="1"/>
  <c r="F166" i="55"/>
  <c r="G164" i="55" s="1"/>
  <c r="D166" i="55"/>
  <c r="E163" i="55" s="1"/>
  <c r="B166" i="55"/>
  <c r="C164" i="55" s="1"/>
  <c r="K145" i="55"/>
  <c r="J145" i="55"/>
  <c r="I168" i="55"/>
  <c r="G168" i="55"/>
  <c r="E168" i="55"/>
  <c r="C168" i="55"/>
  <c r="K168" i="55"/>
  <c r="J168" i="55"/>
  <c r="B171" i="55"/>
  <c r="F171" i="55" s="1"/>
  <c r="K174" i="55"/>
  <c r="J174" i="55"/>
  <c r="H176" i="55"/>
  <c r="I176" i="55" s="1"/>
  <c r="F176" i="55"/>
  <c r="G174" i="55" s="1"/>
  <c r="D176" i="55"/>
  <c r="E174" i="55" s="1"/>
  <c r="B176" i="55"/>
  <c r="C174" i="55" s="1"/>
  <c r="K173" i="55"/>
  <c r="J173" i="55"/>
  <c r="K180" i="55"/>
  <c r="J180" i="55"/>
  <c r="K181" i="55"/>
  <c r="J181" i="55"/>
  <c r="K182" i="55"/>
  <c r="J182" i="55"/>
  <c r="K183" i="55"/>
  <c r="J183" i="55"/>
  <c r="K184" i="55"/>
  <c r="J184" i="55"/>
  <c r="K185" i="55"/>
  <c r="J185" i="55"/>
  <c r="K186" i="55"/>
  <c r="J186" i="55"/>
  <c r="K187" i="55"/>
  <c r="J187" i="55"/>
  <c r="K188" i="55"/>
  <c r="J188" i="55"/>
  <c r="K189" i="55"/>
  <c r="J189" i="55"/>
  <c r="H191" i="55"/>
  <c r="I188" i="55" s="1"/>
  <c r="F191" i="55"/>
  <c r="G189" i="55" s="1"/>
  <c r="D191" i="55"/>
  <c r="E188" i="55" s="1"/>
  <c r="B191" i="55"/>
  <c r="C189" i="55" s="1"/>
  <c r="K179" i="55"/>
  <c r="J179" i="55"/>
  <c r="I193" i="55"/>
  <c r="G193" i="55"/>
  <c r="E193" i="55"/>
  <c r="C193" i="55"/>
  <c r="J193" i="55"/>
  <c r="K193" i="55"/>
  <c r="I197" i="55"/>
  <c r="G197" i="55"/>
  <c r="E197" i="55"/>
  <c r="C197" i="55"/>
  <c r="H195" i="55"/>
  <c r="I195" i="55" s="1"/>
  <c r="F195" i="55"/>
  <c r="G195" i="55" s="1"/>
  <c r="D195" i="55"/>
  <c r="E195" i="55" s="1"/>
  <c r="B195" i="55"/>
  <c r="C195" i="55" s="1"/>
  <c r="K197" i="55"/>
  <c r="J197" i="55"/>
  <c r="K199" i="55"/>
  <c r="J199" i="55"/>
  <c r="I199" i="55"/>
  <c r="G199" i="55"/>
  <c r="E199" i="55"/>
  <c r="C199" i="55"/>
  <c r="B5" i="48"/>
  <c r="D5" i="48" s="1"/>
  <c r="H5" i="48" s="1"/>
  <c r="K8" i="48"/>
  <c r="J8" i="48"/>
  <c r="K9" i="48"/>
  <c r="J9" i="48"/>
  <c r="H11" i="48"/>
  <c r="I8" i="48" s="1"/>
  <c r="F11" i="48"/>
  <c r="G9" i="48" s="1"/>
  <c r="D11" i="48"/>
  <c r="E8"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H32" i="48"/>
  <c r="I29" i="48" s="1"/>
  <c r="F32" i="48"/>
  <c r="G30" i="48" s="1"/>
  <c r="D32" i="48"/>
  <c r="E29" i="48" s="1"/>
  <c r="B32" i="48"/>
  <c r="C30" i="48" s="1"/>
  <c r="K18" i="48"/>
  <c r="J18" i="48"/>
  <c r="K36" i="48"/>
  <c r="J36" i="48"/>
  <c r="K37" i="48"/>
  <c r="J37" i="48"/>
  <c r="H39" i="48"/>
  <c r="I36" i="48" s="1"/>
  <c r="F39" i="48"/>
  <c r="G37" i="48" s="1"/>
  <c r="D39" i="48"/>
  <c r="E39" i="48" s="1"/>
  <c r="B39" i="48"/>
  <c r="C37" i="48" s="1"/>
  <c r="K35" i="48"/>
  <c r="J35" i="48"/>
  <c r="I41" i="48"/>
  <c r="G41" i="48"/>
  <c r="E41" i="48"/>
  <c r="C41" i="48"/>
  <c r="J41" i="48"/>
  <c r="K41" i="48"/>
  <c r="B44" i="48"/>
  <c r="F44" i="48" s="1"/>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H64" i="48"/>
  <c r="I61" i="48" s="1"/>
  <c r="F64" i="48"/>
  <c r="G62" i="48" s="1"/>
  <c r="D64" i="48"/>
  <c r="E62" i="48" s="1"/>
  <c r="B64" i="48"/>
  <c r="C62" i="48" s="1"/>
  <c r="K46" i="48"/>
  <c r="J46" i="48"/>
  <c r="K68" i="48"/>
  <c r="J68" i="48"/>
  <c r="K69" i="48"/>
  <c r="J69" i="48"/>
  <c r="K70" i="48"/>
  <c r="J70" i="48"/>
  <c r="K71" i="48"/>
  <c r="J71" i="48"/>
  <c r="K72" i="48"/>
  <c r="J72" i="48"/>
  <c r="K73" i="48"/>
  <c r="J73" i="48"/>
  <c r="K74" i="48"/>
  <c r="J74" i="48"/>
  <c r="K75" i="48"/>
  <c r="J75" i="48"/>
  <c r="H77" i="48"/>
  <c r="I74" i="48" s="1"/>
  <c r="F77" i="48"/>
  <c r="G75" i="48" s="1"/>
  <c r="D77" i="48"/>
  <c r="E74" i="48" s="1"/>
  <c r="B77" i="48"/>
  <c r="C75" i="48" s="1"/>
  <c r="K67" i="48"/>
  <c r="J67" i="48"/>
  <c r="I79" i="48"/>
  <c r="G79" i="48"/>
  <c r="E79" i="48"/>
  <c r="C79" i="48"/>
  <c r="K79" i="48"/>
  <c r="J79" i="48"/>
  <c r="B82" i="48"/>
  <c r="F82" i="48" s="1"/>
  <c r="K85" i="48"/>
  <c r="J85" i="48"/>
  <c r="K86" i="48"/>
  <c r="J86" i="48"/>
  <c r="K87" i="48"/>
  <c r="J87" i="48"/>
  <c r="K88" i="48"/>
  <c r="J88" i="48"/>
  <c r="K89" i="48"/>
  <c r="J89" i="48"/>
  <c r="K90" i="48"/>
  <c r="J90" i="48"/>
  <c r="K91" i="48"/>
  <c r="J91" i="48"/>
  <c r="K92" i="48"/>
  <c r="J92" i="48"/>
  <c r="H94" i="48"/>
  <c r="I91" i="48" s="1"/>
  <c r="F94" i="48"/>
  <c r="G92" i="48" s="1"/>
  <c r="D94" i="48"/>
  <c r="E91" i="48" s="1"/>
  <c r="B94" i="48"/>
  <c r="C92" i="48" s="1"/>
  <c r="K84" i="48"/>
  <c r="J84"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H116" i="48"/>
  <c r="I112" i="48" s="1"/>
  <c r="F116" i="48"/>
  <c r="G114" i="48" s="1"/>
  <c r="D116" i="48"/>
  <c r="E114" i="48" s="1"/>
  <c r="B116" i="48"/>
  <c r="C114" i="48" s="1"/>
  <c r="K97" i="48"/>
  <c r="J97" i="48"/>
  <c r="I118" i="48"/>
  <c r="G118" i="48"/>
  <c r="E118" i="48"/>
  <c r="C118" i="48"/>
  <c r="K118" i="48"/>
  <c r="J118" i="48"/>
  <c r="B121" i="48"/>
  <c r="F121" i="48" s="1"/>
  <c r="K124" i="48"/>
  <c r="J124" i="48"/>
  <c r="H126" i="48"/>
  <c r="I126" i="48" s="1"/>
  <c r="F126" i="48"/>
  <c r="G124" i="48" s="1"/>
  <c r="D126" i="48"/>
  <c r="B126" i="48"/>
  <c r="C124" i="48" s="1"/>
  <c r="K123" i="48"/>
  <c r="J123" i="48"/>
  <c r="K130" i="48"/>
  <c r="J130" i="48"/>
  <c r="K131" i="48"/>
  <c r="J131" i="48"/>
  <c r="K132" i="48"/>
  <c r="J132" i="48"/>
  <c r="K133" i="48"/>
  <c r="J133" i="48"/>
  <c r="K134" i="48"/>
  <c r="J134" i="48"/>
  <c r="K135" i="48"/>
  <c r="J135" i="48"/>
  <c r="K136" i="48"/>
  <c r="J136" i="48"/>
  <c r="K137" i="48"/>
  <c r="J137" i="48"/>
  <c r="K138" i="48"/>
  <c r="J138" i="48"/>
  <c r="H140" i="48"/>
  <c r="I137" i="48" s="1"/>
  <c r="F140" i="48"/>
  <c r="G138" i="48" s="1"/>
  <c r="D140" i="48"/>
  <c r="E136" i="48" s="1"/>
  <c r="B140" i="48"/>
  <c r="C138" i="48" s="1"/>
  <c r="K129" i="48"/>
  <c r="J129" i="48"/>
  <c r="I142" i="48"/>
  <c r="G142" i="48"/>
  <c r="E142" i="48"/>
  <c r="C142" i="48"/>
  <c r="J142" i="48"/>
  <c r="K142" i="48"/>
  <c r="B145" i="48"/>
  <c r="F145" i="48" s="1"/>
  <c r="H149" i="48"/>
  <c r="F149" i="48"/>
  <c r="G149" i="48" s="1"/>
  <c r="D149" i="48"/>
  <c r="B149" i="48"/>
  <c r="C149" i="48" s="1"/>
  <c r="K147" i="48"/>
  <c r="J147" i="48"/>
  <c r="K153" i="48"/>
  <c r="J153" i="48"/>
  <c r="K154" i="48"/>
  <c r="J154" i="48"/>
  <c r="K155" i="48"/>
  <c r="J155" i="48"/>
  <c r="K156" i="48"/>
  <c r="J156" i="48"/>
  <c r="K157" i="48"/>
  <c r="J157" i="48"/>
  <c r="K158" i="48"/>
  <c r="J158" i="48"/>
  <c r="K159" i="48"/>
  <c r="J159" i="48"/>
  <c r="K160" i="48"/>
  <c r="J160" i="48"/>
  <c r="K161" i="48"/>
  <c r="J161" i="48"/>
  <c r="K162" i="48"/>
  <c r="J162" i="48"/>
  <c r="K163" i="48"/>
  <c r="J163" i="48"/>
  <c r="H165" i="48"/>
  <c r="I162" i="48" s="1"/>
  <c r="F165" i="48"/>
  <c r="G163" i="48" s="1"/>
  <c r="D165" i="48"/>
  <c r="E161" i="48" s="1"/>
  <c r="B165" i="48"/>
  <c r="C163" i="48" s="1"/>
  <c r="K152" i="48"/>
  <c r="J152" i="48"/>
  <c r="I167" i="48"/>
  <c r="G167" i="48"/>
  <c r="E167" i="48"/>
  <c r="C167" i="48"/>
  <c r="K167" i="48"/>
  <c r="J167" i="48"/>
  <c r="B170" i="48"/>
  <c r="D170" i="48" s="1"/>
  <c r="H170" i="48" s="1"/>
  <c r="K173" i="48"/>
  <c r="J173" i="48"/>
  <c r="K174" i="48"/>
  <c r="J174" i="48"/>
  <c r="K175" i="48"/>
  <c r="J175" i="48"/>
  <c r="K176" i="48"/>
  <c r="J176" i="48"/>
  <c r="K177" i="48"/>
  <c r="J177" i="48"/>
  <c r="K178" i="48"/>
  <c r="J178" i="48"/>
  <c r="K179" i="48"/>
  <c r="J179" i="48"/>
  <c r="K180" i="48"/>
  <c r="J180" i="48"/>
  <c r="H182" i="48"/>
  <c r="I177" i="48" s="1"/>
  <c r="F182" i="48"/>
  <c r="G180" i="48" s="1"/>
  <c r="D182" i="48"/>
  <c r="E179" i="48" s="1"/>
  <c r="B182" i="48"/>
  <c r="C180" i="48" s="1"/>
  <c r="K172" i="48"/>
  <c r="J172" i="48"/>
  <c r="K186" i="48"/>
  <c r="J186" i="48"/>
  <c r="K187" i="48"/>
  <c r="J187" i="48"/>
  <c r="K188" i="48"/>
  <c r="J188" i="48"/>
  <c r="K189" i="48"/>
  <c r="J189" i="48"/>
  <c r="H191" i="48"/>
  <c r="I188" i="48" s="1"/>
  <c r="F191" i="48"/>
  <c r="G189" i="48" s="1"/>
  <c r="D191" i="48"/>
  <c r="E187" i="48" s="1"/>
  <c r="B191" i="48"/>
  <c r="C189" i="48" s="1"/>
  <c r="K185" i="48"/>
  <c r="J185" i="48"/>
  <c r="I193" i="48"/>
  <c r="G193" i="48"/>
  <c r="E193" i="48"/>
  <c r="C193" i="48"/>
  <c r="J193" i="48"/>
  <c r="K193" i="48"/>
  <c r="B196" i="48"/>
  <c r="D196" i="48" s="1"/>
  <c r="H196" i="48" s="1"/>
  <c r="K199" i="48"/>
  <c r="J199" i="48"/>
  <c r="K200" i="48"/>
  <c r="J200" i="48"/>
  <c r="K201" i="48"/>
  <c r="J201" i="48"/>
  <c r="K202" i="48"/>
  <c r="J202" i="48"/>
  <c r="K203" i="48"/>
  <c r="J203" i="48"/>
  <c r="K204" i="48"/>
  <c r="J204" i="48"/>
  <c r="K205" i="48"/>
  <c r="J205" i="48"/>
  <c r="H207" i="48"/>
  <c r="I204" i="48" s="1"/>
  <c r="F207" i="48"/>
  <c r="G205" i="48" s="1"/>
  <c r="D207" i="48"/>
  <c r="E205" i="48" s="1"/>
  <c r="B207" i="48"/>
  <c r="C205" i="48" s="1"/>
  <c r="K198" i="48"/>
  <c r="J198"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H228" i="48"/>
  <c r="I225" i="48" s="1"/>
  <c r="F228" i="48"/>
  <c r="G226" i="48" s="1"/>
  <c r="D228" i="48"/>
  <c r="E226" i="48" s="1"/>
  <c r="B228" i="48"/>
  <c r="C226" i="48" s="1"/>
  <c r="K210" i="48"/>
  <c r="J210" i="48"/>
  <c r="K232" i="48"/>
  <c r="J232" i="48"/>
  <c r="K233" i="48"/>
  <c r="J233" i="48"/>
  <c r="K234" i="48"/>
  <c r="J234" i="48"/>
  <c r="K235" i="48"/>
  <c r="J235" i="48"/>
  <c r="K236" i="48"/>
  <c r="J236" i="48"/>
  <c r="K237" i="48"/>
  <c r="J237" i="48"/>
  <c r="K238" i="48"/>
  <c r="J238" i="48"/>
  <c r="K239" i="48"/>
  <c r="J239" i="48"/>
  <c r="K240" i="48"/>
  <c r="J240" i="48"/>
  <c r="K241" i="48"/>
  <c r="J241" i="48"/>
  <c r="K242" i="48"/>
  <c r="J242" i="48"/>
  <c r="H244" i="48"/>
  <c r="I241" i="48" s="1"/>
  <c r="F244" i="48"/>
  <c r="G242" i="48" s="1"/>
  <c r="D244" i="48"/>
  <c r="E240" i="48" s="1"/>
  <c r="B244" i="48"/>
  <c r="C242" i="48" s="1"/>
  <c r="K231" i="48"/>
  <c r="J231" i="48"/>
  <c r="I246" i="48"/>
  <c r="G246" i="48"/>
  <c r="E246" i="48"/>
  <c r="C246" i="48"/>
  <c r="J246" i="48"/>
  <c r="K246" i="48"/>
  <c r="I250" i="48"/>
  <c r="G250" i="48"/>
  <c r="E250" i="48"/>
  <c r="C250" i="48"/>
  <c r="H248" i="48"/>
  <c r="I248" i="48" s="1"/>
  <c r="F248" i="48"/>
  <c r="G248" i="48" s="1"/>
  <c r="D248" i="48"/>
  <c r="E248" i="48" s="1"/>
  <c r="B248" i="48"/>
  <c r="C248" i="48" s="1"/>
  <c r="K250" i="48"/>
  <c r="J250" i="48"/>
  <c r="K252" i="48"/>
  <c r="J252" i="48"/>
  <c r="I252" i="48"/>
  <c r="G252" i="48"/>
  <c r="E252" i="48"/>
  <c r="C252" i="48"/>
  <c r="K195" i="55"/>
  <c r="K81" i="54"/>
  <c r="J81" i="54"/>
  <c r="K62" i="53"/>
  <c r="J62"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J41" i="44"/>
  <c r="I41" i="44"/>
  <c r="H41" i="44"/>
  <c r="G41" i="44"/>
  <c r="H8" i="47"/>
  <c r="J8" i="47" s="1"/>
  <c r="G8" i="47"/>
  <c r="I8" i="47" s="1"/>
  <c r="H9" i="47"/>
  <c r="J9" i="47" s="1"/>
  <c r="G9" i="47"/>
  <c r="I9" i="47" s="1"/>
  <c r="H10" i="47"/>
  <c r="J10" i="47" s="1"/>
  <c r="G10" i="47"/>
  <c r="I10" i="47" s="1"/>
  <c r="I11" i="47"/>
  <c r="H11" i="47"/>
  <c r="J11" i="47" s="1"/>
  <c r="G11" i="47"/>
  <c r="H12" i="47"/>
  <c r="J12" i="47" s="1"/>
  <c r="G12" i="47"/>
  <c r="I12" i="47" s="1"/>
  <c r="H13" i="47"/>
  <c r="J13" i="47" s="1"/>
  <c r="G13" i="47"/>
  <c r="I13" i="47" s="1"/>
  <c r="H16" i="47"/>
  <c r="J16" i="47" s="1"/>
  <c r="G16" i="47"/>
  <c r="I16" i="47" s="1"/>
  <c r="H17" i="47"/>
  <c r="J17" i="47" s="1"/>
  <c r="G17" i="47"/>
  <c r="I17" i="47" s="1"/>
  <c r="H18" i="47"/>
  <c r="J18" i="47" s="1"/>
  <c r="G18" i="47"/>
  <c r="I18" i="47" s="1"/>
  <c r="H19" i="47"/>
  <c r="J19" i="47" s="1"/>
  <c r="G19" i="47"/>
  <c r="I19" i="47" s="1"/>
  <c r="H20" i="47"/>
  <c r="J20" i="47" s="1"/>
  <c r="G20" i="47"/>
  <c r="I20" i="47" s="1"/>
  <c r="H23" i="47"/>
  <c r="J23" i="47" s="1"/>
  <c r="G23" i="47"/>
  <c r="I23" i="47" s="1"/>
  <c r="H24" i="47"/>
  <c r="J24" i="47" s="1"/>
  <c r="G24" i="47"/>
  <c r="I24" i="47" s="1"/>
  <c r="H25" i="47"/>
  <c r="J25" i="47" s="1"/>
  <c r="G25" i="47"/>
  <c r="I25" i="47" s="1"/>
  <c r="H33" i="47"/>
  <c r="J33" i="47" s="1"/>
  <c r="G33" i="47"/>
  <c r="I33" i="47" s="1"/>
  <c r="H34" i="47"/>
  <c r="J34" i="47" s="1"/>
  <c r="G34" i="47"/>
  <c r="I34" i="47" s="1"/>
  <c r="I35" i="47"/>
  <c r="H35" i="47"/>
  <c r="J35" i="47" s="1"/>
  <c r="G35" i="47"/>
  <c r="H36" i="47"/>
  <c r="J36" i="47" s="1"/>
  <c r="G36" i="47"/>
  <c r="I36" i="47" s="1"/>
  <c r="H37" i="47"/>
  <c r="J37" i="47" s="1"/>
  <c r="G37" i="47"/>
  <c r="I37" i="47" s="1"/>
  <c r="E25" i="46"/>
  <c r="H25" i="46" s="1"/>
  <c r="D25" i="46"/>
  <c r="C25" i="46"/>
  <c r="B25" i="46"/>
  <c r="G25" i="46" s="1"/>
  <c r="E19" i="46"/>
  <c r="H19" i="46" s="1"/>
  <c r="D19" i="46"/>
  <c r="C19" i="46"/>
  <c r="B19" i="46"/>
  <c r="G19" i="46" s="1"/>
  <c r="E13" i="46"/>
  <c r="D13" i="46"/>
  <c r="C13" i="46"/>
  <c r="B13" i="46"/>
  <c r="G13" i="46" s="1"/>
  <c r="E7" i="46"/>
  <c r="H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J22" i="46"/>
  <c r="H22" i="46"/>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I7" i="26"/>
  <c r="H7" i="26"/>
  <c r="J7" i="26" s="1"/>
  <c r="G7" i="26"/>
  <c r="H8" i="26"/>
  <c r="J8" i="26" s="1"/>
  <c r="G8" i="26"/>
  <c r="I8" i="26" s="1"/>
  <c r="H9" i="26"/>
  <c r="J9" i="26" s="1"/>
  <c r="G9" i="26"/>
  <c r="I9" i="26" s="1"/>
  <c r="H10" i="26"/>
  <c r="J10" i="26" s="1"/>
  <c r="G10" i="26"/>
  <c r="I10" i="26" s="1"/>
  <c r="H11" i="26"/>
  <c r="J11" i="26" s="1"/>
  <c r="G11" i="26"/>
  <c r="I11" i="26" s="1"/>
  <c r="H12" i="26"/>
  <c r="J12" i="26" s="1"/>
  <c r="G12" i="26"/>
  <c r="I12" i="26" s="1"/>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J24" i="26"/>
  <c r="I24" i="26"/>
  <c r="H24" i="26"/>
  <c r="G24" i="26"/>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J43" i="26"/>
  <c r="I43" i="26"/>
  <c r="H43" i="26"/>
  <c r="G43" i="26"/>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J52" i="26"/>
  <c r="I52" i="26"/>
  <c r="H52" i="26"/>
  <c r="G52" i="26"/>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J61" i="26"/>
  <c r="H61" i="26"/>
  <c r="G61" i="26"/>
  <c r="I61" i="26" s="1"/>
  <c r="I62" i="26"/>
  <c r="H62" i="26"/>
  <c r="J62" i="26" s="1"/>
  <c r="G62" i="26"/>
  <c r="H63" i="26"/>
  <c r="J63" i="26" s="1"/>
  <c r="G63" i="26"/>
  <c r="I63" i="26" s="1"/>
  <c r="H64" i="26"/>
  <c r="J64" i="26" s="1"/>
  <c r="G64" i="26"/>
  <c r="I64" i="26" s="1"/>
  <c r="H65" i="26"/>
  <c r="J65" i="26" s="1"/>
  <c r="G65" i="26"/>
  <c r="I65" i="26" s="1"/>
  <c r="H66" i="26"/>
  <c r="J66" i="26" s="1"/>
  <c r="G66" i="26"/>
  <c r="I66" i="26" s="1"/>
  <c r="I67" i="26"/>
  <c r="H67" i="26"/>
  <c r="J67" i="26" s="1"/>
  <c r="G67" i="26"/>
  <c r="H68" i="26"/>
  <c r="J68" i="26" s="1"/>
  <c r="G68" i="26"/>
  <c r="I68" i="26" s="1"/>
  <c r="H69" i="26"/>
  <c r="J69" i="26" s="1"/>
  <c r="G69" i="26"/>
  <c r="I69" i="26" s="1"/>
  <c r="J70" i="26"/>
  <c r="I70" i="26"/>
  <c r="H70" i="26"/>
  <c r="G70" i="26"/>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9" i="46"/>
  <c r="I25" i="46"/>
  <c r="I13" i="46"/>
  <c r="J7" i="46"/>
  <c r="J25" i="46"/>
  <c r="J19" i="46"/>
  <c r="H13" i="46"/>
  <c r="J13" i="46" s="1"/>
  <c r="D5" i="55"/>
  <c r="H5" i="55" s="1"/>
  <c r="C7" i="56"/>
  <c r="G7" i="56"/>
  <c r="D5" i="56"/>
  <c r="H5" i="56" s="1"/>
  <c r="E7" i="56"/>
  <c r="I7" i="56"/>
  <c r="C8" i="56"/>
  <c r="G8" i="56"/>
  <c r="E8" i="56"/>
  <c r="I8" i="56"/>
  <c r="C9" i="56"/>
  <c r="G9" i="56"/>
  <c r="E9" i="56"/>
  <c r="I9" i="56"/>
  <c r="E10" i="56"/>
  <c r="I10" i="56"/>
  <c r="C10" i="56"/>
  <c r="G10" i="56"/>
  <c r="C11" i="56"/>
  <c r="G11" i="56"/>
  <c r="E11" i="56"/>
  <c r="I11" i="56"/>
  <c r="E12" i="56"/>
  <c r="I12" i="56"/>
  <c r="C12" i="56"/>
  <c r="G12" i="56"/>
  <c r="C13" i="56"/>
  <c r="G13" i="56"/>
  <c r="E13" i="56"/>
  <c r="I13" i="56"/>
  <c r="C14" i="56"/>
  <c r="G14" i="56"/>
  <c r="E14" i="56"/>
  <c r="I14" i="56"/>
  <c r="E15" i="56"/>
  <c r="I15" i="56"/>
  <c r="C15" i="56"/>
  <c r="G15" i="56"/>
  <c r="C16" i="56"/>
  <c r="G16" i="56"/>
  <c r="E16" i="56"/>
  <c r="I16" i="56"/>
  <c r="C17" i="56"/>
  <c r="G17" i="56"/>
  <c r="E17" i="56"/>
  <c r="I17" i="56"/>
  <c r="C18" i="56"/>
  <c r="G18" i="56"/>
  <c r="E18" i="56"/>
  <c r="I18" i="56"/>
  <c r="C19" i="56"/>
  <c r="G19" i="56"/>
  <c r="E19" i="56"/>
  <c r="I19" i="56"/>
  <c r="C20" i="56"/>
  <c r="G20" i="56"/>
  <c r="E20" i="56"/>
  <c r="I20" i="56"/>
  <c r="C21" i="56"/>
  <c r="G21" i="56"/>
  <c r="E21" i="56"/>
  <c r="I21" i="56"/>
  <c r="C22" i="56"/>
  <c r="G22" i="56"/>
  <c r="E22" i="56"/>
  <c r="I22" i="56"/>
  <c r="C23" i="56"/>
  <c r="G23" i="56"/>
  <c r="E23" i="56"/>
  <c r="I23" i="56"/>
  <c r="E24" i="56"/>
  <c r="I24" i="56"/>
  <c r="C24" i="56"/>
  <c r="G24" i="56"/>
  <c r="C25" i="56"/>
  <c r="G25" i="56"/>
  <c r="E25" i="56"/>
  <c r="I25" i="56"/>
  <c r="C26" i="56"/>
  <c r="G26" i="56"/>
  <c r="E26" i="56"/>
  <c r="I26" i="56"/>
  <c r="C27" i="56"/>
  <c r="G27" i="56"/>
  <c r="E27" i="56"/>
  <c r="I27" i="56"/>
  <c r="C28" i="56"/>
  <c r="G28" i="56"/>
  <c r="E28" i="56"/>
  <c r="I28" i="56"/>
  <c r="C29" i="56"/>
  <c r="G29" i="56"/>
  <c r="E29" i="56"/>
  <c r="I29" i="56"/>
  <c r="C30" i="56"/>
  <c r="G30" i="56"/>
  <c r="J33" i="56"/>
  <c r="K33" i="56"/>
  <c r="E31" i="56"/>
  <c r="I31" i="56"/>
  <c r="C7" i="57"/>
  <c r="G7" i="57"/>
  <c r="D5" i="57"/>
  <c r="H5" i="57" s="1"/>
  <c r="E7" i="57"/>
  <c r="I7" i="57"/>
  <c r="C8" i="57"/>
  <c r="G8" i="57"/>
  <c r="E8" i="57"/>
  <c r="I8" i="57"/>
  <c r="C9" i="57"/>
  <c r="G9" i="57"/>
  <c r="E9" i="57"/>
  <c r="I9" i="57"/>
  <c r="E10" i="57"/>
  <c r="I10" i="57"/>
  <c r="C10" i="57"/>
  <c r="G10" i="57"/>
  <c r="C11" i="57"/>
  <c r="G11" i="57"/>
  <c r="E11" i="57"/>
  <c r="I11" i="57"/>
  <c r="C12" i="57"/>
  <c r="G12" i="57"/>
  <c r="E12" i="57"/>
  <c r="I12" i="57"/>
  <c r="E13" i="57"/>
  <c r="I13" i="57"/>
  <c r="C13" i="57"/>
  <c r="G13" i="57"/>
  <c r="C14" i="57"/>
  <c r="G14" i="57"/>
  <c r="E14" i="57"/>
  <c r="I14" i="57"/>
  <c r="C15" i="57"/>
  <c r="G15" i="57"/>
  <c r="E15" i="57"/>
  <c r="I15" i="57"/>
  <c r="C16" i="57"/>
  <c r="G16" i="57"/>
  <c r="E16" i="57"/>
  <c r="I16" i="57"/>
  <c r="C17" i="57"/>
  <c r="G17" i="57"/>
  <c r="E17" i="57"/>
  <c r="I17" i="57"/>
  <c r="C18" i="57"/>
  <c r="G18" i="57"/>
  <c r="E18" i="57"/>
  <c r="I18" i="57"/>
  <c r="E19" i="57"/>
  <c r="I19" i="57"/>
  <c r="C19" i="57"/>
  <c r="G19" i="57"/>
  <c r="C20" i="57"/>
  <c r="G20" i="57"/>
  <c r="E20" i="57"/>
  <c r="I20" i="57"/>
  <c r="E21" i="57"/>
  <c r="I21" i="57"/>
  <c r="C21" i="57"/>
  <c r="G21" i="57"/>
  <c r="C22" i="57"/>
  <c r="G22" i="57"/>
  <c r="E22" i="57"/>
  <c r="I22" i="57"/>
  <c r="E23" i="57"/>
  <c r="I23" i="57"/>
  <c r="C23" i="57"/>
  <c r="G23" i="57"/>
  <c r="C24" i="57"/>
  <c r="G24" i="57"/>
  <c r="J27" i="57"/>
  <c r="K27" i="57"/>
  <c r="E25" i="57"/>
  <c r="I25" i="57"/>
  <c r="C7" i="58"/>
  <c r="G7" i="58"/>
  <c r="E7" i="58"/>
  <c r="I7" i="58"/>
  <c r="C8" i="58"/>
  <c r="G8" i="58"/>
  <c r="E8" i="58"/>
  <c r="I8" i="58"/>
  <c r="E9" i="58"/>
  <c r="I9" i="58"/>
  <c r="C9" i="58"/>
  <c r="G9" i="58"/>
  <c r="C10" i="58"/>
  <c r="G10" i="58"/>
  <c r="E10" i="58"/>
  <c r="I10" i="58"/>
  <c r="C11" i="58"/>
  <c r="G11" i="58"/>
  <c r="E11" i="58"/>
  <c r="I11" i="58"/>
  <c r="C12" i="58"/>
  <c r="G12" i="58"/>
  <c r="E12" i="58"/>
  <c r="I12" i="58"/>
  <c r="C13" i="58"/>
  <c r="G13" i="58"/>
  <c r="E13" i="58"/>
  <c r="I13" i="58"/>
  <c r="C14" i="58"/>
  <c r="G14" i="58"/>
  <c r="E14" i="58"/>
  <c r="I14" i="58"/>
  <c r="C15" i="58"/>
  <c r="G15" i="58"/>
  <c r="E15" i="58"/>
  <c r="I15" i="58"/>
  <c r="E16" i="58"/>
  <c r="I16" i="58"/>
  <c r="C16" i="58"/>
  <c r="G16" i="58"/>
  <c r="C17" i="58"/>
  <c r="G17" i="58"/>
  <c r="E17" i="58"/>
  <c r="I17" i="58"/>
  <c r="E18" i="58"/>
  <c r="I18" i="58"/>
  <c r="C18" i="58"/>
  <c r="G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E33" i="58"/>
  <c r="I33" i="58"/>
  <c r="C33" i="58"/>
  <c r="G33" i="58"/>
  <c r="C34" i="58"/>
  <c r="G34" i="58"/>
  <c r="E34" i="58"/>
  <c r="I34" i="58"/>
  <c r="E35" i="58"/>
  <c r="I35" i="58"/>
  <c r="C35" i="58"/>
  <c r="G35" i="58"/>
  <c r="E36" i="58"/>
  <c r="I36" i="58"/>
  <c r="C36" i="58"/>
  <c r="G36" i="58"/>
  <c r="E37" i="58"/>
  <c r="I37" i="58"/>
  <c r="C37" i="58"/>
  <c r="G37" i="58"/>
  <c r="E38" i="58"/>
  <c r="I38" i="58"/>
  <c r="C38" i="58"/>
  <c r="G38" i="58"/>
  <c r="C39" i="58"/>
  <c r="G39" i="58"/>
  <c r="E39" i="58"/>
  <c r="I39" i="58"/>
  <c r="E40" i="58"/>
  <c r="I40" i="58"/>
  <c r="C40" i="58"/>
  <c r="G40" i="58"/>
  <c r="E41" i="58"/>
  <c r="I41" i="58"/>
  <c r="C41" i="58"/>
  <c r="G41" i="58"/>
  <c r="C42" i="58"/>
  <c r="G42" i="58"/>
  <c r="J45" i="58"/>
  <c r="K45" i="58"/>
  <c r="E43" i="58"/>
  <c r="I43" i="58"/>
  <c r="F5" i="58"/>
  <c r="C7" i="50"/>
  <c r="G7" i="50"/>
  <c r="D5" i="50"/>
  <c r="H5" i="50" s="1"/>
  <c r="E7" i="50"/>
  <c r="I7" i="50"/>
  <c r="C8" i="50"/>
  <c r="G8" i="50"/>
  <c r="E8" i="50"/>
  <c r="I8" i="50"/>
  <c r="C9" i="50"/>
  <c r="G9" i="50"/>
  <c r="E9" i="50"/>
  <c r="I9" i="50"/>
  <c r="C10" i="50"/>
  <c r="G10" i="50"/>
  <c r="E10" i="50"/>
  <c r="I10" i="50"/>
  <c r="E11" i="50"/>
  <c r="I11" i="50"/>
  <c r="C11" i="50"/>
  <c r="G11" i="50"/>
  <c r="E12" i="50"/>
  <c r="I12" i="50"/>
  <c r="C12" i="50"/>
  <c r="G12" i="50"/>
  <c r="C13" i="50"/>
  <c r="G13" i="50"/>
  <c r="E13" i="50"/>
  <c r="I13" i="50"/>
  <c r="C14" i="50"/>
  <c r="G14" i="50"/>
  <c r="E14" i="50"/>
  <c r="I14" i="50"/>
  <c r="C15" i="50"/>
  <c r="G15" i="50"/>
  <c r="E15" i="50"/>
  <c r="I15" i="50"/>
  <c r="E16" i="50"/>
  <c r="I16" i="50"/>
  <c r="C16" i="50"/>
  <c r="G16" i="50"/>
  <c r="C17" i="50"/>
  <c r="G17" i="50"/>
  <c r="E17" i="50"/>
  <c r="I17" i="50"/>
  <c r="C18" i="50"/>
  <c r="G18" i="50"/>
  <c r="E18" i="50"/>
  <c r="I18" i="50"/>
  <c r="C19" i="50"/>
  <c r="G19" i="50"/>
  <c r="E19" i="50"/>
  <c r="I19" i="50"/>
  <c r="E20" i="50"/>
  <c r="I20" i="50"/>
  <c r="C20" i="50"/>
  <c r="G20" i="50"/>
  <c r="C21" i="50"/>
  <c r="G21" i="50"/>
  <c r="E21" i="50"/>
  <c r="I21" i="50"/>
  <c r="E22" i="50"/>
  <c r="I22" i="50"/>
  <c r="C22" i="50"/>
  <c r="G22" i="50"/>
  <c r="C23" i="50"/>
  <c r="G23" i="50"/>
  <c r="E23" i="50"/>
  <c r="I23" i="50"/>
  <c r="E24" i="50"/>
  <c r="I24" i="50"/>
  <c r="C24" i="50"/>
  <c r="G24" i="50"/>
  <c r="C25" i="50"/>
  <c r="G25" i="50"/>
  <c r="E25" i="50"/>
  <c r="I25" i="50"/>
  <c r="C26" i="50"/>
  <c r="G26" i="50"/>
  <c r="E26" i="50"/>
  <c r="I26" i="50"/>
  <c r="C27" i="50"/>
  <c r="G27" i="50"/>
  <c r="E27" i="50"/>
  <c r="I27" i="50"/>
  <c r="C28" i="50"/>
  <c r="G28" i="50"/>
  <c r="E28" i="50"/>
  <c r="I28" i="50"/>
  <c r="C29" i="50"/>
  <c r="G29" i="50"/>
  <c r="E29" i="50"/>
  <c r="I29" i="50"/>
  <c r="E30" i="50"/>
  <c r="I30" i="50"/>
  <c r="C30" i="50"/>
  <c r="G30" i="50"/>
  <c r="C31" i="50"/>
  <c r="G31" i="50"/>
  <c r="E31" i="50"/>
  <c r="I31" i="50"/>
  <c r="C32" i="50"/>
  <c r="G32" i="50"/>
  <c r="E32" i="50"/>
  <c r="I32" i="50"/>
  <c r="E33" i="50"/>
  <c r="I33" i="50"/>
  <c r="C33" i="50"/>
  <c r="G33" i="50"/>
  <c r="C34" i="50"/>
  <c r="G34" i="50"/>
  <c r="E34" i="50"/>
  <c r="I34" i="50"/>
  <c r="C35" i="50"/>
  <c r="G35" i="50"/>
  <c r="E35" i="50"/>
  <c r="I35" i="50"/>
  <c r="E36" i="50"/>
  <c r="I36" i="50"/>
  <c r="C36" i="50"/>
  <c r="G36" i="50"/>
  <c r="C37" i="50"/>
  <c r="G37" i="50"/>
  <c r="E37" i="50"/>
  <c r="I37" i="50"/>
  <c r="C38" i="50"/>
  <c r="G38" i="50"/>
  <c r="E38" i="50"/>
  <c r="I38" i="50"/>
  <c r="C39" i="50"/>
  <c r="G39" i="50"/>
  <c r="E39" i="50"/>
  <c r="I39" i="50"/>
  <c r="E40" i="50"/>
  <c r="I40" i="50"/>
  <c r="C40" i="50"/>
  <c r="G40" i="50"/>
  <c r="C41" i="50"/>
  <c r="G41" i="50"/>
  <c r="E41" i="50"/>
  <c r="I41" i="50"/>
  <c r="C42" i="50"/>
  <c r="G42" i="50"/>
  <c r="E42" i="50"/>
  <c r="I42" i="50"/>
  <c r="C43" i="50"/>
  <c r="G43" i="50"/>
  <c r="E43" i="50"/>
  <c r="I43" i="50"/>
  <c r="C44" i="50"/>
  <c r="G44" i="50"/>
  <c r="E44" i="50"/>
  <c r="I44" i="50"/>
  <c r="C45" i="50"/>
  <c r="G45" i="50"/>
  <c r="E45" i="50"/>
  <c r="I45" i="50"/>
  <c r="C46" i="50"/>
  <c r="G46" i="50"/>
  <c r="I46" i="50"/>
  <c r="C47" i="50"/>
  <c r="G47" i="50"/>
  <c r="J50" i="50"/>
  <c r="E47" i="50"/>
  <c r="K50" i="50"/>
  <c r="E48" i="50"/>
  <c r="I48" i="50"/>
  <c r="E42" i="53"/>
  <c r="I42" i="53"/>
  <c r="E60" i="53"/>
  <c r="I60" i="53"/>
  <c r="E25" i="53"/>
  <c r="I25" i="53"/>
  <c r="E39" i="53"/>
  <c r="I39" i="53"/>
  <c r="E7" i="53"/>
  <c r="I7" i="53"/>
  <c r="E22" i="53"/>
  <c r="I22" i="53"/>
  <c r="C42" i="53"/>
  <c r="G42" i="53"/>
  <c r="C60" i="53"/>
  <c r="G60" i="53"/>
  <c r="C25" i="53"/>
  <c r="G25" i="53"/>
  <c r="C39" i="53"/>
  <c r="G39" i="53"/>
  <c r="C7" i="53"/>
  <c r="G7" i="53"/>
  <c r="C22" i="53"/>
  <c r="G22"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E18" i="53"/>
  <c r="I18" i="53"/>
  <c r="C18" i="53"/>
  <c r="G18" i="53"/>
  <c r="C19" i="53"/>
  <c r="G19" i="53"/>
  <c r="J22" i="53"/>
  <c r="K22" i="53"/>
  <c r="E20" i="53"/>
  <c r="I20" i="53"/>
  <c r="C26" i="53"/>
  <c r="G26" i="53"/>
  <c r="E26" i="53"/>
  <c r="I26" i="53"/>
  <c r="C27" i="53"/>
  <c r="G27" i="53"/>
  <c r="E27" i="53"/>
  <c r="I27" i="53"/>
  <c r="C28" i="53"/>
  <c r="G28" i="53"/>
  <c r="E28" i="53"/>
  <c r="I28" i="53"/>
  <c r="C29" i="53"/>
  <c r="G29" i="53"/>
  <c r="E29" i="53"/>
  <c r="I29" i="53"/>
  <c r="C30" i="53"/>
  <c r="G30" i="53"/>
  <c r="E30" i="53"/>
  <c r="I30" i="53"/>
  <c r="C31" i="53"/>
  <c r="G31" i="53"/>
  <c r="E31" i="53"/>
  <c r="I31" i="53"/>
  <c r="E32" i="53"/>
  <c r="I32" i="53"/>
  <c r="C32" i="53"/>
  <c r="G32" i="53"/>
  <c r="C33" i="53"/>
  <c r="G33" i="53"/>
  <c r="E33" i="53"/>
  <c r="I33" i="53"/>
  <c r="C34" i="53"/>
  <c r="G34" i="53"/>
  <c r="E34" i="53"/>
  <c r="I34" i="53"/>
  <c r="C35" i="53"/>
  <c r="G35" i="53"/>
  <c r="I35" i="53"/>
  <c r="C36" i="53"/>
  <c r="G36" i="53"/>
  <c r="J39" i="53"/>
  <c r="E36" i="53"/>
  <c r="K39" i="53"/>
  <c r="E37" i="53"/>
  <c r="I37" i="53"/>
  <c r="C43" i="53"/>
  <c r="G43" i="53"/>
  <c r="E43" i="53"/>
  <c r="I43" i="53"/>
  <c r="C44" i="53"/>
  <c r="G44" i="53"/>
  <c r="E44" i="53"/>
  <c r="I44" i="53"/>
  <c r="C45" i="53"/>
  <c r="G45" i="53"/>
  <c r="E45" i="53"/>
  <c r="I45" i="53"/>
  <c r="C46" i="53"/>
  <c r="G46" i="53"/>
  <c r="E46" i="53"/>
  <c r="I46" i="53"/>
  <c r="C47" i="53"/>
  <c r="G47" i="53"/>
  <c r="E47" i="53"/>
  <c r="I47" i="53"/>
  <c r="E48" i="53"/>
  <c r="I48" i="53"/>
  <c r="C48" i="53"/>
  <c r="G48" i="53"/>
  <c r="E49" i="53"/>
  <c r="I49" i="53"/>
  <c r="C49" i="53"/>
  <c r="G49" i="53"/>
  <c r="C50" i="53"/>
  <c r="G50" i="53"/>
  <c r="E50" i="53"/>
  <c r="I50" i="53"/>
  <c r="C51" i="53"/>
  <c r="G51" i="53"/>
  <c r="E51" i="53"/>
  <c r="I51" i="53"/>
  <c r="C52" i="53"/>
  <c r="G52" i="53"/>
  <c r="E52" i="53"/>
  <c r="I52" i="53"/>
  <c r="C53" i="53"/>
  <c r="G53" i="53"/>
  <c r="E53" i="53"/>
  <c r="I53" i="53"/>
  <c r="E54" i="53"/>
  <c r="I54" i="53"/>
  <c r="C54" i="53"/>
  <c r="G54" i="53"/>
  <c r="C55" i="53"/>
  <c r="G55" i="53"/>
  <c r="E55" i="53"/>
  <c r="I55" i="53"/>
  <c r="E56" i="53"/>
  <c r="I56" i="53"/>
  <c r="C56" i="53"/>
  <c r="G56" i="53"/>
  <c r="C57" i="53"/>
  <c r="G57" i="53"/>
  <c r="K60" i="53"/>
  <c r="J60" i="53"/>
  <c r="E58" i="53"/>
  <c r="I58" i="53"/>
  <c r="C58" i="54"/>
  <c r="G58" i="54"/>
  <c r="C79" i="54"/>
  <c r="G79" i="54"/>
  <c r="C46" i="54"/>
  <c r="G46" i="54"/>
  <c r="C55" i="54"/>
  <c r="G55" i="54"/>
  <c r="C31" i="54"/>
  <c r="G31" i="54"/>
  <c r="C43" i="54"/>
  <c r="G43" i="54"/>
  <c r="C24" i="54"/>
  <c r="G24" i="54"/>
  <c r="C28" i="54"/>
  <c r="G28" i="54"/>
  <c r="C18" i="54"/>
  <c r="G18" i="54"/>
  <c r="C21" i="54"/>
  <c r="G21" i="54"/>
  <c r="C7" i="54"/>
  <c r="G7" i="54"/>
  <c r="C15" i="54"/>
  <c r="G15" i="54"/>
  <c r="E58" i="54"/>
  <c r="I58" i="54"/>
  <c r="E79" i="54"/>
  <c r="I79" i="54"/>
  <c r="E46" i="54"/>
  <c r="I46" i="54"/>
  <c r="E55" i="54"/>
  <c r="I55" i="54"/>
  <c r="E31" i="54"/>
  <c r="I31" i="54"/>
  <c r="E43" i="54"/>
  <c r="I43" i="54"/>
  <c r="E24" i="54"/>
  <c r="I24" i="54"/>
  <c r="I28" i="54"/>
  <c r="E18" i="54"/>
  <c r="I18" i="54"/>
  <c r="E21" i="54"/>
  <c r="I21" i="54"/>
  <c r="E7" i="54"/>
  <c r="I7" i="54"/>
  <c r="E15" i="54"/>
  <c r="I15" i="54"/>
  <c r="D5" i="54"/>
  <c r="H5" i="54" s="1"/>
  <c r="C8" i="54"/>
  <c r="G8" i="54"/>
  <c r="E8" i="54"/>
  <c r="I8" i="54"/>
  <c r="E9" i="54"/>
  <c r="I9" i="54"/>
  <c r="C9" i="54"/>
  <c r="G9" i="54"/>
  <c r="C10" i="54"/>
  <c r="G10" i="54"/>
  <c r="E10" i="54"/>
  <c r="I10" i="54"/>
  <c r="E11" i="54"/>
  <c r="I11" i="54"/>
  <c r="C11" i="54"/>
  <c r="G11" i="54"/>
  <c r="C12" i="54"/>
  <c r="G12" i="54"/>
  <c r="E12" i="54"/>
  <c r="K15" i="54"/>
  <c r="J15" i="54"/>
  <c r="I13" i="54"/>
  <c r="J21" i="54"/>
  <c r="K21" i="54"/>
  <c r="C25" i="54"/>
  <c r="G25" i="54"/>
  <c r="J28" i="54"/>
  <c r="E25" i="54"/>
  <c r="K28" i="54"/>
  <c r="E26" i="54"/>
  <c r="I26" i="54"/>
  <c r="C32" i="54"/>
  <c r="G32" i="54"/>
  <c r="E32" i="54"/>
  <c r="I32" i="54"/>
  <c r="C33" i="54"/>
  <c r="G33" i="54"/>
  <c r="E33" i="54"/>
  <c r="I33" i="54"/>
  <c r="C34" i="54"/>
  <c r="G34" i="54"/>
  <c r="E34" i="54"/>
  <c r="I34" i="54"/>
  <c r="C35" i="54"/>
  <c r="G35" i="54"/>
  <c r="E35" i="54"/>
  <c r="I35" i="54"/>
  <c r="C36" i="54"/>
  <c r="G36" i="54"/>
  <c r="E36" i="54"/>
  <c r="I36" i="54"/>
  <c r="C37" i="54"/>
  <c r="G37" i="54"/>
  <c r="E37" i="54"/>
  <c r="I37" i="54"/>
  <c r="C38" i="54"/>
  <c r="G38" i="54"/>
  <c r="E38" i="54"/>
  <c r="I38" i="54"/>
  <c r="C39" i="54"/>
  <c r="G39" i="54"/>
  <c r="E39" i="54"/>
  <c r="I39" i="54"/>
  <c r="C40" i="54"/>
  <c r="G40" i="54"/>
  <c r="K43" i="54"/>
  <c r="J43" i="54"/>
  <c r="E41" i="54"/>
  <c r="I41" i="54"/>
  <c r="E47" i="54"/>
  <c r="I47" i="54"/>
  <c r="C47" i="54"/>
  <c r="G47" i="54"/>
  <c r="E48" i="54"/>
  <c r="I48" i="54"/>
  <c r="C48" i="54"/>
  <c r="G48" i="54"/>
  <c r="C49" i="54"/>
  <c r="G49" i="54"/>
  <c r="E49" i="54"/>
  <c r="I49" i="54"/>
  <c r="C50" i="54"/>
  <c r="G50" i="54"/>
  <c r="E50" i="54"/>
  <c r="I50" i="54"/>
  <c r="E51" i="54"/>
  <c r="I51" i="54"/>
  <c r="C51" i="54"/>
  <c r="G51" i="54"/>
  <c r="C52" i="54"/>
  <c r="G52" i="54"/>
  <c r="J55" i="54"/>
  <c r="K55" i="54"/>
  <c r="E53" i="54"/>
  <c r="I53" i="54"/>
  <c r="C59" i="54"/>
  <c r="G59" i="54"/>
  <c r="E59" i="54"/>
  <c r="I59" i="54"/>
  <c r="C60" i="54"/>
  <c r="G60" i="54"/>
  <c r="E60" i="54"/>
  <c r="I60" i="54"/>
  <c r="C61" i="54"/>
  <c r="G61" i="54"/>
  <c r="E61" i="54"/>
  <c r="I61" i="54"/>
  <c r="C62" i="54"/>
  <c r="G62" i="54"/>
  <c r="E62" i="54"/>
  <c r="I62" i="54"/>
  <c r="C63" i="54"/>
  <c r="G63" i="54"/>
  <c r="E63" i="54"/>
  <c r="I63" i="54"/>
  <c r="C64" i="54"/>
  <c r="G64" i="54"/>
  <c r="E64" i="54"/>
  <c r="I64" i="54"/>
  <c r="E65" i="54"/>
  <c r="I65" i="54"/>
  <c r="C65" i="54"/>
  <c r="G65" i="54"/>
  <c r="C66" i="54"/>
  <c r="G66" i="54"/>
  <c r="E66" i="54"/>
  <c r="I66" i="54"/>
  <c r="C67" i="54"/>
  <c r="G67" i="54"/>
  <c r="E67" i="54"/>
  <c r="I67" i="54"/>
  <c r="C68" i="54"/>
  <c r="G68" i="54"/>
  <c r="E68" i="54"/>
  <c r="I68" i="54"/>
  <c r="I69" i="54"/>
  <c r="C69" i="54"/>
  <c r="G69" i="54"/>
  <c r="E69" i="54"/>
  <c r="E70" i="54"/>
  <c r="I70" i="54"/>
  <c r="C70" i="54"/>
  <c r="G70" i="54"/>
  <c r="E71" i="54"/>
  <c r="I71" i="54"/>
  <c r="C71" i="54"/>
  <c r="G71" i="54"/>
  <c r="C72" i="54"/>
  <c r="G72" i="54"/>
  <c r="E72" i="54"/>
  <c r="I72" i="54"/>
  <c r="C73" i="54"/>
  <c r="G73" i="54"/>
  <c r="E73" i="54"/>
  <c r="I73" i="54"/>
  <c r="C74" i="54"/>
  <c r="G74" i="54"/>
  <c r="E74" i="54"/>
  <c r="I74" i="54"/>
  <c r="C75" i="54"/>
  <c r="G75" i="54"/>
  <c r="I75" i="54"/>
  <c r="C76" i="54"/>
  <c r="G76" i="54"/>
  <c r="J79" i="54"/>
  <c r="E76" i="54"/>
  <c r="K79" i="54"/>
  <c r="E77" i="54"/>
  <c r="I77" i="54"/>
  <c r="C179" i="55"/>
  <c r="G179" i="55"/>
  <c r="C191" i="55"/>
  <c r="G191" i="55"/>
  <c r="G173" i="55"/>
  <c r="C145" i="55"/>
  <c r="G145" i="55"/>
  <c r="C166" i="55"/>
  <c r="C118" i="55"/>
  <c r="G118" i="55"/>
  <c r="C142" i="55"/>
  <c r="E94" i="55"/>
  <c r="I94" i="55"/>
  <c r="E111" i="55"/>
  <c r="E70" i="55"/>
  <c r="I70" i="55"/>
  <c r="E91" i="55"/>
  <c r="I91" i="55"/>
  <c r="C52" i="55"/>
  <c r="G52" i="55"/>
  <c r="C63" i="55"/>
  <c r="G63" i="55"/>
  <c r="G49" i="55"/>
  <c r="J195" i="55"/>
  <c r="E179" i="55"/>
  <c r="I179" i="55"/>
  <c r="E191" i="55"/>
  <c r="I191" i="55"/>
  <c r="E173" i="55"/>
  <c r="I173" i="55"/>
  <c r="E176" i="55"/>
  <c r="D171" i="55"/>
  <c r="H171" i="55" s="1"/>
  <c r="E145" i="55"/>
  <c r="I145" i="55"/>
  <c r="E166" i="55"/>
  <c r="I166" i="55"/>
  <c r="E118" i="55"/>
  <c r="I118" i="55"/>
  <c r="E142" i="55"/>
  <c r="I142" i="55"/>
  <c r="C94" i="55"/>
  <c r="G94" i="55"/>
  <c r="C111" i="55"/>
  <c r="G111" i="55"/>
  <c r="C70" i="55"/>
  <c r="G70" i="55"/>
  <c r="C91" i="55"/>
  <c r="G91" i="55"/>
  <c r="E52" i="55"/>
  <c r="I52" i="55"/>
  <c r="E63" i="55"/>
  <c r="I63" i="55"/>
  <c r="E26" i="55"/>
  <c r="I26" i="55"/>
  <c r="E49" i="55"/>
  <c r="I49" i="55"/>
  <c r="C7" i="55"/>
  <c r="G7" i="55"/>
  <c r="C19" i="55"/>
  <c r="G19" i="55"/>
  <c r="C173" i="55"/>
  <c r="C176" i="55"/>
  <c r="G176" i="55"/>
  <c r="G166" i="55"/>
  <c r="G142" i="55"/>
  <c r="I111" i="55"/>
  <c r="C26" i="55"/>
  <c r="G26" i="55"/>
  <c r="C49" i="55"/>
  <c r="E7" i="55"/>
  <c r="I7" i="55"/>
  <c r="E19" i="55"/>
  <c r="I19"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E15" i="55"/>
  <c r="I15" i="55"/>
  <c r="C15" i="55"/>
  <c r="G15" i="55"/>
  <c r="C16" i="55"/>
  <c r="G16" i="55"/>
  <c r="E16" i="55"/>
  <c r="I16" i="55"/>
  <c r="J19" i="55"/>
  <c r="K19" i="55"/>
  <c r="F24" i="55"/>
  <c r="C27" i="55"/>
  <c r="G27" i="55"/>
  <c r="E27" i="55"/>
  <c r="I27" i="55"/>
  <c r="C28" i="55"/>
  <c r="G28" i="55"/>
  <c r="E28" i="55"/>
  <c r="I28" i="55"/>
  <c r="C29" i="55"/>
  <c r="G29" i="55"/>
  <c r="E29" i="55"/>
  <c r="I29" i="55"/>
  <c r="C30" i="55"/>
  <c r="G30" i="55"/>
  <c r="E30" i="55"/>
  <c r="I30" i="55"/>
  <c r="E31" i="55"/>
  <c r="I31" i="55"/>
  <c r="C31" i="55"/>
  <c r="G31" i="55"/>
  <c r="C32" i="55"/>
  <c r="G32" i="55"/>
  <c r="E32" i="55"/>
  <c r="I32" i="55"/>
  <c r="E33" i="55"/>
  <c r="I33" i="55"/>
  <c r="C33" i="55"/>
  <c r="G33" i="55"/>
  <c r="C34" i="55"/>
  <c r="G34" i="55"/>
  <c r="E34" i="55"/>
  <c r="I34" i="55"/>
  <c r="C35" i="55"/>
  <c r="G35" i="55"/>
  <c r="E35" i="55"/>
  <c r="I35" i="55"/>
  <c r="C36" i="55"/>
  <c r="G36" i="55"/>
  <c r="E36" i="55"/>
  <c r="I36" i="55"/>
  <c r="E37" i="55"/>
  <c r="I37" i="55"/>
  <c r="C37" i="55"/>
  <c r="G37" i="55"/>
  <c r="C38" i="55"/>
  <c r="G38" i="55"/>
  <c r="E38" i="55"/>
  <c r="I38" i="55"/>
  <c r="E39" i="55"/>
  <c r="I39" i="55"/>
  <c r="C39" i="55"/>
  <c r="G39" i="55"/>
  <c r="C40" i="55"/>
  <c r="G40" i="55"/>
  <c r="E40" i="55"/>
  <c r="I40" i="55"/>
  <c r="E41" i="55"/>
  <c r="I41" i="55"/>
  <c r="C41" i="55"/>
  <c r="G41" i="55"/>
  <c r="C42" i="55"/>
  <c r="G42" i="55"/>
  <c r="E42" i="55"/>
  <c r="I42" i="55"/>
  <c r="C43" i="55"/>
  <c r="G43" i="55"/>
  <c r="E43" i="55"/>
  <c r="I43" i="55"/>
  <c r="E44" i="55"/>
  <c r="I44" i="55"/>
  <c r="C44" i="55"/>
  <c r="G44" i="55"/>
  <c r="C45" i="55"/>
  <c r="G45" i="55"/>
  <c r="E45" i="55"/>
  <c r="I45" i="55"/>
  <c r="C46" i="55"/>
  <c r="G46" i="55"/>
  <c r="J49" i="55"/>
  <c r="K49" i="55"/>
  <c r="E47" i="55"/>
  <c r="I47" i="55"/>
  <c r="E53" i="55"/>
  <c r="I53" i="55"/>
  <c r="C53" i="55"/>
  <c r="G53" i="55"/>
  <c r="C54" i="55"/>
  <c r="G54" i="55"/>
  <c r="E54" i="55"/>
  <c r="I54" i="55"/>
  <c r="C55" i="55"/>
  <c r="G55" i="55"/>
  <c r="E55" i="55"/>
  <c r="I55" i="55"/>
  <c r="C56" i="55"/>
  <c r="G56" i="55"/>
  <c r="E56" i="55"/>
  <c r="I56" i="55"/>
  <c r="C57" i="55"/>
  <c r="G57" i="55"/>
  <c r="E57" i="55"/>
  <c r="I57" i="55"/>
  <c r="C58" i="55"/>
  <c r="G58" i="55"/>
  <c r="E58" i="55"/>
  <c r="I58" i="55"/>
  <c r="C59" i="55"/>
  <c r="G59" i="55"/>
  <c r="E59" i="55"/>
  <c r="I59" i="55"/>
  <c r="C60" i="55"/>
  <c r="G60" i="55"/>
  <c r="J63" i="55"/>
  <c r="K63" i="55"/>
  <c r="E61" i="55"/>
  <c r="I61" i="55"/>
  <c r="F68" i="55"/>
  <c r="C71" i="55"/>
  <c r="G71" i="55"/>
  <c r="E71" i="55"/>
  <c r="I71" i="55"/>
  <c r="C72" i="55"/>
  <c r="G72" i="55"/>
  <c r="E72" i="55"/>
  <c r="I72" i="55"/>
  <c r="C73" i="55"/>
  <c r="G73" i="55"/>
  <c r="E73" i="55"/>
  <c r="I73" i="55"/>
  <c r="C74" i="55"/>
  <c r="G74" i="55"/>
  <c r="E74" i="55"/>
  <c r="I74" i="55"/>
  <c r="E75" i="55"/>
  <c r="I75" i="55"/>
  <c r="C75" i="55"/>
  <c r="G75" i="55"/>
  <c r="C76" i="55"/>
  <c r="G76" i="55"/>
  <c r="E76" i="55"/>
  <c r="I76" i="55"/>
  <c r="C77" i="55"/>
  <c r="G77" i="55"/>
  <c r="E77" i="55"/>
  <c r="I77" i="55"/>
  <c r="C78" i="55"/>
  <c r="G78" i="55"/>
  <c r="E78" i="55"/>
  <c r="I78" i="55"/>
  <c r="E79" i="55"/>
  <c r="I79" i="55"/>
  <c r="C79" i="55"/>
  <c r="G79" i="55"/>
  <c r="E80" i="55"/>
  <c r="I80" i="55"/>
  <c r="C80" i="55"/>
  <c r="G80" i="55"/>
  <c r="C81" i="55"/>
  <c r="G81" i="55"/>
  <c r="E81" i="55"/>
  <c r="I81" i="55"/>
  <c r="C82" i="55"/>
  <c r="G82" i="55"/>
  <c r="E82" i="55"/>
  <c r="I82" i="55"/>
  <c r="E83" i="55"/>
  <c r="I83" i="55"/>
  <c r="C83" i="55"/>
  <c r="G83" i="55"/>
  <c r="E84" i="55"/>
  <c r="I84" i="55"/>
  <c r="C84" i="55"/>
  <c r="G84" i="55"/>
  <c r="C85" i="55"/>
  <c r="G85" i="55"/>
  <c r="E85" i="55"/>
  <c r="I85" i="55"/>
  <c r="C86" i="55"/>
  <c r="G86" i="55"/>
  <c r="E86" i="55"/>
  <c r="I86" i="55"/>
  <c r="C87" i="55"/>
  <c r="G87" i="55"/>
  <c r="E87" i="55"/>
  <c r="I87" i="55"/>
  <c r="C88" i="55"/>
  <c r="G88" i="55"/>
  <c r="K91" i="55"/>
  <c r="J91" i="55"/>
  <c r="E89" i="55"/>
  <c r="I89" i="55"/>
  <c r="C95" i="55"/>
  <c r="G95" i="55"/>
  <c r="E95" i="55"/>
  <c r="I95" i="55"/>
  <c r="C96" i="55"/>
  <c r="G96" i="55"/>
  <c r="E96" i="55"/>
  <c r="I96" i="55"/>
  <c r="C97" i="55"/>
  <c r="G97" i="55"/>
  <c r="E97" i="55"/>
  <c r="I97" i="55"/>
  <c r="C98" i="55"/>
  <c r="G98" i="55"/>
  <c r="E98" i="55"/>
  <c r="I98" i="55"/>
  <c r="C99" i="55"/>
  <c r="G99" i="55"/>
  <c r="E99" i="55"/>
  <c r="I99" i="55"/>
  <c r="E100" i="55"/>
  <c r="I100" i="55"/>
  <c r="C100" i="55"/>
  <c r="G100" i="55"/>
  <c r="E101" i="55"/>
  <c r="I101" i="55"/>
  <c r="C101" i="55"/>
  <c r="G101" i="55"/>
  <c r="C102" i="55"/>
  <c r="G102" i="55"/>
  <c r="E102" i="55"/>
  <c r="I102" i="55"/>
  <c r="E103" i="55"/>
  <c r="I103" i="55"/>
  <c r="C103" i="55"/>
  <c r="G103" i="55"/>
  <c r="E104" i="55"/>
  <c r="I104" i="55"/>
  <c r="C104" i="55"/>
  <c r="G104" i="55"/>
  <c r="C105" i="55"/>
  <c r="G105" i="55"/>
  <c r="E105" i="55"/>
  <c r="I105" i="55"/>
  <c r="C106" i="55"/>
  <c r="G106" i="55"/>
  <c r="E106" i="55"/>
  <c r="I106" i="55"/>
  <c r="C107" i="55"/>
  <c r="G107" i="55"/>
  <c r="I107" i="55"/>
  <c r="C108" i="55"/>
  <c r="G108" i="55"/>
  <c r="J111" i="55"/>
  <c r="E108" i="55"/>
  <c r="K111" i="55"/>
  <c r="E109" i="55"/>
  <c r="I109" i="55"/>
  <c r="F116" i="55"/>
  <c r="E119" i="55"/>
  <c r="I119" i="55"/>
  <c r="C119" i="55"/>
  <c r="G119" i="55"/>
  <c r="C120" i="55"/>
  <c r="G120" i="55"/>
  <c r="E120" i="55"/>
  <c r="I120" i="55"/>
  <c r="E121" i="55"/>
  <c r="I121" i="55"/>
  <c r="C121" i="55"/>
  <c r="G121" i="55"/>
  <c r="C122" i="55"/>
  <c r="G122" i="55"/>
  <c r="E122" i="55"/>
  <c r="I122" i="55"/>
  <c r="C123" i="55"/>
  <c r="G123" i="55"/>
  <c r="E123" i="55"/>
  <c r="I123" i="55"/>
  <c r="E124" i="55"/>
  <c r="I124" i="55"/>
  <c r="C124" i="55"/>
  <c r="G124" i="55"/>
  <c r="C125" i="55"/>
  <c r="G125" i="55"/>
  <c r="E125" i="55"/>
  <c r="I125" i="55"/>
  <c r="E126" i="55"/>
  <c r="I126" i="55"/>
  <c r="C126" i="55"/>
  <c r="G126" i="55"/>
  <c r="C127" i="55"/>
  <c r="G127" i="55"/>
  <c r="E127" i="55"/>
  <c r="I127" i="55"/>
  <c r="C128" i="55"/>
  <c r="G128" i="55"/>
  <c r="E128" i="55"/>
  <c r="I128" i="55"/>
  <c r="C129" i="55"/>
  <c r="G129" i="55"/>
  <c r="E129" i="55"/>
  <c r="I129" i="55"/>
  <c r="E130" i="55"/>
  <c r="I130" i="55"/>
  <c r="C130" i="55"/>
  <c r="G130" i="55"/>
  <c r="C131" i="55"/>
  <c r="G131" i="55"/>
  <c r="E131" i="55"/>
  <c r="I131" i="55"/>
  <c r="E132" i="55"/>
  <c r="I132" i="55"/>
  <c r="C132" i="55"/>
  <c r="G132" i="55"/>
  <c r="C133" i="55"/>
  <c r="G133" i="55"/>
  <c r="E133" i="55"/>
  <c r="I133" i="55"/>
  <c r="E134" i="55"/>
  <c r="I134" i="55"/>
  <c r="C134" i="55"/>
  <c r="G134" i="55"/>
  <c r="C135" i="55"/>
  <c r="G135" i="55"/>
  <c r="E135" i="55"/>
  <c r="I135" i="55"/>
  <c r="C136" i="55"/>
  <c r="G136" i="55"/>
  <c r="E136" i="55"/>
  <c r="I136" i="55"/>
  <c r="C137" i="55"/>
  <c r="G137" i="55"/>
  <c r="E137" i="55"/>
  <c r="I137" i="55"/>
  <c r="C138" i="55"/>
  <c r="G138" i="55"/>
  <c r="E138" i="55"/>
  <c r="I138" i="55"/>
  <c r="C139" i="55"/>
  <c r="G139" i="55"/>
  <c r="E139" i="55"/>
  <c r="K142" i="55"/>
  <c r="J142" i="55"/>
  <c r="I140" i="55"/>
  <c r="C146" i="55"/>
  <c r="G146" i="55"/>
  <c r="E146" i="55"/>
  <c r="I146" i="55"/>
  <c r="E147" i="55"/>
  <c r="I147" i="55"/>
  <c r="C147" i="55"/>
  <c r="G147" i="55"/>
  <c r="E148" i="55"/>
  <c r="I148" i="55"/>
  <c r="C148" i="55"/>
  <c r="G148" i="55"/>
  <c r="E149" i="55"/>
  <c r="I149" i="55"/>
  <c r="C149" i="55"/>
  <c r="G149" i="55"/>
  <c r="E150" i="55"/>
  <c r="I150" i="55"/>
  <c r="C150" i="55"/>
  <c r="G150" i="55"/>
  <c r="C151" i="55"/>
  <c r="G151" i="55"/>
  <c r="E151" i="55"/>
  <c r="I151" i="55"/>
  <c r="E152" i="55"/>
  <c r="I152" i="55"/>
  <c r="C152" i="55"/>
  <c r="G152" i="55"/>
  <c r="C153" i="55"/>
  <c r="G153" i="55"/>
  <c r="E153" i="55"/>
  <c r="I153" i="55"/>
  <c r="E154" i="55"/>
  <c r="I154" i="55"/>
  <c r="C154" i="55"/>
  <c r="G154" i="55"/>
  <c r="C155" i="55"/>
  <c r="G155" i="55"/>
  <c r="E155" i="55"/>
  <c r="I155" i="55"/>
  <c r="C156" i="55"/>
  <c r="G156" i="55"/>
  <c r="E156" i="55"/>
  <c r="I156" i="55"/>
  <c r="E157" i="55"/>
  <c r="I157" i="55"/>
  <c r="C157" i="55"/>
  <c r="G157" i="55"/>
  <c r="C158" i="55"/>
  <c r="G158" i="55"/>
  <c r="E158" i="55"/>
  <c r="I158" i="55"/>
  <c r="C159" i="55"/>
  <c r="G159" i="55"/>
  <c r="E159" i="55"/>
  <c r="I159" i="55"/>
  <c r="C160" i="55"/>
  <c r="G160" i="55"/>
  <c r="E160" i="55"/>
  <c r="I160" i="55"/>
  <c r="C161" i="55"/>
  <c r="G161" i="55"/>
  <c r="E161" i="55"/>
  <c r="I161" i="55"/>
  <c r="E162" i="55"/>
  <c r="I162" i="55"/>
  <c r="C162" i="55"/>
  <c r="G162" i="55"/>
  <c r="C163" i="55"/>
  <c r="G163" i="55"/>
  <c r="J166" i="55"/>
  <c r="K166" i="55"/>
  <c r="E164" i="55"/>
  <c r="I164" i="55"/>
  <c r="K176" i="55"/>
  <c r="J176" i="55"/>
  <c r="I174" i="55"/>
  <c r="C180" i="55"/>
  <c r="G180" i="55"/>
  <c r="E180" i="55"/>
  <c r="I180" i="55"/>
  <c r="C181" i="55"/>
  <c r="G181" i="55"/>
  <c r="E181" i="55"/>
  <c r="I181" i="55"/>
  <c r="E182" i="55"/>
  <c r="I182" i="55"/>
  <c r="C182" i="55"/>
  <c r="G182" i="55"/>
  <c r="C183" i="55"/>
  <c r="G183" i="55"/>
  <c r="E183" i="55"/>
  <c r="I183" i="55"/>
  <c r="C184" i="55"/>
  <c r="G184" i="55"/>
  <c r="E184" i="55"/>
  <c r="I184" i="55"/>
  <c r="C185" i="55"/>
  <c r="G185" i="55"/>
  <c r="E185" i="55"/>
  <c r="I185" i="55"/>
  <c r="E186" i="55"/>
  <c r="I186" i="55"/>
  <c r="C186" i="55"/>
  <c r="G186" i="55"/>
  <c r="E187" i="55"/>
  <c r="I187" i="55"/>
  <c r="C187" i="55"/>
  <c r="G187" i="55"/>
  <c r="C188" i="55"/>
  <c r="G188" i="55"/>
  <c r="J191" i="55"/>
  <c r="K191" i="55"/>
  <c r="E189" i="55"/>
  <c r="I189" i="55"/>
  <c r="E231" i="48"/>
  <c r="I231" i="48"/>
  <c r="E244" i="48"/>
  <c r="I244" i="48"/>
  <c r="E210" i="48"/>
  <c r="I210" i="48"/>
  <c r="E228" i="48"/>
  <c r="I228" i="48"/>
  <c r="E198" i="48"/>
  <c r="I198" i="48"/>
  <c r="E207" i="48"/>
  <c r="I207" i="48"/>
  <c r="C185" i="48"/>
  <c r="G185" i="48"/>
  <c r="C191" i="48"/>
  <c r="G191" i="48"/>
  <c r="C172" i="48"/>
  <c r="G172" i="48"/>
  <c r="C182" i="48"/>
  <c r="G182" i="48"/>
  <c r="E152" i="48"/>
  <c r="I152" i="48"/>
  <c r="E165" i="48"/>
  <c r="I165" i="48"/>
  <c r="J149" i="48"/>
  <c r="K149" i="48"/>
  <c r="E147" i="48"/>
  <c r="I147" i="48"/>
  <c r="E149" i="48"/>
  <c r="I149" i="48"/>
  <c r="D145" i="48"/>
  <c r="H145" i="48" s="1"/>
  <c r="E129" i="48"/>
  <c r="I129" i="48"/>
  <c r="E140" i="48"/>
  <c r="I140" i="48"/>
  <c r="J126" i="48"/>
  <c r="E123" i="48"/>
  <c r="I123" i="48"/>
  <c r="E126" i="48"/>
  <c r="D121" i="48"/>
  <c r="H121" i="48" s="1"/>
  <c r="E97" i="48"/>
  <c r="I97" i="48"/>
  <c r="E116" i="48"/>
  <c r="I116" i="48"/>
  <c r="E84" i="48"/>
  <c r="I84" i="48"/>
  <c r="E94" i="48"/>
  <c r="I94" i="48"/>
  <c r="D82" i="48"/>
  <c r="H82" i="48" s="1"/>
  <c r="E67" i="48"/>
  <c r="I67" i="48"/>
  <c r="E77" i="48"/>
  <c r="I77" i="48"/>
  <c r="E46" i="48"/>
  <c r="I46" i="48"/>
  <c r="E64" i="48"/>
  <c r="I64" i="48"/>
  <c r="D44" i="48"/>
  <c r="H44" i="48" s="1"/>
  <c r="E35" i="48"/>
  <c r="I35" i="48"/>
  <c r="I39" i="48"/>
  <c r="E18" i="48"/>
  <c r="I18" i="48"/>
  <c r="E32" i="48"/>
  <c r="I32" i="48"/>
  <c r="D16" i="48"/>
  <c r="H16" i="48" s="1"/>
  <c r="E7" i="48"/>
  <c r="I7" i="48"/>
  <c r="E11" i="48"/>
  <c r="I11" i="48"/>
  <c r="C231" i="48"/>
  <c r="G231" i="48"/>
  <c r="C244" i="48"/>
  <c r="G244" i="48"/>
  <c r="C210" i="48"/>
  <c r="G210" i="48"/>
  <c r="C228" i="48"/>
  <c r="G228" i="48"/>
  <c r="C198" i="48"/>
  <c r="G198" i="48"/>
  <c r="C207" i="48"/>
  <c r="G207" i="48"/>
  <c r="E185" i="48"/>
  <c r="I185" i="48"/>
  <c r="E191" i="48"/>
  <c r="I191" i="48"/>
  <c r="E172" i="48"/>
  <c r="I172" i="48"/>
  <c r="E182" i="48"/>
  <c r="I182" i="48"/>
  <c r="C152" i="48"/>
  <c r="G152" i="48"/>
  <c r="C165" i="48"/>
  <c r="G165" i="48"/>
  <c r="C147" i="48"/>
  <c r="G147" i="48"/>
  <c r="C129" i="48"/>
  <c r="G129" i="48"/>
  <c r="C140" i="48"/>
  <c r="G140" i="48"/>
  <c r="C123" i="48"/>
  <c r="G123" i="48"/>
  <c r="C126" i="48"/>
  <c r="G126" i="48"/>
  <c r="C97" i="48"/>
  <c r="G97" i="48"/>
  <c r="C116" i="48"/>
  <c r="G116" i="48"/>
  <c r="C84" i="48"/>
  <c r="G84" i="48"/>
  <c r="C94" i="48"/>
  <c r="G94" i="48"/>
  <c r="C67" i="48"/>
  <c r="G67" i="48"/>
  <c r="C77" i="48"/>
  <c r="G77" i="48"/>
  <c r="C46" i="48"/>
  <c r="G46" i="48"/>
  <c r="C64" i="48"/>
  <c r="G64" i="48"/>
  <c r="C35" i="48"/>
  <c r="G35" i="48"/>
  <c r="C39" i="48"/>
  <c r="G39" i="48"/>
  <c r="C18" i="48"/>
  <c r="G18" i="48"/>
  <c r="C32" i="48"/>
  <c r="G32" i="48"/>
  <c r="C7" i="48"/>
  <c r="G7" i="48"/>
  <c r="C11" i="48"/>
  <c r="G11" i="48"/>
  <c r="F5" i="48"/>
  <c r="C8" i="48"/>
  <c r="G8" i="48"/>
  <c r="K11" i="48"/>
  <c r="J11" i="48"/>
  <c r="E9" i="48"/>
  <c r="I9" i="48"/>
  <c r="E19" i="48"/>
  <c r="I19" i="48"/>
  <c r="C19" i="48"/>
  <c r="G19" i="48"/>
  <c r="C20" i="48"/>
  <c r="G20" i="48"/>
  <c r="E20" i="48"/>
  <c r="I20" i="48"/>
  <c r="E21" i="48"/>
  <c r="I21" i="48"/>
  <c r="C21" i="48"/>
  <c r="G21" i="48"/>
  <c r="C22" i="48"/>
  <c r="G22" i="48"/>
  <c r="E22" i="48"/>
  <c r="I22" i="48"/>
  <c r="C23" i="48"/>
  <c r="G23" i="48"/>
  <c r="E23" i="48"/>
  <c r="I23" i="48"/>
  <c r="C24" i="48"/>
  <c r="G24" i="48"/>
  <c r="E24" i="48"/>
  <c r="I24" i="48"/>
  <c r="E25" i="48"/>
  <c r="I25" i="48"/>
  <c r="C25" i="48"/>
  <c r="G25" i="48"/>
  <c r="C26" i="48"/>
  <c r="G26" i="48"/>
  <c r="E26" i="48"/>
  <c r="I26" i="48"/>
  <c r="E27" i="48"/>
  <c r="I27" i="48"/>
  <c r="C27" i="48"/>
  <c r="G27" i="48"/>
  <c r="C28" i="48"/>
  <c r="G28" i="48"/>
  <c r="E28" i="48"/>
  <c r="I28" i="48"/>
  <c r="C29" i="48"/>
  <c r="G29" i="48"/>
  <c r="J32" i="48"/>
  <c r="K32" i="48"/>
  <c r="E30" i="48"/>
  <c r="I30" i="48"/>
  <c r="J39" i="48"/>
  <c r="E36" i="48"/>
  <c r="C36" i="48"/>
  <c r="G36" i="48"/>
  <c r="K39" i="48"/>
  <c r="E37" i="48"/>
  <c r="I37" i="48"/>
  <c r="C47" i="48"/>
  <c r="G47" i="48"/>
  <c r="E47" i="48"/>
  <c r="I47" i="48"/>
  <c r="C48" i="48"/>
  <c r="G48" i="48"/>
  <c r="E48" i="48"/>
  <c r="I48" i="48"/>
  <c r="C49" i="48"/>
  <c r="G49" i="48"/>
  <c r="E49" i="48"/>
  <c r="I49" i="48"/>
  <c r="C50" i="48"/>
  <c r="G50" i="48"/>
  <c r="E50" i="48"/>
  <c r="I50" i="48"/>
  <c r="C51" i="48"/>
  <c r="G51" i="48"/>
  <c r="E51" i="48"/>
  <c r="I51" i="48"/>
  <c r="E52" i="48"/>
  <c r="I52" i="48"/>
  <c r="C52" i="48"/>
  <c r="G52" i="48"/>
  <c r="C53" i="48"/>
  <c r="G53" i="48"/>
  <c r="E53" i="48"/>
  <c r="I53" i="48"/>
  <c r="C54" i="48"/>
  <c r="G54" i="48"/>
  <c r="E54" i="48"/>
  <c r="I54" i="48"/>
  <c r="C55" i="48"/>
  <c r="G55" i="48"/>
  <c r="E55" i="48"/>
  <c r="I55" i="48"/>
  <c r="E56" i="48"/>
  <c r="I56" i="48"/>
  <c r="C56" i="48"/>
  <c r="G56" i="48"/>
  <c r="C57" i="48"/>
  <c r="G57" i="48"/>
  <c r="E57" i="48"/>
  <c r="I57" i="48"/>
  <c r="C58" i="48"/>
  <c r="G58" i="48"/>
  <c r="E58" i="48"/>
  <c r="I58" i="48"/>
  <c r="C59" i="48"/>
  <c r="G59" i="48"/>
  <c r="E59" i="48"/>
  <c r="I59" i="48"/>
  <c r="C60" i="48"/>
  <c r="G60" i="48"/>
  <c r="E60" i="48"/>
  <c r="I60" i="48"/>
  <c r="C61" i="48"/>
  <c r="G61" i="48"/>
  <c r="E61" i="48"/>
  <c r="K64" i="48"/>
  <c r="J64" i="48"/>
  <c r="I62" i="48"/>
  <c r="C68" i="48"/>
  <c r="G68" i="48"/>
  <c r="E68" i="48"/>
  <c r="I68" i="48"/>
  <c r="C69" i="48"/>
  <c r="G69" i="48"/>
  <c r="E69" i="48"/>
  <c r="I69" i="48"/>
  <c r="C70" i="48"/>
  <c r="G70" i="48"/>
  <c r="E70" i="48"/>
  <c r="I70" i="48"/>
  <c r="C71" i="48"/>
  <c r="G71" i="48"/>
  <c r="E71" i="48"/>
  <c r="I71" i="48"/>
  <c r="C72" i="48"/>
  <c r="G72" i="48"/>
  <c r="E72" i="48"/>
  <c r="I72" i="48"/>
  <c r="C73" i="48"/>
  <c r="G73" i="48"/>
  <c r="E73" i="48"/>
  <c r="I73" i="48"/>
  <c r="C74" i="48"/>
  <c r="G74" i="48"/>
  <c r="J77" i="48"/>
  <c r="K77" i="48"/>
  <c r="E75" i="48"/>
  <c r="I75" i="48"/>
  <c r="E85" i="48"/>
  <c r="I85" i="48"/>
  <c r="C85" i="48"/>
  <c r="G85" i="48"/>
  <c r="C86" i="48"/>
  <c r="G86" i="48"/>
  <c r="E86" i="48"/>
  <c r="I86" i="48"/>
  <c r="C87" i="48"/>
  <c r="G87" i="48"/>
  <c r="E87" i="48"/>
  <c r="I87" i="48"/>
  <c r="C88" i="48"/>
  <c r="G88" i="48"/>
  <c r="E88" i="48"/>
  <c r="I88" i="48"/>
  <c r="C89" i="48"/>
  <c r="G89" i="48"/>
  <c r="E89" i="48"/>
  <c r="I89" i="48"/>
  <c r="C90" i="48"/>
  <c r="G90" i="48"/>
  <c r="E90" i="48"/>
  <c r="I90" i="48"/>
  <c r="C91" i="48"/>
  <c r="G91" i="48"/>
  <c r="K94" i="48"/>
  <c r="J94" i="48"/>
  <c r="E92" i="48"/>
  <c r="I92" i="48"/>
  <c r="C98" i="48"/>
  <c r="G98" i="48"/>
  <c r="E98" i="48"/>
  <c r="I98" i="48"/>
  <c r="C99" i="48"/>
  <c r="G99" i="48"/>
  <c r="E99" i="48"/>
  <c r="I99" i="48"/>
  <c r="C100" i="48"/>
  <c r="G100" i="48"/>
  <c r="E100" i="48"/>
  <c r="I100" i="48"/>
  <c r="C101" i="48"/>
  <c r="G101" i="48"/>
  <c r="E101" i="48"/>
  <c r="I101" i="48"/>
  <c r="C102" i="48"/>
  <c r="G102" i="48"/>
  <c r="E102" i="48"/>
  <c r="I102" i="48"/>
  <c r="E103" i="48"/>
  <c r="I103" i="48"/>
  <c r="C103" i="48"/>
  <c r="G103" i="48"/>
  <c r="E104" i="48"/>
  <c r="I104" i="48"/>
  <c r="C104" i="48"/>
  <c r="G104" i="48"/>
  <c r="C105" i="48"/>
  <c r="G105" i="48"/>
  <c r="E105" i="48"/>
  <c r="I105" i="48"/>
  <c r="C106" i="48"/>
  <c r="G106" i="48"/>
  <c r="E106" i="48"/>
  <c r="I106" i="48"/>
  <c r="E107" i="48"/>
  <c r="I107" i="48"/>
  <c r="C107" i="48"/>
  <c r="G107" i="48"/>
  <c r="E108" i="48"/>
  <c r="I108" i="48"/>
  <c r="C108" i="48"/>
  <c r="G108" i="48"/>
  <c r="C109" i="48"/>
  <c r="G109" i="48"/>
  <c r="E109" i="48"/>
  <c r="I109" i="48"/>
  <c r="E110" i="48"/>
  <c r="I110" i="48"/>
  <c r="C110" i="48"/>
  <c r="G110" i="48"/>
  <c r="C111" i="48"/>
  <c r="G111" i="48"/>
  <c r="E111" i="48"/>
  <c r="I111" i="48"/>
  <c r="C112" i="48"/>
  <c r="G112" i="48"/>
  <c r="E112" i="48"/>
  <c r="K116" i="48"/>
  <c r="E113" i="48"/>
  <c r="I113" i="48"/>
  <c r="C113" i="48"/>
  <c r="G113" i="48"/>
  <c r="I114" i="48"/>
  <c r="J116" i="48"/>
  <c r="K126" i="48"/>
  <c r="E124" i="48"/>
  <c r="I124" i="48"/>
  <c r="C130" i="48"/>
  <c r="G130" i="48"/>
  <c r="E130" i="48"/>
  <c r="I130" i="48"/>
  <c r="C131" i="48"/>
  <c r="G131" i="48"/>
  <c r="E131" i="48"/>
  <c r="I131" i="48"/>
  <c r="C132" i="48"/>
  <c r="G132" i="48"/>
  <c r="E132" i="48"/>
  <c r="I132" i="48"/>
  <c r="C133" i="48"/>
  <c r="G133" i="48"/>
  <c r="E133" i="48"/>
  <c r="I133" i="48"/>
  <c r="C134" i="48"/>
  <c r="G134" i="48"/>
  <c r="E134" i="48"/>
  <c r="I134" i="48"/>
  <c r="E135" i="48"/>
  <c r="I135" i="48"/>
  <c r="C135" i="48"/>
  <c r="G135" i="48"/>
  <c r="C136" i="48"/>
  <c r="G136" i="48"/>
  <c r="I136" i="48"/>
  <c r="J140" i="48"/>
  <c r="E137" i="48"/>
  <c r="C137" i="48"/>
  <c r="G137" i="48"/>
  <c r="K140" i="48"/>
  <c r="E138" i="48"/>
  <c r="I138" i="48"/>
  <c r="E153" i="48"/>
  <c r="I153" i="48"/>
  <c r="C153" i="48"/>
  <c r="G153" i="48"/>
  <c r="C154" i="48"/>
  <c r="G154" i="48"/>
  <c r="E154" i="48"/>
  <c r="I154" i="48"/>
  <c r="C155" i="48"/>
  <c r="G155" i="48"/>
  <c r="E155" i="48"/>
  <c r="I155" i="48"/>
  <c r="C156" i="48"/>
  <c r="G156" i="48"/>
  <c r="E156" i="48"/>
  <c r="I156" i="48"/>
  <c r="C157" i="48"/>
  <c r="G157" i="48"/>
  <c r="E157" i="48"/>
  <c r="I157" i="48"/>
  <c r="C158" i="48"/>
  <c r="G158" i="48"/>
  <c r="E158" i="48"/>
  <c r="I158" i="48"/>
  <c r="E159" i="48"/>
  <c r="I159" i="48"/>
  <c r="C159" i="48"/>
  <c r="G159" i="48"/>
  <c r="C160" i="48"/>
  <c r="G160" i="48"/>
  <c r="E160" i="48"/>
  <c r="I160" i="48"/>
  <c r="C161" i="48"/>
  <c r="G161" i="48"/>
  <c r="I161" i="48"/>
  <c r="C162" i="48"/>
  <c r="G162" i="48"/>
  <c r="J165" i="48"/>
  <c r="E162" i="48"/>
  <c r="K165" i="48"/>
  <c r="E163" i="48"/>
  <c r="I163" i="48"/>
  <c r="F170" i="48"/>
  <c r="C173" i="48"/>
  <c r="G173" i="48"/>
  <c r="E173" i="48"/>
  <c r="I173" i="48"/>
  <c r="C174" i="48"/>
  <c r="G174" i="48"/>
  <c r="E174" i="48"/>
  <c r="I174" i="48"/>
  <c r="C175" i="48"/>
  <c r="G175" i="48"/>
  <c r="E175" i="48"/>
  <c r="I175" i="48"/>
  <c r="C176" i="48"/>
  <c r="G176" i="48"/>
  <c r="E176" i="48"/>
  <c r="I176" i="48"/>
  <c r="C177" i="48"/>
  <c r="G177" i="48"/>
  <c r="E177" i="48"/>
  <c r="C178" i="48"/>
  <c r="G178" i="48"/>
  <c r="K182" i="48"/>
  <c r="E178" i="48"/>
  <c r="I178" i="48"/>
  <c r="I179" i="48"/>
  <c r="C179" i="48"/>
  <c r="G179" i="48"/>
  <c r="J182" i="48"/>
  <c r="E180" i="48"/>
  <c r="I180" i="48"/>
  <c r="C186" i="48"/>
  <c r="G186" i="48"/>
  <c r="E186" i="48"/>
  <c r="I186" i="48"/>
  <c r="C187" i="48"/>
  <c r="G187" i="48"/>
  <c r="I187" i="48"/>
  <c r="C188" i="48"/>
  <c r="G188" i="48"/>
  <c r="J191" i="48"/>
  <c r="E188" i="48"/>
  <c r="K191" i="48"/>
  <c r="E189" i="48"/>
  <c r="I189" i="48"/>
  <c r="F196" i="48"/>
  <c r="C199" i="48"/>
  <c r="G199" i="48"/>
  <c r="E199" i="48"/>
  <c r="I199" i="48"/>
  <c r="C200" i="48"/>
  <c r="G200" i="48"/>
  <c r="E200" i="48"/>
  <c r="I200" i="48"/>
  <c r="C201" i="48"/>
  <c r="G201" i="48"/>
  <c r="E201" i="48"/>
  <c r="I201" i="48"/>
  <c r="C202" i="48"/>
  <c r="G202" i="48"/>
  <c r="E202" i="48"/>
  <c r="I202" i="48"/>
  <c r="C203" i="48"/>
  <c r="G203" i="48"/>
  <c r="E203" i="48"/>
  <c r="I203" i="48"/>
  <c r="C204" i="48"/>
  <c r="G204" i="48"/>
  <c r="E204" i="48"/>
  <c r="K207" i="48"/>
  <c r="J207" i="48"/>
  <c r="I205" i="48"/>
  <c r="C211" i="48"/>
  <c r="G211" i="48"/>
  <c r="E211" i="48"/>
  <c r="I211" i="48"/>
  <c r="C212" i="48"/>
  <c r="G212" i="48"/>
  <c r="E212" i="48"/>
  <c r="I212" i="48"/>
  <c r="C213" i="48"/>
  <c r="G213" i="48"/>
  <c r="E213" i="48"/>
  <c r="I213" i="48"/>
  <c r="C214" i="48"/>
  <c r="G214" i="48"/>
  <c r="E214" i="48"/>
  <c r="I214" i="48"/>
  <c r="C215" i="48"/>
  <c r="G215" i="48"/>
  <c r="E215" i="48"/>
  <c r="I215" i="48"/>
  <c r="C216" i="48"/>
  <c r="G216" i="48"/>
  <c r="E216" i="48"/>
  <c r="I216" i="48"/>
  <c r="C217" i="48"/>
  <c r="G217" i="48"/>
  <c r="E217" i="48"/>
  <c r="I217" i="48"/>
  <c r="C218" i="48"/>
  <c r="G218" i="48"/>
  <c r="E218" i="48"/>
  <c r="I218" i="48"/>
  <c r="E219" i="48"/>
  <c r="I219" i="48"/>
  <c r="C219" i="48"/>
  <c r="G219" i="48"/>
  <c r="C220" i="48"/>
  <c r="G220" i="48"/>
  <c r="E220" i="48"/>
  <c r="I220" i="48"/>
  <c r="C221" i="48"/>
  <c r="G221" i="48"/>
  <c r="E221" i="48"/>
  <c r="I221" i="48"/>
  <c r="E222" i="48"/>
  <c r="I222" i="48"/>
  <c r="C222" i="48"/>
  <c r="G222" i="48"/>
  <c r="C223" i="48"/>
  <c r="G223" i="48"/>
  <c r="E223" i="48"/>
  <c r="I223" i="48"/>
  <c r="C224" i="48"/>
  <c r="G224" i="48"/>
  <c r="E224" i="48"/>
  <c r="I224" i="48"/>
  <c r="C225" i="48"/>
  <c r="G225" i="48"/>
  <c r="E225" i="48"/>
  <c r="K228" i="48"/>
  <c r="J228" i="48"/>
  <c r="I226" i="48"/>
  <c r="C232" i="48"/>
  <c r="G232" i="48"/>
  <c r="E232" i="48"/>
  <c r="I232" i="48"/>
  <c r="C233" i="48"/>
  <c r="G233" i="48"/>
  <c r="E233" i="48"/>
  <c r="I233" i="48"/>
  <c r="E234" i="48"/>
  <c r="I234" i="48"/>
  <c r="C234" i="48"/>
  <c r="G234" i="48"/>
  <c r="C235" i="48"/>
  <c r="G235" i="48"/>
  <c r="E235" i="48"/>
  <c r="I235" i="48"/>
  <c r="E236" i="48"/>
  <c r="I236" i="48"/>
  <c r="C236" i="48"/>
  <c r="G236" i="48"/>
  <c r="C237" i="48"/>
  <c r="G237" i="48"/>
  <c r="E237" i="48"/>
  <c r="I237" i="48"/>
  <c r="C238" i="48"/>
  <c r="G238" i="48"/>
  <c r="E238" i="48"/>
  <c r="I238" i="48"/>
  <c r="C239" i="48"/>
  <c r="G239" i="48"/>
  <c r="E239" i="48"/>
  <c r="I239" i="48"/>
  <c r="C240" i="48"/>
  <c r="G240" i="48"/>
  <c r="I240" i="48"/>
  <c r="J244" i="48"/>
  <c r="E241" i="48"/>
  <c r="C241" i="48"/>
  <c r="G241" i="48"/>
  <c r="K244" i="48"/>
  <c r="E242" i="48"/>
  <c r="I242" i="48"/>
  <c r="E41" i="47"/>
  <c r="D41" i="47"/>
  <c r="C41" i="47"/>
  <c r="B41" i="47"/>
  <c r="H39" i="47"/>
  <c r="J39" i="47" s="1"/>
  <c r="G39" i="47"/>
  <c r="I39" i="47" s="1"/>
  <c r="H32" i="47"/>
  <c r="J32" i="47" s="1"/>
  <c r="G32" i="47"/>
  <c r="I32" i="47" s="1"/>
  <c r="E29" i="47"/>
  <c r="D29" i="47"/>
  <c r="C29" i="47"/>
  <c r="B29" i="47"/>
  <c r="H27" i="47"/>
  <c r="J27" i="47" s="1"/>
  <c r="G27" i="47"/>
  <c r="I27" i="47" s="1"/>
  <c r="C13" i="51"/>
  <c r="E13" i="51" s="1"/>
  <c r="D13" i="51"/>
  <c r="F13" i="51" s="1"/>
  <c r="F24" i="51"/>
  <c r="D24" i="51"/>
  <c r="I15" i="51"/>
  <c r="I24" i="51" s="1"/>
  <c r="H15" i="51"/>
  <c r="H24" i="51" s="1"/>
  <c r="E24" i="51"/>
  <c r="C24" i="51"/>
  <c r="B33" i="46"/>
  <c r="E33" i="46"/>
  <c r="D33" i="46"/>
  <c r="C33" i="46"/>
  <c r="K248" i="48"/>
  <c r="J248" i="48"/>
  <c r="C11" i="44"/>
  <c r="C44" i="44"/>
  <c r="D11" i="44"/>
  <c r="D44" i="44"/>
  <c r="D45" i="44" s="1"/>
  <c r="E11" i="44"/>
  <c r="E44" i="44"/>
  <c r="B11" i="44"/>
  <c r="B44" i="44"/>
  <c r="E11" i="45"/>
  <c r="D11" i="45"/>
  <c r="C11" i="45"/>
  <c r="B11" i="45"/>
  <c r="E589" i="49"/>
  <c r="D589" i="49"/>
  <c r="C589" i="49"/>
  <c r="B589" i="49"/>
  <c r="B5" i="49"/>
  <c r="D5" i="49" s="1"/>
  <c r="B5" i="47"/>
  <c r="C5" i="47" s="1"/>
  <c r="E5" i="47" s="1"/>
  <c r="E75" i="26"/>
  <c r="C75" i="26"/>
  <c r="H6" i="26"/>
  <c r="H75" i="26" s="1"/>
  <c r="G6" i="26"/>
  <c r="G75" i="26" s="1"/>
  <c r="D75" i="26"/>
  <c r="B75" i="26"/>
  <c r="B5" i="26"/>
  <c r="C5" i="26" s="1"/>
  <c r="E5" i="26" s="1"/>
  <c r="H26" i="46"/>
  <c r="J26" i="46" s="1"/>
  <c r="G26" i="46"/>
  <c r="I26" i="46" s="1"/>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5" i="33" s="1"/>
  <c r="G6" i="33"/>
  <c r="G75" i="33" s="1"/>
  <c r="E75" i="33"/>
  <c r="D75" i="33"/>
  <c r="C75" i="33"/>
  <c r="B75" i="33"/>
  <c r="D5" i="33"/>
  <c r="G589" i="49" l="1"/>
  <c r="I589" i="49" s="1"/>
  <c r="H589" i="49"/>
  <c r="J589" i="49" s="1"/>
  <c r="C5" i="49"/>
  <c r="E5" i="49" s="1"/>
  <c r="C5" i="44"/>
  <c r="E5" i="44" s="1"/>
  <c r="H11" i="44"/>
  <c r="H44" i="44"/>
  <c r="G44" i="44"/>
  <c r="I44" i="44" s="1"/>
  <c r="B45" i="44"/>
  <c r="C45" i="44"/>
  <c r="E45" i="44"/>
  <c r="H29" i="47"/>
  <c r="J29" i="47" s="1"/>
  <c r="G29" i="47"/>
  <c r="I29" i="47" s="1"/>
  <c r="H41" i="47"/>
  <c r="J41" i="47" s="1"/>
  <c r="G41" i="47"/>
  <c r="I41" i="47" s="1"/>
  <c r="D5" i="47"/>
  <c r="H33" i="46"/>
  <c r="J33" i="46" s="1"/>
  <c r="G33" i="46"/>
  <c r="I33" i="46" s="1"/>
  <c r="D5" i="46"/>
  <c r="I75" i="26"/>
  <c r="I6" i="26"/>
  <c r="J6" i="26"/>
  <c r="J75" i="26"/>
  <c r="D5" i="26"/>
  <c r="E46" i="45"/>
  <c r="E47" i="45"/>
  <c r="E48" i="45"/>
  <c r="E49" i="45"/>
  <c r="E50" i="45"/>
  <c r="E51" i="45"/>
  <c r="E52" i="45"/>
  <c r="E53" i="45"/>
  <c r="E54" i="45"/>
  <c r="E55" i="45"/>
  <c r="E56" i="45"/>
  <c r="E57" i="45"/>
  <c r="E58" i="45"/>
  <c r="E59" i="45"/>
  <c r="E60" i="45"/>
  <c r="E61" i="45"/>
  <c r="E62" i="45"/>
  <c r="E63" i="45"/>
  <c r="E64" i="45"/>
  <c r="E65" i="45"/>
  <c r="C39" i="45"/>
  <c r="C40" i="45"/>
  <c r="C41" i="45"/>
  <c r="C42" i="45"/>
  <c r="E39" i="45"/>
  <c r="E40" i="45"/>
  <c r="E41" i="45"/>
  <c r="E42" i="45"/>
  <c r="D46" i="45"/>
  <c r="D47" i="45"/>
  <c r="D48" i="45"/>
  <c r="H48" i="45" s="1"/>
  <c r="D49" i="45"/>
  <c r="H49" i="45" s="1"/>
  <c r="D50" i="45"/>
  <c r="H50" i="45" s="1"/>
  <c r="D51" i="45"/>
  <c r="H51" i="45" s="1"/>
  <c r="D52" i="45"/>
  <c r="H52" i="45" s="1"/>
  <c r="D53" i="45"/>
  <c r="D54" i="45"/>
  <c r="H54" i="45" s="1"/>
  <c r="D55" i="45"/>
  <c r="H55" i="45" s="1"/>
  <c r="D56" i="45"/>
  <c r="H56" i="45" s="1"/>
  <c r="D57" i="45"/>
  <c r="H57" i="45" s="1"/>
  <c r="D58" i="45"/>
  <c r="D59" i="45"/>
  <c r="H59" i="45" s="1"/>
  <c r="D60" i="45"/>
  <c r="H60" i="45" s="1"/>
  <c r="D61" i="45"/>
  <c r="H61" i="45" s="1"/>
  <c r="D62" i="45"/>
  <c r="H62" i="45" s="1"/>
  <c r="D63" i="45"/>
  <c r="D64" i="45"/>
  <c r="H64" i="45" s="1"/>
  <c r="D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40" i="45"/>
  <c r="G40" i="45" s="1"/>
  <c r="B41" i="45"/>
  <c r="G41" i="45" s="1"/>
  <c r="B42" i="45"/>
  <c r="G42" i="45" s="1"/>
  <c r="B39" i="45"/>
  <c r="D40" i="45"/>
  <c r="H40" i="45" s="1"/>
  <c r="D41" i="45"/>
  <c r="H41" i="45" s="1"/>
  <c r="D42" i="45"/>
  <c r="H42" i="45" s="1"/>
  <c r="D39" i="45"/>
  <c r="G34" i="45"/>
  <c r="I34" i="45" s="1"/>
  <c r="H34" i="45"/>
  <c r="J34" i="45" s="1"/>
  <c r="H11" i="45"/>
  <c r="J11" i="45" s="1"/>
  <c r="G11" i="45"/>
  <c r="I11" i="45" s="1"/>
  <c r="J15" i="51"/>
  <c r="J24" i="51"/>
  <c r="K15" i="51"/>
  <c r="K24" i="51"/>
  <c r="G11" i="44"/>
  <c r="C6" i="45"/>
  <c r="J44" i="44"/>
  <c r="B38" i="45"/>
  <c r="I11" i="44"/>
  <c r="G45" i="44" l="1"/>
  <c r="I45" i="44" s="1"/>
  <c r="H45" i="44"/>
  <c r="J45" i="44" s="1"/>
  <c r="H39" i="45"/>
  <c r="D43" i="45"/>
  <c r="G39" i="45"/>
  <c r="B43" i="45"/>
  <c r="G65" i="45"/>
  <c r="G63" i="45"/>
  <c r="G61" i="45"/>
  <c r="G59" i="45"/>
  <c r="G57" i="45"/>
  <c r="G55" i="45"/>
  <c r="G53" i="45"/>
  <c r="G51" i="45"/>
  <c r="G49" i="45"/>
  <c r="G47" i="45"/>
  <c r="H63" i="45"/>
  <c r="H53" i="45"/>
  <c r="H47" i="45"/>
  <c r="C66" i="45"/>
  <c r="G64" i="45"/>
  <c r="G62" i="45"/>
  <c r="G60" i="45"/>
  <c r="G58" i="45"/>
  <c r="G56" i="45"/>
  <c r="G54" i="45"/>
  <c r="G52" i="45"/>
  <c r="G50" i="45"/>
  <c r="G48" i="45"/>
  <c r="G46" i="45"/>
  <c r="B66" i="45"/>
  <c r="D66" i="45"/>
  <c r="H46" i="45"/>
  <c r="E43" i="45"/>
  <c r="C43" i="45"/>
  <c r="H58" i="45"/>
  <c r="E66" i="45"/>
  <c r="C38" i="45"/>
  <c r="E6" i="45"/>
  <c r="E38" i="45" s="1"/>
  <c r="H66" i="45" l="1"/>
  <c r="G43" i="45"/>
  <c r="H43" i="45"/>
  <c r="G66" i="45"/>
</calcChain>
</file>

<file path=xl/sharedStrings.xml><?xml version="1.0" encoding="utf-8"?>
<sst xmlns="http://schemas.openxmlformats.org/spreadsheetml/2006/main" count="1942" uniqueCount="700">
  <si>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</si>
  <si>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</si>
  <si>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</si>
  <si>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</si>
  <si>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</si>
  <si>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</si>
  <si>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</si>
  <si>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</si>
  <si>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</si>
  <si>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</si>
  <si>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</si>
  <si>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</si>
  <si>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</si>
  <si>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</si>
  <si>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</si>
  <si>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</si>
  <si>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</si>
  <si>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</si>
  <si>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</si>
  <si>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</si>
  <si>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</si>
  <si>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</si>
  <si>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</si>
  <si>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</si>
  <si>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</si>
  <si>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</si>
  <si>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</si>
  <si>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</si>
  <si>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</si>
  <si>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</si>
  <si>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</si>
  <si>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</si>
  <si>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</si>
  <si>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</si>
  <si>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</si>
  <si>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</si>
  <si>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</si>
  <si>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</si>
  <si>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</si>
  <si>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</si>
  <si>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</si>
  <si>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</si>
  <si>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</si>
  <si>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</si>
  <si>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</si>
  <si>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</si>
  <si>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</si>
  <si>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</si>
  <si>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</si>
  <si>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</si>
  <si>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</si>
  <si>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</si>
  <si>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</si>
  <si>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</si>
  <si>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</si>
  <si>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</si>
  <si>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</si>
  <si>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</si>
  <si>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</si>
  <si>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</si>
  <si>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</si>
  <si>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</si>
  <si>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</si>
  <si>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</si>
  <si>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</si>
  <si>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</si>
  <si>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</si>
  <si>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</si>
  <si>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</si>
  <si>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</si>
  <si>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</si>
  <si>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</si>
  <si>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</si>
  <si>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</si>
  <si>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</si>
  <si>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</si>
  <si>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</si>
  <si>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</si>
  <si>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</si>
  <si>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</si>
  <si>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</si>
  <si>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</si>
  <si>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</si>
  <si>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</si>
  <si>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</si>
  <si>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</si>
  <si>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</si>
  <si>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</si>
  <si>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</si>
  <si>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</si>
  <si>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</si>
  <si>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</si>
  <si>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</si>
  <si>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</si>
  <si>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</si>
  <si>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</si>
  <si>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</si>
  <si>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</si>
  <si>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</si>
  <si>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VIC REPORT</t>
  </si>
  <si>
    <t>JUNE 2022</t>
  </si>
  <si>
    <t>AUSTRALIAN CAPITAL TERRITORY</t>
  </si>
  <si>
    <t>NEW SOUTH WALES</t>
  </si>
  <si>
    <t>NORTHERN TERRITORY</t>
  </si>
  <si>
    <t>QUEENSLAND</t>
  </si>
  <si>
    <t>SOUTH AUSTRALIA</t>
  </si>
  <si>
    <t>TASMANIA</t>
  </si>
  <si>
    <t>VICTORIA</t>
  </si>
  <si>
    <t>WESTERN AUSTRALIA</t>
  </si>
  <si>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</si>
  <si>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</si>
  <si>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</si>
  <si>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</si>
  <si>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</si>
  <si>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</si>
  <si>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</si>
  <si>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</si>
  <si>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</si>
  <si>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</si>
  <si>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</si>
  <si>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</si>
  <si>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</si>
  <si>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</si>
  <si>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</si>
  <si>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</si>
  <si>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</si>
  <si>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</si>
  <si>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</si>
  <si>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</si>
  <si>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</si>
  <si>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</si>
  <si>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</si>
  <si>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</si>
  <si>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</si>
  <si>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</si>
  <si>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</si>
  <si>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</si>
  <si>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</si>
  <si>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</si>
  <si>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</si>
  <si>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</si>
  <si>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</si>
  <si>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</si>
  <si>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</si>
  <si>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</si>
  <si>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</si>
  <si>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</si>
  <si>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</si>
  <si>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</si>
  <si>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</si>
  <si>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</si>
  <si>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</si>
  <si>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</si>
  <si>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</si>
  <si>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</si>
  <si>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</si>
  <si>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</si>
  <si>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</si>
  <si>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</si>
  <si>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</si>
  <si>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</si>
  <si>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</si>
  <si>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</si>
  <si>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</si>
  <si>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</si>
  <si>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</si>
  <si>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</si>
  <si>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</si>
  <si>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</si>
  <si>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</si>
  <si>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</si>
  <si>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</si>
  <si>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</si>
  <si>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</si>
  <si>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</si>
  <si>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</si>
  <si>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</si>
  <si>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</si>
  <si>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</si>
  <si>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</si>
  <si>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</si>
  <si>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</si>
  <si>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</si>
  <si>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</si>
  <si>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</si>
  <si>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</si>
  <si>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</si>
  <si>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</si>
  <si>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</si>
  <si>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</si>
  <si>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</si>
  <si>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</si>
  <si>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</si>
  <si>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</si>
  <si>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</si>
  <si>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</si>
  <si>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</si>
  <si>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</si>
  <si>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</si>
  <si>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</si>
  <si>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</si>
  <si>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</si>
  <si>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</si>
  <si>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</si>
  <si>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i20</t>
  </si>
  <si>
    <t>Kia Rio</t>
  </si>
  <si>
    <t>Mazda2</t>
  </si>
  <si>
    <t>MG MG3</t>
  </si>
  <si>
    <t>Skoda Fabia</t>
  </si>
  <si>
    <t>Suzuki Baleno</t>
  </si>
  <si>
    <t>Suzuki Swift</t>
  </si>
  <si>
    <t>Toyota Prius C</t>
  </si>
  <si>
    <t>Toyota Yaris</t>
  </si>
  <si>
    <t>Volkswagen Polo</t>
  </si>
  <si>
    <t>Audi A1</t>
  </si>
  <si>
    <t>Citroen C3</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</si>
  <si>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</si>
  <si>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</si>
  <si>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</si>
  <si>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</si>
  <si>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</si>
  <si>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</si>
  <si>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</si>
  <si>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</si>
  <si>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</si>
  <si>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</si>
  <si>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</si>
  <si>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</si>
  <si>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</si>
  <si>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</si>
  <si>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</si>
  <si>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</si>
  <si>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</si>
  <si>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</si>
  <si>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</si>
  <si>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</si>
  <si>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</si>
  <si>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</si>
  <si>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</si>
  <si>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</si>
  <si>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</si>
  <si>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</si>
  <si>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</si>
  <si>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</si>
  <si>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</si>
  <si>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</si>
  <si>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</si>
  <si>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</si>
  <si>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</si>
  <si>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</si>
  <si>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</si>
  <si>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</si>
  <si>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</si>
  <si>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</si>
  <si>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</si>
  <si>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</si>
  <si>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</si>
  <si>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</si>
  <si>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</si>
  <si>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</si>
  <si>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</si>
  <si>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</si>
  <si>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</si>
  <si>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</si>
  <si>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</si>
  <si>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</si>
  <si>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</si>
  <si>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</si>
  <si>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t>
  </si>
  <si>
    <t>Volvo V60 Cross Country</t>
  </si>
  <si>
    <t>Kia Stinger</t>
  </si>
  <si>
    <t>Skoda Superb</t>
  </si>
  <si>
    <t>Audi A6</t>
  </si>
  <si>
    <t>Audi A7</t>
  </si>
  <si>
    <t>BMW 5 Series</t>
  </si>
  <si>
    <t>Genesis G80</t>
  </si>
  <si>
    <t>Jaguar XF</t>
  </si>
  <si>
    <t>Maserati Ghibli</t>
  </si>
  <si>
    <t>Mercedes-Benz CLS-Class</t>
  </si>
  <si>
    <t>Mercedes-Benz E-Class</t>
  </si>
  <si>
    <t>Porsche Taycan</t>
  </si>
  <si>
    <t>Toyota Mirai</t>
  </si>
  <si>
    <t>Chrysler 300</t>
  </si>
  <si>
    <t>Audi A8</t>
  </si>
  <si>
    <t>Bentley Sedan</t>
  </si>
  <si>
    <t>BMW 6 Series GT</t>
  </si>
  <si>
    <t>BMW 7 Series</t>
  </si>
  <si>
    <t>BMW 8 Series Gran Coupe</t>
  </si>
  <si>
    <t>Lexus LS</t>
  </si>
  <si>
    <t>Maserati Quattroporte</t>
  </si>
  <si>
    <t>Mercedes-AMG GT 4D</t>
  </si>
  <si>
    <t>Mercedes-Benz EQS</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</si>
  <si>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</si>
  <si>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</si>
  <si>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</si>
  <si>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</si>
  <si>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</si>
  <si>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</si>
  <si>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</si>
  <si>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</si>
  <si>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</si>
  <si>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</si>
  <si>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</si>
  <si>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</si>
  <si>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</si>
  <si>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</si>
  <si>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</si>
  <si>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</si>
  <si>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</si>
  <si>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</si>
  <si>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</si>
  <si>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</si>
  <si>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</si>
  <si>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</si>
  <si>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</si>
  <si>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</si>
  <si>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</si>
  <si>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</si>
  <si>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</si>
  <si>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</si>
  <si>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</si>
  <si>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</si>
  <si>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</si>
  <si>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Chevrolet Corvette Stingray</t>
  </si>
  <si>
    <t>Jaguar F-Type</t>
  </si>
  <si>
    <t>Lexus LC</t>
  </si>
  <si>
    <t>Lexus RC</t>
  </si>
  <si>
    <t>Lotus Elise</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</si>
  <si>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</si>
  <si>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</si>
  <si>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</si>
  <si>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</si>
  <si>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</si>
  <si>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</si>
  <si>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</si>
  <si>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</si>
  <si>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</si>
  <si>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</si>
  <si>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</si>
  <si>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</si>
  <si>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</si>
  <si>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</si>
  <si>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</si>
  <si>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</si>
  <si>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</si>
  <si>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</si>
  <si>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Citroen C3 Aircross</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</si>
  <si>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</si>
  <si>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</si>
  <si>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</si>
  <si>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</si>
  <si>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</si>
  <si>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</si>
  <si>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</si>
  <si>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</si>
  <si>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</si>
  <si>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</si>
  <si>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</si>
  <si>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</si>
  <si>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</si>
  <si>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</si>
  <si>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</si>
  <si>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</si>
  <si>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</si>
  <si>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</si>
  <si>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</si>
  <si>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</si>
  <si>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</si>
  <si>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</si>
  <si>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</si>
  <si>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</si>
  <si>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</si>
  <si>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</si>
  <si>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</si>
  <si>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</si>
  <si>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</si>
  <si>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</si>
  <si>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</si>
  <si>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</si>
  <si>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</si>
  <si>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</si>
  <si>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</si>
  <si>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</si>
  <si>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</si>
  <si>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</si>
  <si>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</si>
  <si>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</si>
  <si>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</si>
  <si>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</si>
  <si>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</si>
  <si>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</si>
  <si>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</si>
  <si>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</si>
  <si>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</si>
  <si>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</si>
  <si>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</si>
  <si>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</si>
  <si>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</si>
  <si>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</si>
  <si>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</si>
  <si>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</si>
  <si>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</si>
  <si>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</si>
  <si>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</si>
  <si>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</si>
  <si>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</si>
  <si>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</si>
  <si>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</si>
  <si>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</si>
  <si>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</si>
  <si>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</si>
  <si>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</si>
  <si>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</si>
  <si>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GV60</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</si>
  <si>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</si>
  <si>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</si>
  <si>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</si>
  <si>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</si>
  <si>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</si>
  <si>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</si>
  <si>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</si>
  <si>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</si>
  <si>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</si>
  <si>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</si>
  <si>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</si>
  <si>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</si>
  <si>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</si>
  <si>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</si>
  <si>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</si>
  <si>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</si>
  <si>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</si>
  <si>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</si>
  <si>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</si>
  <si>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</si>
  <si>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</si>
  <si>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</si>
  <si>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</si>
  <si>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</si>
  <si>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</si>
  <si>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</si>
  <si>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</si>
  <si>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</si>
  <si>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</si>
  <si>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</si>
  <si>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</si>
  <si>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</si>
  <si>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</si>
  <si>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</si>
  <si>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</si>
  <si>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</si>
  <si>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</si>
  <si>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</si>
  <si>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</si>
  <si>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</si>
  <si>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</si>
  <si>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</si>
  <si>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</si>
  <si>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</si>
  <si>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</si>
  <si>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</si>
  <si>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</si>
  <si>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</si>
  <si>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</si>
  <si>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</si>
  <si>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</si>
  <si>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</si>
  <si>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</si>
  <si>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</si>
  <si>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</si>
  <si>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</si>
  <si>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</si>
  <si>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</si>
  <si>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</si>
  <si>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</si>
  <si>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</si>
  <si>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</si>
  <si>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</si>
  <si>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</si>
  <si>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</si>
  <si>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</si>
  <si>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</si>
  <si>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</si>
  <si>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Daily Minibus &lt; 20 Seats</t>
  </si>
  <si>
    <t>LDV Deliver 9 Bus</t>
  </si>
  <si>
    <t>Mercedes-Benz Sprinter Bus</t>
  </si>
  <si>
    <t>Renault Master Bus</t>
  </si>
  <si>
    <t>Toyota Hiace Bus</t>
  </si>
  <si>
    <t>Volkswagen Crafter Bus</t>
  </si>
  <si>
    <t>Iveco Daily Minibus =&gt; 20Seats</t>
  </si>
  <si>
    <t>Toyota Coaster</t>
  </si>
  <si>
    <t>Peugeot Partner</t>
  </si>
  <si>
    <t>Renault Kangoo</t>
  </si>
  <si>
    <t>Volkswagen Caddy Van</t>
  </si>
  <si>
    <t>Ford Transit Custom</t>
  </si>
  <si>
    <t>Hyundai iLOAD</t>
  </si>
  <si>
    <t>Hyundai Staria Load</t>
  </si>
  <si>
    <t>LDV G10/G10+</t>
  </si>
  <si>
    <t>LDV V80</t>
  </si>
  <si>
    <t>Mercedes-Benz 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</si>
  <si>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</si>
  <si>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</si>
  <si>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</si>
  <si>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</si>
  <si>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</si>
  <si>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</si>
  <si>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</si>
  <si>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</si>
  <si>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</si>
  <si>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</si>
  <si>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</si>
  <si>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</si>
  <si>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</si>
  <si>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</si>
  <si>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</si>
  <si>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</si>
  <si>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</si>
  <si>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</si>
  <si>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</si>
  <si>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</si>
  <si>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</si>
  <si>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</si>
  <si>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</si>
  <si>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</si>
  <si>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</si>
  <si>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</si>
  <si>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</si>
  <si>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</si>
  <si>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</si>
  <si>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</si>
  <si>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</si>
  <si>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</si>
  <si>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</si>
  <si>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</si>
  <si>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</si>
  <si>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</si>
  <si>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</si>
  <si>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</si>
  <si>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</si>
  <si>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</si>
  <si>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</si>
  <si>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</si>
  <si>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</si>
  <si>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</si>
  <si>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</si>
  <si>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</si>
  <si>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</si>
  <si>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</si>
  <si>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Dennis Eagle (MD)</t>
  </si>
  <si>
    <t>Fuso Fighter (MD)</t>
  </si>
  <si>
    <t>Hino (MD)</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</si>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</sst>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101</v>
      </c>
      <c r="C15" s="109">
        <v>1486</v>
      </c>
      <c r="D15" s="110">
        <v>1681</v>
      </c>
      <c r="E15" s="109">
        <v>8145</v>
      </c>
      <c r="F15" s="110">
        <v>8984</v>
      </c>
      <c r="G15" s="111"/>
      <c r="H15" s="109">
        <f t="shared" ref="H15:H22" si="0">C15-D15</f>
        <v>-195</v>
      </c>
      <c r="I15" s="110">
        <f t="shared" ref="I15:I22" si="1">E15-F15</f>
        <v>-839</v>
      </c>
      <c r="J15" s="112">
        <f t="shared" ref="J15:J22" si="2">IF(D15=0, "-", IF(H15/D15&lt;10, H15/D15, "&gt;999%"))</f>
        <v>-0.11600237953599048</v>
      </c>
      <c r="K15" s="113">
        <f t="shared" ref="K15:K22" si="3">IF(F15=0, "-", IF(I15/F15&lt;10, I15/F15, "&gt;999%"))</f>
        <v>-9.3388245770258241E-2</v>
      </c>
      <c r="L15" s="99"/>
    </row>
    <row r="16" spans="1:12" ht="15" x14ac:dyDescent="0.2">
      <c r="A16" s="99"/>
      <c r="B16" s="108" t="s">
        <v>102</v>
      </c>
      <c r="C16" s="109">
        <v>32027</v>
      </c>
      <c r="D16" s="110">
        <v>34633</v>
      </c>
      <c r="E16" s="109">
        <v>169835</v>
      </c>
      <c r="F16" s="110">
        <v>181900</v>
      </c>
      <c r="G16" s="111"/>
      <c r="H16" s="109">
        <f t="shared" si="0"/>
        <v>-2606</v>
      </c>
      <c r="I16" s="110">
        <f t="shared" si="1"/>
        <v>-12065</v>
      </c>
      <c r="J16" s="112">
        <f t="shared" si="2"/>
        <v>-7.5246152513498685E-2</v>
      </c>
      <c r="K16" s="113">
        <f t="shared" si="3"/>
        <v>-6.6327652556349648E-2</v>
      </c>
      <c r="L16" s="99"/>
    </row>
    <row r="17" spans="1:12" ht="15" x14ac:dyDescent="0.2">
      <c r="A17" s="99"/>
      <c r="B17" s="108" t="s">
        <v>103</v>
      </c>
      <c r="C17" s="109">
        <v>1115</v>
      </c>
      <c r="D17" s="110">
        <v>959</v>
      </c>
      <c r="E17" s="109">
        <v>5197</v>
      </c>
      <c r="F17" s="110">
        <v>5197</v>
      </c>
      <c r="G17" s="111"/>
      <c r="H17" s="109">
        <f t="shared" si="0"/>
        <v>156</v>
      </c>
      <c r="I17" s="110">
        <f t="shared" si="1"/>
        <v>0</v>
      </c>
      <c r="J17" s="112">
        <f t="shared" si="2"/>
        <v>0.16266944734098018</v>
      </c>
      <c r="K17" s="113">
        <f t="shared" si="3"/>
        <v>0</v>
      </c>
      <c r="L17" s="99"/>
    </row>
    <row r="18" spans="1:12" ht="15" x14ac:dyDescent="0.2">
      <c r="A18" s="99"/>
      <c r="B18" s="108" t="s">
        <v>104</v>
      </c>
      <c r="C18" s="109">
        <v>21983</v>
      </c>
      <c r="D18" s="110">
        <v>25321</v>
      </c>
      <c r="E18" s="109">
        <v>115003</v>
      </c>
      <c r="F18" s="110">
        <v>122849</v>
      </c>
      <c r="G18" s="111"/>
      <c r="H18" s="109">
        <f t="shared" si="0"/>
        <v>-3338</v>
      </c>
      <c r="I18" s="110">
        <f t="shared" si="1"/>
        <v>-7846</v>
      </c>
      <c r="J18" s="112">
        <f t="shared" si="2"/>
        <v>-0.13182733699300975</v>
      </c>
      <c r="K18" s="113">
        <f t="shared" si="3"/>
        <v>-6.3867023744597032E-2</v>
      </c>
      <c r="L18" s="99"/>
    </row>
    <row r="19" spans="1:12" ht="15" x14ac:dyDescent="0.2">
      <c r="A19" s="99"/>
      <c r="B19" s="108" t="s">
        <v>105</v>
      </c>
      <c r="C19" s="109">
        <v>6214</v>
      </c>
      <c r="D19" s="110">
        <v>6802</v>
      </c>
      <c r="E19" s="109">
        <v>35131</v>
      </c>
      <c r="F19" s="110">
        <v>36274</v>
      </c>
      <c r="G19" s="111"/>
      <c r="H19" s="109">
        <f t="shared" si="0"/>
        <v>-588</v>
      </c>
      <c r="I19" s="110">
        <f t="shared" si="1"/>
        <v>-1143</v>
      </c>
      <c r="J19" s="112">
        <f t="shared" si="2"/>
        <v>-8.6445163187297849E-2</v>
      </c>
      <c r="K19" s="113">
        <f t="shared" si="3"/>
        <v>-3.1510172575398357E-2</v>
      </c>
      <c r="L19" s="99"/>
    </row>
    <row r="20" spans="1:12" ht="15" x14ac:dyDescent="0.2">
      <c r="A20" s="99"/>
      <c r="B20" s="108" t="s">
        <v>106</v>
      </c>
      <c r="C20" s="109">
        <v>1572</v>
      </c>
      <c r="D20" s="110">
        <v>1899</v>
      </c>
      <c r="E20" s="109">
        <v>9486</v>
      </c>
      <c r="F20" s="110">
        <v>9507</v>
      </c>
      <c r="G20" s="111"/>
      <c r="H20" s="109">
        <f t="shared" si="0"/>
        <v>-327</v>
      </c>
      <c r="I20" s="110">
        <f t="shared" si="1"/>
        <v>-21</v>
      </c>
      <c r="J20" s="112">
        <f t="shared" si="2"/>
        <v>-0.17219589257503951</v>
      </c>
      <c r="K20" s="113">
        <f t="shared" si="3"/>
        <v>-2.208898706216472E-3</v>
      </c>
      <c r="L20" s="99"/>
    </row>
    <row r="21" spans="1:12" ht="15" x14ac:dyDescent="0.2">
      <c r="A21" s="99"/>
      <c r="B21" s="108" t="s">
        <v>107</v>
      </c>
      <c r="C21" s="109">
        <v>25764</v>
      </c>
      <c r="D21" s="110">
        <v>29332</v>
      </c>
      <c r="E21" s="109">
        <v>141996</v>
      </c>
      <c r="F21" s="110">
        <v>146231</v>
      </c>
      <c r="G21" s="111"/>
      <c r="H21" s="109">
        <f t="shared" si="0"/>
        <v>-3568</v>
      </c>
      <c r="I21" s="110">
        <f t="shared" si="1"/>
        <v>-4235</v>
      </c>
      <c r="J21" s="112">
        <f t="shared" si="2"/>
        <v>-0.1216418928133097</v>
      </c>
      <c r="K21" s="113">
        <f t="shared" si="3"/>
        <v>-2.8961027415527488E-2</v>
      </c>
      <c r="L21" s="99"/>
    </row>
    <row r="22" spans="1:12" ht="15" x14ac:dyDescent="0.2">
      <c r="A22" s="99"/>
      <c r="B22" s="108" t="s">
        <v>108</v>
      </c>
      <c r="C22" s="109">
        <v>9813</v>
      </c>
      <c r="D22" s="110">
        <v>10037</v>
      </c>
      <c r="E22" s="109">
        <v>53065</v>
      </c>
      <c r="F22" s="110">
        <v>56526</v>
      </c>
      <c r="G22" s="111"/>
      <c r="H22" s="109">
        <f t="shared" si="0"/>
        <v>-224</v>
      </c>
      <c r="I22" s="110">
        <f t="shared" si="1"/>
        <v>-3461</v>
      </c>
      <c r="J22" s="112">
        <f t="shared" si="2"/>
        <v>-2.2317425525555445E-2</v>
      </c>
      <c r="K22" s="113">
        <f t="shared" si="3"/>
        <v>-6.1228461239075826E-2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99974</v>
      </c>
      <c r="D24" s="121">
        <f>SUM(D15:D23)</f>
        <v>110664</v>
      </c>
      <c r="E24" s="120">
        <f>SUM(E15:E23)</f>
        <v>537858</v>
      </c>
      <c r="F24" s="121">
        <f>SUM(F15:F23)</f>
        <v>567468</v>
      </c>
      <c r="G24" s="122"/>
      <c r="H24" s="120">
        <f>SUM(H15:H23)</f>
        <v>-10690</v>
      </c>
      <c r="I24" s="121">
        <f>SUM(I15:I23)</f>
        <v>-29610</v>
      </c>
      <c r="J24" s="123">
        <f>IF(D24=0, 0, H24/D24)</f>
        <v>-9.6598713222005347E-2</v>
      </c>
      <c r="K24" s="124">
        <f>IF(F24=0, 0, I24/F24)</f>
        <v>-5.2179153714394466E-2</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699</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9"/>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346</v>
      </c>
      <c r="B7" s="65">
        <v>0</v>
      </c>
      <c r="C7" s="34">
        <f>IF(B19=0, "-", B7/B19)</f>
        <v>0</v>
      </c>
      <c r="D7" s="65">
        <v>0</v>
      </c>
      <c r="E7" s="9">
        <f>IF(D19=0, "-", D7/D19)</f>
        <v>0</v>
      </c>
      <c r="F7" s="81">
        <v>0</v>
      </c>
      <c r="G7" s="34">
        <f>IF(F19=0, "-", F7/F19)</f>
        <v>0</v>
      </c>
      <c r="H7" s="65">
        <v>1</v>
      </c>
      <c r="I7" s="9">
        <f>IF(H19=0, "-", H7/H19)</f>
        <v>1.2795905310300704E-4</v>
      </c>
      <c r="J7" s="8" t="str">
        <f t="shared" ref="J7:J17" si="0">IF(D7=0, "-", IF((B7-D7)/D7&lt;10, (B7-D7)/D7, "&gt;999%"))</f>
        <v>-</v>
      </c>
      <c r="K7" s="9">
        <f t="shared" ref="K7:K17" si="1">IF(H7=0, "-", IF((F7-H7)/H7&lt;10, (F7-H7)/H7, "&gt;999%"))</f>
        <v>-1</v>
      </c>
    </row>
    <row r="8" spans="1:11" x14ac:dyDescent="0.2">
      <c r="A8" s="7" t="s">
        <v>347</v>
      </c>
      <c r="B8" s="65">
        <v>127</v>
      </c>
      <c r="C8" s="34">
        <f>IF(B19=0, "-", B8/B19)</f>
        <v>9.6212121212121207E-2</v>
      </c>
      <c r="D8" s="65">
        <v>150</v>
      </c>
      <c r="E8" s="9">
        <f>IF(D19=0, "-", D8/D19)</f>
        <v>0.10838150289017341</v>
      </c>
      <c r="F8" s="81">
        <v>448</v>
      </c>
      <c r="G8" s="34">
        <f>IF(F19=0, "-", F8/F19)</f>
        <v>6.1989760619897603E-2</v>
      </c>
      <c r="H8" s="65">
        <v>852</v>
      </c>
      <c r="I8" s="9">
        <f>IF(H19=0, "-", H8/H19)</f>
        <v>0.109021113243762</v>
      </c>
      <c r="J8" s="8">
        <f t="shared" si="0"/>
        <v>-0.15333333333333332</v>
      </c>
      <c r="K8" s="9">
        <f t="shared" si="1"/>
        <v>-0.47417840375586856</v>
      </c>
    </row>
    <row r="9" spans="1:11" x14ac:dyDescent="0.2">
      <c r="A9" s="7" t="s">
        <v>348</v>
      </c>
      <c r="B9" s="65">
        <v>107</v>
      </c>
      <c r="C9" s="34">
        <f>IF(B19=0, "-", B9/B19)</f>
        <v>8.1060606060606055E-2</v>
      </c>
      <c r="D9" s="65">
        <v>177</v>
      </c>
      <c r="E9" s="9">
        <f>IF(D19=0, "-", D9/D19)</f>
        <v>0.12789017341040462</v>
      </c>
      <c r="F9" s="81">
        <v>1026</v>
      </c>
      <c r="G9" s="34">
        <f>IF(F19=0, "-", F9/F19)</f>
        <v>0.14196762141967623</v>
      </c>
      <c r="H9" s="65">
        <v>766</v>
      </c>
      <c r="I9" s="9">
        <f>IF(H19=0, "-", H9/H19)</f>
        <v>9.8016634676903386E-2</v>
      </c>
      <c r="J9" s="8">
        <f t="shared" si="0"/>
        <v>-0.39548022598870058</v>
      </c>
      <c r="K9" s="9">
        <f t="shared" si="1"/>
        <v>0.3394255874673629</v>
      </c>
    </row>
    <row r="10" spans="1:11" x14ac:dyDescent="0.2">
      <c r="A10" s="7" t="s">
        <v>349</v>
      </c>
      <c r="B10" s="65">
        <v>311</v>
      </c>
      <c r="C10" s="34">
        <f>IF(B19=0, "-", B10/B19)</f>
        <v>0.2356060606060606</v>
      </c>
      <c r="D10" s="65">
        <v>210</v>
      </c>
      <c r="E10" s="9">
        <f>IF(D19=0, "-", D10/D19)</f>
        <v>0.15173410404624277</v>
      </c>
      <c r="F10" s="81">
        <v>1424</v>
      </c>
      <c r="G10" s="34">
        <f>IF(F19=0, "-", F10/F19)</f>
        <v>0.19703888197038882</v>
      </c>
      <c r="H10" s="65">
        <v>998</v>
      </c>
      <c r="I10" s="9">
        <f>IF(H19=0, "-", H10/H19)</f>
        <v>0.12770313499680103</v>
      </c>
      <c r="J10" s="8">
        <f t="shared" si="0"/>
        <v>0.48095238095238096</v>
      </c>
      <c r="K10" s="9">
        <f t="shared" si="1"/>
        <v>0.42685370741482964</v>
      </c>
    </row>
    <row r="11" spans="1:11" x14ac:dyDescent="0.2">
      <c r="A11" s="7" t="s">
        <v>350</v>
      </c>
      <c r="B11" s="65">
        <v>208</v>
      </c>
      <c r="C11" s="34">
        <f>IF(B19=0, "-", B11/B19)</f>
        <v>0.15757575757575756</v>
      </c>
      <c r="D11" s="65">
        <v>258</v>
      </c>
      <c r="E11" s="9">
        <f>IF(D19=0, "-", D11/D19)</f>
        <v>0.18641618497109827</v>
      </c>
      <c r="F11" s="81">
        <v>1310</v>
      </c>
      <c r="G11" s="34">
        <f>IF(F19=0, "-", F11/F19)</f>
        <v>0.18126470181264701</v>
      </c>
      <c r="H11" s="65">
        <v>2221</v>
      </c>
      <c r="I11" s="9">
        <f>IF(H19=0, "-", H11/H19)</f>
        <v>0.28419705694177866</v>
      </c>
      <c r="J11" s="8">
        <f t="shared" si="0"/>
        <v>-0.19379844961240311</v>
      </c>
      <c r="K11" s="9">
        <f t="shared" si="1"/>
        <v>-0.41017559657811797</v>
      </c>
    </row>
    <row r="12" spans="1:11" x14ac:dyDescent="0.2">
      <c r="A12" s="7" t="s">
        <v>351</v>
      </c>
      <c r="B12" s="65">
        <v>22</v>
      </c>
      <c r="C12" s="34">
        <f>IF(B19=0, "-", B12/B19)</f>
        <v>1.6666666666666666E-2</v>
      </c>
      <c r="D12" s="65">
        <v>89</v>
      </c>
      <c r="E12" s="9">
        <f>IF(D19=0, "-", D12/D19)</f>
        <v>6.4306358381502893E-2</v>
      </c>
      <c r="F12" s="81">
        <v>274</v>
      </c>
      <c r="G12" s="34">
        <f>IF(F19=0, "-", F12/F19)</f>
        <v>3.7913380379133804E-2</v>
      </c>
      <c r="H12" s="65">
        <v>606</v>
      </c>
      <c r="I12" s="9">
        <f>IF(H19=0, "-", H12/H19)</f>
        <v>7.7543186180422261E-2</v>
      </c>
      <c r="J12" s="8">
        <f t="shared" si="0"/>
        <v>-0.7528089887640449</v>
      </c>
      <c r="K12" s="9">
        <f t="shared" si="1"/>
        <v>-0.54785478547854782</v>
      </c>
    </row>
    <row r="13" spans="1:11" x14ac:dyDescent="0.2">
      <c r="A13" s="7" t="s">
        <v>352</v>
      </c>
      <c r="B13" s="65">
        <v>44</v>
      </c>
      <c r="C13" s="34">
        <f>IF(B19=0, "-", B13/B19)</f>
        <v>3.3333333333333333E-2</v>
      </c>
      <c r="D13" s="65">
        <v>72</v>
      </c>
      <c r="E13" s="9">
        <f>IF(D19=0, "-", D13/D19)</f>
        <v>5.2023121387283239E-2</v>
      </c>
      <c r="F13" s="81">
        <v>231</v>
      </c>
      <c r="G13" s="34">
        <f>IF(F19=0, "-", F13/F19)</f>
        <v>3.1963470319634701E-2</v>
      </c>
      <c r="H13" s="65">
        <v>101</v>
      </c>
      <c r="I13" s="9">
        <f>IF(H19=0, "-", H13/H19)</f>
        <v>1.292386436340371E-2</v>
      </c>
      <c r="J13" s="8">
        <f t="shared" si="0"/>
        <v>-0.3888888888888889</v>
      </c>
      <c r="K13" s="9">
        <f t="shared" si="1"/>
        <v>1.2871287128712872</v>
      </c>
    </row>
    <row r="14" spans="1:11" x14ac:dyDescent="0.2">
      <c r="A14" s="7" t="s">
        <v>353</v>
      </c>
      <c r="B14" s="65">
        <v>25</v>
      </c>
      <c r="C14" s="34">
        <f>IF(B19=0, "-", B14/B19)</f>
        <v>1.893939393939394E-2</v>
      </c>
      <c r="D14" s="65">
        <v>48</v>
      </c>
      <c r="E14" s="9">
        <f>IF(D19=0, "-", D14/D19)</f>
        <v>3.4682080924855488E-2</v>
      </c>
      <c r="F14" s="81">
        <v>257</v>
      </c>
      <c r="G14" s="34">
        <f>IF(F19=0, "-", F14/F19)</f>
        <v>3.5561090355610905E-2</v>
      </c>
      <c r="H14" s="65">
        <v>178</v>
      </c>
      <c r="I14" s="9">
        <f>IF(H19=0, "-", H14/H19)</f>
        <v>2.2776711452335254E-2</v>
      </c>
      <c r="J14" s="8">
        <f t="shared" si="0"/>
        <v>-0.47916666666666669</v>
      </c>
      <c r="K14" s="9">
        <f t="shared" si="1"/>
        <v>0.4438202247191011</v>
      </c>
    </row>
    <row r="15" spans="1:11" x14ac:dyDescent="0.2">
      <c r="A15" s="7" t="s">
        <v>354</v>
      </c>
      <c r="B15" s="65">
        <v>88</v>
      </c>
      <c r="C15" s="34">
        <f>IF(B19=0, "-", B15/B19)</f>
        <v>6.6666666666666666E-2</v>
      </c>
      <c r="D15" s="65">
        <v>70</v>
      </c>
      <c r="E15" s="9">
        <f>IF(D19=0, "-", D15/D19)</f>
        <v>5.0578034682080927E-2</v>
      </c>
      <c r="F15" s="81">
        <v>470</v>
      </c>
      <c r="G15" s="34">
        <f>IF(F19=0, "-", F15/F19)</f>
        <v>6.503390065033901E-2</v>
      </c>
      <c r="H15" s="65">
        <v>173</v>
      </c>
      <c r="I15" s="9">
        <f>IF(H19=0, "-", H15/H19)</f>
        <v>2.2136916186820219E-2</v>
      </c>
      <c r="J15" s="8">
        <f t="shared" si="0"/>
        <v>0.25714285714285712</v>
      </c>
      <c r="K15" s="9">
        <f t="shared" si="1"/>
        <v>1.7167630057803469</v>
      </c>
    </row>
    <row r="16" spans="1:11" x14ac:dyDescent="0.2">
      <c r="A16" s="7" t="s">
        <v>355</v>
      </c>
      <c r="B16" s="65">
        <v>162</v>
      </c>
      <c r="C16" s="34">
        <f>IF(B19=0, "-", B16/B19)</f>
        <v>0.12272727272727273</v>
      </c>
      <c r="D16" s="65">
        <v>169</v>
      </c>
      <c r="E16" s="9">
        <f>IF(D19=0, "-", D16/D19)</f>
        <v>0.12210982658959538</v>
      </c>
      <c r="F16" s="81">
        <v>984</v>
      </c>
      <c r="G16" s="34">
        <f>IF(F19=0, "-", F16/F19)</f>
        <v>0.13615608136156082</v>
      </c>
      <c r="H16" s="65">
        <v>961</v>
      </c>
      <c r="I16" s="9">
        <f>IF(H19=0, "-", H16/H19)</f>
        <v>0.12296865003198976</v>
      </c>
      <c r="J16" s="8">
        <f t="shared" si="0"/>
        <v>-4.142011834319527E-2</v>
      </c>
      <c r="K16" s="9">
        <f t="shared" si="1"/>
        <v>2.3933402705515087E-2</v>
      </c>
    </row>
    <row r="17" spans="1:11" x14ac:dyDescent="0.2">
      <c r="A17" s="7" t="s">
        <v>356</v>
      </c>
      <c r="B17" s="65">
        <v>226</v>
      </c>
      <c r="C17" s="34">
        <f>IF(B19=0, "-", B17/B19)</f>
        <v>0.1712121212121212</v>
      </c>
      <c r="D17" s="65">
        <v>141</v>
      </c>
      <c r="E17" s="9">
        <f>IF(D19=0, "-", D17/D19)</f>
        <v>0.101878612716763</v>
      </c>
      <c r="F17" s="81">
        <v>803</v>
      </c>
      <c r="G17" s="34">
        <f>IF(F19=0, "-", F17/F19)</f>
        <v>0.1111111111111111</v>
      </c>
      <c r="H17" s="65">
        <v>958</v>
      </c>
      <c r="I17" s="9">
        <f>IF(H19=0, "-", H17/H19)</f>
        <v>0.12258477287268074</v>
      </c>
      <c r="J17" s="8">
        <f t="shared" si="0"/>
        <v>0.6028368794326241</v>
      </c>
      <c r="K17" s="9">
        <f t="shared" si="1"/>
        <v>-0.1617954070981211</v>
      </c>
    </row>
    <row r="18" spans="1:11" x14ac:dyDescent="0.2">
      <c r="A18" s="2"/>
      <c r="B18" s="68"/>
      <c r="C18" s="33"/>
      <c r="D18" s="68"/>
      <c r="E18" s="6"/>
      <c r="F18" s="82"/>
      <c r="G18" s="33"/>
      <c r="H18" s="68"/>
      <c r="I18" s="6"/>
      <c r="J18" s="5"/>
      <c r="K18" s="6"/>
    </row>
    <row r="19" spans="1:11" s="43" customFormat="1" x14ac:dyDescent="0.2">
      <c r="A19" s="162" t="s">
        <v>615</v>
      </c>
      <c r="B19" s="71">
        <f>SUM(B7:B18)</f>
        <v>1320</v>
      </c>
      <c r="C19" s="40">
        <f>B19/25764</f>
        <v>5.1234280391243593E-2</v>
      </c>
      <c r="D19" s="71">
        <f>SUM(D7:D18)</f>
        <v>1384</v>
      </c>
      <c r="E19" s="41">
        <f>D19/29332</f>
        <v>4.7183962907404883E-2</v>
      </c>
      <c r="F19" s="77">
        <f>SUM(F7:F18)</f>
        <v>7227</v>
      </c>
      <c r="G19" s="42">
        <f>F19/141996</f>
        <v>5.0895799881686805E-2</v>
      </c>
      <c r="H19" s="71">
        <f>SUM(H7:H18)</f>
        <v>7815</v>
      </c>
      <c r="I19" s="41">
        <f>H19/146231</f>
        <v>5.3442840437390157E-2</v>
      </c>
      <c r="J19" s="37">
        <f>IF(D19=0, "-", IF((B19-D19)/D19&lt;10, (B19-D19)/D19, "&gt;999%"))</f>
        <v>-4.6242774566473986E-2</v>
      </c>
      <c r="K19" s="38">
        <f>IF(H19=0, "-", IF((F19-H19)/H19&lt;10, (F19-H19)/H19, "&gt;999%"))</f>
        <v>-7.5239923224568142E-2</v>
      </c>
    </row>
    <row r="20" spans="1:11" x14ac:dyDescent="0.2">
      <c r="B20" s="83"/>
      <c r="D20" s="83"/>
      <c r="F20" s="83"/>
      <c r="H20" s="83"/>
    </row>
    <row r="21" spans="1:11" s="43" customFormat="1" x14ac:dyDescent="0.2">
      <c r="A21" s="162" t="s">
        <v>615</v>
      </c>
      <c r="B21" s="71">
        <v>1320</v>
      </c>
      <c r="C21" s="40">
        <f>B21/25764</f>
        <v>5.1234280391243593E-2</v>
      </c>
      <c r="D21" s="71">
        <v>1384</v>
      </c>
      <c r="E21" s="41">
        <f>D21/29332</f>
        <v>4.7183962907404883E-2</v>
      </c>
      <c r="F21" s="77">
        <v>7227</v>
      </c>
      <c r="G21" s="42">
        <f>F21/141996</f>
        <v>5.0895799881686805E-2</v>
      </c>
      <c r="H21" s="71">
        <v>7815</v>
      </c>
      <c r="I21" s="41">
        <f>H21/146231</f>
        <v>5.3442840437390157E-2</v>
      </c>
      <c r="J21" s="37">
        <f>IF(D21=0, "-", IF((B21-D21)/D21&lt;10, (B21-D21)/D21, "&gt;999%"))</f>
        <v>-4.6242774566473986E-2</v>
      </c>
      <c r="K21" s="38">
        <f>IF(H21=0, "-", IF((F21-H21)/H21&lt;10, (F21-H21)/H21, "&gt;999%"))</f>
        <v>-7.5239923224568142E-2</v>
      </c>
    </row>
    <row r="22" spans="1:11" x14ac:dyDescent="0.2">
      <c r="B22" s="83"/>
      <c r="D22" s="83"/>
      <c r="F22" s="83"/>
      <c r="H22" s="83"/>
    </row>
    <row r="23" spans="1:11" ht="15.75" x14ac:dyDescent="0.25">
      <c r="A23" s="164" t="s">
        <v>121</v>
      </c>
      <c r="B23" s="196" t="s">
        <v>1</v>
      </c>
      <c r="C23" s="200"/>
      <c r="D23" s="200"/>
      <c r="E23" s="197"/>
      <c r="F23" s="196" t="s">
        <v>14</v>
      </c>
      <c r="G23" s="200"/>
      <c r="H23" s="200"/>
      <c r="I23" s="197"/>
      <c r="J23" s="196" t="s">
        <v>15</v>
      </c>
      <c r="K23" s="197"/>
    </row>
    <row r="24" spans="1:11" x14ac:dyDescent="0.2">
      <c r="A24" s="22"/>
      <c r="B24" s="196">
        <f>VALUE(RIGHT($B$2, 4))</f>
        <v>2022</v>
      </c>
      <c r="C24" s="197"/>
      <c r="D24" s="196">
        <f>B24-1</f>
        <v>2021</v>
      </c>
      <c r="E24" s="204"/>
      <c r="F24" s="196">
        <f>B24</f>
        <v>2022</v>
      </c>
      <c r="G24" s="204"/>
      <c r="H24" s="196">
        <f>D24</f>
        <v>2021</v>
      </c>
      <c r="I24" s="204"/>
      <c r="J24" s="140" t="s">
        <v>4</v>
      </c>
      <c r="K24" s="141" t="s">
        <v>2</v>
      </c>
    </row>
    <row r="25" spans="1:11" x14ac:dyDescent="0.2">
      <c r="A25" s="163" t="s">
        <v>151</v>
      </c>
      <c r="B25" s="61" t="s">
        <v>12</v>
      </c>
      <c r="C25" s="62" t="s">
        <v>13</v>
      </c>
      <c r="D25" s="61" t="s">
        <v>12</v>
      </c>
      <c r="E25" s="63" t="s">
        <v>13</v>
      </c>
      <c r="F25" s="62" t="s">
        <v>12</v>
      </c>
      <c r="G25" s="62" t="s">
        <v>13</v>
      </c>
      <c r="H25" s="61" t="s">
        <v>12</v>
      </c>
      <c r="I25" s="63" t="s">
        <v>13</v>
      </c>
      <c r="J25" s="61"/>
      <c r="K25" s="63"/>
    </row>
    <row r="26" spans="1:11" x14ac:dyDescent="0.2">
      <c r="A26" s="7" t="s">
        <v>357</v>
      </c>
      <c r="B26" s="65">
        <v>1</v>
      </c>
      <c r="C26" s="34">
        <f>IF(B49=0, "-", B26/B49)</f>
        <v>4.6860356138706655E-4</v>
      </c>
      <c r="D26" s="65">
        <v>0</v>
      </c>
      <c r="E26" s="9">
        <f>IF(D49=0, "-", D26/D49)</f>
        <v>0</v>
      </c>
      <c r="F26" s="81">
        <v>22</v>
      </c>
      <c r="G26" s="34">
        <f>IF(F49=0, "-", F26/F49)</f>
        <v>1.4912221243136988E-3</v>
      </c>
      <c r="H26" s="65">
        <v>0</v>
      </c>
      <c r="I26" s="9">
        <f>IF(H49=0, "-", H26/H49)</f>
        <v>0</v>
      </c>
      <c r="J26" s="8" t="str">
        <f t="shared" ref="J26:J47" si="2">IF(D26=0, "-", IF((B26-D26)/D26&lt;10, (B26-D26)/D26, "&gt;999%"))</f>
        <v>-</v>
      </c>
      <c r="K26" s="9" t="str">
        <f t="shared" ref="K26:K47" si="3">IF(H26=0, "-", IF((F26-H26)/H26&lt;10, (F26-H26)/H26, "&gt;999%"))</f>
        <v>-</v>
      </c>
    </row>
    <row r="27" spans="1:11" x14ac:dyDescent="0.2">
      <c r="A27" s="7" t="s">
        <v>358</v>
      </c>
      <c r="B27" s="65">
        <v>0</v>
      </c>
      <c r="C27" s="34">
        <f>IF(B49=0, "-", B27/B49)</f>
        <v>0</v>
      </c>
      <c r="D27" s="65">
        <v>84</v>
      </c>
      <c r="E27" s="9">
        <f>IF(D49=0, "-", D27/D49)</f>
        <v>2.8581150051037767E-2</v>
      </c>
      <c r="F27" s="81">
        <v>0</v>
      </c>
      <c r="G27" s="34">
        <f>IF(F49=0, "-", F27/F49)</f>
        <v>0</v>
      </c>
      <c r="H27" s="65">
        <v>506</v>
      </c>
      <c r="I27" s="9">
        <f>IF(H49=0, "-", H27/H49)</f>
        <v>3.0834856794637416E-2</v>
      </c>
      <c r="J27" s="8">
        <f t="shared" si="2"/>
        <v>-1</v>
      </c>
      <c r="K27" s="9">
        <f t="shared" si="3"/>
        <v>-1</v>
      </c>
    </row>
    <row r="28" spans="1:11" x14ac:dyDescent="0.2">
      <c r="A28" s="7" t="s">
        <v>359</v>
      </c>
      <c r="B28" s="65">
        <v>119</v>
      </c>
      <c r="C28" s="34">
        <f>IF(B49=0, "-", B28/B49)</f>
        <v>5.5763823805060918E-2</v>
      </c>
      <c r="D28" s="65">
        <v>86</v>
      </c>
      <c r="E28" s="9">
        <f>IF(D49=0, "-", D28/D49)</f>
        <v>2.9261653623681525E-2</v>
      </c>
      <c r="F28" s="81">
        <v>714</v>
      </c>
      <c r="G28" s="34">
        <f>IF(F49=0, "-", F28/F49)</f>
        <v>4.8396936216362776E-2</v>
      </c>
      <c r="H28" s="65">
        <v>142</v>
      </c>
      <c r="I28" s="9">
        <f>IF(H49=0, "-", H28/H49)</f>
        <v>8.6532602071907379E-3</v>
      </c>
      <c r="J28" s="8">
        <f t="shared" si="2"/>
        <v>0.38372093023255816</v>
      </c>
      <c r="K28" s="9">
        <f t="shared" si="3"/>
        <v>4.028169014084507</v>
      </c>
    </row>
    <row r="29" spans="1:11" x14ac:dyDescent="0.2">
      <c r="A29" s="7" t="s">
        <v>360</v>
      </c>
      <c r="B29" s="65">
        <v>114</v>
      </c>
      <c r="C29" s="34">
        <f>IF(B49=0, "-", B29/B49)</f>
        <v>5.3420805998125584E-2</v>
      </c>
      <c r="D29" s="65">
        <v>146</v>
      </c>
      <c r="E29" s="9">
        <f>IF(D49=0, "-", D29/D49)</f>
        <v>4.9676760802994213E-2</v>
      </c>
      <c r="F29" s="81">
        <v>991</v>
      </c>
      <c r="G29" s="34">
        <f>IF(F49=0, "-", F29/F49)</f>
        <v>6.7172778417948886E-2</v>
      </c>
      <c r="H29" s="65">
        <v>979</v>
      </c>
      <c r="I29" s="9">
        <f>IF(H49=0, "-", H29/H49)</f>
        <v>5.9658744667885434E-2</v>
      </c>
      <c r="J29" s="8">
        <f t="shared" si="2"/>
        <v>-0.21917808219178081</v>
      </c>
      <c r="K29" s="9">
        <f t="shared" si="3"/>
        <v>1.2257405515832482E-2</v>
      </c>
    </row>
    <row r="30" spans="1:11" x14ac:dyDescent="0.2">
      <c r="A30" s="7" t="s">
        <v>361</v>
      </c>
      <c r="B30" s="65">
        <v>266</v>
      </c>
      <c r="C30" s="34">
        <f>IF(B49=0, "-", B30/B49)</f>
        <v>0.12464854732895971</v>
      </c>
      <c r="D30" s="65">
        <v>295</v>
      </c>
      <c r="E30" s="9">
        <f>IF(D49=0, "-", D30/D49)</f>
        <v>0.10037427696495406</v>
      </c>
      <c r="F30" s="81">
        <v>1782</v>
      </c>
      <c r="G30" s="34">
        <f>IF(F49=0, "-", F30/F49)</f>
        <v>0.12078899206940961</v>
      </c>
      <c r="H30" s="65">
        <v>1888</v>
      </c>
      <c r="I30" s="9">
        <f>IF(H49=0, "-", H30/H49)</f>
        <v>0.11505179768433882</v>
      </c>
      <c r="J30" s="8">
        <f t="shared" si="2"/>
        <v>-9.8305084745762716E-2</v>
      </c>
      <c r="K30" s="9">
        <f t="shared" si="3"/>
        <v>-5.6144067796610173E-2</v>
      </c>
    </row>
    <row r="31" spans="1:11" x14ac:dyDescent="0.2">
      <c r="A31" s="7" t="s">
        <v>362</v>
      </c>
      <c r="B31" s="65">
        <v>79</v>
      </c>
      <c r="C31" s="34">
        <f>IF(B49=0, "-", B31/B49)</f>
        <v>3.7019681349578254E-2</v>
      </c>
      <c r="D31" s="65">
        <v>19</v>
      </c>
      <c r="E31" s="9">
        <f>IF(D49=0, "-", D31/D49)</f>
        <v>6.4647839401156858E-3</v>
      </c>
      <c r="F31" s="81">
        <v>292</v>
      </c>
      <c r="G31" s="34">
        <f>IF(F49=0, "-", F31/F49)</f>
        <v>1.9792584559072731E-2</v>
      </c>
      <c r="H31" s="65">
        <v>137</v>
      </c>
      <c r="I31" s="9">
        <f>IF(H49=0, "-", H31/H49)</f>
        <v>8.3485679463741625E-3</v>
      </c>
      <c r="J31" s="8">
        <f t="shared" si="2"/>
        <v>3.1578947368421053</v>
      </c>
      <c r="K31" s="9">
        <f t="shared" si="3"/>
        <v>1.1313868613138687</v>
      </c>
    </row>
    <row r="32" spans="1:11" x14ac:dyDescent="0.2">
      <c r="A32" s="7" t="s">
        <v>363</v>
      </c>
      <c r="B32" s="65">
        <v>14</v>
      </c>
      <c r="C32" s="34">
        <f>IF(B49=0, "-", B32/B49)</f>
        <v>6.5604498594189313E-3</v>
      </c>
      <c r="D32" s="65">
        <v>27</v>
      </c>
      <c r="E32" s="9">
        <f>IF(D49=0, "-", D32/D49)</f>
        <v>9.1867982306907108E-3</v>
      </c>
      <c r="F32" s="81">
        <v>133</v>
      </c>
      <c r="G32" s="34">
        <f>IF(F49=0, "-", F32/F49)</f>
        <v>9.0151155697146337E-3</v>
      </c>
      <c r="H32" s="65">
        <v>40</v>
      </c>
      <c r="I32" s="9">
        <f>IF(H49=0, "-", H32/H49)</f>
        <v>2.4375380865326022E-3</v>
      </c>
      <c r="J32" s="8">
        <f t="shared" si="2"/>
        <v>-0.48148148148148145</v>
      </c>
      <c r="K32" s="9">
        <f t="shared" si="3"/>
        <v>2.3250000000000002</v>
      </c>
    </row>
    <row r="33" spans="1:11" x14ac:dyDescent="0.2">
      <c r="A33" s="7" t="s">
        <v>364</v>
      </c>
      <c r="B33" s="65">
        <v>183</v>
      </c>
      <c r="C33" s="34">
        <f>IF(B49=0, "-", B33/B49)</f>
        <v>8.575445173383317E-2</v>
      </c>
      <c r="D33" s="65">
        <v>329</v>
      </c>
      <c r="E33" s="9">
        <f>IF(D49=0, "-", D33/D49)</f>
        <v>0.11194283769989792</v>
      </c>
      <c r="F33" s="81">
        <v>1035</v>
      </c>
      <c r="G33" s="34">
        <f>IF(F49=0, "-", F33/F49)</f>
        <v>7.0155222666576283E-2</v>
      </c>
      <c r="H33" s="65">
        <v>1453</v>
      </c>
      <c r="I33" s="9">
        <f>IF(H49=0, "-", H33/H49)</f>
        <v>8.8543570993296766E-2</v>
      </c>
      <c r="J33" s="8">
        <f t="shared" si="2"/>
        <v>-0.44376899696048633</v>
      </c>
      <c r="K33" s="9">
        <f t="shared" si="3"/>
        <v>-0.28768066070199588</v>
      </c>
    </row>
    <row r="34" spans="1:11" x14ac:dyDescent="0.2">
      <c r="A34" s="7" t="s">
        <v>365</v>
      </c>
      <c r="B34" s="65">
        <v>227</v>
      </c>
      <c r="C34" s="34">
        <f>IF(B49=0, "-", B34/B49)</f>
        <v>0.10637300843486411</v>
      </c>
      <c r="D34" s="65">
        <v>400</v>
      </c>
      <c r="E34" s="9">
        <f>IF(D49=0, "-", D34/D49)</f>
        <v>0.13610071452875128</v>
      </c>
      <c r="F34" s="81">
        <v>2230</v>
      </c>
      <c r="G34" s="34">
        <f>IF(F49=0, "-", F34/F49)</f>
        <v>0.15115569714634311</v>
      </c>
      <c r="H34" s="65">
        <v>1688</v>
      </c>
      <c r="I34" s="9">
        <f>IF(H49=0, "-", H34/H49)</f>
        <v>0.1028641072516758</v>
      </c>
      <c r="J34" s="8">
        <f t="shared" si="2"/>
        <v>-0.4325</v>
      </c>
      <c r="K34" s="9">
        <f t="shared" si="3"/>
        <v>0.32109004739336494</v>
      </c>
    </row>
    <row r="35" spans="1:11" x14ac:dyDescent="0.2">
      <c r="A35" s="7" t="s">
        <v>366</v>
      </c>
      <c r="B35" s="65">
        <v>12</v>
      </c>
      <c r="C35" s="34">
        <f>IF(B49=0, "-", B35/B49)</f>
        <v>5.6232427366447986E-3</v>
      </c>
      <c r="D35" s="65">
        <v>45</v>
      </c>
      <c r="E35" s="9">
        <f>IF(D49=0, "-", D35/D49)</f>
        <v>1.5311330384484519E-2</v>
      </c>
      <c r="F35" s="81">
        <v>66</v>
      </c>
      <c r="G35" s="34">
        <f>IF(F49=0, "-", F35/F49)</f>
        <v>4.4736663729410967E-3</v>
      </c>
      <c r="H35" s="65">
        <v>149</v>
      </c>
      <c r="I35" s="9">
        <f>IF(H49=0, "-", H35/H49)</f>
        <v>9.0798293723339425E-3</v>
      </c>
      <c r="J35" s="8">
        <f t="shared" si="2"/>
        <v>-0.73333333333333328</v>
      </c>
      <c r="K35" s="9">
        <f t="shared" si="3"/>
        <v>-0.55704697986577179</v>
      </c>
    </row>
    <row r="36" spans="1:11" x14ac:dyDescent="0.2">
      <c r="A36" s="7" t="s">
        <v>367</v>
      </c>
      <c r="B36" s="65">
        <v>368</v>
      </c>
      <c r="C36" s="34">
        <f>IF(B49=0, "-", B36/B49)</f>
        <v>0.17244611059044049</v>
      </c>
      <c r="D36" s="65">
        <v>456</v>
      </c>
      <c r="E36" s="9">
        <f>IF(D49=0, "-", D36/D49)</f>
        <v>0.15515481456277647</v>
      </c>
      <c r="F36" s="81">
        <v>2361</v>
      </c>
      <c r="G36" s="34">
        <f>IF(F49=0, "-", F36/F49)</f>
        <v>0.16003524706839287</v>
      </c>
      <c r="H36" s="65">
        <v>2115</v>
      </c>
      <c r="I36" s="9">
        <f>IF(H49=0, "-", H36/H49)</f>
        <v>0.12888482632541134</v>
      </c>
      <c r="J36" s="8">
        <f t="shared" si="2"/>
        <v>-0.19298245614035087</v>
      </c>
      <c r="K36" s="9">
        <f t="shared" si="3"/>
        <v>0.11631205673758865</v>
      </c>
    </row>
    <row r="37" spans="1:11" x14ac:dyDescent="0.2">
      <c r="A37" s="7" t="s">
        <v>368</v>
      </c>
      <c r="B37" s="65">
        <v>131</v>
      </c>
      <c r="C37" s="34">
        <f>IF(B49=0, "-", B37/B49)</f>
        <v>6.1387066541705719E-2</v>
      </c>
      <c r="D37" s="65">
        <v>62</v>
      </c>
      <c r="E37" s="9">
        <f>IF(D49=0, "-", D37/D49)</f>
        <v>2.1095610751956449E-2</v>
      </c>
      <c r="F37" s="81">
        <v>1308</v>
      </c>
      <c r="G37" s="34">
        <f>IF(F49=0, "-", F37/F49)</f>
        <v>8.8659933572832639E-2</v>
      </c>
      <c r="H37" s="65">
        <v>1512</v>
      </c>
      <c r="I37" s="9">
        <f>IF(H49=0, "-", H37/H49)</f>
        <v>9.2138939670932354E-2</v>
      </c>
      <c r="J37" s="8">
        <f t="shared" si="2"/>
        <v>1.1129032258064515</v>
      </c>
      <c r="K37" s="9">
        <f t="shared" si="3"/>
        <v>-0.13492063492063491</v>
      </c>
    </row>
    <row r="38" spans="1:11" x14ac:dyDescent="0.2">
      <c r="A38" s="7" t="s">
        <v>369</v>
      </c>
      <c r="B38" s="65">
        <v>56</v>
      </c>
      <c r="C38" s="34">
        <f>IF(B49=0, "-", B38/B49)</f>
        <v>2.6241799437675725E-2</v>
      </c>
      <c r="D38" s="65">
        <v>53</v>
      </c>
      <c r="E38" s="9">
        <f>IF(D49=0, "-", D38/D49)</f>
        <v>1.8033344675059543E-2</v>
      </c>
      <c r="F38" s="81">
        <v>761</v>
      </c>
      <c r="G38" s="34">
        <f>IF(F49=0, "-", F38/F49)</f>
        <v>5.1582728936487493E-2</v>
      </c>
      <c r="H38" s="65">
        <v>775</v>
      </c>
      <c r="I38" s="9">
        <f>IF(H49=0, "-", H38/H49)</f>
        <v>4.7227300426569162E-2</v>
      </c>
      <c r="J38" s="8">
        <f t="shared" si="2"/>
        <v>5.6603773584905662E-2</v>
      </c>
      <c r="K38" s="9">
        <f t="shared" si="3"/>
        <v>-1.806451612903226E-2</v>
      </c>
    </row>
    <row r="39" spans="1:11" x14ac:dyDescent="0.2">
      <c r="A39" s="7" t="s">
        <v>370</v>
      </c>
      <c r="B39" s="65">
        <v>0</v>
      </c>
      <c r="C39" s="34">
        <f>IF(B49=0, "-", B39/B49)</f>
        <v>0</v>
      </c>
      <c r="D39" s="65">
        <v>192</v>
      </c>
      <c r="E39" s="9">
        <f>IF(D49=0, "-", D39/D49)</f>
        <v>6.5328342973800607E-2</v>
      </c>
      <c r="F39" s="81">
        <v>2</v>
      </c>
      <c r="G39" s="34">
        <f>IF(F49=0, "-", F39/F49)</f>
        <v>1.3556564766488172E-4</v>
      </c>
      <c r="H39" s="65">
        <v>1416</v>
      </c>
      <c r="I39" s="9">
        <f>IF(H49=0, "-", H39/H49)</f>
        <v>8.6288848263254114E-2</v>
      </c>
      <c r="J39" s="8">
        <f t="shared" si="2"/>
        <v>-1</v>
      </c>
      <c r="K39" s="9">
        <f t="shared" si="3"/>
        <v>-0.99858757062146897</v>
      </c>
    </row>
    <row r="40" spans="1:11" x14ac:dyDescent="0.2">
      <c r="A40" s="7" t="s">
        <v>371</v>
      </c>
      <c r="B40" s="65">
        <v>6</v>
      </c>
      <c r="C40" s="34">
        <f>IF(B49=0, "-", B40/B49)</f>
        <v>2.8116213683223993E-3</v>
      </c>
      <c r="D40" s="65">
        <v>15</v>
      </c>
      <c r="E40" s="9">
        <f>IF(D49=0, "-", D40/D49)</f>
        <v>5.1037767948281729E-3</v>
      </c>
      <c r="F40" s="81">
        <v>64</v>
      </c>
      <c r="G40" s="34">
        <f>IF(F49=0, "-", F40/F49)</f>
        <v>4.3381007252762151E-3</v>
      </c>
      <c r="H40" s="65">
        <v>96</v>
      </c>
      <c r="I40" s="9">
        <f>IF(H49=0, "-", H40/H49)</f>
        <v>5.8500914076782453E-3</v>
      </c>
      <c r="J40" s="8">
        <f t="shared" si="2"/>
        <v>-0.6</v>
      </c>
      <c r="K40" s="9">
        <f t="shared" si="3"/>
        <v>-0.33333333333333331</v>
      </c>
    </row>
    <row r="41" spans="1:11" x14ac:dyDescent="0.2">
      <c r="A41" s="7" t="s">
        <v>372</v>
      </c>
      <c r="B41" s="65">
        <v>53</v>
      </c>
      <c r="C41" s="34">
        <f>IF(B49=0, "-", B41/B49)</f>
        <v>2.4835988753514528E-2</v>
      </c>
      <c r="D41" s="65">
        <v>0</v>
      </c>
      <c r="E41" s="9">
        <f>IF(D49=0, "-", D41/D49)</f>
        <v>0</v>
      </c>
      <c r="F41" s="81">
        <v>229</v>
      </c>
      <c r="G41" s="34">
        <f>IF(F49=0, "-", F41/F49)</f>
        <v>1.5522266657628956E-2</v>
      </c>
      <c r="H41" s="65">
        <v>0</v>
      </c>
      <c r="I41" s="9">
        <f>IF(H49=0, "-", H41/H49)</f>
        <v>0</v>
      </c>
      <c r="J41" s="8" t="str">
        <f t="shared" si="2"/>
        <v>-</v>
      </c>
      <c r="K41" s="9" t="str">
        <f t="shared" si="3"/>
        <v>-</v>
      </c>
    </row>
    <row r="42" spans="1:11" x14ac:dyDescent="0.2">
      <c r="A42" s="7" t="s">
        <v>373</v>
      </c>
      <c r="B42" s="65">
        <v>72</v>
      </c>
      <c r="C42" s="34">
        <f>IF(B49=0, "-", B42/B49)</f>
        <v>3.3739456419868794E-2</v>
      </c>
      <c r="D42" s="65">
        <v>38</v>
      </c>
      <c r="E42" s="9">
        <f>IF(D49=0, "-", D42/D49)</f>
        <v>1.2929567880231372E-2</v>
      </c>
      <c r="F42" s="81">
        <v>261</v>
      </c>
      <c r="G42" s="34">
        <f>IF(F49=0, "-", F42/F49)</f>
        <v>1.7691317020267064E-2</v>
      </c>
      <c r="H42" s="65">
        <v>375</v>
      </c>
      <c r="I42" s="9">
        <f>IF(H49=0, "-", H42/H49)</f>
        <v>2.2851919561243144E-2</v>
      </c>
      <c r="J42" s="8">
        <f t="shared" si="2"/>
        <v>0.89473684210526316</v>
      </c>
      <c r="K42" s="9">
        <f t="shared" si="3"/>
        <v>-0.30399999999999999</v>
      </c>
    </row>
    <row r="43" spans="1:11" x14ac:dyDescent="0.2">
      <c r="A43" s="7" t="s">
        <v>374</v>
      </c>
      <c r="B43" s="65">
        <v>179</v>
      </c>
      <c r="C43" s="34">
        <f>IF(B49=0, "-", B43/B49)</f>
        <v>8.3880037488284917E-2</v>
      </c>
      <c r="D43" s="65">
        <v>304</v>
      </c>
      <c r="E43" s="9">
        <f>IF(D49=0, "-", D43/D49)</f>
        <v>0.10343654304185097</v>
      </c>
      <c r="F43" s="81">
        <v>935</v>
      </c>
      <c r="G43" s="34">
        <f>IF(F49=0, "-", F43/F49)</f>
        <v>6.3376940283332198E-2</v>
      </c>
      <c r="H43" s="65">
        <v>1011</v>
      </c>
      <c r="I43" s="9">
        <f>IF(H49=0, "-", H43/H49)</f>
        <v>6.1608775137111514E-2</v>
      </c>
      <c r="J43" s="8">
        <f t="shared" si="2"/>
        <v>-0.41118421052631576</v>
      </c>
      <c r="K43" s="9">
        <f t="shared" si="3"/>
        <v>-7.5173095944609303E-2</v>
      </c>
    </row>
    <row r="44" spans="1:11" x14ac:dyDescent="0.2">
      <c r="A44" s="7" t="s">
        <v>375</v>
      </c>
      <c r="B44" s="65">
        <v>0</v>
      </c>
      <c r="C44" s="34">
        <f>IF(B49=0, "-", B44/B49)</f>
        <v>0</v>
      </c>
      <c r="D44" s="65">
        <v>5</v>
      </c>
      <c r="E44" s="9">
        <f>IF(D49=0, "-", D44/D49)</f>
        <v>1.701258931609391E-3</v>
      </c>
      <c r="F44" s="81">
        <v>16</v>
      </c>
      <c r="G44" s="34">
        <f>IF(F49=0, "-", F44/F49)</f>
        <v>1.0845251813190538E-3</v>
      </c>
      <c r="H44" s="65">
        <v>47</v>
      </c>
      <c r="I44" s="9">
        <f>IF(H49=0, "-", H44/H49)</f>
        <v>2.8641072516758076E-3</v>
      </c>
      <c r="J44" s="8">
        <f t="shared" si="2"/>
        <v>-1</v>
      </c>
      <c r="K44" s="9">
        <f t="shared" si="3"/>
        <v>-0.65957446808510634</v>
      </c>
    </row>
    <row r="45" spans="1:11" x14ac:dyDescent="0.2">
      <c r="A45" s="7" t="s">
        <v>376</v>
      </c>
      <c r="B45" s="65">
        <v>69</v>
      </c>
      <c r="C45" s="34">
        <f>IF(B49=0, "-", B45/B49)</f>
        <v>3.2333645735707593E-2</v>
      </c>
      <c r="D45" s="65">
        <v>69</v>
      </c>
      <c r="E45" s="9">
        <f>IF(D49=0, "-", D45/D49)</f>
        <v>2.3477373256209595E-2</v>
      </c>
      <c r="F45" s="81">
        <v>184</v>
      </c>
      <c r="G45" s="34">
        <f>IF(F49=0, "-", F45/F49)</f>
        <v>1.2472039585169119E-2</v>
      </c>
      <c r="H45" s="65">
        <v>368</v>
      </c>
      <c r="I45" s="9">
        <f>IF(H49=0, "-", H45/H49)</f>
        <v>2.2425350396099938E-2</v>
      </c>
      <c r="J45" s="8">
        <f t="shared" si="2"/>
        <v>0</v>
      </c>
      <c r="K45" s="9">
        <f t="shared" si="3"/>
        <v>-0.5</v>
      </c>
    </row>
    <row r="46" spans="1:11" x14ac:dyDescent="0.2">
      <c r="A46" s="7" t="s">
        <v>377</v>
      </c>
      <c r="B46" s="65">
        <v>184</v>
      </c>
      <c r="C46" s="34">
        <f>IF(B49=0, "-", B46/B49)</f>
        <v>8.6223055295220244E-2</v>
      </c>
      <c r="D46" s="65">
        <v>125</v>
      </c>
      <c r="E46" s="9">
        <f>IF(D49=0, "-", D46/D49)</f>
        <v>4.2531473290234774E-2</v>
      </c>
      <c r="F46" s="81">
        <v>1038</v>
      </c>
      <c r="G46" s="34">
        <f>IF(F49=0, "-", F46/F49)</f>
        <v>7.0358571138073617E-2</v>
      </c>
      <c r="H46" s="65">
        <v>1077</v>
      </c>
      <c r="I46" s="9">
        <f>IF(H49=0, "-", H46/H49)</f>
        <v>6.5630712979890315E-2</v>
      </c>
      <c r="J46" s="8">
        <f t="shared" si="2"/>
        <v>0.47199999999999998</v>
      </c>
      <c r="K46" s="9">
        <f t="shared" si="3"/>
        <v>-3.6211699164345405E-2</v>
      </c>
    </row>
    <row r="47" spans="1:11" x14ac:dyDescent="0.2">
      <c r="A47" s="7" t="s">
        <v>378</v>
      </c>
      <c r="B47" s="65">
        <v>1</v>
      </c>
      <c r="C47" s="34">
        <f>IF(B49=0, "-", B47/B49)</f>
        <v>4.6860356138706655E-4</v>
      </c>
      <c r="D47" s="65">
        <v>189</v>
      </c>
      <c r="E47" s="9">
        <f>IF(D49=0, "-", D47/D49)</f>
        <v>6.4307587614834974E-2</v>
      </c>
      <c r="F47" s="81">
        <v>329</v>
      </c>
      <c r="G47" s="34">
        <f>IF(F49=0, "-", F47/F49)</f>
        <v>2.2300549040873044E-2</v>
      </c>
      <c r="H47" s="65">
        <v>636</v>
      </c>
      <c r="I47" s="9">
        <f>IF(H49=0, "-", H47/H49)</f>
        <v>3.8756855575868374E-2</v>
      </c>
      <c r="J47" s="8">
        <f t="shared" si="2"/>
        <v>-0.99470899470899465</v>
      </c>
      <c r="K47" s="9">
        <f t="shared" si="3"/>
        <v>-0.48270440251572327</v>
      </c>
    </row>
    <row r="48" spans="1:11" x14ac:dyDescent="0.2">
      <c r="A48" s="2"/>
      <c r="B48" s="68"/>
      <c r="C48" s="33"/>
      <c r="D48" s="68"/>
      <c r="E48" s="6"/>
      <c r="F48" s="82"/>
      <c r="G48" s="33"/>
      <c r="H48" s="68"/>
      <c r="I48" s="6"/>
      <c r="J48" s="5"/>
      <c r="K48" s="6"/>
    </row>
    <row r="49" spans="1:11" s="43" customFormat="1" x14ac:dyDescent="0.2">
      <c r="A49" s="162" t="s">
        <v>614</v>
      </c>
      <c r="B49" s="71">
        <f>SUM(B26:B48)</f>
        <v>2134</v>
      </c>
      <c r="C49" s="40">
        <f>B49/25764</f>
        <v>8.2828753299177146E-2</v>
      </c>
      <c r="D49" s="71">
        <f>SUM(D26:D48)</f>
        <v>2939</v>
      </c>
      <c r="E49" s="41">
        <f>D49/29332</f>
        <v>0.10019773626073912</v>
      </c>
      <c r="F49" s="77">
        <f>SUM(F26:F48)</f>
        <v>14753</v>
      </c>
      <c r="G49" s="42">
        <f>F49/141996</f>
        <v>0.10389729288148962</v>
      </c>
      <c r="H49" s="71">
        <f>SUM(H26:H48)</f>
        <v>16410</v>
      </c>
      <c r="I49" s="41">
        <f>H49/146231</f>
        <v>0.11221970717563308</v>
      </c>
      <c r="J49" s="37">
        <f>IF(D49=0, "-", IF((B49-D49)/D49&lt;10, (B49-D49)/D49, "&gt;999%"))</f>
        <v>-0.27390268798911194</v>
      </c>
      <c r="K49" s="38">
        <f>IF(H49=0, "-", IF((F49-H49)/H49&lt;10, (F49-H49)/H49, "&gt;999%"))</f>
        <v>-0.10097501523461304</v>
      </c>
    </row>
    <row r="50" spans="1:11" x14ac:dyDescent="0.2">
      <c r="B50" s="83"/>
      <c r="D50" s="83"/>
      <c r="F50" s="83"/>
      <c r="H50" s="83"/>
    </row>
    <row r="51" spans="1:11" x14ac:dyDescent="0.2">
      <c r="A51" s="163" t="s">
        <v>152</v>
      </c>
      <c r="B51" s="61" t="s">
        <v>12</v>
      </c>
      <c r="C51" s="62" t="s">
        <v>13</v>
      </c>
      <c r="D51" s="61" t="s">
        <v>12</v>
      </c>
      <c r="E51" s="63" t="s">
        <v>13</v>
      </c>
      <c r="F51" s="62" t="s">
        <v>12</v>
      </c>
      <c r="G51" s="62" t="s">
        <v>13</v>
      </c>
      <c r="H51" s="61" t="s">
        <v>12</v>
      </c>
      <c r="I51" s="63" t="s">
        <v>13</v>
      </c>
      <c r="J51" s="61"/>
      <c r="K51" s="63"/>
    </row>
    <row r="52" spans="1:11" x14ac:dyDescent="0.2">
      <c r="A52" s="7" t="s">
        <v>379</v>
      </c>
      <c r="B52" s="65">
        <v>20</v>
      </c>
      <c r="C52" s="34">
        <f>IF(B63=0, "-", B52/B63)</f>
        <v>2.9154518950437316E-2</v>
      </c>
      <c r="D52" s="65">
        <v>89</v>
      </c>
      <c r="E52" s="9">
        <f>IF(D63=0, "-", D52/D63)</f>
        <v>0.1050767414403778</v>
      </c>
      <c r="F52" s="81">
        <v>64</v>
      </c>
      <c r="G52" s="34">
        <f>IF(F63=0, "-", F52/F63)</f>
        <v>2.0343293070565798E-2</v>
      </c>
      <c r="H52" s="65">
        <v>254</v>
      </c>
      <c r="I52" s="9">
        <f>IF(H63=0, "-", H52/H63)</f>
        <v>6.6736731476615865E-2</v>
      </c>
      <c r="J52" s="8">
        <f t="shared" ref="J52:J61" si="4">IF(D52=0, "-", IF((B52-D52)/D52&lt;10, (B52-D52)/D52, "&gt;999%"))</f>
        <v>-0.7752808988764045</v>
      </c>
      <c r="K52" s="9">
        <f t="shared" ref="K52:K61" si="5">IF(H52=0, "-", IF((F52-H52)/H52&lt;10, (F52-H52)/H52, "&gt;999%"))</f>
        <v>-0.74803149606299213</v>
      </c>
    </row>
    <row r="53" spans="1:11" x14ac:dyDescent="0.2">
      <c r="A53" s="7" t="s">
        <v>380</v>
      </c>
      <c r="B53" s="65">
        <v>124</v>
      </c>
      <c r="C53" s="34">
        <f>IF(B63=0, "-", B53/B63)</f>
        <v>0.18075801749271136</v>
      </c>
      <c r="D53" s="65">
        <v>103</v>
      </c>
      <c r="E53" s="9">
        <f>IF(D63=0, "-", D53/D63)</f>
        <v>0.12160566706021252</v>
      </c>
      <c r="F53" s="81">
        <v>428</v>
      </c>
      <c r="G53" s="34">
        <f>IF(F63=0, "-", F53/F63)</f>
        <v>0.13604577240940877</v>
      </c>
      <c r="H53" s="65">
        <v>649</v>
      </c>
      <c r="I53" s="9">
        <f>IF(H63=0, "-", H53/H63)</f>
        <v>0.17052023121387283</v>
      </c>
      <c r="J53" s="8">
        <f t="shared" si="4"/>
        <v>0.20388349514563106</v>
      </c>
      <c r="K53" s="9">
        <f t="shared" si="5"/>
        <v>-0.34052388289676427</v>
      </c>
    </row>
    <row r="54" spans="1:11" x14ac:dyDescent="0.2">
      <c r="A54" s="7" t="s">
        <v>381</v>
      </c>
      <c r="B54" s="65">
        <v>107</v>
      </c>
      <c r="C54" s="34">
        <f>IF(B63=0, "-", B54/B63)</f>
        <v>0.15597667638483964</v>
      </c>
      <c r="D54" s="65">
        <v>179</v>
      </c>
      <c r="E54" s="9">
        <f>IF(D63=0, "-", D54/D63)</f>
        <v>0.21133412042502953</v>
      </c>
      <c r="F54" s="81">
        <v>540</v>
      </c>
      <c r="G54" s="34">
        <f>IF(F63=0, "-", F54/F63)</f>
        <v>0.17164653528289892</v>
      </c>
      <c r="H54" s="65">
        <v>809</v>
      </c>
      <c r="I54" s="9">
        <f>IF(H63=0, "-", H54/H63)</f>
        <v>0.21255911718339465</v>
      </c>
      <c r="J54" s="8">
        <f t="shared" si="4"/>
        <v>-0.4022346368715084</v>
      </c>
      <c r="K54" s="9">
        <f t="shared" si="5"/>
        <v>-0.33250927070457353</v>
      </c>
    </row>
    <row r="55" spans="1:11" x14ac:dyDescent="0.2">
      <c r="A55" s="7" t="s">
        <v>382</v>
      </c>
      <c r="B55" s="65">
        <v>7</v>
      </c>
      <c r="C55" s="34">
        <f>IF(B63=0, "-", B55/B63)</f>
        <v>1.020408163265306E-2</v>
      </c>
      <c r="D55" s="65">
        <v>18</v>
      </c>
      <c r="E55" s="9">
        <f>IF(D63=0, "-", D55/D63)</f>
        <v>2.1251475796930343E-2</v>
      </c>
      <c r="F55" s="81">
        <v>93</v>
      </c>
      <c r="G55" s="34">
        <f>IF(F63=0, "-", F55/F63)</f>
        <v>2.9561347743165926E-2</v>
      </c>
      <c r="H55" s="65">
        <v>81</v>
      </c>
      <c r="I55" s="9">
        <f>IF(H63=0, "-", H55/H63)</f>
        <v>2.1282186022070416E-2</v>
      </c>
      <c r="J55" s="8">
        <f t="shared" si="4"/>
        <v>-0.61111111111111116</v>
      </c>
      <c r="K55" s="9">
        <f t="shared" si="5"/>
        <v>0.14814814814814814</v>
      </c>
    </row>
    <row r="56" spans="1:11" x14ac:dyDescent="0.2">
      <c r="A56" s="7" t="s">
        <v>383</v>
      </c>
      <c r="B56" s="65">
        <v>5</v>
      </c>
      <c r="C56" s="34">
        <f>IF(B63=0, "-", B56/B63)</f>
        <v>7.2886297376093291E-3</v>
      </c>
      <c r="D56" s="65">
        <v>31</v>
      </c>
      <c r="E56" s="9">
        <f>IF(D63=0, "-", D56/D63)</f>
        <v>3.6599763872491142E-2</v>
      </c>
      <c r="F56" s="81">
        <v>34</v>
      </c>
      <c r="G56" s="34">
        <f>IF(F63=0, "-", F56/F63)</f>
        <v>1.0807374443738081E-2</v>
      </c>
      <c r="H56" s="65">
        <v>72</v>
      </c>
      <c r="I56" s="9">
        <f>IF(H63=0, "-", H56/H63)</f>
        <v>1.8917498686284815E-2</v>
      </c>
      <c r="J56" s="8">
        <f t="shared" si="4"/>
        <v>-0.83870967741935487</v>
      </c>
      <c r="K56" s="9">
        <f t="shared" si="5"/>
        <v>-0.52777777777777779</v>
      </c>
    </row>
    <row r="57" spans="1:11" x14ac:dyDescent="0.2">
      <c r="A57" s="7" t="s">
        <v>384</v>
      </c>
      <c r="B57" s="65">
        <v>26</v>
      </c>
      <c r="C57" s="34">
        <f>IF(B63=0, "-", B57/B63)</f>
        <v>3.7900874635568516E-2</v>
      </c>
      <c r="D57" s="65">
        <v>57</v>
      </c>
      <c r="E57" s="9">
        <f>IF(D63=0, "-", D57/D63)</f>
        <v>6.7296340023612747E-2</v>
      </c>
      <c r="F57" s="81">
        <v>138</v>
      </c>
      <c r="G57" s="34">
        <f>IF(F63=0, "-", F57/F63)</f>
        <v>4.3865225683407505E-2</v>
      </c>
      <c r="H57" s="65">
        <v>239</v>
      </c>
      <c r="I57" s="9">
        <f>IF(H63=0, "-", H57/H63)</f>
        <v>6.2795585916973207E-2</v>
      </c>
      <c r="J57" s="8">
        <f t="shared" si="4"/>
        <v>-0.54385964912280704</v>
      </c>
      <c r="K57" s="9">
        <f t="shared" si="5"/>
        <v>-0.42259414225941422</v>
      </c>
    </row>
    <row r="58" spans="1:11" x14ac:dyDescent="0.2">
      <c r="A58" s="7" t="s">
        <v>385</v>
      </c>
      <c r="B58" s="65">
        <v>5</v>
      </c>
      <c r="C58" s="34">
        <f>IF(B63=0, "-", B58/B63)</f>
        <v>7.2886297376093291E-3</v>
      </c>
      <c r="D58" s="65">
        <v>11</v>
      </c>
      <c r="E58" s="9">
        <f>IF(D63=0, "-", D58/D63)</f>
        <v>1.2987012987012988E-2</v>
      </c>
      <c r="F58" s="81">
        <v>127</v>
      </c>
      <c r="G58" s="34">
        <f>IF(F63=0, "-", F58/F63)</f>
        <v>4.0368722186904002E-2</v>
      </c>
      <c r="H58" s="65">
        <v>43</v>
      </c>
      <c r="I58" s="9">
        <f>IF(H63=0, "-", H58/H63)</f>
        <v>1.1297950604308986E-2</v>
      </c>
      <c r="J58" s="8">
        <f t="shared" si="4"/>
        <v>-0.54545454545454541</v>
      </c>
      <c r="K58" s="9">
        <f t="shared" si="5"/>
        <v>1.9534883720930232</v>
      </c>
    </row>
    <row r="59" spans="1:11" x14ac:dyDescent="0.2">
      <c r="A59" s="7" t="s">
        <v>386</v>
      </c>
      <c r="B59" s="65">
        <v>216</v>
      </c>
      <c r="C59" s="34">
        <f>IF(B63=0, "-", B59/B63)</f>
        <v>0.31486880466472306</v>
      </c>
      <c r="D59" s="65">
        <v>171</v>
      </c>
      <c r="E59" s="9">
        <f>IF(D63=0, "-", D59/D63)</f>
        <v>0.20188902007083825</v>
      </c>
      <c r="F59" s="81">
        <v>767</v>
      </c>
      <c r="G59" s="34">
        <f>IF(F63=0, "-", F59/F63)</f>
        <v>0.24380165289256198</v>
      </c>
      <c r="H59" s="65">
        <v>744</v>
      </c>
      <c r="I59" s="9">
        <f>IF(H63=0, "-", H59/H63)</f>
        <v>0.19548081975827641</v>
      </c>
      <c r="J59" s="8">
        <f t="shared" si="4"/>
        <v>0.26315789473684209</v>
      </c>
      <c r="K59" s="9">
        <f t="shared" si="5"/>
        <v>3.0913978494623656E-2</v>
      </c>
    </row>
    <row r="60" spans="1:11" x14ac:dyDescent="0.2">
      <c r="A60" s="7" t="s">
        <v>387</v>
      </c>
      <c r="B60" s="65">
        <v>15</v>
      </c>
      <c r="C60" s="34">
        <f>IF(B63=0, "-", B60/B63)</f>
        <v>2.1865889212827987E-2</v>
      </c>
      <c r="D60" s="65">
        <v>53</v>
      </c>
      <c r="E60" s="9">
        <f>IF(D63=0, "-", D60/D63)</f>
        <v>6.2573789846517125E-2</v>
      </c>
      <c r="F60" s="81">
        <v>143</v>
      </c>
      <c r="G60" s="34">
        <f>IF(F63=0, "-", F60/F63)</f>
        <v>4.5454545454545456E-2</v>
      </c>
      <c r="H60" s="65">
        <v>196</v>
      </c>
      <c r="I60" s="9">
        <f>IF(H63=0, "-", H60/H63)</f>
        <v>5.1497635312664214E-2</v>
      </c>
      <c r="J60" s="8">
        <f t="shared" si="4"/>
        <v>-0.71698113207547165</v>
      </c>
      <c r="K60" s="9">
        <f t="shared" si="5"/>
        <v>-0.27040816326530615</v>
      </c>
    </row>
    <row r="61" spans="1:11" x14ac:dyDescent="0.2">
      <c r="A61" s="7" t="s">
        <v>388</v>
      </c>
      <c r="B61" s="65">
        <v>161</v>
      </c>
      <c r="C61" s="34">
        <f>IF(B63=0, "-", B61/B63)</f>
        <v>0.23469387755102042</v>
      </c>
      <c r="D61" s="65">
        <v>135</v>
      </c>
      <c r="E61" s="9">
        <f>IF(D63=0, "-", D61/D63)</f>
        <v>0.15938606847697756</v>
      </c>
      <c r="F61" s="81">
        <v>812</v>
      </c>
      <c r="G61" s="34">
        <f>IF(F63=0, "-", F61/F63)</f>
        <v>0.25810553083280358</v>
      </c>
      <c r="H61" s="65">
        <v>719</v>
      </c>
      <c r="I61" s="9">
        <f>IF(H63=0, "-", H61/H63)</f>
        <v>0.18891224382553862</v>
      </c>
      <c r="J61" s="8">
        <f t="shared" si="4"/>
        <v>0.19259259259259259</v>
      </c>
      <c r="K61" s="9">
        <f t="shared" si="5"/>
        <v>0.12934631432545202</v>
      </c>
    </row>
    <row r="62" spans="1:11" x14ac:dyDescent="0.2">
      <c r="A62" s="2"/>
      <c r="B62" s="68"/>
      <c r="C62" s="33"/>
      <c r="D62" s="68"/>
      <c r="E62" s="6"/>
      <c r="F62" s="82"/>
      <c r="G62" s="33"/>
      <c r="H62" s="68"/>
      <c r="I62" s="6"/>
      <c r="J62" s="5"/>
      <c r="K62" s="6"/>
    </row>
    <row r="63" spans="1:11" s="43" customFormat="1" x14ac:dyDescent="0.2">
      <c r="A63" s="162" t="s">
        <v>613</v>
      </c>
      <c r="B63" s="71">
        <f>SUM(B52:B62)</f>
        <v>686</v>
      </c>
      <c r="C63" s="40">
        <f>B63/25764</f>
        <v>2.6626300263934172E-2</v>
      </c>
      <c r="D63" s="71">
        <f>SUM(D52:D62)</f>
        <v>847</v>
      </c>
      <c r="E63" s="41">
        <f>D63/29332</f>
        <v>2.8876312559661804E-2</v>
      </c>
      <c r="F63" s="77">
        <f>SUM(F52:F62)</f>
        <v>3146</v>
      </c>
      <c r="G63" s="42">
        <f>F63/141996</f>
        <v>2.2155553677568381E-2</v>
      </c>
      <c r="H63" s="71">
        <f>SUM(H52:H62)</f>
        <v>3806</v>
      </c>
      <c r="I63" s="41">
        <f>H63/146231</f>
        <v>2.602731295005847E-2</v>
      </c>
      <c r="J63" s="37">
        <f>IF(D63=0, "-", IF((B63-D63)/D63&lt;10, (B63-D63)/D63, "&gt;999%"))</f>
        <v>-0.19008264462809918</v>
      </c>
      <c r="K63" s="38">
        <f>IF(H63=0, "-", IF((F63-H63)/H63&lt;10, (F63-H63)/H63, "&gt;999%"))</f>
        <v>-0.17341040462427745</v>
      </c>
    </row>
    <row r="64" spans="1:11" x14ac:dyDescent="0.2">
      <c r="B64" s="83"/>
      <c r="D64" s="83"/>
      <c r="F64" s="83"/>
      <c r="H64" s="83"/>
    </row>
    <row r="65" spans="1:11" s="43" customFormat="1" x14ac:dyDescent="0.2">
      <c r="A65" s="162" t="s">
        <v>612</v>
      </c>
      <c r="B65" s="71">
        <v>2820</v>
      </c>
      <c r="C65" s="40">
        <f>B65/25764</f>
        <v>0.10945505356311132</v>
      </c>
      <c r="D65" s="71">
        <v>3786</v>
      </c>
      <c r="E65" s="41">
        <f>D65/29332</f>
        <v>0.12907404882040094</v>
      </c>
      <c r="F65" s="77">
        <v>17899</v>
      </c>
      <c r="G65" s="42">
        <f>F65/141996</f>
        <v>0.12605284655905799</v>
      </c>
      <c r="H65" s="71">
        <v>20216</v>
      </c>
      <c r="I65" s="41">
        <f>H65/146231</f>
        <v>0.13824702012569154</v>
      </c>
      <c r="J65" s="37">
        <f>IF(D65=0, "-", IF((B65-D65)/D65&lt;10, (B65-D65)/D65, "&gt;999%"))</f>
        <v>-0.25515055467511888</v>
      </c>
      <c r="K65" s="38">
        <f>IF(H65=0, "-", IF((F65-H65)/H65&lt;10, (F65-H65)/H65, "&gt;999%"))</f>
        <v>-0.11461218836565097</v>
      </c>
    </row>
    <row r="66" spans="1:11" x14ac:dyDescent="0.2">
      <c r="B66" s="83"/>
      <c r="D66" s="83"/>
      <c r="F66" s="83"/>
      <c r="H66" s="83"/>
    </row>
    <row r="67" spans="1:11" ht="15.75" x14ac:dyDescent="0.25">
      <c r="A67" s="164" t="s">
        <v>122</v>
      </c>
      <c r="B67" s="196" t="s">
        <v>1</v>
      </c>
      <c r="C67" s="200"/>
      <c r="D67" s="200"/>
      <c r="E67" s="197"/>
      <c r="F67" s="196" t="s">
        <v>14</v>
      </c>
      <c r="G67" s="200"/>
      <c r="H67" s="200"/>
      <c r="I67" s="197"/>
      <c r="J67" s="196" t="s">
        <v>15</v>
      </c>
      <c r="K67" s="197"/>
    </row>
    <row r="68" spans="1:11" x14ac:dyDescent="0.2">
      <c r="A68" s="22"/>
      <c r="B68" s="196">
        <f>VALUE(RIGHT($B$2, 4))</f>
        <v>2022</v>
      </c>
      <c r="C68" s="197"/>
      <c r="D68" s="196">
        <f>B68-1</f>
        <v>2021</v>
      </c>
      <c r="E68" s="204"/>
      <c r="F68" s="196">
        <f>B68</f>
        <v>2022</v>
      </c>
      <c r="G68" s="204"/>
      <c r="H68" s="196">
        <f>D68</f>
        <v>2021</v>
      </c>
      <c r="I68" s="204"/>
      <c r="J68" s="140" t="s">
        <v>4</v>
      </c>
      <c r="K68" s="141" t="s">
        <v>2</v>
      </c>
    </row>
    <row r="69" spans="1:11" x14ac:dyDescent="0.2">
      <c r="A69" s="163" t="s">
        <v>153</v>
      </c>
      <c r="B69" s="61" t="s">
        <v>12</v>
      </c>
      <c r="C69" s="62" t="s">
        <v>13</v>
      </c>
      <c r="D69" s="61" t="s">
        <v>12</v>
      </c>
      <c r="E69" s="63" t="s">
        <v>13</v>
      </c>
      <c r="F69" s="62" t="s">
        <v>12</v>
      </c>
      <c r="G69" s="62" t="s">
        <v>13</v>
      </c>
      <c r="H69" s="61" t="s">
        <v>12</v>
      </c>
      <c r="I69" s="63" t="s">
        <v>13</v>
      </c>
      <c r="J69" s="61"/>
      <c r="K69" s="63"/>
    </row>
    <row r="70" spans="1:11" x14ac:dyDescent="0.2">
      <c r="A70" s="7" t="s">
        <v>389</v>
      </c>
      <c r="B70" s="65">
        <v>1</v>
      </c>
      <c r="C70" s="34">
        <f>IF(B91=0, "-", B70/B91)</f>
        <v>2.2471910112359551E-4</v>
      </c>
      <c r="D70" s="65">
        <v>0</v>
      </c>
      <c r="E70" s="9">
        <f>IF(D91=0, "-", D70/D91)</f>
        <v>0</v>
      </c>
      <c r="F70" s="81">
        <v>19</v>
      </c>
      <c r="G70" s="34">
        <f>IF(F91=0, "-", F70/F91)</f>
        <v>8.1889492285147831E-4</v>
      </c>
      <c r="H70" s="65">
        <v>8</v>
      </c>
      <c r="I70" s="9">
        <f>IF(H91=0, "-", H70/H91)</f>
        <v>3.7794680398733877E-4</v>
      </c>
      <c r="J70" s="8" t="str">
        <f t="shared" ref="J70:J89" si="6">IF(D70=0, "-", IF((B70-D70)/D70&lt;10, (B70-D70)/D70, "&gt;999%"))</f>
        <v>-</v>
      </c>
      <c r="K70" s="9">
        <f t="shared" ref="K70:K89" si="7">IF(H70=0, "-", IF((F70-H70)/H70&lt;10, (F70-H70)/H70, "&gt;999%"))</f>
        <v>1.375</v>
      </c>
    </row>
    <row r="71" spans="1:11" x14ac:dyDescent="0.2">
      <c r="A71" s="7" t="s">
        <v>390</v>
      </c>
      <c r="B71" s="65">
        <v>56</v>
      </c>
      <c r="C71" s="34">
        <f>IF(B91=0, "-", B71/B91)</f>
        <v>1.2584269662921348E-2</v>
      </c>
      <c r="D71" s="65">
        <v>13</v>
      </c>
      <c r="E71" s="9">
        <f>IF(D91=0, "-", D71/D91)</f>
        <v>3.6486107213022732E-3</v>
      </c>
      <c r="F71" s="81">
        <v>349</v>
      </c>
      <c r="G71" s="34">
        <f>IF(F91=0, "-", F71/F91)</f>
        <v>1.5041806740798207E-2</v>
      </c>
      <c r="H71" s="65">
        <v>367</v>
      </c>
      <c r="I71" s="9">
        <f>IF(H91=0, "-", H71/H91)</f>
        <v>1.7338309632919168E-2</v>
      </c>
      <c r="J71" s="8">
        <f t="shared" si="6"/>
        <v>3.3076923076923075</v>
      </c>
      <c r="K71" s="9">
        <f t="shared" si="7"/>
        <v>-4.9046321525885561E-2</v>
      </c>
    </row>
    <row r="72" spans="1:11" x14ac:dyDescent="0.2">
      <c r="A72" s="7" t="s">
        <v>391</v>
      </c>
      <c r="B72" s="65">
        <v>151</v>
      </c>
      <c r="C72" s="34">
        <f>IF(B91=0, "-", B72/B91)</f>
        <v>3.3932584269662919E-2</v>
      </c>
      <c r="D72" s="65">
        <v>63</v>
      </c>
      <c r="E72" s="9">
        <f>IF(D91=0, "-", D72/D91)</f>
        <v>1.768172888015717E-2</v>
      </c>
      <c r="F72" s="81">
        <v>704</v>
      </c>
      <c r="G72" s="34">
        <f>IF(F91=0, "-", F72/F91)</f>
        <v>3.0342211878286354E-2</v>
      </c>
      <c r="H72" s="65">
        <v>133</v>
      </c>
      <c r="I72" s="9">
        <f>IF(H91=0, "-", H72/H91)</f>
        <v>6.2833656162895072E-3</v>
      </c>
      <c r="J72" s="8">
        <f t="shared" si="6"/>
        <v>1.3968253968253967</v>
      </c>
      <c r="K72" s="9">
        <f t="shared" si="7"/>
        <v>4.2932330827067666</v>
      </c>
    </row>
    <row r="73" spans="1:11" x14ac:dyDescent="0.2">
      <c r="A73" s="7" t="s">
        <v>392</v>
      </c>
      <c r="B73" s="65">
        <v>247</v>
      </c>
      <c r="C73" s="34">
        <f>IF(B91=0, "-", B73/B91)</f>
        <v>5.5505617977528093E-2</v>
      </c>
      <c r="D73" s="65">
        <v>67</v>
      </c>
      <c r="E73" s="9">
        <f>IF(D91=0, "-", D73/D91)</f>
        <v>1.8804378332865562E-2</v>
      </c>
      <c r="F73" s="81">
        <v>1460</v>
      </c>
      <c r="G73" s="34">
        <f>IF(F91=0, "-", F73/F91)</f>
        <v>6.2925609861218854E-2</v>
      </c>
      <c r="H73" s="65">
        <v>1060</v>
      </c>
      <c r="I73" s="9">
        <f>IF(H91=0, "-", H73/H91)</f>
        <v>5.0077951528322388E-2</v>
      </c>
      <c r="J73" s="8">
        <f t="shared" si="6"/>
        <v>2.6865671641791047</v>
      </c>
      <c r="K73" s="9">
        <f t="shared" si="7"/>
        <v>0.37735849056603776</v>
      </c>
    </row>
    <row r="74" spans="1:11" x14ac:dyDescent="0.2">
      <c r="A74" s="7" t="s">
        <v>393</v>
      </c>
      <c r="B74" s="65">
        <v>879</v>
      </c>
      <c r="C74" s="34">
        <f>IF(B91=0, "-", B74/B91)</f>
        <v>0.19752808988764045</v>
      </c>
      <c r="D74" s="65">
        <v>386</v>
      </c>
      <c r="E74" s="9">
        <f>IF(D91=0, "-", D74/D91)</f>
        <v>0.10833567218635981</v>
      </c>
      <c r="F74" s="81">
        <v>2173</v>
      </c>
      <c r="G74" s="34">
        <f>IF(F91=0, "-", F74/F91)</f>
        <v>9.365571933454013E-2</v>
      </c>
      <c r="H74" s="65">
        <v>1475</v>
      </c>
      <c r="I74" s="9">
        <f>IF(H91=0, "-", H74/H91)</f>
        <v>6.9683941985165587E-2</v>
      </c>
      <c r="J74" s="8">
        <f t="shared" si="6"/>
        <v>1.2772020725388602</v>
      </c>
      <c r="K74" s="9">
        <f t="shared" si="7"/>
        <v>0.47322033898305083</v>
      </c>
    </row>
    <row r="75" spans="1:11" x14ac:dyDescent="0.2">
      <c r="A75" s="7" t="s">
        <v>394</v>
      </c>
      <c r="B75" s="65">
        <v>14</v>
      </c>
      <c r="C75" s="34">
        <f>IF(B91=0, "-", B75/B91)</f>
        <v>3.1460674157303371E-3</v>
      </c>
      <c r="D75" s="65">
        <v>28</v>
      </c>
      <c r="E75" s="9">
        <f>IF(D91=0, "-", D75/D91)</f>
        <v>7.8585461689587421E-3</v>
      </c>
      <c r="F75" s="81">
        <v>56</v>
      </c>
      <c r="G75" s="34">
        <f>IF(F91=0, "-", F75/F91)</f>
        <v>2.4135850357727782E-3</v>
      </c>
      <c r="H75" s="65">
        <v>76</v>
      </c>
      <c r="I75" s="9">
        <f>IF(H91=0, "-", H75/H91)</f>
        <v>3.5904946378797183E-3</v>
      </c>
      <c r="J75" s="8">
        <f t="shared" si="6"/>
        <v>-0.5</v>
      </c>
      <c r="K75" s="9">
        <f t="shared" si="7"/>
        <v>-0.26315789473684209</v>
      </c>
    </row>
    <row r="76" spans="1:11" x14ac:dyDescent="0.2">
      <c r="A76" s="7" t="s">
        <v>395</v>
      </c>
      <c r="B76" s="65">
        <v>575</v>
      </c>
      <c r="C76" s="34">
        <f>IF(B91=0, "-", B76/B91)</f>
        <v>0.12921348314606743</v>
      </c>
      <c r="D76" s="65">
        <v>286</v>
      </c>
      <c r="E76" s="9">
        <f>IF(D91=0, "-", D76/D91)</f>
        <v>8.0269435868650013E-2</v>
      </c>
      <c r="F76" s="81">
        <v>2572</v>
      </c>
      <c r="G76" s="34">
        <f>IF(F91=0, "-", F76/F91)</f>
        <v>0.11085251271442118</v>
      </c>
      <c r="H76" s="65">
        <v>1536</v>
      </c>
      <c r="I76" s="9">
        <f>IF(H91=0, "-", H76/H91)</f>
        <v>7.256578636556904E-2</v>
      </c>
      <c r="J76" s="8">
        <f t="shared" si="6"/>
        <v>1.0104895104895104</v>
      </c>
      <c r="K76" s="9">
        <f t="shared" si="7"/>
        <v>0.67447916666666663</v>
      </c>
    </row>
    <row r="77" spans="1:11" x14ac:dyDescent="0.2">
      <c r="A77" s="7" t="s">
        <v>396</v>
      </c>
      <c r="B77" s="65">
        <v>243</v>
      </c>
      <c r="C77" s="34">
        <f>IF(B91=0, "-", B77/B91)</f>
        <v>5.4606741573033711E-2</v>
      </c>
      <c r="D77" s="65">
        <v>792</v>
      </c>
      <c r="E77" s="9">
        <f>IF(D91=0, "-", D77/D91)</f>
        <v>0.22228459163626157</v>
      </c>
      <c r="F77" s="81">
        <v>3769</v>
      </c>
      <c r="G77" s="34">
        <f>IF(F91=0, "-", F77/F91)</f>
        <v>0.1624428928540643</v>
      </c>
      <c r="H77" s="65">
        <v>3927</v>
      </c>
      <c r="I77" s="9">
        <f>IF(H91=0, "-", H77/H91)</f>
        <v>0.18552463740728492</v>
      </c>
      <c r="J77" s="8">
        <f t="shared" si="6"/>
        <v>-0.69318181818181823</v>
      </c>
      <c r="K77" s="9">
        <f t="shared" si="7"/>
        <v>-4.0234275528393176E-2</v>
      </c>
    </row>
    <row r="78" spans="1:11" x14ac:dyDescent="0.2">
      <c r="A78" s="7" t="s">
        <v>397</v>
      </c>
      <c r="B78" s="65">
        <v>709</v>
      </c>
      <c r="C78" s="34">
        <f>IF(B91=0, "-", B78/B91)</f>
        <v>0.15932584269662922</v>
      </c>
      <c r="D78" s="65">
        <v>240</v>
      </c>
      <c r="E78" s="9">
        <f>IF(D91=0, "-", D78/D91)</f>
        <v>6.7358967162503502E-2</v>
      </c>
      <c r="F78" s="81">
        <v>1554</v>
      </c>
      <c r="G78" s="34">
        <f>IF(F91=0, "-", F78/F91)</f>
        <v>6.697698474269459E-2</v>
      </c>
      <c r="H78" s="65">
        <v>858</v>
      </c>
      <c r="I78" s="9">
        <f>IF(H91=0, "-", H78/H91)</f>
        <v>4.0534794727642084E-2</v>
      </c>
      <c r="J78" s="8">
        <f t="shared" si="6"/>
        <v>1.9541666666666666</v>
      </c>
      <c r="K78" s="9">
        <f t="shared" si="7"/>
        <v>0.81118881118881114</v>
      </c>
    </row>
    <row r="79" spans="1:11" x14ac:dyDescent="0.2">
      <c r="A79" s="7" t="s">
        <v>398</v>
      </c>
      <c r="B79" s="65">
        <v>378</v>
      </c>
      <c r="C79" s="34">
        <f>IF(B91=0, "-", B79/B91)</f>
        <v>8.4943820224719108E-2</v>
      </c>
      <c r="D79" s="65">
        <v>320</v>
      </c>
      <c r="E79" s="9">
        <f>IF(D91=0, "-", D79/D91)</f>
        <v>8.9811956216671346E-2</v>
      </c>
      <c r="F79" s="81">
        <v>1947</v>
      </c>
      <c r="G79" s="34">
        <f>IF(F91=0, "-", F79/F91)</f>
        <v>8.3915179725885705E-2</v>
      </c>
      <c r="H79" s="65">
        <v>1310</v>
      </c>
      <c r="I79" s="9">
        <f>IF(H91=0, "-", H79/H91)</f>
        <v>6.1888789152926726E-2</v>
      </c>
      <c r="J79" s="8">
        <f t="shared" si="6"/>
        <v>0.18124999999999999</v>
      </c>
      <c r="K79" s="9">
        <f t="shared" si="7"/>
        <v>0.48625954198473281</v>
      </c>
    </row>
    <row r="80" spans="1:11" x14ac:dyDescent="0.2">
      <c r="A80" s="7" t="s">
        <v>399</v>
      </c>
      <c r="B80" s="65">
        <v>109</v>
      </c>
      <c r="C80" s="34">
        <f>IF(B91=0, "-", B80/B91)</f>
        <v>2.4494382022471912E-2</v>
      </c>
      <c r="D80" s="65">
        <v>233</v>
      </c>
      <c r="E80" s="9">
        <f>IF(D91=0, "-", D80/D91)</f>
        <v>6.5394330620263827E-2</v>
      </c>
      <c r="F80" s="81">
        <v>1237</v>
      </c>
      <c r="G80" s="34">
        <f>IF(F91=0, "-", F80/F91)</f>
        <v>5.3314369450909407E-2</v>
      </c>
      <c r="H80" s="65">
        <v>2910</v>
      </c>
      <c r="I80" s="9">
        <f>IF(H91=0, "-", H80/H91)</f>
        <v>0.13747814995039448</v>
      </c>
      <c r="J80" s="8">
        <f t="shared" si="6"/>
        <v>-0.53218884120171672</v>
      </c>
      <c r="K80" s="9">
        <f t="shared" si="7"/>
        <v>-0.57491408934707899</v>
      </c>
    </row>
    <row r="81" spans="1:11" x14ac:dyDescent="0.2">
      <c r="A81" s="7" t="s">
        <v>400</v>
      </c>
      <c r="B81" s="65">
        <v>17</v>
      </c>
      <c r="C81" s="34">
        <f>IF(B91=0, "-", B81/B91)</f>
        <v>3.8202247191011238E-3</v>
      </c>
      <c r="D81" s="65">
        <v>34</v>
      </c>
      <c r="E81" s="9">
        <f>IF(D91=0, "-", D81/D91)</f>
        <v>9.542520348021331E-3</v>
      </c>
      <c r="F81" s="81">
        <v>115</v>
      </c>
      <c r="G81" s="34">
        <f>IF(F91=0, "-", F81/F91)</f>
        <v>4.9564692698905264E-3</v>
      </c>
      <c r="H81" s="65">
        <v>130</v>
      </c>
      <c r="I81" s="9">
        <f>IF(H91=0, "-", H81/H91)</f>
        <v>6.1416355647942551E-3</v>
      </c>
      <c r="J81" s="8">
        <f t="shared" si="6"/>
        <v>-0.5</v>
      </c>
      <c r="K81" s="9">
        <f t="shared" si="7"/>
        <v>-0.11538461538461539</v>
      </c>
    </row>
    <row r="82" spans="1:11" x14ac:dyDescent="0.2">
      <c r="A82" s="7" t="s">
        <v>401</v>
      </c>
      <c r="B82" s="65">
        <v>11</v>
      </c>
      <c r="C82" s="34">
        <f>IF(B91=0, "-", B82/B91)</f>
        <v>2.4719101123595504E-3</v>
      </c>
      <c r="D82" s="65">
        <v>10</v>
      </c>
      <c r="E82" s="9">
        <f>IF(D91=0, "-", D82/D91)</f>
        <v>2.8066236317709796E-3</v>
      </c>
      <c r="F82" s="81">
        <v>43</v>
      </c>
      <c r="G82" s="34">
        <f>IF(F91=0, "-", F82/F91)</f>
        <v>1.8532885096112404E-3</v>
      </c>
      <c r="H82" s="65">
        <v>38</v>
      </c>
      <c r="I82" s="9">
        <f>IF(H91=0, "-", H82/H91)</f>
        <v>1.7952473189398591E-3</v>
      </c>
      <c r="J82" s="8">
        <f t="shared" si="6"/>
        <v>0.1</v>
      </c>
      <c r="K82" s="9">
        <f t="shared" si="7"/>
        <v>0.13157894736842105</v>
      </c>
    </row>
    <row r="83" spans="1:11" x14ac:dyDescent="0.2">
      <c r="A83" s="7" t="s">
        <v>402</v>
      </c>
      <c r="B83" s="65">
        <v>88</v>
      </c>
      <c r="C83" s="34">
        <f>IF(B91=0, "-", B83/B91)</f>
        <v>1.9775280898876403E-2</v>
      </c>
      <c r="D83" s="65">
        <v>121</v>
      </c>
      <c r="E83" s="9">
        <f>IF(D91=0, "-", D83/D91)</f>
        <v>3.3960145944428852E-2</v>
      </c>
      <c r="F83" s="81">
        <v>455</v>
      </c>
      <c r="G83" s="34">
        <f>IF(F91=0, "-", F83/F91)</f>
        <v>1.9610378415653822E-2</v>
      </c>
      <c r="H83" s="65">
        <v>379</v>
      </c>
      <c r="I83" s="9">
        <f>IF(H91=0, "-", H83/H91)</f>
        <v>1.7905229838900173E-2</v>
      </c>
      <c r="J83" s="8">
        <f t="shared" si="6"/>
        <v>-0.27272727272727271</v>
      </c>
      <c r="K83" s="9">
        <f t="shared" si="7"/>
        <v>0.20052770448548812</v>
      </c>
    </row>
    <row r="84" spans="1:11" x14ac:dyDescent="0.2">
      <c r="A84" s="7" t="s">
        <v>403</v>
      </c>
      <c r="B84" s="65">
        <v>18</v>
      </c>
      <c r="C84" s="34">
        <f>IF(B91=0, "-", B84/B91)</f>
        <v>4.0449438202247194E-3</v>
      </c>
      <c r="D84" s="65">
        <v>38</v>
      </c>
      <c r="E84" s="9">
        <f>IF(D91=0, "-", D84/D91)</f>
        <v>1.0665169800729722E-2</v>
      </c>
      <c r="F84" s="81">
        <v>120</v>
      </c>
      <c r="G84" s="34">
        <f>IF(F91=0, "-", F84/F91)</f>
        <v>5.1719679337988104E-3</v>
      </c>
      <c r="H84" s="65">
        <v>282</v>
      </c>
      <c r="I84" s="9">
        <f>IF(H91=0, "-", H84/H91)</f>
        <v>1.3322624840553693E-2</v>
      </c>
      <c r="J84" s="8">
        <f t="shared" si="6"/>
        <v>-0.52631578947368418</v>
      </c>
      <c r="K84" s="9">
        <f t="shared" si="7"/>
        <v>-0.57446808510638303</v>
      </c>
    </row>
    <row r="85" spans="1:11" x14ac:dyDescent="0.2">
      <c r="A85" s="7" t="s">
        <v>404</v>
      </c>
      <c r="B85" s="65">
        <v>20</v>
      </c>
      <c r="C85" s="34">
        <f>IF(B91=0, "-", B85/B91)</f>
        <v>4.4943820224719105E-3</v>
      </c>
      <c r="D85" s="65">
        <v>10</v>
      </c>
      <c r="E85" s="9">
        <f>IF(D91=0, "-", D85/D91)</f>
        <v>2.8066236317709796E-3</v>
      </c>
      <c r="F85" s="81">
        <v>84</v>
      </c>
      <c r="G85" s="34">
        <f>IF(F91=0, "-", F85/F91)</f>
        <v>3.6203775536591673E-3</v>
      </c>
      <c r="H85" s="65">
        <v>65</v>
      </c>
      <c r="I85" s="9">
        <f>IF(H91=0, "-", H85/H91)</f>
        <v>3.0708177823971275E-3</v>
      </c>
      <c r="J85" s="8">
        <f t="shared" si="6"/>
        <v>1</v>
      </c>
      <c r="K85" s="9">
        <f t="shared" si="7"/>
        <v>0.29230769230769232</v>
      </c>
    </row>
    <row r="86" spans="1:11" x14ac:dyDescent="0.2">
      <c r="A86" s="7" t="s">
        <v>405</v>
      </c>
      <c r="B86" s="65">
        <v>236</v>
      </c>
      <c r="C86" s="34">
        <f>IF(B91=0, "-", B86/B91)</f>
        <v>5.303370786516854E-2</v>
      </c>
      <c r="D86" s="65">
        <v>210</v>
      </c>
      <c r="E86" s="9">
        <f>IF(D91=0, "-", D86/D91)</f>
        <v>5.8939096267190572E-2</v>
      </c>
      <c r="F86" s="81">
        <v>1415</v>
      </c>
      <c r="G86" s="34">
        <f>IF(F91=0, "-", F86/F91)</f>
        <v>6.0986121886044305E-2</v>
      </c>
      <c r="H86" s="65">
        <v>1814</v>
      </c>
      <c r="I86" s="9">
        <f>IF(H91=0, "-", H86/H91)</f>
        <v>8.5699437804129072E-2</v>
      </c>
      <c r="J86" s="8">
        <f t="shared" si="6"/>
        <v>0.12380952380952381</v>
      </c>
      <c r="K86" s="9">
        <f t="shared" si="7"/>
        <v>-0.21995589856670342</v>
      </c>
    </row>
    <row r="87" spans="1:11" x14ac:dyDescent="0.2">
      <c r="A87" s="7" t="s">
        <v>406</v>
      </c>
      <c r="B87" s="65">
        <v>599</v>
      </c>
      <c r="C87" s="34">
        <f>IF(B91=0, "-", B87/B91)</f>
        <v>0.13460674157303371</v>
      </c>
      <c r="D87" s="65">
        <v>566</v>
      </c>
      <c r="E87" s="9">
        <f>IF(D91=0, "-", D87/D91)</f>
        <v>0.15885489755823745</v>
      </c>
      <c r="F87" s="81">
        <v>4833</v>
      </c>
      <c r="G87" s="34">
        <f>IF(F91=0, "-", F87/F91)</f>
        <v>0.20830100853374708</v>
      </c>
      <c r="H87" s="65">
        <v>4351</v>
      </c>
      <c r="I87" s="9">
        <f>IF(H91=0, "-", H87/H91)</f>
        <v>0.20555581801861389</v>
      </c>
      <c r="J87" s="8">
        <f t="shared" si="6"/>
        <v>5.8303886925795051E-2</v>
      </c>
      <c r="K87" s="9">
        <f t="shared" si="7"/>
        <v>0.11077913123419904</v>
      </c>
    </row>
    <row r="88" spans="1:11" x14ac:dyDescent="0.2">
      <c r="A88" s="7" t="s">
        <v>407</v>
      </c>
      <c r="B88" s="65">
        <v>0</v>
      </c>
      <c r="C88" s="34">
        <f>IF(B91=0, "-", B88/B91)</f>
        <v>0</v>
      </c>
      <c r="D88" s="65">
        <v>0</v>
      </c>
      <c r="E88" s="9">
        <f>IF(D91=0, "-", D88/D91)</f>
        <v>0</v>
      </c>
      <c r="F88" s="81">
        <v>0</v>
      </c>
      <c r="G88" s="34">
        <f>IF(F91=0, "-", F88/F91)</f>
        <v>0</v>
      </c>
      <c r="H88" s="65">
        <v>1</v>
      </c>
      <c r="I88" s="9">
        <f>IF(H91=0, "-", H88/H91)</f>
        <v>4.7243350498417346E-5</v>
      </c>
      <c r="J88" s="8" t="str">
        <f t="shared" si="6"/>
        <v>-</v>
      </c>
      <c r="K88" s="9">
        <f t="shared" si="7"/>
        <v>-1</v>
      </c>
    </row>
    <row r="89" spans="1:11" x14ac:dyDescent="0.2">
      <c r="A89" s="7" t="s">
        <v>408</v>
      </c>
      <c r="B89" s="65">
        <v>99</v>
      </c>
      <c r="C89" s="34">
        <f>IF(B91=0, "-", B89/B91)</f>
        <v>2.2247191011235956E-2</v>
      </c>
      <c r="D89" s="65">
        <v>146</v>
      </c>
      <c r="E89" s="9">
        <f>IF(D91=0, "-", D89/D91)</f>
        <v>4.0976705023856301E-2</v>
      </c>
      <c r="F89" s="81">
        <v>297</v>
      </c>
      <c r="G89" s="34">
        <f>IF(F91=0, "-", F89/F91)</f>
        <v>1.2800620636152055E-2</v>
      </c>
      <c r="H89" s="65">
        <v>447</v>
      </c>
      <c r="I89" s="9">
        <f>IF(H91=0, "-", H89/H91)</f>
        <v>2.1117777672792555E-2</v>
      </c>
      <c r="J89" s="8">
        <f t="shared" si="6"/>
        <v>-0.32191780821917809</v>
      </c>
      <c r="K89" s="9">
        <f t="shared" si="7"/>
        <v>-0.33557046979865773</v>
      </c>
    </row>
    <row r="90" spans="1:11" x14ac:dyDescent="0.2">
      <c r="A90" s="2"/>
      <c r="B90" s="68"/>
      <c r="C90" s="33"/>
      <c r="D90" s="68"/>
      <c r="E90" s="6"/>
      <c r="F90" s="82"/>
      <c r="G90" s="33"/>
      <c r="H90" s="68"/>
      <c r="I90" s="6"/>
      <c r="J90" s="5"/>
      <c r="K90" s="6"/>
    </row>
    <row r="91" spans="1:11" s="43" customFormat="1" x14ac:dyDescent="0.2">
      <c r="A91" s="162" t="s">
        <v>611</v>
      </c>
      <c r="B91" s="71">
        <f>SUM(B70:B90)</f>
        <v>4450</v>
      </c>
      <c r="C91" s="40">
        <f>B91/25764</f>
        <v>0.1727216270765409</v>
      </c>
      <c r="D91" s="71">
        <f>SUM(D70:D90)</f>
        <v>3563</v>
      </c>
      <c r="E91" s="41">
        <f>D91/29332</f>
        <v>0.12147143051956907</v>
      </c>
      <c r="F91" s="77">
        <f>SUM(F70:F90)</f>
        <v>23202</v>
      </c>
      <c r="G91" s="42">
        <f>F91/141996</f>
        <v>0.16339896898504183</v>
      </c>
      <c r="H91" s="71">
        <f>SUM(H70:H90)</f>
        <v>21167</v>
      </c>
      <c r="I91" s="41">
        <f>H91/146231</f>
        <v>0.14475042911557739</v>
      </c>
      <c r="J91" s="37">
        <f>IF(D91=0, "-", IF((B91-D91)/D91&lt;10, (B91-D91)/D91, "&gt;999%"))</f>
        <v>0.24894751613808588</v>
      </c>
      <c r="K91" s="38">
        <f>IF(H91=0, "-", IF((F91-H91)/H91&lt;10, (F91-H91)/H91, "&gt;999%"))</f>
        <v>9.6140218264279306E-2</v>
      </c>
    </row>
    <row r="92" spans="1:11" x14ac:dyDescent="0.2">
      <c r="B92" s="83"/>
      <c r="D92" s="83"/>
      <c r="F92" s="83"/>
      <c r="H92" s="83"/>
    </row>
    <row r="93" spans="1:11" x14ac:dyDescent="0.2">
      <c r="A93" s="163" t="s">
        <v>154</v>
      </c>
      <c r="B93" s="61" t="s">
        <v>12</v>
      </c>
      <c r="C93" s="62" t="s">
        <v>13</v>
      </c>
      <c r="D93" s="61" t="s">
        <v>12</v>
      </c>
      <c r="E93" s="63" t="s">
        <v>13</v>
      </c>
      <c r="F93" s="62" t="s">
        <v>12</v>
      </c>
      <c r="G93" s="62" t="s">
        <v>13</v>
      </c>
      <c r="H93" s="61" t="s">
        <v>12</v>
      </c>
      <c r="I93" s="63" t="s">
        <v>13</v>
      </c>
      <c r="J93" s="61"/>
      <c r="K93" s="63"/>
    </row>
    <row r="94" spans="1:11" x14ac:dyDescent="0.2">
      <c r="A94" s="7" t="s">
        <v>409</v>
      </c>
      <c r="B94" s="65">
        <v>23</v>
      </c>
      <c r="C94" s="34">
        <f>IF(B111=0, "-", B94/B111)</f>
        <v>1.8153117600631413E-2</v>
      </c>
      <c r="D94" s="65">
        <v>17</v>
      </c>
      <c r="E94" s="9">
        <f>IF(D111=0, "-", D94/D111)</f>
        <v>1.5301530153015301E-2</v>
      </c>
      <c r="F94" s="81">
        <v>82</v>
      </c>
      <c r="G94" s="34">
        <f>IF(F111=0, "-", F94/F111)</f>
        <v>1.3728444667671187E-2</v>
      </c>
      <c r="H94" s="65">
        <v>34</v>
      </c>
      <c r="I94" s="9">
        <f>IF(H111=0, "-", H94/H111)</f>
        <v>6.2032475825579275E-3</v>
      </c>
      <c r="J94" s="8">
        <f t="shared" ref="J94:J109" si="8">IF(D94=0, "-", IF((B94-D94)/D94&lt;10, (B94-D94)/D94, "&gt;999%"))</f>
        <v>0.35294117647058826</v>
      </c>
      <c r="K94" s="9">
        <f t="shared" ref="K94:K109" si="9">IF(H94=0, "-", IF((F94-H94)/H94&lt;10, (F94-H94)/H94, "&gt;999%"))</f>
        <v>1.411764705882353</v>
      </c>
    </row>
    <row r="95" spans="1:11" x14ac:dyDescent="0.2">
      <c r="A95" s="7" t="s">
        <v>410</v>
      </c>
      <c r="B95" s="65">
        <v>82</v>
      </c>
      <c r="C95" s="34">
        <f>IF(B111=0, "-", B95/B111)</f>
        <v>6.4719810576164161E-2</v>
      </c>
      <c r="D95" s="65">
        <v>182</v>
      </c>
      <c r="E95" s="9">
        <f>IF(D111=0, "-", D95/D111)</f>
        <v>0.16381638163816381</v>
      </c>
      <c r="F95" s="81">
        <v>563</v>
      </c>
      <c r="G95" s="34">
        <f>IF(F111=0, "-", F95/F111)</f>
        <v>9.4257492047547298E-2</v>
      </c>
      <c r="H95" s="65">
        <v>668</v>
      </c>
      <c r="I95" s="9">
        <f>IF(H111=0, "-", H95/H111)</f>
        <v>0.12187557015143222</v>
      </c>
      <c r="J95" s="8">
        <f t="shared" si="8"/>
        <v>-0.5494505494505495</v>
      </c>
      <c r="K95" s="9">
        <f t="shared" si="9"/>
        <v>-0.15718562874251496</v>
      </c>
    </row>
    <row r="96" spans="1:11" x14ac:dyDescent="0.2">
      <c r="A96" s="7" t="s">
        <v>411</v>
      </c>
      <c r="B96" s="65">
        <v>174</v>
      </c>
      <c r="C96" s="34">
        <f>IF(B111=0, "-", B96/B111)</f>
        <v>0.13733228097868982</v>
      </c>
      <c r="D96" s="65">
        <v>183</v>
      </c>
      <c r="E96" s="9">
        <f>IF(D111=0, "-", D96/D111)</f>
        <v>0.16471647164716471</v>
      </c>
      <c r="F96" s="81">
        <v>960</v>
      </c>
      <c r="G96" s="34">
        <f>IF(F111=0, "-", F96/F111)</f>
        <v>0.16072325464590659</v>
      </c>
      <c r="H96" s="65">
        <v>877</v>
      </c>
      <c r="I96" s="9">
        <f>IF(H111=0, "-", H96/H111)</f>
        <v>0.16000729793833243</v>
      </c>
      <c r="J96" s="8">
        <f t="shared" si="8"/>
        <v>-4.9180327868852458E-2</v>
      </c>
      <c r="K96" s="9">
        <f t="shared" si="9"/>
        <v>9.4640820980615742E-2</v>
      </c>
    </row>
    <row r="97" spans="1:11" x14ac:dyDescent="0.2">
      <c r="A97" s="7" t="s">
        <v>412</v>
      </c>
      <c r="B97" s="65">
        <v>38</v>
      </c>
      <c r="C97" s="34">
        <f>IF(B111=0, "-", B97/B111)</f>
        <v>2.999210734017364E-2</v>
      </c>
      <c r="D97" s="65">
        <v>34</v>
      </c>
      <c r="E97" s="9">
        <f>IF(D111=0, "-", D97/D111)</f>
        <v>3.0603060306030602E-2</v>
      </c>
      <c r="F97" s="81">
        <v>198</v>
      </c>
      <c r="G97" s="34">
        <f>IF(F111=0, "-", F97/F111)</f>
        <v>3.3149171270718231E-2</v>
      </c>
      <c r="H97" s="65">
        <v>202</v>
      </c>
      <c r="I97" s="9">
        <f>IF(H111=0, "-", H97/H111)</f>
        <v>3.6854588578726512E-2</v>
      </c>
      <c r="J97" s="8">
        <f t="shared" si="8"/>
        <v>0.11764705882352941</v>
      </c>
      <c r="K97" s="9">
        <f t="shared" si="9"/>
        <v>-1.9801980198019802E-2</v>
      </c>
    </row>
    <row r="98" spans="1:11" x14ac:dyDescent="0.2">
      <c r="A98" s="7" t="s">
        <v>413</v>
      </c>
      <c r="B98" s="65">
        <v>1</v>
      </c>
      <c r="C98" s="34">
        <f>IF(B111=0, "-", B98/B111)</f>
        <v>7.8926598263614838E-4</v>
      </c>
      <c r="D98" s="65">
        <v>0</v>
      </c>
      <c r="E98" s="9">
        <f>IF(D111=0, "-", D98/D111)</f>
        <v>0</v>
      </c>
      <c r="F98" s="81">
        <v>1</v>
      </c>
      <c r="G98" s="34">
        <f>IF(F111=0, "-", F98/F111)</f>
        <v>1.6742005692281934E-4</v>
      </c>
      <c r="H98" s="65">
        <v>0</v>
      </c>
      <c r="I98" s="9">
        <f>IF(H111=0, "-", H98/H111)</f>
        <v>0</v>
      </c>
      <c r="J98" s="8" t="str">
        <f t="shared" si="8"/>
        <v>-</v>
      </c>
      <c r="K98" s="9" t="str">
        <f t="shared" si="9"/>
        <v>-</v>
      </c>
    </row>
    <row r="99" spans="1:11" x14ac:dyDescent="0.2">
      <c r="A99" s="7" t="s">
        <v>414</v>
      </c>
      <c r="B99" s="65">
        <v>10</v>
      </c>
      <c r="C99" s="34">
        <f>IF(B111=0, "-", B99/B111)</f>
        <v>7.8926598263614842E-3</v>
      </c>
      <c r="D99" s="65">
        <v>3</v>
      </c>
      <c r="E99" s="9">
        <f>IF(D111=0, "-", D99/D111)</f>
        <v>2.7002700270027003E-3</v>
      </c>
      <c r="F99" s="81">
        <v>56</v>
      </c>
      <c r="G99" s="34">
        <f>IF(F111=0, "-", F99/F111)</f>
        <v>9.3755231876778838E-3</v>
      </c>
      <c r="H99" s="65">
        <v>3</v>
      </c>
      <c r="I99" s="9">
        <f>IF(H111=0, "-", H99/H111)</f>
        <v>5.4734537493158185E-4</v>
      </c>
      <c r="J99" s="8">
        <f t="shared" si="8"/>
        <v>2.3333333333333335</v>
      </c>
      <c r="K99" s="9" t="str">
        <f t="shared" si="9"/>
        <v>&gt;999%</v>
      </c>
    </row>
    <row r="100" spans="1:11" x14ac:dyDescent="0.2">
      <c r="A100" s="7" t="s">
        <v>415</v>
      </c>
      <c r="B100" s="65">
        <v>34</v>
      </c>
      <c r="C100" s="34">
        <f>IF(B111=0, "-", B100/B111)</f>
        <v>2.6835043409629045E-2</v>
      </c>
      <c r="D100" s="65">
        <v>0</v>
      </c>
      <c r="E100" s="9">
        <f>IF(D111=0, "-", D100/D111)</f>
        <v>0</v>
      </c>
      <c r="F100" s="81">
        <v>88</v>
      </c>
      <c r="G100" s="34">
        <f>IF(F111=0, "-", F100/F111)</f>
        <v>1.4732965009208104E-2</v>
      </c>
      <c r="H100" s="65">
        <v>0</v>
      </c>
      <c r="I100" s="9">
        <f>IF(H111=0, "-", H100/H111)</f>
        <v>0</v>
      </c>
      <c r="J100" s="8" t="str">
        <f t="shared" si="8"/>
        <v>-</v>
      </c>
      <c r="K100" s="9" t="str">
        <f t="shared" si="9"/>
        <v>-</v>
      </c>
    </row>
    <row r="101" spans="1:11" x14ac:dyDescent="0.2">
      <c r="A101" s="7" t="s">
        <v>416</v>
      </c>
      <c r="B101" s="65">
        <v>8</v>
      </c>
      <c r="C101" s="34">
        <f>IF(B111=0, "-", B101/B111)</f>
        <v>6.314127861089187E-3</v>
      </c>
      <c r="D101" s="65">
        <v>34</v>
      </c>
      <c r="E101" s="9">
        <f>IF(D111=0, "-", D101/D111)</f>
        <v>3.0603060306030602E-2</v>
      </c>
      <c r="F101" s="81">
        <v>96</v>
      </c>
      <c r="G101" s="34">
        <f>IF(F111=0, "-", F101/F111)</f>
        <v>1.6072325464590659E-2</v>
      </c>
      <c r="H101" s="65">
        <v>70</v>
      </c>
      <c r="I101" s="9">
        <f>IF(H111=0, "-", H101/H111)</f>
        <v>1.277139208173691E-2</v>
      </c>
      <c r="J101" s="8">
        <f t="shared" si="8"/>
        <v>-0.76470588235294112</v>
      </c>
      <c r="K101" s="9">
        <f t="shared" si="9"/>
        <v>0.37142857142857144</v>
      </c>
    </row>
    <row r="102" spans="1:11" x14ac:dyDescent="0.2">
      <c r="A102" s="7" t="s">
        <v>417</v>
      </c>
      <c r="B102" s="65">
        <v>7</v>
      </c>
      <c r="C102" s="34">
        <f>IF(B111=0, "-", B102/B111)</f>
        <v>5.5248618784530384E-3</v>
      </c>
      <c r="D102" s="65">
        <v>38</v>
      </c>
      <c r="E102" s="9">
        <f>IF(D111=0, "-", D102/D111)</f>
        <v>3.4203420342034205E-2</v>
      </c>
      <c r="F102" s="81">
        <v>89</v>
      </c>
      <c r="G102" s="34">
        <f>IF(F111=0, "-", F102/F111)</f>
        <v>1.4900385066130922E-2</v>
      </c>
      <c r="H102" s="65">
        <v>198</v>
      </c>
      <c r="I102" s="9">
        <f>IF(H111=0, "-", H102/H111)</f>
        <v>3.6124794745484398E-2</v>
      </c>
      <c r="J102" s="8">
        <f t="shared" si="8"/>
        <v>-0.81578947368421051</v>
      </c>
      <c r="K102" s="9">
        <f t="shared" si="9"/>
        <v>-0.5505050505050505</v>
      </c>
    </row>
    <row r="103" spans="1:11" x14ac:dyDescent="0.2">
      <c r="A103" s="7" t="s">
        <v>418</v>
      </c>
      <c r="B103" s="65">
        <v>69</v>
      </c>
      <c r="C103" s="34">
        <f>IF(B111=0, "-", B103/B111)</f>
        <v>5.4459352801894241E-2</v>
      </c>
      <c r="D103" s="65">
        <v>94</v>
      </c>
      <c r="E103" s="9">
        <f>IF(D111=0, "-", D103/D111)</f>
        <v>8.4608460846084602E-2</v>
      </c>
      <c r="F103" s="81">
        <v>455</v>
      </c>
      <c r="G103" s="34">
        <f>IF(F111=0, "-", F103/F111)</f>
        <v>7.6176125899882804E-2</v>
      </c>
      <c r="H103" s="65">
        <v>498</v>
      </c>
      <c r="I103" s="9">
        <f>IF(H111=0, "-", H103/H111)</f>
        <v>9.0859332238642579E-2</v>
      </c>
      <c r="J103" s="8">
        <f t="shared" si="8"/>
        <v>-0.26595744680851063</v>
      </c>
      <c r="K103" s="9">
        <f t="shared" si="9"/>
        <v>-8.6345381526104423E-2</v>
      </c>
    </row>
    <row r="104" spans="1:11" x14ac:dyDescent="0.2">
      <c r="A104" s="7" t="s">
        <v>419</v>
      </c>
      <c r="B104" s="65">
        <v>12</v>
      </c>
      <c r="C104" s="34">
        <f>IF(B111=0, "-", B104/B111)</f>
        <v>9.4711917916337814E-3</v>
      </c>
      <c r="D104" s="65">
        <v>5</v>
      </c>
      <c r="E104" s="9">
        <f>IF(D111=0, "-", D104/D111)</f>
        <v>4.5004500450045006E-3</v>
      </c>
      <c r="F104" s="81">
        <v>88</v>
      </c>
      <c r="G104" s="34">
        <f>IF(F111=0, "-", F104/F111)</f>
        <v>1.4732965009208104E-2</v>
      </c>
      <c r="H104" s="65">
        <v>82</v>
      </c>
      <c r="I104" s="9">
        <f>IF(H111=0, "-", H104/H111)</f>
        <v>1.4960773581463237E-2</v>
      </c>
      <c r="J104" s="8">
        <f t="shared" si="8"/>
        <v>1.4</v>
      </c>
      <c r="K104" s="9">
        <f t="shared" si="9"/>
        <v>7.3170731707317069E-2</v>
      </c>
    </row>
    <row r="105" spans="1:11" x14ac:dyDescent="0.2">
      <c r="A105" s="7" t="s">
        <v>420</v>
      </c>
      <c r="B105" s="65">
        <v>100</v>
      </c>
      <c r="C105" s="34">
        <f>IF(B111=0, "-", B105/B111)</f>
        <v>7.8926598263614839E-2</v>
      </c>
      <c r="D105" s="65">
        <v>110</v>
      </c>
      <c r="E105" s="9">
        <f>IF(D111=0, "-", D105/D111)</f>
        <v>9.9009900990099015E-2</v>
      </c>
      <c r="F105" s="81">
        <v>500</v>
      </c>
      <c r="G105" s="34">
        <f>IF(F111=0, "-", F105/F111)</f>
        <v>8.371002846140968E-2</v>
      </c>
      <c r="H105" s="65">
        <v>737</v>
      </c>
      <c r="I105" s="9">
        <f>IF(H111=0, "-", H105/H111)</f>
        <v>0.1344645137748586</v>
      </c>
      <c r="J105" s="8">
        <f t="shared" si="8"/>
        <v>-9.0909090909090912E-2</v>
      </c>
      <c r="K105" s="9">
        <f t="shared" si="9"/>
        <v>-0.32157394843962006</v>
      </c>
    </row>
    <row r="106" spans="1:11" x14ac:dyDescent="0.2">
      <c r="A106" s="7" t="s">
        <v>421</v>
      </c>
      <c r="B106" s="65">
        <v>91</v>
      </c>
      <c r="C106" s="34">
        <f>IF(B111=0, "-", B106/B111)</f>
        <v>7.18232044198895E-2</v>
      </c>
      <c r="D106" s="65">
        <v>42</v>
      </c>
      <c r="E106" s="9">
        <f>IF(D111=0, "-", D106/D111)</f>
        <v>3.7803780378037805E-2</v>
      </c>
      <c r="F106" s="81">
        <v>428</v>
      </c>
      <c r="G106" s="34">
        <f>IF(F111=0, "-", F106/F111)</f>
        <v>7.1655784362966685E-2</v>
      </c>
      <c r="H106" s="65">
        <v>188</v>
      </c>
      <c r="I106" s="9">
        <f>IF(H111=0, "-", H106/H111)</f>
        <v>3.4300310162379125E-2</v>
      </c>
      <c r="J106" s="8">
        <f t="shared" si="8"/>
        <v>1.1666666666666667</v>
      </c>
      <c r="K106" s="9">
        <f t="shared" si="9"/>
        <v>1.2765957446808511</v>
      </c>
    </row>
    <row r="107" spans="1:11" x14ac:dyDescent="0.2">
      <c r="A107" s="7" t="s">
        <v>422</v>
      </c>
      <c r="B107" s="65">
        <v>401</v>
      </c>
      <c r="C107" s="34">
        <f>IF(B111=0, "-", B107/B111)</f>
        <v>0.31649565903709548</v>
      </c>
      <c r="D107" s="65">
        <v>155</v>
      </c>
      <c r="E107" s="9">
        <f>IF(D111=0, "-", D107/D111)</f>
        <v>0.1395139513951395</v>
      </c>
      <c r="F107" s="81">
        <v>1222</v>
      </c>
      <c r="G107" s="34">
        <f>IF(F111=0, "-", F107/F111)</f>
        <v>0.20458730955968524</v>
      </c>
      <c r="H107" s="65">
        <v>845</v>
      </c>
      <c r="I107" s="9">
        <f>IF(H111=0, "-", H107/H111)</f>
        <v>0.15416894727239555</v>
      </c>
      <c r="J107" s="8">
        <f t="shared" si="8"/>
        <v>1.5870967741935484</v>
      </c>
      <c r="K107" s="9">
        <f t="shared" si="9"/>
        <v>0.44615384615384618</v>
      </c>
    </row>
    <row r="108" spans="1:11" x14ac:dyDescent="0.2">
      <c r="A108" s="7" t="s">
        <v>423</v>
      </c>
      <c r="B108" s="65">
        <v>90</v>
      </c>
      <c r="C108" s="34">
        <f>IF(B111=0, "-", B108/B111)</f>
        <v>7.1033938437253349E-2</v>
      </c>
      <c r="D108" s="65">
        <v>67</v>
      </c>
      <c r="E108" s="9">
        <f>IF(D111=0, "-", D108/D111)</f>
        <v>6.0306030603060307E-2</v>
      </c>
      <c r="F108" s="81">
        <v>499</v>
      </c>
      <c r="G108" s="34">
        <f>IF(F111=0, "-", F108/F111)</f>
        <v>8.3542608404486851E-2</v>
      </c>
      <c r="H108" s="65">
        <v>437</v>
      </c>
      <c r="I108" s="9">
        <f>IF(H111=0, "-", H108/H111)</f>
        <v>7.9729976281700421E-2</v>
      </c>
      <c r="J108" s="8">
        <f t="shared" si="8"/>
        <v>0.34328358208955223</v>
      </c>
      <c r="K108" s="9">
        <f t="shared" si="9"/>
        <v>0.14187643020594964</v>
      </c>
    </row>
    <row r="109" spans="1:11" x14ac:dyDescent="0.2">
      <c r="A109" s="7" t="s">
        <v>424</v>
      </c>
      <c r="B109" s="65">
        <v>127</v>
      </c>
      <c r="C109" s="34">
        <f>IF(B111=0, "-", B109/B111)</f>
        <v>0.10023677979479084</v>
      </c>
      <c r="D109" s="65">
        <v>147</v>
      </c>
      <c r="E109" s="9">
        <f>IF(D111=0, "-", D109/D111)</f>
        <v>0.1323132313231323</v>
      </c>
      <c r="F109" s="81">
        <v>648</v>
      </c>
      <c r="G109" s="34">
        <f>IF(F111=0, "-", F109/F111)</f>
        <v>0.10848819688598695</v>
      </c>
      <c r="H109" s="65">
        <v>642</v>
      </c>
      <c r="I109" s="9">
        <f>IF(H111=0, "-", H109/H111)</f>
        <v>0.11713191023535852</v>
      </c>
      <c r="J109" s="8">
        <f t="shared" si="8"/>
        <v>-0.1360544217687075</v>
      </c>
      <c r="K109" s="9">
        <f t="shared" si="9"/>
        <v>9.3457943925233638E-3</v>
      </c>
    </row>
    <row r="110" spans="1:11" x14ac:dyDescent="0.2">
      <c r="A110" s="2"/>
      <c r="B110" s="68"/>
      <c r="C110" s="33"/>
      <c r="D110" s="68"/>
      <c r="E110" s="6"/>
      <c r="F110" s="82"/>
      <c r="G110" s="33"/>
      <c r="H110" s="68"/>
      <c r="I110" s="6"/>
      <c r="J110" s="5"/>
      <c r="K110" s="6"/>
    </row>
    <row r="111" spans="1:11" s="43" customFormat="1" x14ac:dyDescent="0.2">
      <c r="A111" s="162" t="s">
        <v>610</v>
      </c>
      <c r="B111" s="71">
        <f>SUM(B94:B110)</f>
        <v>1267</v>
      </c>
      <c r="C111" s="40">
        <f>B111/25764</f>
        <v>4.9177146405837605E-2</v>
      </c>
      <c r="D111" s="71">
        <f>SUM(D94:D110)</f>
        <v>1111</v>
      </c>
      <c r="E111" s="41">
        <f>D111/29332</f>
        <v>3.787672166916678E-2</v>
      </c>
      <c r="F111" s="77">
        <f>SUM(F94:F110)</f>
        <v>5973</v>
      </c>
      <c r="G111" s="42">
        <f>F111/141996</f>
        <v>4.2064565199019688E-2</v>
      </c>
      <c r="H111" s="71">
        <f>SUM(H94:H110)</f>
        <v>5481</v>
      </c>
      <c r="I111" s="41">
        <f>H111/146231</f>
        <v>3.7481792506376899E-2</v>
      </c>
      <c r="J111" s="37">
        <f>IF(D111=0, "-", IF((B111-D111)/D111&lt;10, (B111-D111)/D111, "&gt;999%"))</f>
        <v>0.14041404140414041</v>
      </c>
      <c r="K111" s="38">
        <f>IF(H111=0, "-", IF((F111-H111)/H111&lt;10, (F111-H111)/H111, "&gt;999%"))</f>
        <v>8.9764641488779426E-2</v>
      </c>
    </row>
    <row r="112" spans="1:11" x14ac:dyDescent="0.2">
      <c r="B112" s="83"/>
      <c r="D112" s="83"/>
      <c r="F112" s="83"/>
      <c r="H112" s="83"/>
    </row>
    <row r="113" spans="1:11" s="43" customFormat="1" x14ac:dyDescent="0.2">
      <c r="A113" s="162" t="s">
        <v>609</v>
      </c>
      <c r="B113" s="71">
        <v>5717</v>
      </c>
      <c r="C113" s="40">
        <f>B113/25764</f>
        <v>0.22189877348237852</v>
      </c>
      <c r="D113" s="71">
        <v>4674</v>
      </c>
      <c r="E113" s="41">
        <f>D113/29332</f>
        <v>0.15934815218873585</v>
      </c>
      <c r="F113" s="77">
        <v>29175</v>
      </c>
      <c r="G113" s="42">
        <f>F113/141996</f>
        <v>0.20546353418406152</v>
      </c>
      <c r="H113" s="71">
        <v>26648</v>
      </c>
      <c r="I113" s="41">
        <f>H113/146231</f>
        <v>0.18223222162195429</v>
      </c>
      <c r="J113" s="37">
        <f>IF(D113=0, "-", IF((B113-D113)/D113&lt;10, (B113-D113)/D113, "&gt;999%"))</f>
        <v>0.22314933675652546</v>
      </c>
      <c r="K113" s="38">
        <f>IF(H113=0, "-", IF((F113-H113)/H113&lt;10, (F113-H113)/H113, "&gt;999%"))</f>
        <v>9.4828880216151309E-2</v>
      </c>
    </row>
    <row r="114" spans="1:11" x14ac:dyDescent="0.2">
      <c r="B114" s="83"/>
      <c r="D114" s="83"/>
      <c r="F114" s="83"/>
      <c r="H114" s="83"/>
    </row>
    <row r="115" spans="1:11" ht="15.75" x14ac:dyDescent="0.25">
      <c r="A115" s="164" t="s">
        <v>123</v>
      </c>
      <c r="B115" s="196" t="s">
        <v>1</v>
      </c>
      <c r="C115" s="200"/>
      <c r="D115" s="200"/>
      <c r="E115" s="197"/>
      <c r="F115" s="196" t="s">
        <v>14</v>
      </c>
      <c r="G115" s="200"/>
      <c r="H115" s="200"/>
      <c r="I115" s="197"/>
      <c r="J115" s="196" t="s">
        <v>15</v>
      </c>
      <c r="K115" s="197"/>
    </row>
    <row r="116" spans="1:11" x14ac:dyDescent="0.2">
      <c r="A116" s="22"/>
      <c r="B116" s="196">
        <f>VALUE(RIGHT($B$2, 4))</f>
        <v>2022</v>
      </c>
      <c r="C116" s="197"/>
      <c r="D116" s="196">
        <f>B116-1</f>
        <v>2021</v>
      </c>
      <c r="E116" s="204"/>
      <c r="F116" s="196">
        <f>B116</f>
        <v>2022</v>
      </c>
      <c r="G116" s="204"/>
      <c r="H116" s="196">
        <f>D116</f>
        <v>2021</v>
      </c>
      <c r="I116" s="204"/>
      <c r="J116" s="140" t="s">
        <v>4</v>
      </c>
      <c r="K116" s="141" t="s">
        <v>2</v>
      </c>
    </row>
    <row r="117" spans="1:11" x14ac:dyDescent="0.2">
      <c r="A117" s="163" t="s">
        <v>155</v>
      </c>
      <c r="B117" s="61" t="s">
        <v>12</v>
      </c>
      <c r="C117" s="62" t="s">
        <v>13</v>
      </c>
      <c r="D117" s="61" t="s">
        <v>12</v>
      </c>
      <c r="E117" s="63" t="s">
        <v>13</v>
      </c>
      <c r="F117" s="62" t="s">
        <v>12</v>
      </c>
      <c r="G117" s="62" t="s">
        <v>13</v>
      </c>
      <c r="H117" s="61" t="s">
        <v>12</v>
      </c>
      <c r="I117" s="63" t="s">
        <v>13</v>
      </c>
      <c r="J117" s="61"/>
      <c r="K117" s="63"/>
    </row>
    <row r="118" spans="1:11" x14ac:dyDescent="0.2">
      <c r="A118" s="7" t="s">
        <v>425</v>
      </c>
      <c r="B118" s="65">
        <v>0</v>
      </c>
      <c r="C118" s="34">
        <f>IF(B142=0, "-", B118/B142)</f>
        <v>0</v>
      </c>
      <c r="D118" s="65">
        <v>0</v>
      </c>
      <c r="E118" s="9">
        <f>IF(D142=0, "-", D118/D142)</f>
        <v>0</v>
      </c>
      <c r="F118" s="81">
        <v>0</v>
      </c>
      <c r="G118" s="34">
        <f>IF(F142=0, "-", F118/F142)</f>
        <v>0</v>
      </c>
      <c r="H118" s="65">
        <v>13</v>
      </c>
      <c r="I118" s="9">
        <f>IF(H142=0, "-", H118/H142)</f>
        <v>8.9679911699779252E-4</v>
      </c>
      <c r="J118" s="8" t="str">
        <f t="shared" ref="J118:J140" si="10">IF(D118=0, "-", IF((B118-D118)/D118&lt;10, (B118-D118)/D118, "&gt;999%"))</f>
        <v>-</v>
      </c>
      <c r="K118" s="9">
        <f t="shared" ref="K118:K140" si="11">IF(H118=0, "-", IF((F118-H118)/H118&lt;10, (F118-H118)/H118, "&gt;999%"))</f>
        <v>-1</v>
      </c>
    </row>
    <row r="119" spans="1:11" x14ac:dyDescent="0.2">
      <c r="A119" s="7" t="s">
        <v>426</v>
      </c>
      <c r="B119" s="65">
        <v>446</v>
      </c>
      <c r="C119" s="34">
        <f>IF(B142=0, "-", B119/B142)</f>
        <v>0.14033983637507866</v>
      </c>
      <c r="D119" s="65">
        <v>278</v>
      </c>
      <c r="E119" s="9">
        <f>IF(D142=0, "-", D119/D142)</f>
        <v>8.5775995063252078E-2</v>
      </c>
      <c r="F119" s="81">
        <v>1934</v>
      </c>
      <c r="G119" s="34">
        <f>IF(F142=0, "-", F119/F142)</f>
        <v>0.11583612841399138</v>
      </c>
      <c r="H119" s="65">
        <v>1306</v>
      </c>
      <c r="I119" s="9">
        <f>IF(H142=0, "-", H119/H142)</f>
        <v>9.0093818984547464E-2</v>
      </c>
      <c r="J119" s="8">
        <f t="shared" si="10"/>
        <v>0.60431654676258995</v>
      </c>
      <c r="K119" s="9">
        <f t="shared" si="11"/>
        <v>0.48085758039816234</v>
      </c>
    </row>
    <row r="120" spans="1:11" x14ac:dyDescent="0.2">
      <c r="A120" s="7" t="s">
        <v>427</v>
      </c>
      <c r="B120" s="65">
        <v>0</v>
      </c>
      <c r="C120" s="34">
        <f>IF(B142=0, "-", B120/B142)</f>
        <v>0</v>
      </c>
      <c r="D120" s="65">
        <v>5</v>
      </c>
      <c r="E120" s="9">
        <f>IF(D142=0, "-", D120/D142)</f>
        <v>1.5427337241592102E-3</v>
      </c>
      <c r="F120" s="81">
        <v>6</v>
      </c>
      <c r="G120" s="34">
        <f>IF(F142=0, "-", F120/F142)</f>
        <v>3.593675131768088E-4</v>
      </c>
      <c r="H120" s="65">
        <v>44</v>
      </c>
      <c r="I120" s="9">
        <f>IF(H142=0, "-", H120/H142)</f>
        <v>3.0353200883002206E-3</v>
      </c>
      <c r="J120" s="8">
        <f t="shared" si="10"/>
        <v>-1</v>
      </c>
      <c r="K120" s="9">
        <f t="shared" si="11"/>
        <v>-0.86363636363636365</v>
      </c>
    </row>
    <row r="121" spans="1:11" x14ac:dyDescent="0.2">
      <c r="A121" s="7" t="s">
        <v>428</v>
      </c>
      <c r="B121" s="65">
        <v>123</v>
      </c>
      <c r="C121" s="34">
        <f>IF(B142=0, "-", B121/B142)</f>
        <v>3.8703587161736941E-2</v>
      </c>
      <c r="D121" s="65">
        <v>106</v>
      </c>
      <c r="E121" s="9">
        <f>IF(D142=0, "-", D121/D142)</f>
        <v>3.2705954952175258E-2</v>
      </c>
      <c r="F121" s="81">
        <v>671</v>
      </c>
      <c r="G121" s="34">
        <f>IF(F142=0, "-", F121/F142)</f>
        <v>4.018926689027312E-2</v>
      </c>
      <c r="H121" s="65">
        <v>519</v>
      </c>
      <c r="I121" s="9">
        <f>IF(H142=0, "-", H121/H142)</f>
        <v>3.5802980132450334E-2</v>
      </c>
      <c r="J121" s="8">
        <f t="shared" si="10"/>
        <v>0.16037735849056603</v>
      </c>
      <c r="K121" s="9">
        <f t="shared" si="11"/>
        <v>0.2928709055876686</v>
      </c>
    </row>
    <row r="122" spans="1:11" x14ac:dyDescent="0.2">
      <c r="A122" s="7" t="s">
        <v>429</v>
      </c>
      <c r="B122" s="65">
        <v>154</v>
      </c>
      <c r="C122" s="34">
        <f>IF(B142=0, "-", B122/B142)</f>
        <v>4.8458149779735685E-2</v>
      </c>
      <c r="D122" s="65">
        <v>182</v>
      </c>
      <c r="E122" s="9">
        <f>IF(D142=0, "-", D122/D142)</f>
        <v>5.6155507559395246E-2</v>
      </c>
      <c r="F122" s="81">
        <v>602</v>
      </c>
      <c r="G122" s="34">
        <f>IF(F142=0, "-", F122/F142)</f>
        <v>3.6056540488739817E-2</v>
      </c>
      <c r="H122" s="65">
        <v>779</v>
      </c>
      <c r="I122" s="9">
        <f>IF(H142=0, "-", H122/H142)</f>
        <v>5.3738962472406178E-2</v>
      </c>
      <c r="J122" s="8">
        <f t="shared" si="10"/>
        <v>-0.15384615384615385</v>
      </c>
      <c r="K122" s="9">
        <f t="shared" si="11"/>
        <v>-0.22721437740693196</v>
      </c>
    </row>
    <row r="123" spans="1:11" x14ac:dyDescent="0.2">
      <c r="A123" s="7" t="s">
        <v>430</v>
      </c>
      <c r="B123" s="65">
        <v>258</v>
      </c>
      <c r="C123" s="34">
        <f>IF(B142=0, "-", B123/B142)</f>
        <v>8.1183134046570168E-2</v>
      </c>
      <c r="D123" s="65">
        <v>107</v>
      </c>
      <c r="E123" s="9">
        <f>IF(D142=0, "-", D123/D142)</f>
        <v>3.30145016970071E-2</v>
      </c>
      <c r="F123" s="81">
        <v>1062</v>
      </c>
      <c r="G123" s="34">
        <f>IF(F142=0, "-", F123/F142)</f>
        <v>6.3608049832295163E-2</v>
      </c>
      <c r="H123" s="65">
        <v>824</v>
      </c>
      <c r="I123" s="9">
        <f>IF(H142=0, "-", H123/H142)</f>
        <v>5.6843267108167769E-2</v>
      </c>
      <c r="J123" s="8">
        <f t="shared" si="10"/>
        <v>1.4112149532710281</v>
      </c>
      <c r="K123" s="9">
        <f t="shared" si="11"/>
        <v>0.28883495145631066</v>
      </c>
    </row>
    <row r="124" spans="1:11" x14ac:dyDescent="0.2">
      <c r="A124" s="7" t="s">
        <v>431</v>
      </c>
      <c r="B124" s="65">
        <v>13</v>
      </c>
      <c r="C124" s="34">
        <f>IF(B142=0, "-", B124/B142)</f>
        <v>4.0906230333543105E-3</v>
      </c>
      <c r="D124" s="65">
        <v>138</v>
      </c>
      <c r="E124" s="9">
        <f>IF(D142=0, "-", D124/D142)</f>
        <v>4.2579450786794197E-2</v>
      </c>
      <c r="F124" s="81">
        <v>337</v>
      </c>
      <c r="G124" s="34">
        <f>IF(F142=0, "-", F124/F142)</f>
        <v>2.0184475323430762E-2</v>
      </c>
      <c r="H124" s="65">
        <v>542</v>
      </c>
      <c r="I124" s="9">
        <f>IF(H142=0, "-", H124/H142)</f>
        <v>3.7389624724061807E-2</v>
      </c>
      <c r="J124" s="8">
        <f t="shared" si="10"/>
        <v>-0.90579710144927539</v>
      </c>
      <c r="K124" s="9">
        <f t="shared" si="11"/>
        <v>-0.37822878228782286</v>
      </c>
    </row>
    <row r="125" spans="1:11" x14ac:dyDescent="0.2">
      <c r="A125" s="7" t="s">
        <v>432</v>
      </c>
      <c r="B125" s="65">
        <v>34</v>
      </c>
      <c r="C125" s="34">
        <f>IF(B142=0, "-", B125/B142)</f>
        <v>1.0698552548772814E-2</v>
      </c>
      <c r="D125" s="65">
        <v>62</v>
      </c>
      <c r="E125" s="9">
        <f>IF(D142=0, "-", D125/D142)</f>
        <v>1.9129898179574206E-2</v>
      </c>
      <c r="F125" s="81">
        <v>153</v>
      </c>
      <c r="G125" s="34">
        <f>IF(F142=0, "-", F125/F142)</f>
        <v>9.1638715860086241E-3</v>
      </c>
      <c r="H125" s="65">
        <v>235</v>
      </c>
      <c r="I125" s="9">
        <f>IF(H142=0, "-", H125/H142)</f>
        <v>1.6211368653421633E-2</v>
      </c>
      <c r="J125" s="8">
        <f t="shared" si="10"/>
        <v>-0.45161290322580644</v>
      </c>
      <c r="K125" s="9">
        <f t="shared" si="11"/>
        <v>-0.34893617021276596</v>
      </c>
    </row>
    <row r="126" spans="1:11" x14ac:dyDescent="0.2">
      <c r="A126" s="7" t="s">
        <v>433</v>
      </c>
      <c r="B126" s="65">
        <v>203</v>
      </c>
      <c r="C126" s="34">
        <f>IF(B142=0, "-", B126/B142)</f>
        <v>6.3876651982378851E-2</v>
      </c>
      <c r="D126" s="65">
        <v>131</v>
      </c>
      <c r="E126" s="9">
        <f>IF(D142=0, "-", D126/D142)</f>
        <v>4.0419623572971304E-2</v>
      </c>
      <c r="F126" s="81">
        <v>916</v>
      </c>
      <c r="G126" s="34">
        <f>IF(F142=0, "-", F126/F142)</f>
        <v>5.4863440344992812E-2</v>
      </c>
      <c r="H126" s="65">
        <v>983</v>
      </c>
      <c r="I126" s="9">
        <f>IF(H142=0, "-", H126/H142)</f>
        <v>6.7811810154525393E-2</v>
      </c>
      <c r="J126" s="8">
        <f t="shared" si="10"/>
        <v>0.54961832061068705</v>
      </c>
      <c r="K126" s="9">
        <f t="shared" si="11"/>
        <v>-6.8158697863682602E-2</v>
      </c>
    </row>
    <row r="127" spans="1:11" x14ac:dyDescent="0.2">
      <c r="A127" s="7" t="s">
        <v>434</v>
      </c>
      <c r="B127" s="65">
        <v>54</v>
      </c>
      <c r="C127" s="34">
        <f>IF(B142=0, "-", B127/B142)</f>
        <v>1.6991818753933293E-2</v>
      </c>
      <c r="D127" s="65">
        <v>29</v>
      </c>
      <c r="E127" s="9">
        <f>IF(D142=0, "-", D127/D142)</f>
        <v>8.9478556001234191E-3</v>
      </c>
      <c r="F127" s="81">
        <v>583</v>
      </c>
      <c r="G127" s="34">
        <f>IF(F142=0, "-", F127/F142)</f>
        <v>3.4918543363679923E-2</v>
      </c>
      <c r="H127" s="65">
        <v>108</v>
      </c>
      <c r="I127" s="9">
        <f>IF(H142=0, "-", H127/H142)</f>
        <v>7.4503311258278145E-3</v>
      </c>
      <c r="J127" s="8">
        <f t="shared" si="10"/>
        <v>0.86206896551724133</v>
      </c>
      <c r="K127" s="9">
        <f t="shared" si="11"/>
        <v>4.3981481481481479</v>
      </c>
    </row>
    <row r="128" spans="1:11" x14ac:dyDescent="0.2">
      <c r="A128" s="7" t="s">
        <v>435</v>
      </c>
      <c r="B128" s="65">
        <v>118</v>
      </c>
      <c r="C128" s="34">
        <f>IF(B142=0, "-", B128/B142)</f>
        <v>3.7130270610446825E-2</v>
      </c>
      <c r="D128" s="65">
        <v>179</v>
      </c>
      <c r="E128" s="9">
        <f>IF(D142=0, "-", D128/D142)</f>
        <v>5.522986732489972E-2</v>
      </c>
      <c r="F128" s="81">
        <v>857</v>
      </c>
      <c r="G128" s="34">
        <f>IF(F142=0, "-", F128/F142)</f>
        <v>5.1329659798754194E-2</v>
      </c>
      <c r="H128" s="65">
        <v>913</v>
      </c>
      <c r="I128" s="9">
        <f>IF(H142=0, "-", H128/H142)</f>
        <v>6.2982891832229576E-2</v>
      </c>
      <c r="J128" s="8">
        <f t="shared" si="10"/>
        <v>-0.34078212290502791</v>
      </c>
      <c r="K128" s="9">
        <f t="shared" si="11"/>
        <v>-6.1336254107338443E-2</v>
      </c>
    </row>
    <row r="129" spans="1:11" x14ac:dyDescent="0.2">
      <c r="A129" s="7" t="s">
        <v>436</v>
      </c>
      <c r="B129" s="65">
        <v>102</v>
      </c>
      <c r="C129" s="34">
        <f>IF(B142=0, "-", B129/B142)</f>
        <v>3.2095657646318436E-2</v>
      </c>
      <c r="D129" s="65">
        <v>282</v>
      </c>
      <c r="E129" s="9">
        <f>IF(D142=0, "-", D129/D142)</f>
        <v>8.7010182042579445E-2</v>
      </c>
      <c r="F129" s="81">
        <v>1175</v>
      </c>
      <c r="G129" s="34">
        <f>IF(F142=0, "-", F129/F142)</f>
        <v>7.0376137997125054E-2</v>
      </c>
      <c r="H129" s="65">
        <v>1380</v>
      </c>
      <c r="I129" s="9">
        <f>IF(H142=0, "-", H129/H142)</f>
        <v>9.5198675496688742E-2</v>
      </c>
      <c r="J129" s="8">
        <f t="shared" si="10"/>
        <v>-0.63829787234042556</v>
      </c>
      <c r="K129" s="9">
        <f t="shared" si="11"/>
        <v>-0.14855072463768115</v>
      </c>
    </row>
    <row r="130" spans="1:11" x14ac:dyDescent="0.2">
      <c r="A130" s="7" t="s">
        <v>437</v>
      </c>
      <c r="B130" s="65">
        <v>0</v>
      </c>
      <c r="C130" s="34">
        <f>IF(B142=0, "-", B130/B142)</f>
        <v>0</v>
      </c>
      <c r="D130" s="65">
        <v>91</v>
      </c>
      <c r="E130" s="9">
        <f>IF(D142=0, "-", D130/D142)</f>
        <v>2.8077753779697623E-2</v>
      </c>
      <c r="F130" s="81">
        <v>3</v>
      </c>
      <c r="G130" s="34">
        <f>IF(F142=0, "-", F130/F142)</f>
        <v>1.796837565884044E-4</v>
      </c>
      <c r="H130" s="65">
        <v>338</v>
      </c>
      <c r="I130" s="9">
        <f>IF(H142=0, "-", H130/H142)</f>
        <v>2.3316777041942606E-2</v>
      </c>
      <c r="J130" s="8">
        <f t="shared" si="10"/>
        <v>-1</v>
      </c>
      <c r="K130" s="9">
        <f t="shared" si="11"/>
        <v>-0.99112426035502954</v>
      </c>
    </row>
    <row r="131" spans="1:11" x14ac:dyDescent="0.2">
      <c r="A131" s="7" t="s">
        <v>438</v>
      </c>
      <c r="B131" s="65">
        <v>135</v>
      </c>
      <c r="C131" s="34">
        <f>IF(B142=0, "-", B131/B142)</f>
        <v>4.2479546884833227E-2</v>
      </c>
      <c r="D131" s="65">
        <v>160</v>
      </c>
      <c r="E131" s="9">
        <f>IF(D142=0, "-", D131/D142)</f>
        <v>4.9367479173094725E-2</v>
      </c>
      <c r="F131" s="81">
        <v>994</v>
      </c>
      <c r="G131" s="34">
        <f>IF(F142=0, "-", F131/F142)</f>
        <v>5.953521801629133E-2</v>
      </c>
      <c r="H131" s="65">
        <v>881</v>
      </c>
      <c r="I131" s="9">
        <f>IF(H142=0, "-", H131/H142)</f>
        <v>6.0775386313465782E-2</v>
      </c>
      <c r="J131" s="8">
        <f t="shared" si="10"/>
        <v>-0.15625</v>
      </c>
      <c r="K131" s="9">
        <f t="shared" si="11"/>
        <v>0.1282633371169126</v>
      </c>
    </row>
    <row r="132" spans="1:11" x14ac:dyDescent="0.2">
      <c r="A132" s="7" t="s">
        <v>439</v>
      </c>
      <c r="B132" s="65">
        <v>0</v>
      </c>
      <c r="C132" s="34">
        <f>IF(B142=0, "-", B132/B142)</f>
        <v>0</v>
      </c>
      <c r="D132" s="65">
        <v>0</v>
      </c>
      <c r="E132" s="9">
        <f>IF(D142=0, "-", D132/D142)</f>
        <v>0</v>
      </c>
      <c r="F132" s="81">
        <v>0</v>
      </c>
      <c r="G132" s="34">
        <f>IF(F142=0, "-", F132/F142)</f>
        <v>0</v>
      </c>
      <c r="H132" s="65">
        <v>78</v>
      </c>
      <c r="I132" s="9">
        <f>IF(H142=0, "-", H132/H142)</f>
        <v>5.3807947019867547E-3</v>
      </c>
      <c r="J132" s="8" t="str">
        <f t="shared" si="10"/>
        <v>-</v>
      </c>
      <c r="K132" s="9">
        <f t="shared" si="11"/>
        <v>-1</v>
      </c>
    </row>
    <row r="133" spans="1:11" x14ac:dyDescent="0.2">
      <c r="A133" s="7" t="s">
        <v>440</v>
      </c>
      <c r="B133" s="65">
        <v>71</v>
      </c>
      <c r="C133" s="34">
        <f>IF(B142=0, "-", B133/B142)</f>
        <v>2.2341095028319699E-2</v>
      </c>
      <c r="D133" s="65">
        <v>62</v>
      </c>
      <c r="E133" s="9">
        <f>IF(D142=0, "-", D133/D142)</f>
        <v>1.9129898179574206E-2</v>
      </c>
      <c r="F133" s="81">
        <v>248</v>
      </c>
      <c r="G133" s="34">
        <f>IF(F142=0, "-", F133/F142)</f>
        <v>1.4853857211308098E-2</v>
      </c>
      <c r="H133" s="65">
        <v>398</v>
      </c>
      <c r="I133" s="9">
        <f>IF(H142=0, "-", H133/H142)</f>
        <v>2.7455849889624726E-2</v>
      </c>
      <c r="J133" s="8">
        <f t="shared" si="10"/>
        <v>0.14516129032258066</v>
      </c>
      <c r="K133" s="9">
        <f t="shared" si="11"/>
        <v>-0.37688442211055279</v>
      </c>
    </row>
    <row r="134" spans="1:11" x14ac:dyDescent="0.2">
      <c r="A134" s="7" t="s">
        <v>441</v>
      </c>
      <c r="B134" s="65">
        <v>39</v>
      </c>
      <c r="C134" s="34">
        <f>IF(B142=0, "-", B134/B142)</f>
        <v>1.2271869100062933E-2</v>
      </c>
      <c r="D134" s="65">
        <v>11</v>
      </c>
      <c r="E134" s="9">
        <f>IF(D142=0, "-", D134/D142)</f>
        <v>3.3940141931502622E-3</v>
      </c>
      <c r="F134" s="81">
        <v>214</v>
      </c>
      <c r="G134" s="34">
        <f>IF(F142=0, "-", F134/F142)</f>
        <v>1.2817441303306181E-2</v>
      </c>
      <c r="H134" s="65">
        <v>79</v>
      </c>
      <c r="I134" s="9">
        <f>IF(H142=0, "-", H134/H142)</f>
        <v>5.4497792494481237E-3</v>
      </c>
      <c r="J134" s="8">
        <f t="shared" si="10"/>
        <v>2.5454545454545454</v>
      </c>
      <c r="K134" s="9">
        <f t="shared" si="11"/>
        <v>1.7088607594936709</v>
      </c>
    </row>
    <row r="135" spans="1:11" x14ac:dyDescent="0.2">
      <c r="A135" s="7" t="s">
        <v>442</v>
      </c>
      <c r="B135" s="65">
        <v>338</v>
      </c>
      <c r="C135" s="34">
        <f>IF(B142=0, "-", B135/B142)</f>
        <v>0.10635619886721208</v>
      </c>
      <c r="D135" s="65">
        <v>76</v>
      </c>
      <c r="E135" s="9">
        <f>IF(D142=0, "-", D135/D142)</f>
        <v>2.3449552607219995E-2</v>
      </c>
      <c r="F135" s="81">
        <v>1412</v>
      </c>
      <c r="G135" s="34">
        <f>IF(F142=0, "-", F135/F142)</f>
        <v>8.4571154767609014E-2</v>
      </c>
      <c r="H135" s="65">
        <v>970</v>
      </c>
      <c r="I135" s="9">
        <f>IF(H142=0, "-", H135/H142)</f>
        <v>6.6915011037527589E-2</v>
      </c>
      <c r="J135" s="8">
        <f t="shared" si="10"/>
        <v>3.4473684210526314</v>
      </c>
      <c r="K135" s="9">
        <f t="shared" si="11"/>
        <v>0.4556701030927835</v>
      </c>
    </row>
    <row r="136" spans="1:11" x14ac:dyDescent="0.2">
      <c r="A136" s="7" t="s">
        <v>443</v>
      </c>
      <c r="B136" s="65">
        <v>64</v>
      </c>
      <c r="C136" s="34">
        <f>IF(B142=0, "-", B136/B142)</f>
        <v>2.0138451856513532E-2</v>
      </c>
      <c r="D136" s="65">
        <v>116</v>
      </c>
      <c r="E136" s="9">
        <f>IF(D142=0, "-", D136/D142)</f>
        <v>3.5791422400493676E-2</v>
      </c>
      <c r="F136" s="81">
        <v>476</v>
      </c>
      <c r="G136" s="34">
        <f>IF(F142=0, "-", F136/F142)</f>
        <v>2.8509822712026834E-2</v>
      </c>
      <c r="H136" s="65">
        <v>344</v>
      </c>
      <c r="I136" s="9">
        <f>IF(H142=0, "-", H136/H142)</f>
        <v>2.3730684326710817E-2</v>
      </c>
      <c r="J136" s="8">
        <f t="shared" si="10"/>
        <v>-0.44827586206896552</v>
      </c>
      <c r="K136" s="9">
        <f t="shared" si="11"/>
        <v>0.38372093023255816</v>
      </c>
    </row>
    <row r="137" spans="1:11" x14ac:dyDescent="0.2">
      <c r="A137" s="7" t="s">
        <v>444</v>
      </c>
      <c r="B137" s="65">
        <v>554</v>
      </c>
      <c r="C137" s="34">
        <f>IF(B142=0, "-", B137/B142)</f>
        <v>0.17432347388294525</v>
      </c>
      <c r="D137" s="65">
        <v>605</v>
      </c>
      <c r="E137" s="9">
        <f>IF(D142=0, "-", D137/D142)</f>
        <v>0.18667078062326442</v>
      </c>
      <c r="F137" s="81">
        <v>2077</v>
      </c>
      <c r="G137" s="34">
        <f>IF(F142=0, "-", F137/F142)</f>
        <v>0.12440105414470531</v>
      </c>
      <c r="H137" s="65">
        <v>992</v>
      </c>
      <c r="I137" s="9">
        <f>IF(H142=0, "-", H137/H142)</f>
        <v>6.8432671081677707E-2</v>
      </c>
      <c r="J137" s="8">
        <f t="shared" si="10"/>
        <v>-8.4297520661157019E-2</v>
      </c>
      <c r="K137" s="9">
        <f t="shared" si="11"/>
        <v>1.09375</v>
      </c>
    </row>
    <row r="138" spans="1:11" x14ac:dyDescent="0.2">
      <c r="A138" s="7" t="s">
        <v>445</v>
      </c>
      <c r="B138" s="65">
        <v>296</v>
      </c>
      <c r="C138" s="34">
        <f>IF(B142=0, "-", B138/B142)</f>
        <v>9.3140339836375083E-2</v>
      </c>
      <c r="D138" s="65">
        <v>441</v>
      </c>
      <c r="E138" s="9">
        <f>IF(D142=0, "-", D138/D142)</f>
        <v>0.13606911447084233</v>
      </c>
      <c r="F138" s="81">
        <v>2525</v>
      </c>
      <c r="G138" s="34">
        <f>IF(F142=0, "-", F138/F142)</f>
        <v>0.15123382846190705</v>
      </c>
      <c r="H138" s="65">
        <v>1968</v>
      </c>
      <c r="I138" s="9">
        <f>IF(H142=0, "-", H138/H142)</f>
        <v>0.13576158940397351</v>
      </c>
      <c r="J138" s="8">
        <f t="shared" si="10"/>
        <v>-0.3287981859410431</v>
      </c>
      <c r="K138" s="9">
        <f t="shared" si="11"/>
        <v>0.28302845528455284</v>
      </c>
    </row>
    <row r="139" spans="1:11" x14ac:dyDescent="0.2">
      <c r="A139" s="7" t="s">
        <v>446</v>
      </c>
      <c r="B139" s="65">
        <v>11</v>
      </c>
      <c r="C139" s="34">
        <f>IF(B142=0, "-", B139/B142)</f>
        <v>3.4612964128382631E-3</v>
      </c>
      <c r="D139" s="65">
        <v>4</v>
      </c>
      <c r="E139" s="9">
        <f>IF(D142=0, "-", D139/D142)</f>
        <v>1.2341869793273681E-3</v>
      </c>
      <c r="F139" s="81">
        <v>20</v>
      </c>
      <c r="G139" s="34">
        <f>IF(F142=0, "-", F139/F142)</f>
        <v>1.1978917105893627E-3</v>
      </c>
      <c r="H139" s="65">
        <v>8</v>
      </c>
      <c r="I139" s="9">
        <f>IF(H142=0, "-", H139/H142)</f>
        <v>5.5187637969094923E-4</v>
      </c>
      <c r="J139" s="8">
        <f t="shared" si="10"/>
        <v>1.75</v>
      </c>
      <c r="K139" s="9">
        <f t="shared" si="11"/>
        <v>1.5</v>
      </c>
    </row>
    <row r="140" spans="1:11" x14ac:dyDescent="0.2">
      <c r="A140" s="7" t="s">
        <v>447</v>
      </c>
      <c r="B140" s="65">
        <v>165</v>
      </c>
      <c r="C140" s="34">
        <f>IF(B142=0, "-", B140/B142)</f>
        <v>5.1919446192573944E-2</v>
      </c>
      <c r="D140" s="65">
        <v>176</v>
      </c>
      <c r="E140" s="9">
        <f>IF(D142=0, "-", D140/D142)</f>
        <v>5.4304227090404195E-2</v>
      </c>
      <c r="F140" s="81">
        <v>431</v>
      </c>
      <c r="G140" s="34">
        <f>IF(F142=0, "-", F140/F142)</f>
        <v>2.5814566363200765E-2</v>
      </c>
      <c r="H140" s="65">
        <v>794</v>
      </c>
      <c r="I140" s="9">
        <f>IF(H142=0, "-", H140/H142)</f>
        <v>5.4773730684326713E-2</v>
      </c>
      <c r="J140" s="8">
        <f t="shared" si="10"/>
        <v>-6.25E-2</v>
      </c>
      <c r="K140" s="9">
        <f t="shared" si="11"/>
        <v>-0.45717884130982367</v>
      </c>
    </row>
    <row r="141" spans="1:11" x14ac:dyDescent="0.2">
      <c r="A141" s="2"/>
      <c r="B141" s="68"/>
      <c r="C141" s="33"/>
      <c r="D141" s="68"/>
      <c r="E141" s="6"/>
      <c r="F141" s="82"/>
      <c r="G141" s="33"/>
      <c r="H141" s="68"/>
      <c r="I141" s="6"/>
      <c r="J141" s="5"/>
      <c r="K141" s="6"/>
    </row>
    <row r="142" spans="1:11" s="43" customFormat="1" x14ac:dyDescent="0.2">
      <c r="A142" s="162" t="s">
        <v>608</v>
      </c>
      <c r="B142" s="71">
        <f>SUM(B118:B141)</f>
        <v>3178</v>
      </c>
      <c r="C142" s="40">
        <f>B142/25764</f>
        <v>0.12335041142679708</v>
      </c>
      <c r="D142" s="71">
        <f>SUM(D118:D141)</f>
        <v>3241</v>
      </c>
      <c r="E142" s="41">
        <f>D142/29332</f>
        <v>0.11049365880267285</v>
      </c>
      <c r="F142" s="77">
        <f>SUM(F118:F141)</f>
        <v>16696</v>
      </c>
      <c r="G142" s="42">
        <f>F142/141996</f>
        <v>0.11758077692329362</v>
      </c>
      <c r="H142" s="71">
        <f>SUM(H118:H141)</f>
        <v>14496</v>
      </c>
      <c r="I142" s="41">
        <f>H142/146231</f>
        <v>9.9130827252771295E-2</v>
      </c>
      <c r="J142" s="37">
        <f>IF(D142=0, "-", IF((B142-D142)/D142&lt;10, (B142-D142)/D142, "&gt;999%"))</f>
        <v>-1.9438444924406047E-2</v>
      </c>
      <c r="K142" s="38">
        <f>IF(H142=0, "-", IF((F142-H142)/H142&lt;10, (F142-H142)/H142, "&gt;999%"))</f>
        <v>0.15176600441501104</v>
      </c>
    </row>
    <row r="143" spans="1:11" x14ac:dyDescent="0.2">
      <c r="B143" s="83"/>
      <c r="D143" s="83"/>
      <c r="F143" s="83"/>
      <c r="H143" s="83"/>
    </row>
    <row r="144" spans="1:11" x14ac:dyDescent="0.2">
      <c r="A144" s="163" t="s">
        <v>156</v>
      </c>
      <c r="B144" s="61" t="s">
        <v>12</v>
      </c>
      <c r="C144" s="62" t="s">
        <v>13</v>
      </c>
      <c r="D144" s="61" t="s">
        <v>12</v>
      </c>
      <c r="E144" s="63" t="s">
        <v>13</v>
      </c>
      <c r="F144" s="62" t="s">
        <v>12</v>
      </c>
      <c r="G144" s="62" t="s">
        <v>13</v>
      </c>
      <c r="H144" s="61" t="s">
        <v>12</v>
      </c>
      <c r="I144" s="63" t="s">
        <v>13</v>
      </c>
      <c r="J144" s="61"/>
      <c r="K144" s="63"/>
    </row>
    <row r="145" spans="1:11" x14ac:dyDescent="0.2">
      <c r="A145" s="7" t="s">
        <v>448</v>
      </c>
      <c r="B145" s="65">
        <v>1</v>
      </c>
      <c r="C145" s="34">
        <f>IF(B166=0, "-", B145/B166)</f>
        <v>1.4144271570014145E-3</v>
      </c>
      <c r="D145" s="65">
        <v>3</v>
      </c>
      <c r="E145" s="9">
        <f>IF(D166=0, "-", D145/D166)</f>
        <v>4.1379310344827587E-3</v>
      </c>
      <c r="F145" s="81">
        <v>16</v>
      </c>
      <c r="G145" s="34">
        <f>IF(F166=0, "-", F145/F166)</f>
        <v>4.8944631385744878E-3</v>
      </c>
      <c r="H145" s="65">
        <v>17</v>
      </c>
      <c r="I145" s="9">
        <f>IF(H166=0, "-", H145/H166)</f>
        <v>4.4075706507648435E-3</v>
      </c>
      <c r="J145" s="8">
        <f t="shared" ref="J145:J164" si="12">IF(D145=0, "-", IF((B145-D145)/D145&lt;10, (B145-D145)/D145, "&gt;999%"))</f>
        <v>-0.66666666666666663</v>
      </c>
      <c r="K145" s="9">
        <f t="shared" ref="K145:K164" si="13">IF(H145=0, "-", IF((F145-H145)/H145&lt;10, (F145-H145)/H145, "&gt;999%"))</f>
        <v>-5.8823529411764705E-2</v>
      </c>
    </row>
    <row r="146" spans="1:11" x14ac:dyDescent="0.2">
      <c r="A146" s="7" t="s">
        <v>449</v>
      </c>
      <c r="B146" s="65">
        <v>15</v>
      </c>
      <c r="C146" s="34">
        <f>IF(B166=0, "-", B146/B166)</f>
        <v>2.1216407355021217E-2</v>
      </c>
      <c r="D146" s="65">
        <v>72</v>
      </c>
      <c r="E146" s="9">
        <f>IF(D166=0, "-", D146/D166)</f>
        <v>9.9310344827586203E-2</v>
      </c>
      <c r="F146" s="81">
        <v>166</v>
      </c>
      <c r="G146" s="34">
        <f>IF(F166=0, "-", F146/F166)</f>
        <v>5.0780055062710307E-2</v>
      </c>
      <c r="H146" s="65">
        <v>245</v>
      </c>
      <c r="I146" s="9">
        <f>IF(H166=0, "-", H146/H166)</f>
        <v>6.3520871143375679E-2</v>
      </c>
      <c r="J146" s="8">
        <f t="shared" si="12"/>
        <v>-0.79166666666666663</v>
      </c>
      <c r="K146" s="9">
        <f t="shared" si="13"/>
        <v>-0.32244897959183672</v>
      </c>
    </row>
    <row r="147" spans="1:11" x14ac:dyDescent="0.2">
      <c r="A147" s="7" t="s">
        <v>450</v>
      </c>
      <c r="B147" s="65">
        <v>7</v>
      </c>
      <c r="C147" s="34">
        <f>IF(B166=0, "-", B147/B166)</f>
        <v>9.9009900990099011E-3</v>
      </c>
      <c r="D147" s="65">
        <v>0</v>
      </c>
      <c r="E147" s="9">
        <f>IF(D166=0, "-", D147/D166)</f>
        <v>0</v>
      </c>
      <c r="F147" s="81">
        <v>39</v>
      </c>
      <c r="G147" s="34">
        <f>IF(F166=0, "-", F147/F166)</f>
        <v>1.1930253900275314E-2</v>
      </c>
      <c r="H147" s="65">
        <v>0</v>
      </c>
      <c r="I147" s="9">
        <f>IF(H166=0, "-", H147/H166)</f>
        <v>0</v>
      </c>
      <c r="J147" s="8" t="str">
        <f t="shared" si="12"/>
        <v>-</v>
      </c>
      <c r="K147" s="9" t="str">
        <f t="shared" si="13"/>
        <v>-</v>
      </c>
    </row>
    <row r="148" spans="1:11" x14ac:dyDescent="0.2">
      <c r="A148" s="7" t="s">
        <v>451</v>
      </c>
      <c r="B148" s="65">
        <v>121</v>
      </c>
      <c r="C148" s="34">
        <f>IF(B166=0, "-", B148/B166)</f>
        <v>0.17114568599717114</v>
      </c>
      <c r="D148" s="65">
        <v>125</v>
      </c>
      <c r="E148" s="9">
        <f>IF(D166=0, "-", D148/D166)</f>
        <v>0.17241379310344829</v>
      </c>
      <c r="F148" s="81">
        <v>669</v>
      </c>
      <c r="G148" s="34">
        <f>IF(F166=0, "-", F148/F166)</f>
        <v>0.20464973998164576</v>
      </c>
      <c r="H148" s="65">
        <v>756</v>
      </c>
      <c r="I148" s="9">
        <f>IF(H166=0, "-", H148/H166)</f>
        <v>0.19600725952813067</v>
      </c>
      <c r="J148" s="8">
        <f t="shared" si="12"/>
        <v>-3.2000000000000001E-2</v>
      </c>
      <c r="K148" s="9">
        <f t="shared" si="13"/>
        <v>-0.11507936507936507</v>
      </c>
    </row>
    <row r="149" spans="1:11" x14ac:dyDescent="0.2">
      <c r="A149" s="7" t="s">
        <v>452</v>
      </c>
      <c r="B149" s="65">
        <v>37</v>
      </c>
      <c r="C149" s="34">
        <f>IF(B166=0, "-", B149/B166)</f>
        <v>5.2333804809052337E-2</v>
      </c>
      <c r="D149" s="65">
        <v>16</v>
      </c>
      <c r="E149" s="9">
        <f>IF(D166=0, "-", D149/D166)</f>
        <v>2.2068965517241378E-2</v>
      </c>
      <c r="F149" s="81">
        <v>125</v>
      </c>
      <c r="G149" s="34">
        <f>IF(F166=0, "-", F149/F166)</f>
        <v>3.8237993270113187E-2</v>
      </c>
      <c r="H149" s="65">
        <v>97</v>
      </c>
      <c r="I149" s="9">
        <f>IF(H166=0, "-", H149/H166)</f>
        <v>2.5149079595540576E-2</v>
      </c>
      <c r="J149" s="8">
        <f t="shared" si="12"/>
        <v>1.3125</v>
      </c>
      <c r="K149" s="9">
        <f t="shared" si="13"/>
        <v>0.28865979381443296</v>
      </c>
    </row>
    <row r="150" spans="1:11" x14ac:dyDescent="0.2">
      <c r="A150" s="7" t="s">
        <v>453</v>
      </c>
      <c r="B150" s="65">
        <v>3</v>
      </c>
      <c r="C150" s="34">
        <f>IF(B166=0, "-", B150/B166)</f>
        <v>4.2432814710042432E-3</v>
      </c>
      <c r="D150" s="65">
        <v>4</v>
      </c>
      <c r="E150" s="9">
        <f>IF(D166=0, "-", D150/D166)</f>
        <v>5.5172413793103444E-3</v>
      </c>
      <c r="F150" s="81">
        <v>24</v>
      </c>
      <c r="G150" s="34">
        <f>IF(F166=0, "-", F150/F166)</f>
        <v>7.3416947078617312E-3</v>
      </c>
      <c r="H150" s="65">
        <v>16</v>
      </c>
      <c r="I150" s="9">
        <f>IF(H166=0, "-", H150/H166)</f>
        <v>4.1483017889551461E-3</v>
      </c>
      <c r="J150" s="8">
        <f t="shared" si="12"/>
        <v>-0.25</v>
      </c>
      <c r="K150" s="9">
        <f t="shared" si="13"/>
        <v>0.5</v>
      </c>
    </row>
    <row r="151" spans="1:11" x14ac:dyDescent="0.2">
      <c r="A151" s="7" t="s">
        <v>454</v>
      </c>
      <c r="B151" s="65">
        <v>2</v>
      </c>
      <c r="C151" s="34">
        <f>IF(B166=0, "-", B151/B166)</f>
        <v>2.828854314002829E-3</v>
      </c>
      <c r="D151" s="65">
        <v>11</v>
      </c>
      <c r="E151" s="9">
        <f>IF(D166=0, "-", D151/D166)</f>
        <v>1.5172413793103448E-2</v>
      </c>
      <c r="F151" s="81">
        <v>26</v>
      </c>
      <c r="G151" s="34">
        <f>IF(F166=0, "-", F151/F166)</f>
        <v>7.9535026001835429E-3</v>
      </c>
      <c r="H151" s="65">
        <v>41</v>
      </c>
      <c r="I151" s="9">
        <f>IF(H166=0, "-", H151/H166)</f>
        <v>1.0630023334197563E-2</v>
      </c>
      <c r="J151" s="8">
        <f t="shared" si="12"/>
        <v>-0.81818181818181823</v>
      </c>
      <c r="K151" s="9">
        <f t="shared" si="13"/>
        <v>-0.36585365853658536</v>
      </c>
    </row>
    <row r="152" spans="1:11" x14ac:dyDescent="0.2">
      <c r="A152" s="7" t="s">
        <v>455</v>
      </c>
      <c r="B152" s="65">
        <v>3</v>
      </c>
      <c r="C152" s="34">
        <f>IF(B166=0, "-", B152/B166)</f>
        <v>4.2432814710042432E-3</v>
      </c>
      <c r="D152" s="65">
        <v>0</v>
      </c>
      <c r="E152" s="9">
        <f>IF(D166=0, "-", D152/D166)</f>
        <v>0</v>
      </c>
      <c r="F152" s="81">
        <v>3</v>
      </c>
      <c r="G152" s="34">
        <f>IF(F166=0, "-", F152/F166)</f>
        <v>9.177118384827164E-4</v>
      </c>
      <c r="H152" s="65">
        <v>5</v>
      </c>
      <c r="I152" s="9">
        <f>IF(H166=0, "-", H152/H166)</f>
        <v>1.2963443090484833E-3</v>
      </c>
      <c r="J152" s="8" t="str">
        <f t="shared" si="12"/>
        <v>-</v>
      </c>
      <c r="K152" s="9">
        <f t="shared" si="13"/>
        <v>-0.4</v>
      </c>
    </row>
    <row r="153" spans="1:11" x14ac:dyDescent="0.2">
      <c r="A153" s="7" t="s">
        <v>456</v>
      </c>
      <c r="B153" s="65">
        <v>15</v>
      </c>
      <c r="C153" s="34">
        <f>IF(B166=0, "-", B153/B166)</f>
        <v>2.1216407355021217E-2</v>
      </c>
      <c r="D153" s="65">
        <v>0</v>
      </c>
      <c r="E153" s="9">
        <f>IF(D166=0, "-", D153/D166)</f>
        <v>0</v>
      </c>
      <c r="F153" s="81">
        <v>71</v>
      </c>
      <c r="G153" s="34">
        <f>IF(F166=0, "-", F153/F166)</f>
        <v>2.1719180177424288E-2</v>
      </c>
      <c r="H153" s="65">
        <v>0</v>
      </c>
      <c r="I153" s="9">
        <f>IF(H166=0, "-", H153/H166)</f>
        <v>0</v>
      </c>
      <c r="J153" s="8" t="str">
        <f t="shared" si="12"/>
        <v>-</v>
      </c>
      <c r="K153" s="9" t="str">
        <f t="shared" si="13"/>
        <v>-</v>
      </c>
    </row>
    <row r="154" spans="1:11" x14ac:dyDescent="0.2">
      <c r="A154" s="7" t="s">
        <v>457</v>
      </c>
      <c r="B154" s="65">
        <v>44</v>
      </c>
      <c r="C154" s="34">
        <f>IF(B166=0, "-", B154/B166)</f>
        <v>6.2234794908062233E-2</v>
      </c>
      <c r="D154" s="65">
        <v>89</v>
      </c>
      <c r="E154" s="9">
        <f>IF(D166=0, "-", D154/D166)</f>
        <v>0.12275862068965518</v>
      </c>
      <c r="F154" s="81">
        <v>199</v>
      </c>
      <c r="G154" s="34">
        <f>IF(F166=0, "-", F154/F166)</f>
        <v>6.087488528602019E-2</v>
      </c>
      <c r="H154" s="65">
        <v>230</v>
      </c>
      <c r="I154" s="9">
        <f>IF(H166=0, "-", H154/H166)</f>
        <v>5.9631838216230228E-2</v>
      </c>
      <c r="J154" s="8">
        <f t="shared" si="12"/>
        <v>-0.5056179775280899</v>
      </c>
      <c r="K154" s="9">
        <f t="shared" si="13"/>
        <v>-0.13478260869565217</v>
      </c>
    </row>
    <row r="155" spans="1:11" x14ac:dyDescent="0.2">
      <c r="A155" s="7" t="s">
        <v>458</v>
      </c>
      <c r="B155" s="65">
        <v>28</v>
      </c>
      <c r="C155" s="34">
        <f>IF(B166=0, "-", B155/B166)</f>
        <v>3.9603960396039604E-2</v>
      </c>
      <c r="D155" s="65">
        <v>62</v>
      </c>
      <c r="E155" s="9">
        <f>IF(D166=0, "-", D155/D166)</f>
        <v>8.5517241379310341E-2</v>
      </c>
      <c r="F155" s="81">
        <v>235</v>
      </c>
      <c r="G155" s="34">
        <f>IF(F166=0, "-", F155/F166)</f>
        <v>7.1887427347812782E-2</v>
      </c>
      <c r="H155" s="65">
        <v>348</v>
      </c>
      <c r="I155" s="9">
        <f>IF(H166=0, "-", H155/H166)</f>
        <v>9.0225563909774431E-2</v>
      </c>
      <c r="J155" s="8">
        <f t="shared" si="12"/>
        <v>-0.54838709677419351</v>
      </c>
      <c r="K155" s="9">
        <f t="shared" si="13"/>
        <v>-0.32471264367816094</v>
      </c>
    </row>
    <row r="156" spans="1:11" x14ac:dyDescent="0.2">
      <c r="A156" s="7" t="s">
        <v>459</v>
      </c>
      <c r="B156" s="65">
        <v>17</v>
      </c>
      <c r="C156" s="34">
        <f>IF(B166=0, "-", B156/B166)</f>
        <v>2.4045261669024046E-2</v>
      </c>
      <c r="D156" s="65">
        <v>19</v>
      </c>
      <c r="E156" s="9">
        <f>IF(D166=0, "-", D156/D166)</f>
        <v>2.6206896551724139E-2</v>
      </c>
      <c r="F156" s="81">
        <v>70</v>
      </c>
      <c r="G156" s="34">
        <f>IF(F166=0, "-", F156/F166)</f>
        <v>2.1413276231263382E-2</v>
      </c>
      <c r="H156" s="65">
        <v>97</v>
      </c>
      <c r="I156" s="9">
        <f>IF(H166=0, "-", H156/H166)</f>
        <v>2.5149079595540576E-2</v>
      </c>
      <c r="J156" s="8">
        <f t="shared" si="12"/>
        <v>-0.10526315789473684</v>
      </c>
      <c r="K156" s="9">
        <f t="shared" si="13"/>
        <v>-0.27835051546391754</v>
      </c>
    </row>
    <row r="157" spans="1:11" x14ac:dyDescent="0.2">
      <c r="A157" s="7" t="s">
        <v>460</v>
      </c>
      <c r="B157" s="65">
        <v>39</v>
      </c>
      <c r="C157" s="34">
        <f>IF(B166=0, "-", B157/B166)</f>
        <v>5.5162659123055166E-2</v>
      </c>
      <c r="D157" s="65">
        <v>56</v>
      </c>
      <c r="E157" s="9">
        <f>IF(D166=0, "-", D157/D166)</f>
        <v>7.7241379310344832E-2</v>
      </c>
      <c r="F157" s="81">
        <v>224</v>
      </c>
      <c r="G157" s="34">
        <f>IF(F166=0, "-", F157/F166)</f>
        <v>6.852248394004283E-2</v>
      </c>
      <c r="H157" s="65">
        <v>297</v>
      </c>
      <c r="I157" s="9">
        <f>IF(H166=0, "-", H157/H166)</f>
        <v>7.7002851957479912E-2</v>
      </c>
      <c r="J157" s="8">
        <f t="shared" si="12"/>
        <v>-0.30357142857142855</v>
      </c>
      <c r="K157" s="9">
        <f t="shared" si="13"/>
        <v>-0.24579124579124578</v>
      </c>
    </row>
    <row r="158" spans="1:11" x14ac:dyDescent="0.2">
      <c r="A158" s="7" t="s">
        <v>461</v>
      </c>
      <c r="B158" s="65">
        <v>16</v>
      </c>
      <c r="C158" s="34">
        <f>IF(B166=0, "-", B158/B166)</f>
        <v>2.2630834512022632E-2</v>
      </c>
      <c r="D158" s="65">
        <v>11</v>
      </c>
      <c r="E158" s="9">
        <f>IF(D166=0, "-", D158/D166)</f>
        <v>1.5172413793103448E-2</v>
      </c>
      <c r="F158" s="81">
        <v>66</v>
      </c>
      <c r="G158" s="34">
        <f>IF(F166=0, "-", F158/F166)</f>
        <v>2.018966044661976E-2</v>
      </c>
      <c r="H158" s="65">
        <v>57</v>
      </c>
      <c r="I158" s="9">
        <f>IF(H166=0, "-", H158/H166)</f>
        <v>1.4778325123152709E-2</v>
      </c>
      <c r="J158" s="8">
        <f t="shared" si="12"/>
        <v>0.45454545454545453</v>
      </c>
      <c r="K158" s="9">
        <f t="shared" si="13"/>
        <v>0.15789473684210525</v>
      </c>
    </row>
    <row r="159" spans="1:11" x14ac:dyDescent="0.2">
      <c r="A159" s="7" t="s">
        <v>462</v>
      </c>
      <c r="B159" s="65">
        <v>19</v>
      </c>
      <c r="C159" s="34">
        <f>IF(B166=0, "-", B159/B166)</f>
        <v>2.6874115983026876E-2</v>
      </c>
      <c r="D159" s="65">
        <v>38</v>
      </c>
      <c r="E159" s="9">
        <f>IF(D166=0, "-", D159/D166)</f>
        <v>5.2413793103448278E-2</v>
      </c>
      <c r="F159" s="81">
        <v>100</v>
      </c>
      <c r="G159" s="34">
        <f>IF(F166=0, "-", F159/F166)</f>
        <v>3.0590394616090547E-2</v>
      </c>
      <c r="H159" s="65">
        <v>220</v>
      </c>
      <c r="I159" s="9">
        <f>IF(H166=0, "-", H159/H166)</f>
        <v>5.7039149598133262E-2</v>
      </c>
      <c r="J159" s="8">
        <f t="shared" si="12"/>
        <v>-0.5</v>
      </c>
      <c r="K159" s="9">
        <f t="shared" si="13"/>
        <v>-0.54545454545454541</v>
      </c>
    </row>
    <row r="160" spans="1:11" x14ac:dyDescent="0.2">
      <c r="A160" s="7" t="s">
        <v>463</v>
      </c>
      <c r="B160" s="65">
        <v>163</v>
      </c>
      <c r="C160" s="34">
        <f>IF(B166=0, "-", B160/B166)</f>
        <v>0.23055162659123055</v>
      </c>
      <c r="D160" s="65">
        <v>93</v>
      </c>
      <c r="E160" s="9">
        <f>IF(D166=0, "-", D160/D166)</f>
        <v>0.12827586206896552</v>
      </c>
      <c r="F160" s="81">
        <v>612</v>
      </c>
      <c r="G160" s="34">
        <f>IF(F166=0, "-", F160/F166)</f>
        <v>0.18721321505047414</v>
      </c>
      <c r="H160" s="65">
        <v>725</v>
      </c>
      <c r="I160" s="9">
        <f>IF(H166=0, "-", H160/H166)</f>
        <v>0.18796992481203006</v>
      </c>
      <c r="J160" s="8">
        <f t="shared" si="12"/>
        <v>0.75268817204301075</v>
      </c>
      <c r="K160" s="9">
        <f t="shared" si="13"/>
        <v>-0.15586206896551724</v>
      </c>
    </row>
    <row r="161" spans="1:11" x14ac:dyDescent="0.2">
      <c r="A161" s="7" t="s">
        <v>464</v>
      </c>
      <c r="B161" s="65">
        <v>22</v>
      </c>
      <c r="C161" s="34">
        <f>IF(B166=0, "-", B161/B166)</f>
        <v>3.1117397454031116E-2</v>
      </c>
      <c r="D161" s="65">
        <v>17</v>
      </c>
      <c r="E161" s="9">
        <f>IF(D166=0, "-", D161/D166)</f>
        <v>2.3448275862068966E-2</v>
      </c>
      <c r="F161" s="81">
        <v>120</v>
      </c>
      <c r="G161" s="34">
        <f>IF(F166=0, "-", F161/F166)</f>
        <v>3.6708473539308659E-2</v>
      </c>
      <c r="H161" s="65">
        <v>91</v>
      </c>
      <c r="I161" s="9">
        <f>IF(H166=0, "-", H161/H166)</f>
        <v>2.3593466424682397E-2</v>
      </c>
      <c r="J161" s="8">
        <f t="shared" si="12"/>
        <v>0.29411764705882354</v>
      </c>
      <c r="K161" s="9">
        <f t="shared" si="13"/>
        <v>0.31868131868131866</v>
      </c>
    </row>
    <row r="162" spans="1:11" x14ac:dyDescent="0.2">
      <c r="A162" s="7" t="s">
        <v>465</v>
      </c>
      <c r="B162" s="65">
        <v>21</v>
      </c>
      <c r="C162" s="34">
        <f>IF(B166=0, "-", B162/B166)</f>
        <v>2.9702970297029702E-2</v>
      </c>
      <c r="D162" s="65">
        <v>16</v>
      </c>
      <c r="E162" s="9">
        <f>IF(D166=0, "-", D162/D166)</f>
        <v>2.2068965517241378E-2</v>
      </c>
      <c r="F162" s="81">
        <v>147</v>
      </c>
      <c r="G162" s="34">
        <f>IF(F166=0, "-", F162/F166)</f>
        <v>4.4967880085653104E-2</v>
      </c>
      <c r="H162" s="65">
        <v>95</v>
      </c>
      <c r="I162" s="9">
        <f>IF(H166=0, "-", H162/H166)</f>
        <v>2.4630541871921183E-2</v>
      </c>
      <c r="J162" s="8">
        <f t="shared" si="12"/>
        <v>0.3125</v>
      </c>
      <c r="K162" s="9">
        <f t="shared" si="13"/>
        <v>0.54736842105263162</v>
      </c>
    </row>
    <row r="163" spans="1:11" x14ac:dyDescent="0.2">
      <c r="A163" s="7" t="s">
        <v>466</v>
      </c>
      <c r="B163" s="65">
        <v>43</v>
      </c>
      <c r="C163" s="34">
        <f>IF(B166=0, "-", B163/B166)</f>
        <v>6.0820367751060818E-2</v>
      </c>
      <c r="D163" s="65">
        <v>44</v>
      </c>
      <c r="E163" s="9">
        <f>IF(D166=0, "-", D163/D166)</f>
        <v>6.0689655172413794E-2</v>
      </c>
      <c r="F163" s="81">
        <v>130</v>
      </c>
      <c r="G163" s="34">
        <f>IF(F166=0, "-", F163/F166)</f>
        <v>3.9767513000917715E-2</v>
      </c>
      <c r="H163" s="65">
        <v>262</v>
      </c>
      <c r="I163" s="9">
        <f>IF(H166=0, "-", H163/H166)</f>
        <v>6.7928441794140523E-2</v>
      </c>
      <c r="J163" s="8">
        <f t="shared" si="12"/>
        <v>-2.2727272727272728E-2</v>
      </c>
      <c r="K163" s="9">
        <f t="shared" si="13"/>
        <v>-0.50381679389312972</v>
      </c>
    </row>
    <row r="164" spans="1:11" x14ac:dyDescent="0.2">
      <c r="A164" s="7" t="s">
        <v>467</v>
      </c>
      <c r="B164" s="65">
        <v>91</v>
      </c>
      <c r="C164" s="34">
        <f>IF(B166=0, "-", B164/B166)</f>
        <v>0.12871287128712872</v>
      </c>
      <c r="D164" s="65">
        <v>49</v>
      </c>
      <c r="E164" s="9">
        <f>IF(D166=0, "-", D164/D166)</f>
        <v>6.7586206896551718E-2</v>
      </c>
      <c r="F164" s="81">
        <v>227</v>
      </c>
      <c r="G164" s="34">
        <f>IF(F166=0, "-", F164/F166)</f>
        <v>6.9440195778525546E-2</v>
      </c>
      <c r="H164" s="65">
        <v>258</v>
      </c>
      <c r="I164" s="9">
        <f>IF(H166=0, "-", H164/H166)</f>
        <v>6.6891366346901737E-2</v>
      </c>
      <c r="J164" s="8">
        <f t="shared" si="12"/>
        <v>0.8571428571428571</v>
      </c>
      <c r="K164" s="9">
        <f t="shared" si="13"/>
        <v>-0.12015503875968993</v>
      </c>
    </row>
    <row r="165" spans="1:11" x14ac:dyDescent="0.2">
      <c r="A165" s="2"/>
      <c r="B165" s="68"/>
      <c r="C165" s="33"/>
      <c r="D165" s="68"/>
      <c r="E165" s="6"/>
      <c r="F165" s="82"/>
      <c r="G165" s="33"/>
      <c r="H165" s="68"/>
      <c r="I165" s="6"/>
      <c r="J165" s="5"/>
      <c r="K165" s="6"/>
    </row>
    <row r="166" spans="1:11" s="43" customFormat="1" x14ac:dyDescent="0.2">
      <c r="A166" s="162" t="s">
        <v>607</v>
      </c>
      <c r="B166" s="71">
        <f>SUM(B145:B165)</f>
        <v>707</v>
      </c>
      <c r="C166" s="40">
        <f>B166/25764</f>
        <v>2.744139108834032E-2</v>
      </c>
      <c r="D166" s="71">
        <f>SUM(D145:D165)</f>
        <v>725</v>
      </c>
      <c r="E166" s="41">
        <f>D166/29332</f>
        <v>2.4717032592390564E-2</v>
      </c>
      <c r="F166" s="77">
        <f>SUM(F145:F165)</f>
        <v>3269</v>
      </c>
      <c r="G166" s="42">
        <f>F166/141996</f>
        <v>2.3021775261274965E-2</v>
      </c>
      <c r="H166" s="71">
        <f>SUM(H145:H165)</f>
        <v>3857</v>
      </c>
      <c r="I166" s="41">
        <f>H166/146231</f>
        <v>2.637607620819115E-2</v>
      </c>
      <c r="J166" s="37">
        <f>IF(D166=0, "-", IF((B166-D166)/D166&lt;10, (B166-D166)/D166, "&gt;999%"))</f>
        <v>-2.4827586206896551E-2</v>
      </c>
      <c r="K166" s="38">
        <f>IF(H166=0, "-", IF((F166-H166)/H166&lt;10, (F166-H166)/H166, "&gt;999%"))</f>
        <v>-0.15245009074410162</v>
      </c>
    </row>
    <row r="167" spans="1:11" x14ac:dyDescent="0.2">
      <c r="B167" s="83"/>
      <c r="D167" s="83"/>
      <c r="F167" s="83"/>
      <c r="H167" s="83"/>
    </row>
    <row r="168" spans="1:11" s="43" customFormat="1" x14ac:dyDescent="0.2">
      <c r="A168" s="162" t="s">
        <v>606</v>
      </c>
      <c r="B168" s="71">
        <v>3885</v>
      </c>
      <c r="C168" s="40">
        <f>B168/25764</f>
        <v>0.15079180251513741</v>
      </c>
      <c r="D168" s="71">
        <v>3966</v>
      </c>
      <c r="E168" s="41">
        <f>D168/29332</f>
        <v>0.13521069139506342</v>
      </c>
      <c r="F168" s="77">
        <v>19965</v>
      </c>
      <c r="G168" s="42">
        <f>F168/141996</f>
        <v>0.14060255218456857</v>
      </c>
      <c r="H168" s="71">
        <v>18353</v>
      </c>
      <c r="I168" s="41">
        <f>H168/146231</f>
        <v>0.12550690346096244</v>
      </c>
      <c r="J168" s="37">
        <f>IF(D168=0, "-", IF((B168-D168)/D168&lt;10, (B168-D168)/D168, "&gt;999%"))</f>
        <v>-2.042360060514372E-2</v>
      </c>
      <c r="K168" s="38">
        <f>IF(H168=0, "-", IF((F168-H168)/H168&lt;10, (F168-H168)/H168, "&gt;999%"))</f>
        <v>8.7833051817141614E-2</v>
      </c>
    </row>
    <row r="169" spans="1:11" x14ac:dyDescent="0.2">
      <c r="B169" s="83"/>
      <c r="D169" s="83"/>
      <c r="F169" s="83"/>
      <c r="H169" s="83"/>
    </row>
    <row r="170" spans="1:11" ht="15.75" x14ac:dyDescent="0.25">
      <c r="A170" s="164" t="s">
        <v>124</v>
      </c>
      <c r="B170" s="196" t="s">
        <v>1</v>
      </c>
      <c r="C170" s="200"/>
      <c r="D170" s="200"/>
      <c r="E170" s="197"/>
      <c r="F170" s="196" t="s">
        <v>14</v>
      </c>
      <c r="G170" s="200"/>
      <c r="H170" s="200"/>
      <c r="I170" s="197"/>
      <c r="J170" s="196" t="s">
        <v>15</v>
      </c>
      <c r="K170" s="197"/>
    </row>
    <row r="171" spans="1:11" x14ac:dyDescent="0.2">
      <c r="A171" s="22"/>
      <c r="B171" s="196">
        <f>VALUE(RIGHT($B$2, 4))</f>
        <v>2022</v>
      </c>
      <c r="C171" s="197"/>
      <c r="D171" s="196">
        <f>B171-1</f>
        <v>2021</v>
      </c>
      <c r="E171" s="204"/>
      <c r="F171" s="196">
        <f>B171</f>
        <v>2022</v>
      </c>
      <c r="G171" s="204"/>
      <c r="H171" s="196">
        <f>D171</f>
        <v>2021</v>
      </c>
      <c r="I171" s="204"/>
      <c r="J171" s="140" t="s">
        <v>4</v>
      </c>
      <c r="K171" s="141" t="s">
        <v>2</v>
      </c>
    </row>
    <row r="172" spans="1:11" x14ac:dyDescent="0.2">
      <c r="A172" s="163" t="s">
        <v>157</v>
      </c>
      <c r="B172" s="61" t="s">
        <v>12</v>
      </c>
      <c r="C172" s="62" t="s">
        <v>13</v>
      </c>
      <c r="D172" s="61" t="s">
        <v>12</v>
      </c>
      <c r="E172" s="63" t="s">
        <v>13</v>
      </c>
      <c r="F172" s="62" t="s">
        <v>12</v>
      </c>
      <c r="G172" s="62" t="s">
        <v>13</v>
      </c>
      <c r="H172" s="61" t="s">
        <v>12</v>
      </c>
      <c r="I172" s="63" t="s">
        <v>13</v>
      </c>
      <c r="J172" s="61"/>
      <c r="K172" s="63"/>
    </row>
    <row r="173" spans="1:11" x14ac:dyDescent="0.2">
      <c r="A173" s="7" t="s">
        <v>468</v>
      </c>
      <c r="B173" s="65">
        <v>80</v>
      </c>
      <c r="C173" s="34">
        <f>IF(B176=0, "-", B173/B176)</f>
        <v>0.20725388601036268</v>
      </c>
      <c r="D173" s="65">
        <v>29</v>
      </c>
      <c r="E173" s="9">
        <f>IF(D176=0, "-", D173/D176)</f>
        <v>0.1228813559322034</v>
      </c>
      <c r="F173" s="81">
        <v>973</v>
      </c>
      <c r="G173" s="34">
        <f>IF(F176=0, "-", F173/F176)</f>
        <v>0.43148558758314853</v>
      </c>
      <c r="H173" s="65">
        <v>378</v>
      </c>
      <c r="I173" s="9">
        <f>IF(H176=0, "-", H173/H176)</f>
        <v>0.13533834586466165</v>
      </c>
      <c r="J173" s="8">
        <f>IF(D173=0, "-", IF((B173-D173)/D173&lt;10, (B173-D173)/D173, "&gt;999%"))</f>
        <v>1.7586206896551724</v>
      </c>
      <c r="K173" s="9">
        <f>IF(H173=0, "-", IF((F173-H173)/H173&lt;10, (F173-H173)/H173, "&gt;999%"))</f>
        <v>1.5740740740740742</v>
      </c>
    </row>
    <row r="174" spans="1:11" x14ac:dyDescent="0.2">
      <c r="A174" s="7" t="s">
        <v>469</v>
      </c>
      <c r="B174" s="65">
        <v>306</v>
      </c>
      <c r="C174" s="34">
        <f>IF(B176=0, "-", B174/B176)</f>
        <v>0.79274611398963735</v>
      </c>
      <c r="D174" s="65">
        <v>207</v>
      </c>
      <c r="E174" s="9">
        <f>IF(D176=0, "-", D174/D176)</f>
        <v>0.8771186440677966</v>
      </c>
      <c r="F174" s="81">
        <v>1282</v>
      </c>
      <c r="G174" s="34">
        <f>IF(F176=0, "-", F174/F176)</f>
        <v>0.56851441241685141</v>
      </c>
      <c r="H174" s="65">
        <v>2415</v>
      </c>
      <c r="I174" s="9">
        <f>IF(H176=0, "-", H174/H176)</f>
        <v>0.86466165413533835</v>
      </c>
      <c r="J174" s="8">
        <f>IF(D174=0, "-", IF((B174-D174)/D174&lt;10, (B174-D174)/D174, "&gt;999%"))</f>
        <v>0.47826086956521741</v>
      </c>
      <c r="K174" s="9">
        <f>IF(H174=0, "-", IF((F174-H174)/H174&lt;10, (F174-H174)/H174, "&gt;999%"))</f>
        <v>-0.46915113871635611</v>
      </c>
    </row>
    <row r="175" spans="1:11" x14ac:dyDescent="0.2">
      <c r="A175" s="2"/>
      <c r="B175" s="68"/>
      <c r="C175" s="33"/>
      <c r="D175" s="68"/>
      <c r="E175" s="6"/>
      <c r="F175" s="82"/>
      <c r="G175" s="33"/>
      <c r="H175" s="68"/>
      <c r="I175" s="6"/>
      <c r="J175" s="5"/>
      <c r="K175" s="6"/>
    </row>
    <row r="176" spans="1:11" s="43" customFormat="1" x14ac:dyDescent="0.2">
      <c r="A176" s="162" t="s">
        <v>605</v>
      </c>
      <c r="B176" s="71">
        <f>SUM(B173:B175)</f>
        <v>386</v>
      </c>
      <c r="C176" s="40">
        <f>B176/25764</f>
        <v>1.4982145629560626E-2</v>
      </c>
      <c r="D176" s="71">
        <f>SUM(D173:D175)</f>
        <v>236</v>
      </c>
      <c r="E176" s="41">
        <f>D176/29332</f>
        <v>8.0458202645574805E-3</v>
      </c>
      <c r="F176" s="77">
        <f>SUM(F173:F175)</f>
        <v>2255</v>
      </c>
      <c r="G176" s="42">
        <f>F176/141996</f>
        <v>1.5880729034620695E-2</v>
      </c>
      <c r="H176" s="71">
        <f>SUM(H173:H175)</f>
        <v>2793</v>
      </c>
      <c r="I176" s="41">
        <f>H176/146231</f>
        <v>1.9099917254207385E-2</v>
      </c>
      <c r="J176" s="37">
        <f>IF(D176=0, "-", IF((B176-D176)/D176&lt;10, (B176-D176)/D176, "&gt;999%"))</f>
        <v>0.63559322033898302</v>
      </c>
      <c r="K176" s="38">
        <f>IF(H176=0, "-", IF((F176-H176)/H176&lt;10, (F176-H176)/H176, "&gt;999%"))</f>
        <v>-0.19262441818832796</v>
      </c>
    </row>
    <row r="177" spans="1:11" x14ac:dyDescent="0.2">
      <c r="B177" s="83"/>
      <c r="D177" s="83"/>
      <c r="F177" s="83"/>
      <c r="H177" s="83"/>
    </row>
    <row r="178" spans="1:11" x14ac:dyDescent="0.2">
      <c r="A178" s="163" t="s">
        <v>158</v>
      </c>
      <c r="B178" s="61" t="s">
        <v>12</v>
      </c>
      <c r="C178" s="62" t="s">
        <v>13</v>
      </c>
      <c r="D178" s="61" t="s">
        <v>12</v>
      </c>
      <c r="E178" s="63" t="s">
        <v>13</v>
      </c>
      <c r="F178" s="62" t="s">
        <v>12</v>
      </c>
      <c r="G178" s="62" t="s">
        <v>13</v>
      </c>
      <c r="H178" s="61" t="s">
        <v>12</v>
      </c>
      <c r="I178" s="63" t="s">
        <v>13</v>
      </c>
      <c r="J178" s="61"/>
      <c r="K178" s="63"/>
    </row>
    <row r="179" spans="1:11" x14ac:dyDescent="0.2">
      <c r="A179" s="7" t="s">
        <v>470</v>
      </c>
      <c r="B179" s="65">
        <v>1</v>
      </c>
      <c r="C179" s="34">
        <f>IF(B191=0, "-", B179/B191)</f>
        <v>9.6153846153846159E-3</v>
      </c>
      <c r="D179" s="65">
        <v>2</v>
      </c>
      <c r="E179" s="9">
        <f>IF(D191=0, "-", D179/D191)</f>
        <v>1.3422818791946308E-2</v>
      </c>
      <c r="F179" s="81">
        <v>8</v>
      </c>
      <c r="G179" s="34">
        <f>IF(F191=0, "-", F179/F191)</f>
        <v>1.4492753623188406E-2</v>
      </c>
      <c r="H179" s="65">
        <v>5</v>
      </c>
      <c r="I179" s="9">
        <f>IF(H191=0, "-", H179/H191)</f>
        <v>7.3529411764705881E-3</v>
      </c>
      <c r="J179" s="8">
        <f t="shared" ref="J179:J189" si="14">IF(D179=0, "-", IF((B179-D179)/D179&lt;10, (B179-D179)/D179, "&gt;999%"))</f>
        <v>-0.5</v>
      </c>
      <c r="K179" s="9">
        <f t="shared" ref="K179:K189" si="15">IF(H179=0, "-", IF((F179-H179)/H179&lt;10, (F179-H179)/H179, "&gt;999%"))</f>
        <v>0.6</v>
      </c>
    </row>
    <row r="180" spans="1:11" x14ac:dyDescent="0.2">
      <c r="A180" s="7" t="s">
        <v>471</v>
      </c>
      <c r="B180" s="65">
        <v>16</v>
      </c>
      <c r="C180" s="34">
        <f>IF(B191=0, "-", B180/B191)</f>
        <v>0.15384615384615385</v>
      </c>
      <c r="D180" s="65">
        <v>7</v>
      </c>
      <c r="E180" s="9">
        <f>IF(D191=0, "-", D180/D191)</f>
        <v>4.6979865771812082E-2</v>
      </c>
      <c r="F180" s="81">
        <v>36</v>
      </c>
      <c r="G180" s="34">
        <f>IF(F191=0, "-", F180/F191)</f>
        <v>6.5217391304347824E-2</v>
      </c>
      <c r="H180" s="65">
        <v>33</v>
      </c>
      <c r="I180" s="9">
        <f>IF(H191=0, "-", H180/H191)</f>
        <v>4.8529411764705883E-2</v>
      </c>
      <c r="J180" s="8">
        <f t="shared" si="14"/>
        <v>1.2857142857142858</v>
      </c>
      <c r="K180" s="9">
        <f t="shared" si="15"/>
        <v>9.0909090909090912E-2</v>
      </c>
    </row>
    <row r="181" spans="1:11" x14ac:dyDescent="0.2">
      <c r="A181" s="7" t="s">
        <v>472</v>
      </c>
      <c r="B181" s="65">
        <v>1</v>
      </c>
      <c r="C181" s="34">
        <f>IF(B191=0, "-", B181/B191)</f>
        <v>9.6153846153846159E-3</v>
      </c>
      <c r="D181" s="65">
        <v>2</v>
      </c>
      <c r="E181" s="9">
        <f>IF(D191=0, "-", D181/D191)</f>
        <v>1.3422818791946308E-2</v>
      </c>
      <c r="F181" s="81">
        <v>15</v>
      </c>
      <c r="G181" s="34">
        <f>IF(F191=0, "-", F181/F191)</f>
        <v>2.717391304347826E-2</v>
      </c>
      <c r="H181" s="65">
        <v>9</v>
      </c>
      <c r="I181" s="9">
        <f>IF(H191=0, "-", H181/H191)</f>
        <v>1.3235294117647059E-2</v>
      </c>
      <c r="J181" s="8">
        <f t="shared" si="14"/>
        <v>-0.5</v>
      </c>
      <c r="K181" s="9">
        <f t="shared" si="15"/>
        <v>0.66666666666666663</v>
      </c>
    </row>
    <row r="182" spans="1:11" x14ac:dyDescent="0.2">
      <c r="A182" s="7" t="s">
        <v>473</v>
      </c>
      <c r="B182" s="65">
        <v>16</v>
      </c>
      <c r="C182" s="34">
        <f>IF(B191=0, "-", B182/B191)</f>
        <v>0.15384615384615385</v>
      </c>
      <c r="D182" s="65">
        <v>40</v>
      </c>
      <c r="E182" s="9">
        <f>IF(D191=0, "-", D182/D191)</f>
        <v>0.26845637583892618</v>
      </c>
      <c r="F182" s="81">
        <v>161</v>
      </c>
      <c r="G182" s="34">
        <f>IF(F191=0, "-", F182/F191)</f>
        <v>0.29166666666666669</v>
      </c>
      <c r="H182" s="65">
        <v>160</v>
      </c>
      <c r="I182" s="9">
        <f>IF(H191=0, "-", H182/H191)</f>
        <v>0.23529411764705882</v>
      </c>
      <c r="J182" s="8">
        <f t="shared" si="14"/>
        <v>-0.6</v>
      </c>
      <c r="K182" s="9">
        <f t="shared" si="15"/>
        <v>6.2500000000000003E-3</v>
      </c>
    </row>
    <row r="183" spans="1:11" x14ac:dyDescent="0.2">
      <c r="A183" s="7" t="s">
        <v>474</v>
      </c>
      <c r="B183" s="65">
        <v>6</v>
      </c>
      <c r="C183" s="34">
        <f>IF(B191=0, "-", B183/B191)</f>
        <v>5.7692307692307696E-2</v>
      </c>
      <c r="D183" s="65">
        <v>3</v>
      </c>
      <c r="E183" s="9">
        <f>IF(D191=0, "-", D183/D191)</f>
        <v>2.0134228187919462E-2</v>
      </c>
      <c r="F183" s="81">
        <v>16</v>
      </c>
      <c r="G183" s="34">
        <f>IF(F191=0, "-", F183/F191)</f>
        <v>2.8985507246376812E-2</v>
      </c>
      <c r="H183" s="65">
        <v>15</v>
      </c>
      <c r="I183" s="9">
        <f>IF(H191=0, "-", H183/H191)</f>
        <v>2.2058823529411766E-2</v>
      </c>
      <c r="J183" s="8">
        <f t="shared" si="14"/>
        <v>1</v>
      </c>
      <c r="K183" s="9">
        <f t="shared" si="15"/>
        <v>6.6666666666666666E-2</v>
      </c>
    </row>
    <row r="184" spans="1:11" x14ac:dyDescent="0.2">
      <c r="A184" s="7" t="s">
        <v>475</v>
      </c>
      <c r="B184" s="65">
        <v>0</v>
      </c>
      <c r="C184" s="34">
        <f>IF(B191=0, "-", B184/B191)</f>
        <v>0</v>
      </c>
      <c r="D184" s="65">
        <v>18</v>
      </c>
      <c r="E184" s="9">
        <f>IF(D191=0, "-", D184/D191)</f>
        <v>0.12080536912751678</v>
      </c>
      <c r="F184" s="81">
        <v>18</v>
      </c>
      <c r="G184" s="34">
        <f>IF(F191=0, "-", F184/F191)</f>
        <v>3.2608695652173912E-2</v>
      </c>
      <c r="H184" s="65">
        <v>62</v>
      </c>
      <c r="I184" s="9">
        <f>IF(H191=0, "-", H184/H191)</f>
        <v>9.1176470588235289E-2</v>
      </c>
      <c r="J184" s="8">
        <f t="shared" si="14"/>
        <v>-1</v>
      </c>
      <c r="K184" s="9">
        <f t="shared" si="15"/>
        <v>-0.70967741935483875</v>
      </c>
    </row>
    <row r="185" spans="1:11" x14ac:dyDescent="0.2">
      <c r="A185" s="7" t="s">
        <v>476</v>
      </c>
      <c r="B185" s="65">
        <v>0</v>
      </c>
      <c r="C185" s="34">
        <f>IF(B191=0, "-", B185/B191)</f>
        <v>0</v>
      </c>
      <c r="D185" s="65">
        <v>6</v>
      </c>
      <c r="E185" s="9">
        <f>IF(D191=0, "-", D185/D191)</f>
        <v>4.0268456375838924E-2</v>
      </c>
      <c r="F185" s="81">
        <v>7</v>
      </c>
      <c r="G185" s="34">
        <f>IF(F191=0, "-", F185/F191)</f>
        <v>1.2681159420289856E-2</v>
      </c>
      <c r="H185" s="65">
        <v>40</v>
      </c>
      <c r="I185" s="9">
        <f>IF(H191=0, "-", H185/H191)</f>
        <v>5.8823529411764705E-2</v>
      </c>
      <c r="J185" s="8">
        <f t="shared" si="14"/>
        <v>-1</v>
      </c>
      <c r="K185" s="9">
        <f t="shared" si="15"/>
        <v>-0.82499999999999996</v>
      </c>
    </row>
    <row r="186" spans="1:11" x14ac:dyDescent="0.2">
      <c r="A186" s="7" t="s">
        <v>477</v>
      </c>
      <c r="B186" s="65">
        <v>9</v>
      </c>
      <c r="C186" s="34">
        <f>IF(B191=0, "-", B186/B191)</f>
        <v>8.6538461538461536E-2</v>
      </c>
      <c r="D186" s="65">
        <v>11</v>
      </c>
      <c r="E186" s="9">
        <f>IF(D191=0, "-", D186/D191)</f>
        <v>7.3825503355704702E-2</v>
      </c>
      <c r="F186" s="81">
        <v>55</v>
      </c>
      <c r="G186" s="34">
        <f>IF(F191=0, "-", F186/F191)</f>
        <v>9.9637681159420288E-2</v>
      </c>
      <c r="H186" s="65">
        <v>65</v>
      </c>
      <c r="I186" s="9">
        <f>IF(H191=0, "-", H186/H191)</f>
        <v>9.5588235294117641E-2</v>
      </c>
      <c r="J186" s="8">
        <f t="shared" si="14"/>
        <v>-0.18181818181818182</v>
      </c>
      <c r="K186" s="9">
        <f t="shared" si="15"/>
        <v>-0.15384615384615385</v>
      </c>
    </row>
    <row r="187" spans="1:11" x14ac:dyDescent="0.2">
      <c r="A187" s="7" t="s">
        <v>478</v>
      </c>
      <c r="B187" s="65">
        <v>34</v>
      </c>
      <c r="C187" s="34">
        <f>IF(B191=0, "-", B187/B191)</f>
        <v>0.32692307692307693</v>
      </c>
      <c r="D187" s="65">
        <v>16</v>
      </c>
      <c r="E187" s="9">
        <f>IF(D191=0, "-", D187/D191)</f>
        <v>0.10738255033557047</v>
      </c>
      <c r="F187" s="81">
        <v>92</v>
      </c>
      <c r="G187" s="34">
        <f>IF(F191=0, "-", F187/F191)</f>
        <v>0.16666666666666666</v>
      </c>
      <c r="H187" s="65">
        <v>118</v>
      </c>
      <c r="I187" s="9">
        <f>IF(H191=0, "-", H187/H191)</f>
        <v>0.17352941176470588</v>
      </c>
      <c r="J187" s="8">
        <f t="shared" si="14"/>
        <v>1.125</v>
      </c>
      <c r="K187" s="9">
        <f t="shared" si="15"/>
        <v>-0.22033898305084745</v>
      </c>
    </row>
    <row r="188" spans="1:11" x14ac:dyDescent="0.2">
      <c r="A188" s="7" t="s">
        <v>479</v>
      </c>
      <c r="B188" s="65">
        <v>19</v>
      </c>
      <c r="C188" s="34">
        <f>IF(B191=0, "-", B188/B191)</f>
        <v>0.18269230769230768</v>
      </c>
      <c r="D188" s="65">
        <v>43</v>
      </c>
      <c r="E188" s="9">
        <f>IF(D191=0, "-", D188/D191)</f>
        <v>0.28859060402684567</v>
      </c>
      <c r="F188" s="81">
        <v>139</v>
      </c>
      <c r="G188" s="34">
        <f>IF(F191=0, "-", F188/F191)</f>
        <v>0.25181159420289856</v>
      </c>
      <c r="H188" s="65">
        <v>172</v>
      </c>
      <c r="I188" s="9">
        <f>IF(H191=0, "-", H188/H191)</f>
        <v>0.25294117647058822</v>
      </c>
      <c r="J188" s="8">
        <f t="shared" si="14"/>
        <v>-0.55813953488372092</v>
      </c>
      <c r="K188" s="9">
        <f t="shared" si="15"/>
        <v>-0.19186046511627908</v>
      </c>
    </row>
    <row r="189" spans="1:11" x14ac:dyDescent="0.2">
      <c r="A189" s="7" t="s">
        <v>480</v>
      </c>
      <c r="B189" s="65">
        <v>2</v>
      </c>
      <c r="C189" s="34">
        <f>IF(B191=0, "-", B189/B191)</f>
        <v>1.9230769230769232E-2</v>
      </c>
      <c r="D189" s="65">
        <v>1</v>
      </c>
      <c r="E189" s="9">
        <f>IF(D191=0, "-", D189/D191)</f>
        <v>6.7114093959731542E-3</v>
      </c>
      <c r="F189" s="81">
        <v>5</v>
      </c>
      <c r="G189" s="34">
        <f>IF(F191=0, "-", F189/F191)</f>
        <v>9.057971014492754E-3</v>
      </c>
      <c r="H189" s="65">
        <v>1</v>
      </c>
      <c r="I189" s="9">
        <f>IF(H191=0, "-", H189/H191)</f>
        <v>1.4705882352941176E-3</v>
      </c>
      <c r="J189" s="8">
        <f t="shared" si="14"/>
        <v>1</v>
      </c>
      <c r="K189" s="9">
        <f t="shared" si="15"/>
        <v>4</v>
      </c>
    </row>
    <row r="190" spans="1:11" x14ac:dyDescent="0.2">
      <c r="A190" s="2"/>
      <c r="B190" s="68"/>
      <c r="C190" s="33"/>
      <c r="D190" s="68"/>
      <c r="E190" s="6"/>
      <c r="F190" s="82"/>
      <c r="G190" s="33"/>
      <c r="H190" s="68"/>
      <c r="I190" s="6"/>
      <c r="J190" s="5"/>
      <c r="K190" s="6"/>
    </row>
    <row r="191" spans="1:11" s="43" customFormat="1" x14ac:dyDescent="0.2">
      <c r="A191" s="162" t="s">
        <v>604</v>
      </c>
      <c r="B191" s="71">
        <f>SUM(B179:B190)</f>
        <v>104</v>
      </c>
      <c r="C191" s="40">
        <f>B191/25764</f>
        <v>4.0366402732494953E-3</v>
      </c>
      <c r="D191" s="71">
        <f>SUM(D179:D190)</f>
        <v>149</v>
      </c>
      <c r="E191" s="41">
        <f>D191/29332</f>
        <v>5.0797763534706124E-3</v>
      </c>
      <c r="F191" s="77">
        <f>SUM(F179:F190)</f>
        <v>552</v>
      </c>
      <c r="G191" s="42">
        <f>F191/141996</f>
        <v>3.8874334488295443E-3</v>
      </c>
      <c r="H191" s="71">
        <f>SUM(H179:H190)</f>
        <v>680</v>
      </c>
      <c r="I191" s="41">
        <f>H191/146231</f>
        <v>4.6501767751024065E-3</v>
      </c>
      <c r="J191" s="37">
        <f>IF(D191=0, "-", IF((B191-D191)/D191&lt;10, (B191-D191)/D191, "&gt;999%"))</f>
        <v>-0.30201342281879195</v>
      </c>
      <c r="K191" s="38">
        <f>IF(H191=0, "-", IF((F191-H191)/H191&lt;10, (F191-H191)/H191, "&gt;999%"))</f>
        <v>-0.18823529411764706</v>
      </c>
    </row>
    <row r="192" spans="1:11" x14ac:dyDescent="0.2">
      <c r="B192" s="83"/>
      <c r="D192" s="83"/>
      <c r="F192" s="83"/>
      <c r="H192" s="83"/>
    </row>
    <row r="193" spans="1:11" s="43" customFormat="1" x14ac:dyDescent="0.2">
      <c r="A193" s="162" t="s">
        <v>603</v>
      </c>
      <c r="B193" s="71">
        <v>490</v>
      </c>
      <c r="C193" s="40">
        <f>B193/25764</f>
        <v>1.9018785902810122E-2</v>
      </c>
      <c r="D193" s="71">
        <v>385</v>
      </c>
      <c r="E193" s="41">
        <f>D193/29332</f>
        <v>1.3125596618028092E-2</v>
      </c>
      <c r="F193" s="77">
        <v>2807</v>
      </c>
      <c r="G193" s="42">
        <f>F193/141996</f>
        <v>1.9768162483450237E-2</v>
      </c>
      <c r="H193" s="71">
        <v>3473</v>
      </c>
      <c r="I193" s="41">
        <f>H193/146231</f>
        <v>2.375009402930979E-2</v>
      </c>
      <c r="J193" s="37">
        <f>IF(D193=0, "-", IF((B193-D193)/D193&lt;10, (B193-D193)/D193, "&gt;999%"))</f>
        <v>0.27272727272727271</v>
      </c>
      <c r="K193" s="38">
        <f>IF(H193=0, "-", IF((F193-H193)/H193&lt;10, (F193-H193)/H193, "&gt;999%"))</f>
        <v>-0.19176504463000288</v>
      </c>
    </row>
    <row r="194" spans="1:11" x14ac:dyDescent="0.2">
      <c r="B194" s="83"/>
      <c r="D194" s="83"/>
      <c r="F194" s="83"/>
      <c r="H194" s="83"/>
    </row>
    <row r="195" spans="1:11" x14ac:dyDescent="0.2">
      <c r="A195" s="27" t="s">
        <v>601</v>
      </c>
      <c r="B195" s="71">
        <f>B199-B197</f>
        <v>11468</v>
      </c>
      <c r="C195" s="40">
        <f>B195/25764</f>
        <v>0.44511721782331937</v>
      </c>
      <c r="D195" s="71">
        <f>D199-D197</f>
        <v>11363</v>
      </c>
      <c r="E195" s="41">
        <f>D195/29332</f>
        <v>0.38739260875494341</v>
      </c>
      <c r="F195" s="77">
        <f>F199-F197</f>
        <v>64133</v>
      </c>
      <c r="G195" s="42">
        <f>F195/141996</f>
        <v>0.45165356770613257</v>
      </c>
      <c r="H195" s="71">
        <f>H199-H197</f>
        <v>62681</v>
      </c>
      <c r="I195" s="41">
        <f>H195/146231</f>
        <v>0.42864372123557931</v>
      </c>
      <c r="J195" s="37">
        <f>IF(D195=0, "-", IF((B195-D195)/D195&lt;10, (B195-D195)/D195, "&gt;999%"))</f>
        <v>9.2405174689782626E-3</v>
      </c>
      <c r="K195" s="38">
        <f>IF(H195=0, "-", IF((F195-H195)/H195&lt;10, (F195-H195)/H195, "&gt;999%"))</f>
        <v>2.3164914407874795E-2</v>
      </c>
    </row>
    <row r="196" spans="1:11" x14ac:dyDescent="0.2">
      <c r="A196" s="27"/>
      <c r="B196" s="71"/>
      <c r="C196" s="40"/>
      <c r="D196" s="71"/>
      <c r="E196" s="41"/>
      <c r="F196" s="77"/>
      <c r="G196" s="42"/>
      <c r="H196" s="71"/>
      <c r="I196" s="41"/>
      <c r="J196" s="37"/>
      <c r="K196" s="38"/>
    </row>
    <row r="197" spans="1:11" x14ac:dyDescent="0.2">
      <c r="A197" s="27" t="s">
        <v>602</v>
      </c>
      <c r="B197" s="71">
        <v>2764</v>
      </c>
      <c r="C197" s="40">
        <f>B197/25764</f>
        <v>0.10728147803136159</v>
      </c>
      <c r="D197" s="71">
        <v>2832</v>
      </c>
      <c r="E197" s="41">
        <f>D197/29332</f>
        <v>9.6549843174689759E-2</v>
      </c>
      <c r="F197" s="77">
        <v>12940</v>
      </c>
      <c r="G197" s="42">
        <f>F197/141996</f>
        <v>9.1129327586692579E-2</v>
      </c>
      <c r="H197" s="71">
        <v>13824</v>
      </c>
      <c r="I197" s="41">
        <f>H197/146231</f>
        <v>9.453535843972892E-2</v>
      </c>
      <c r="J197" s="37">
        <f>IF(D197=0, "-", IF((B197-D197)/D197&lt;10, (B197-D197)/D197, "&gt;999%"))</f>
        <v>-2.4011299435028249E-2</v>
      </c>
      <c r="K197" s="38">
        <f>IF(H197=0, "-", IF((F197-H197)/H197&lt;10, (F197-H197)/H197, "&gt;999%"))</f>
        <v>-6.3946759259259259E-2</v>
      </c>
    </row>
    <row r="198" spans="1:11" x14ac:dyDescent="0.2">
      <c r="A198" s="27"/>
      <c r="B198" s="71"/>
      <c r="C198" s="40"/>
      <c r="D198" s="71"/>
      <c r="E198" s="41"/>
      <c r="F198" s="77"/>
      <c r="G198" s="42"/>
      <c r="H198" s="71"/>
      <c r="I198" s="41"/>
      <c r="J198" s="37"/>
      <c r="K198" s="38"/>
    </row>
    <row r="199" spans="1:11" x14ac:dyDescent="0.2">
      <c r="A199" s="27" t="s">
        <v>600</v>
      </c>
      <c r="B199" s="71">
        <v>14232</v>
      </c>
      <c r="C199" s="40">
        <f>B199/25764</f>
        <v>0.55239869585468093</v>
      </c>
      <c r="D199" s="71">
        <v>14195</v>
      </c>
      <c r="E199" s="41">
        <f>D199/29332</f>
        <v>0.48394245192963314</v>
      </c>
      <c r="F199" s="77">
        <v>77073</v>
      </c>
      <c r="G199" s="42">
        <f>F199/141996</f>
        <v>0.5427828952928252</v>
      </c>
      <c r="H199" s="71">
        <v>76505</v>
      </c>
      <c r="I199" s="41">
        <f>H199/146231</f>
        <v>0.5231790796753083</v>
      </c>
      <c r="J199" s="37">
        <f>IF(D199=0, "-", IF((B199-D199)/D199&lt;10, (B199-D199)/D199, "&gt;999%"))</f>
        <v>2.6065516026769989E-3</v>
      </c>
      <c r="K199" s="38">
        <f>IF(H199=0, "-", IF((F199-H199)/H199&lt;10, (F199-H199)/H199, "&gt;999%"))</f>
        <v>7.4243513495849947E-3</v>
      </c>
    </row>
  </sheetData>
  <mergeCells count="37">
    <mergeCell ref="B1:K1"/>
    <mergeCell ref="B2:K2"/>
    <mergeCell ref="B170:E170"/>
    <mergeCell ref="F170:I170"/>
    <mergeCell ref="J170:K170"/>
    <mergeCell ref="B171:C171"/>
    <mergeCell ref="D171:E171"/>
    <mergeCell ref="F171:G171"/>
    <mergeCell ref="H171:I171"/>
    <mergeCell ref="B115:E115"/>
    <mergeCell ref="F115:I115"/>
    <mergeCell ref="J115:K115"/>
    <mergeCell ref="B116:C116"/>
    <mergeCell ref="D116:E116"/>
    <mergeCell ref="F116:G116"/>
    <mergeCell ref="H116:I116"/>
    <mergeCell ref="B67:E67"/>
    <mergeCell ref="F67:I67"/>
    <mergeCell ref="J67:K67"/>
    <mergeCell ref="B68:C68"/>
    <mergeCell ref="D68:E68"/>
    <mergeCell ref="F68:G68"/>
    <mergeCell ref="H68:I68"/>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5" max="16383" man="1"/>
    <brk id="113" max="16383" man="1"/>
    <brk id="169" max="16383" man="1"/>
    <brk id="19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628</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23</v>
      </c>
      <c r="C7" s="39">
        <f>IF(B45=0, "-", B7/B45)</f>
        <v>1.6160764474423834E-3</v>
      </c>
      <c r="D7" s="65">
        <v>17</v>
      </c>
      <c r="E7" s="21">
        <f>IF(D45=0, "-", D7/D45)</f>
        <v>1.1976047904191617E-3</v>
      </c>
      <c r="F7" s="81">
        <v>82</v>
      </c>
      <c r="G7" s="39">
        <f>IF(F45=0, "-", F7/F45)</f>
        <v>1.0639264074319152E-3</v>
      </c>
      <c r="H7" s="65">
        <v>34</v>
      </c>
      <c r="I7" s="21">
        <f>IF(H45=0, "-", H7/H45)</f>
        <v>4.4441539768642571E-4</v>
      </c>
      <c r="J7" s="20">
        <f t="shared" ref="J7:J43" si="0">IF(D7=0, "-", IF((B7-D7)/D7&lt;10, (B7-D7)/D7, "&gt;999%"))</f>
        <v>0.35294117647058826</v>
      </c>
      <c r="K7" s="21">
        <f t="shared" ref="K7:K43" si="1">IF(H7=0, "-", IF((F7-H7)/H7&lt;10, (F7-H7)/H7, "&gt;999%"))</f>
        <v>1.411764705882353</v>
      </c>
    </row>
    <row r="8" spans="1:11" x14ac:dyDescent="0.2">
      <c r="A8" s="7" t="s">
        <v>33</v>
      </c>
      <c r="B8" s="65">
        <v>1</v>
      </c>
      <c r="C8" s="39">
        <f>IF(B45=0, "-", B8/B45)</f>
        <v>7.0264193367060147E-5</v>
      </c>
      <c r="D8" s="65">
        <v>2</v>
      </c>
      <c r="E8" s="21">
        <f>IF(D45=0, "-", D8/D45)</f>
        <v>1.4089468122578373E-4</v>
      </c>
      <c r="F8" s="81">
        <v>8</v>
      </c>
      <c r="G8" s="39">
        <f>IF(F45=0, "-", F8/F45)</f>
        <v>1.037976982860405E-4</v>
      </c>
      <c r="H8" s="65">
        <v>5</v>
      </c>
      <c r="I8" s="21">
        <f>IF(H45=0, "-", H8/H45)</f>
        <v>6.5355205542121436E-5</v>
      </c>
      <c r="J8" s="20">
        <f t="shared" si="0"/>
        <v>-0.5</v>
      </c>
      <c r="K8" s="21">
        <f t="shared" si="1"/>
        <v>0.6</v>
      </c>
    </row>
    <row r="9" spans="1:11" x14ac:dyDescent="0.2">
      <c r="A9" s="7" t="s">
        <v>34</v>
      </c>
      <c r="B9" s="65">
        <v>258</v>
      </c>
      <c r="C9" s="39">
        <f>IF(B45=0, "-", B9/B45)</f>
        <v>1.8128161888701519E-2</v>
      </c>
      <c r="D9" s="65">
        <v>456</v>
      </c>
      <c r="E9" s="21">
        <f>IF(D45=0, "-", D9/D45)</f>
        <v>3.2123987319478686E-2</v>
      </c>
      <c r="F9" s="81">
        <v>1273</v>
      </c>
      <c r="G9" s="39">
        <f>IF(F45=0, "-", F9/F45)</f>
        <v>1.6516808739766197E-2</v>
      </c>
      <c r="H9" s="65">
        <v>1866</v>
      </c>
      <c r="I9" s="21">
        <f>IF(H45=0, "-", H9/H45)</f>
        <v>2.4390562708319716E-2</v>
      </c>
      <c r="J9" s="20">
        <f t="shared" si="0"/>
        <v>-0.43421052631578949</v>
      </c>
      <c r="K9" s="21">
        <f t="shared" si="1"/>
        <v>-0.31779206859592712</v>
      </c>
    </row>
    <row r="10" spans="1:11" x14ac:dyDescent="0.2">
      <c r="A10" s="7" t="s">
        <v>35</v>
      </c>
      <c r="B10" s="65">
        <v>1</v>
      </c>
      <c r="C10" s="39">
        <f>IF(B45=0, "-", B10/B45)</f>
        <v>7.0264193367060147E-5</v>
      </c>
      <c r="D10" s="65">
        <v>2</v>
      </c>
      <c r="E10" s="21">
        <f>IF(D45=0, "-", D10/D45)</f>
        <v>1.4089468122578373E-4</v>
      </c>
      <c r="F10" s="81">
        <v>15</v>
      </c>
      <c r="G10" s="39">
        <f>IF(F45=0, "-", F10/F45)</f>
        <v>1.9462068428632596E-4</v>
      </c>
      <c r="H10" s="65">
        <v>9</v>
      </c>
      <c r="I10" s="21">
        <f>IF(H45=0, "-", H10/H45)</f>
        <v>1.1763936997581858E-4</v>
      </c>
      <c r="J10" s="20">
        <f t="shared" si="0"/>
        <v>-0.5</v>
      </c>
      <c r="K10" s="21">
        <f t="shared" si="1"/>
        <v>0.66666666666666663</v>
      </c>
    </row>
    <row r="11" spans="1:11" x14ac:dyDescent="0.2">
      <c r="A11" s="7" t="s">
        <v>36</v>
      </c>
      <c r="B11" s="65">
        <v>507</v>
      </c>
      <c r="C11" s="39">
        <f>IF(B45=0, "-", B11/B45)</f>
        <v>3.5623946037099494E-2</v>
      </c>
      <c r="D11" s="65">
        <v>595</v>
      </c>
      <c r="E11" s="21">
        <f>IF(D45=0, "-", D11/D45)</f>
        <v>4.1916167664670656E-2</v>
      </c>
      <c r="F11" s="81">
        <v>2785</v>
      </c>
      <c r="G11" s="39">
        <f>IF(F45=0, "-", F11/F45)</f>
        <v>3.6134573715827852E-2</v>
      </c>
      <c r="H11" s="65">
        <v>2982</v>
      </c>
      <c r="I11" s="21">
        <f>IF(H45=0, "-", H11/H45)</f>
        <v>3.897784458532122E-2</v>
      </c>
      <c r="J11" s="20">
        <f t="shared" si="0"/>
        <v>-0.14789915966386555</v>
      </c>
      <c r="K11" s="21">
        <f t="shared" si="1"/>
        <v>-6.6063044936284371E-2</v>
      </c>
    </row>
    <row r="12" spans="1:11" x14ac:dyDescent="0.2">
      <c r="A12" s="7" t="s">
        <v>39</v>
      </c>
      <c r="B12" s="65">
        <v>2</v>
      </c>
      <c r="C12" s="39">
        <f>IF(B45=0, "-", B12/B45)</f>
        <v>1.4052838673412029E-4</v>
      </c>
      <c r="D12" s="65">
        <v>0</v>
      </c>
      <c r="E12" s="21">
        <f>IF(D45=0, "-", D12/D45)</f>
        <v>0</v>
      </c>
      <c r="F12" s="81">
        <v>41</v>
      </c>
      <c r="G12" s="39">
        <f>IF(F45=0, "-", F12/F45)</f>
        <v>5.3196320371595761E-4</v>
      </c>
      <c r="H12" s="65">
        <v>9</v>
      </c>
      <c r="I12" s="21">
        <f>IF(H45=0, "-", H12/H45)</f>
        <v>1.1763936997581858E-4</v>
      </c>
      <c r="J12" s="20" t="str">
        <f t="shared" si="0"/>
        <v>-</v>
      </c>
      <c r="K12" s="21">
        <f t="shared" si="1"/>
        <v>3.5555555555555554</v>
      </c>
    </row>
    <row r="13" spans="1:11" x14ac:dyDescent="0.2">
      <c r="A13" s="7" t="s">
        <v>45</v>
      </c>
      <c r="B13" s="65">
        <v>629</v>
      </c>
      <c r="C13" s="39">
        <f>IF(B45=0, "-", B13/B45)</f>
        <v>4.4196177627880834E-2</v>
      </c>
      <c r="D13" s="65">
        <v>441</v>
      </c>
      <c r="E13" s="21">
        <f>IF(D45=0, "-", D13/D45)</f>
        <v>3.1067277210285311E-2</v>
      </c>
      <c r="F13" s="81">
        <v>2731</v>
      </c>
      <c r="G13" s="39">
        <f>IF(F45=0, "-", F13/F45)</f>
        <v>3.543393925239708E-2</v>
      </c>
      <c r="H13" s="65">
        <v>2538</v>
      </c>
      <c r="I13" s="21">
        <f>IF(H45=0, "-", H13/H45)</f>
        <v>3.317430233318084E-2</v>
      </c>
      <c r="J13" s="20">
        <f t="shared" si="0"/>
        <v>0.42630385487528344</v>
      </c>
      <c r="K13" s="21">
        <f t="shared" si="1"/>
        <v>7.6044129235618596E-2</v>
      </c>
    </row>
    <row r="14" spans="1:11" x14ac:dyDescent="0.2">
      <c r="A14" s="7" t="s">
        <v>48</v>
      </c>
      <c r="B14" s="65">
        <v>14</v>
      </c>
      <c r="C14" s="39">
        <f>IF(B45=0, "-", B14/B45)</f>
        <v>9.8369870713884214E-4</v>
      </c>
      <c r="D14" s="65">
        <v>7</v>
      </c>
      <c r="E14" s="21">
        <f>IF(D45=0, "-", D14/D45)</f>
        <v>4.9313138429024302E-4</v>
      </c>
      <c r="F14" s="81">
        <v>81</v>
      </c>
      <c r="G14" s="39">
        <f>IF(F45=0, "-", F14/F45)</f>
        <v>1.0509516951461601E-3</v>
      </c>
      <c r="H14" s="65">
        <v>19</v>
      </c>
      <c r="I14" s="21">
        <f>IF(H45=0, "-", H14/H45)</f>
        <v>2.4834978106006144E-4</v>
      </c>
      <c r="J14" s="20">
        <f t="shared" si="0"/>
        <v>1</v>
      </c>
      <c r="K14" s="21">
        <f t="shared" si="1"/>
        <v>3.263157894736842</v>
      </c>
    </row>
    <row r="15" spans="1:11" x14ac:dyDescent="0.2">
      <c r="A15" s="7" t="s">
        <v>49</v>
      </c>
      <c r="B15" s="65">
        <v>270</v>
      </c>
      <c r="C15" s="39">
        <f>IF(B45=0, "-", B15/B45)</f>
        <v>1.897133220910624E-2</v>
      </c>
      <c r="D15" s="65">
        <v>238</v>
      </c>
      <c r="E15" s="21">
        <f>IF(D45=0, "-", D15/D45)</f>
        <v>1.6766467065868262E-2</v>
      </c>
      <c r="F15" s="81">
        <v>1424</v>
      </c>
      <c r="G15" s="39">
        <f>IF(F45=0, "-", F15/F45)</f>
        <v>1.8475990294915211E-2</v>
      </c>
      <c r="H15" s="65">
        <v>825</v>
      </c>
      <c r="I15" s="21">
        <f>IF(H45=0, "-", H15/H45)</f>
        <v>1.0783608914450037E-2</v>
      </c>
      <c r="J15" s="20">
        <f t="shared" si="0"/>
        <v>0.13445378151260504</v>
      </c>
      <c r="K15" s="21">
        <f t="shared" si="1"/>
        <v>0.72606060606060607</v>
      </c>
    </row>
    <row r="16" spans="1:11" x14ac:dyDescent="0.2">
      <c r="A16" s="7" t="s">
        <v>51</v>
      </c>
      <c r="B16" s="65">
        <v>361</v>
      </c>
      <c r="C16" s="39">
        <f>IF(B45=0, "-", B16/B45)</f>
        <v>2.5365373805508712E-2</v>
      </c>
      <c r="D16" s="65">
        <v>213</v>
      </c>
      <c r="E16" s="21">
        <f>IF(D45=0, "-", D16/D45)</f>
        <v>1.5005283550545968E-2</v>
      </c>
      <c r="F16" s="81">
        <v>2451</v>
      </c>
      <c r="G16" s="39">
        <f>IF(F45=0, "-", F16/F45)</f>
        <v>3.1801019812385659E-2</v>
      </c>
      <c r="H16" s="65">
        <v>2039</v>
      </c>
      <c r="I16" s="21">
        <f>IF(H45=0, "-", H16/H45)</f>
        <v>2.6651852820077118E-2</v>
      </c>
      <c r="J16" s="20">
        <f t="shared" si="0"/>
        <v>0.69483568075117375</v>
      </c>
      <c r="K16" s="21">
        <f t="shared" si="1"/>
        <v>0.20205983325159391</v>
      </c>
    </row>
    <row r="17" spans="1:11" x14ac:dyDescent="0.2">
      <c r="A17" s="7" t="s">
        <v>52</v>
      </c>
      <c r="B17" s="65">
        <v>1563</v>
      </c>
      <c r="C17" s="39">
        <f>IF(B45=0, "-", B17/B45)</f>
        <v>0.10982293423271501</v>
      </c>
      <c r="D17" s="65">
        <v>1146</v>
      </c>
      <c r="E17" s="21">
        <f>IF(D45=0, "-", D17/D45)</f>
        <v>8.0732652342374076E-2</v>
      </c>
      <c r="F17" s="81">
        <v>6342</v>
      </c>
      <c r="G17" s="39">
        <f>IF(F45=0, "-", F17/F45)</f>
        <v>8.2285625316258618E-2</v>
      </c>
      <c r="H17" s="65">
        <v>5427</v>
      </c>
      <c r="I17" s="21">
        <f>IF(H45=0, "-", H17/H45)</f>
        <v>7.0936540095418596E-2</v>
      </c>
      <c r="J17" s="20">
        <f t="shared" si="0"/>
        <v>0.36387434554973824</v>
      </c>
      <c r="K17" s="21">
        <f t="shared" si="1"/>
        <v>0.16860143725815369</v>
      </c>
    </row>
    <row r="18" spans="1:11" x14ac:dyDescent="0.2">
      <c r="A18" s="7" t="s">
        <v>56</v>
      </c>
      <c r="B18" s="65">
        <v>258</v>
      </c>
      <c r="C18" s="39">
        <f>IF(B45=0, "-", B18/B45)</f>
        <v>1.8128161888701519E-2</v>
      </c>
      <c r="D18" s="65">
        <v>107</v>
      </c>
      <c r="E18" s="21">
        <f>IF(D45=0, "-", D18/D45)</f>
        <v>7.5378654455794296E-3</v>
      </c>
      <c r="F18" s="81">
        <v>1062</v>
      </c>
      <c r="G18" s="39">
        <f>IF(F45=0, "-", F18/F45)</f>
        <v>1.3779144447471877E-2</v>
      </c>
      <c r="H18" s="65">
        <v>824</v>
      </c>
      <c r="I18" s="21">
        <f>IF(H45=0, "-", H18/H45)</f>
        <v>1.0770537873341611E-2</v>
      </c>
      <c r="J18" s="20">
        <f t="shared" si="0"/>
        <v>1.4112149532710281</v>
      </c>
      <c r="K18" s="21">
        <f t="shared" si="1"/>
        <v>0.28883495145631066</v>
      </c>
    </row>
    <row r="19" spans="1:11" x14ac:dyDescent="0.2">
      <c r="A19" s="7" t="s">
        <v>59</v>
      </c>
      <c r="B19" s="65">
        <v>10</v>
      </c>
      <c r="C19" s="39">
        <f>IF(B45=0, "-", B19/B45)</f>
        <v>7.026419336706015E-4</v>
      </c>
      <c r="D19" s="65">
        <v>42</v>
      </c>
      <c r="E19" s="21">
        <f>IF(D45=0, "-", D19/D45)</f>
        <v>2.9587883057414581E-3</v>
      </c>
      <c r="F19" s="81">
        <v>63</v>
      </c>
      <c r="G19" s="39">
        <f>IF(F45=0, "-", F19/F45)</f>
        <v>8.1740687400256901E-4</v>
      </c>
      <c r="H19" s="65">
        <v>118</v>
      </c>
      <c r="I19" s="21">
        <f>IF(H45=0, "-", H19/H45)</f>
        <v>1.5423828507940658E-3</v>
      </c>
      <c r="J19" s="20">
        <f t="shared" si="0"/>
        <v>-0.76190476190476186</v>
      </c>
      <c r="K19" s="21">
        <f t="shared" si="1"/>
        <v>-0.46610169491525422</v>
      </c>
    </row>
    <row r="20" spans="1:11" x14ac:dyDescent="0.2">
      <c r="A20" s="7" t="s">
        <v>60</v>
      </c>
      <c r="B20" s="65">
        <v>140</v>
      </c>
      <c r="C20" s="39">
        <f>IF(B45=0, "-", B20/B45)</f>
        <v>9.8369870713884196E-3</v>
      </c>
      <c r="D20" s="65">
        <v>247</v>
      </c>
      <c r="E20" s="21">
        <f>IF(D45=0, "-", D20/D45)</f>
        <v>1.7400493131384292E-2</v>
      </c>
      <c r="F20" s="81">
        <v>838</v>
      </c>
      <c r="G20" s="39">
        <f>IF(F45=0, "-", F20/F45)</f>
        <v>1.0872808895462743E-2</v>
      </c>
      <c r="H20" s="65">
        <v>990</v>
      </c>
      <c r="I20" s="21">
        <f>IF(H45=0, "-", H20/H45)</f>
        <v>1.2940330697340043E-2</v>
      </c>
      <c r="J20" s="20">
        <f t="shared" si="0"/>
        <v>-0.4331983805668016</v>
      </c>
      <c r="K20" s="21">
        <f t="shared" si="1"/>
        <v>-0.15353535353535352</v>
      </c>
    </row>
    <row r="21" spans="1:11" x14ac:dyDescent="0.2">
      <c r="A21" s="7" t="s">
        <v>62</v>
      </c>
      <c r="B21" s="65">
        <v>1301</v>
      </c>
      <c r="C21" s="39">
        <f>IF(B45=0, "-", B21/B45)</f>
        <v>9.1413715570545256E-2</v>
      </c>
      <c r="D21" s="65">
        <v>983</v>
      </c>
      <c r="E21" s="21">
        <f>IF(D45=0, "-", D21/D45)</f>
        <v>6.9249735822472708E-2</v>
      </c>
      <c r="F21" s="81">
        <v>6151</v>
      </c>
      <c r="G21" s="39">
        <f>IF(F45=0, "-", F21/F45)</f>
        <v>7.9807455269679389E-2</v>
      </c>
      <c r="H21" s="65">
        <v>5010</v>
      </c>
      <c r="I21" s="21">
        <f>IF(H45=0, "-", H21/H45)</f>
        <v>6.5485915953205673E-2</v>
      </c>
      <c r="J21" s="20">
        <f t="shared" si="0"/>
        <v>0.32349949135300099</v>
      </c>
      <c r="K21" s="21">
        <f t="shared" si="1"/>
        <v>0.22774451097804391</v>
      </c>
    </row>
    <row r="22" spans="1:11" x14ac:dyDescent="0.2">
      <c r="A22" s="7" t="s">
        <v>63</v>
      </c>
      <c r="B22" s="65">
        <v>6</v>
      </c>
      <c r="C22" s="39">
        <f>IF(B45=0, "-", B22/B45)</f>
        <v>4.2158516020236085E-4</v>
      </c>
      <c r="D22" s="65">
        <v>3</v>
      </c>
      <c r="E22" s="21">
        <f>IF(D45=0, "-", D22/D45)</f>
        <v>2.1134202183867559E-4</v>
      </c>
      <c r="F22" s="81">
        <v>16</v>
      </c>
      <c r="G22" s="39">
        <f>IF(F45=0, "-", F22/F45)</f>
        <v>2.0759539657208101E-4</v>
      </c>
      <c r="H22" s="65">
        <v>15</v>
      </c>
      <c r="I22" s="21">
        <f>IF(H45=0, "-", H22/H45)</f>
        <v>1.960656166263643E-4</v>
      </c>
      <c r="J22" s="20">
        <f t="shared" si="0"/>
        <v>1</v>
      </c>
      <c r="K22" s="21">
        <f t="shared" si="1"/>
        <v>6.6666666666666666E-2</v>
      </c>
    </row>
    <row r="23" spans="1:11" x14ac:dyDescent="0.2">
      <c r="A23" s="7" t="s">
        <v>64</v>
      </c>
      <c r="B23" s="65">
        <v>104</v>
      </c>
      <c r="C23" s="39">
        <f>IF(B45=0, "-", B23/B45)</f>
        <v>7.3074761101742554E-3</v>
      </c>
      <c r="D23" s="65">
        <v>266</v>
      </c>
      <c r="E23" s="21">
        <f>IF(D45=0, "-", D23/D45)</f>
        <v>1.8738992603029237E-2</v>
      </c>
      <c r="F23" s="81">
        <v>714</v>
      </c>
      <c r="G23" s="39">
        <f>IF(F45=0, "-", F23/F45)</f>
        <v>9.2639445720291147E-3</v>
      </c>
      <c r="H23" s="65">
        <v>1045</v>
      </c>
      <c r="I23" s="21">
        <f>IF(H45=0, "-", H23/H45)</f>
        <v>1.3659237958303379E-2</v>
      </c>
      <c r="J23" s="20">
        <f t="shared" si="0"/>
        <v>-0.60902255639097747</v>
      </c>
      <c r="K23" s="21">
        <f t="shared" si="1"/>
        <v>-0.31674641148325361</v>
      </c>
    </row>
    <row r="24" spans="1:11" x14ac:dyDescent="0.2">
      <c r="A24" s="7" t="s">
        <v>65</v>
      </c>
      <c r="B24" s="65">
        <v>54</v>
      </c>
      <c r="C24" s="39">
        <f>IF(B45=0, "-", B24/B45)</f>
        <v>3.7942664418212477E-3</v>
      </c>
      <c r="D24" s="65">
        <v>29</v>
      </c>
      <c r="E24" s="21">
        <f>IF(D45=0, "-", D24/D45)</f>
        <v>2.0429728777738641E-3</v>
      </c>
      <c r="F24" s="81">
        <v>583</v>
      </c>
      <c r="G24" s="39">
        <f>IF(F45=0, "-", F24/F45)</f>
        <v>7.5642572625952021E-3</v>
      </c>
      <c r="H24" s="65">
        <v>108</v>
      </c>
      <c r="I24" s="21">
        <f>IF(H45=0, "-", H24/H45)</f>
        <v>1.4116724397098229E-3</v>
      </c>
      <c r="J24" s="20">
        <f t="shared" si="0"/>
        <v>0.86206896551724133</v>
      </c>
      <c r="K24" s="21">
        <f t="shared" si="1"/>
        <v>4.3981481481481479</v>
      </c>
    </row>
    <row r="25" spans="1:11" x14ac:dyDescent="0.2">
      <c r="A25" s="7" t="s">
        <v>66</v>
      </c>
      <c r="B25" s="65">
        <v>143</v>
      </c>
      <c r="C25" s="39">
        <f>IF(B45=0, "-", B25/B45)</f>
        <v>1.0047779651489602E-2</v>
      </c>
      <c r="D25" s="65">
        <v>218</v>
      </c>
      <c r="E25" s="21">
        <f>IF(D45=0, "-", D25/D45)</f>
        <v>1.5357520253610426E-2</v>
      </c>
      <c r="F25" s="81">
        <v>872</v>
      </c>
      <c r="G25" s="39">
        <f>IF(F45=0, "-", F25/F45)</f>
        <v>1.1313949113178415E-2</v>
      </c>
      <c r="H25" s="65">
        <v>1099</v>
      </c>
      <c r="I25" s="21">
        <f>IF(H45=0, "-", H25/H45)</f>
        <v>1.436507417815829E-2</v>
      </c>
      <c r="J25" s="20">
        <f t="shared" si="0"/>
        <v>-0.34403669724770641</v>
      </c>
      <c r="K25" s="21">
        <f t="shared" si="1"/>
        <v>-0.20655141037306643</v>
      </c>
    </row>
    <row r="26" spans="1:11" x14ac:dyDescent="0.2">
      <c r="A26" s="7" t="s">
        <v>70</v>
      </c>
      <c r="B26" s="65">
        <v>16</v>
      </c>
      <c r="C26" s="39">
        <f>IF(B45=0, "-", B26/B45)</f>
        <v>1.1242270938729624E-3</v>
      </c>
      <c r="D26" s="65">
        <v>11</v>
      </c>
      <c r="E26" s="21">
        <f>IF(D45=0, "-", D26/D45)</f>
        <v>7.7492074674181054E-4</v>
      </c>
      <c r="F26" s="81">
        <v>66</v>
      </c>
      <c r="G26" s="39">
        <f>IF(F45=0, "-", F26/F45)</f>
        <v>8.5633101085983419E-4</v>
      </c>
      <c r="H26" s="65">
        <v>57</v>
      </c>
      <c r="I26" s="21">
        <f>IF(H45=0, "-", H26/H45)</f>
        <v>7.4504934318018426E-4</v>
      </c>
      <c r="J26" s="20">
        <f t="shared" si="0"/>
        <v>0.45454545454545453</v>
      </c>
      <c r="K26" s="21">
        <f t="shared" si="1"/>
        <v>0.15789473684210525</v>
      </c>
    </row>
    <row r="27" spans="1:11" x14ac:dyDescent="0.2">
      <c r="A27" s="7" t="s">
        <v>71</v>
      </c>
      <c r="B27" s="65">
        <v>910</v>
      </c>
      <c r="C27" s="39">
        <f>IF(B45=0, "-", B27/B45)</f>
        <v>6.3940415964024735E-2</v>
      </c>
      <c r="D27" s="65">
        <v>1956</v>
      </c>
      <c r="E27" s="21">
        <f>IF(D45=0, "-", D27/D45)</f>
        <v>0.1377949982388165</v>
      </c>
      <c r="F27" s="81">
        <v>9407</v>
      </c>
      <c r="G27" s="39">
        <f>IF(F45=0, "-", F27/F45)</f>
        <v>0.12205311847209788</v>
      </c>
      <c r="H27" s="65">
        <v>10278</v>
      </c>
      <c r="I27" s="21">
        <f>IF(H45=0, "-", H27/H45)</f>
        <v>0.13434416051238482</v>
      </c>
      <c r="J27" s="20">
        <f t="shared" si="0"/>
        <v>-0.53476482617586907</v>
      </c>
      <c r="K27" s="21">
        <f t="shared" si="1"/>
        <v>-8.4744113640786142E-2</v>
      </c>
    </row>
    <row r="28" spans="1:11" x14ac:dyDescent="0.2">
      <c r="A28" s="7" t="s">
        <v>73</v>
      </c>
      <c r="B28" s="65">
        <v>1060</v>
      </c>
      <c r="C28" s="39">
        <f>IF(B45=0, "-", B28/B45)</f>
        <v>7.4480044969083753E-2</v>
      </c>
      <c r="D28" s="65">
        <v>684</v>
      </c>
      <c r="E28" s="21">
        <f>IF(D45=0, "-", D28/D45)</f>
        <v>4.8185980979218036E-2</v>
      </c>
      <c r="F28" s="81">
        <v>4075</v>
      </c>
      <c r="G28" s="39">
        <f>IF(F45=0, "-", F28/F45)</f>
        <v>5.2871952564451881E-2</v>
      </c>
      <c r="H28" s="65">
        <v>3874</v>
      </c>
      <c r="I28" s="21">
        <f>IF(H45=0, "-", H28/H45)</f>
        <v>5.0637213254035682E-2</v>
      </c>
      <c r="J28" s="20">
        <f t="shared" si="0"/>
        <v>0.54970760233918126</v>
      </c>
      <c r="K28" s="21">
        <f t="shared" si="1"/>
        <v>5.1884357253484767E-2</v>
      </c>
    </row>
    <row r="29" spans="1:11" x14ac:dyDescent="0.2">
      <c r="A29" s="7" t="s">
        <v>76</v>
      </c>
      <c r="B29" s="65">
        <v>1077</v>
      </c>
      <c r="C29" s="39">
        <f>IF(B45=0, "-", B29/B45)</f>
        <v>7.5674536256323782E-2</v>
      </c>
      <c r="D29" s="65">
        <v>696</v>
      </c>
      <c r="E29" s="21">
        <f>IF(D45=0, "-", D29/D45)</f>
        <v>4.9031349066572735E-2</v>
      </c>
      <c r="F29" s="81">
        <v>3915</v>
      </c>
      <c r="G29" s="39">
        <f>IF(F45=0, "-", F29/F45)</f>
        <v>5.0795998598731074E-2</v>
      </c>
      <c r="H29" s="65">
        <v>2973</v>
      </c>
      <c r="I29" s="21">
        <f>IF(H45=0, "-", H29/H45)</f>
        <v>3.8860205215345403E-2</v>
      </c>
      <c r="J29" s="20">
        <f t="shared" si="0"/>
        <v>0.54741379310344829</v>
      </c>
      <c r="K29" s="21">
        <f t="shared" si="1"/>
        <v>0.31685166498486378</v>
      </c>
    </row>
    <row r="30" spans="1:11" x14ac:dyDescent="0.2">
      <c r="A30" s="7" t="s">
        <v>77</v>
      </c>
      <c r="B30" s="65">
        <v>15</v>
      </c>
      <c r="C30" s="39">
        <f>IF(B45=0, "-", B30/B45)</f>
        <v>1.0539629005059021E-3</v>
      </c>
      <c r="D30" s="65">
        <v>53</v>
      </c>
      <c r="E30" s="21">
        <f>IF(D45=0, "-", D30/D45)</f>
        <v>3.7337090524832686E-3</v>
      </c>
      <c r="F30" s="81">
        <v>143</v>
      </c>
      <c r="G30" s="39">
        <f>IF(F45=0, "-", F30/F45)</f>
        <v>1.855383856862974E-3</v>
      </c>
      <c r="H30" s="65">
        <v>196</v>
      </c>
      <c r="I30" s="21">
        <f>IF(H45=0, "-", H30/H45)</f>
        <v>2.5619240572511601E-3</v>
      </c>
      <c r="J30" s="20">
        <f t="shared" si="0"/>
        <v>-0.71698113207547165</v>
      </c>
      <c r="K30" s="21">
        <f t="shared" si="1"/>
        <v>-0.27040816326530615</v>
      </c>
    </row>
    <row r="31" spans="1:11" x14ac:dyDescent="0.2">
      <c r="A31" s="7" t="s">
        <v>78</v>
      </c>
      <c r="B31" s="65">
        <v>700</v>
      </c>
      <c r="C31" s="39">
        <f>IF(B45=0, "-", B31/B45)</f>
        <v>4.91849353569421E-2</v>
      </c>
      <c r="D31" s="65">
        <v>686</v>
      </c>
      <c r="E31" s="21">
        <f>IF(D45=0, "-", D31/D45)</f>
        <v>4.8326875660443816E-2</v>
      </c>
      <c r="F31" s="81">
        <v>5013</v>
      </c>
      <c r="G31" s="39">
        <f>IF(F45=0, "-", F31/F45)</f>
        <v>6.5042232688490131E-2</v>
      </c>
      <c r="H31" s="65">
        <v>4816</v>
      </c>
      <c r="I31" s="21">
        <f>IF(H45=0, "-", H31/H45)</f>
        <v>6.2950133978171355E-2</v>
      </c>
      <c r="J31" s="20">
        <f t="shared" si="0"/>
        <v>2.0408163265306121E-2</v>
      </c>
      <c r="K31" s="21">
        <f t="shared" si="1"/>
        <v>4.0905315614617938E-2</v>
      </c>
    </row>
    <row r="32" spans="1:11" x14ac:dyDescent="0.2">
      <c r="A32" s="7" t="s">
        <v>79</v>
      </c>
      <c r="B32" s="65">
        <v>211</v>
      </c>
      <c r="C32" s="39">
        <f>IF(B45=0, "-", B32/B45)</f>
        <v>1.4825744800449691E-2</v>
      </c>
      <c r="D32" s="65">
        <v>543</v>
      </c>
      <c r="E32" s="21">
        <f>IF(D45=0, "-", D32/D45)</f>
        <v>3.825290595280028E-2</v>
      </c>
      <c r="F32" s="81">
        <v>2486</v>
      </c>
      <c r="G32" s="39">
        <f>IF(F45=0, "-", F32/F45)</f>
        <v>3.2255134742387087E-2</v>
      </c>
      <c r="H32" s="65">
        <v>5388</v>
      </c>
      <c r="I32" s="21">
        <f>IF(H45=0, "-", H32/H45)</f>
        <v>7.0426769492190053E-2</v>
      </c>
      <c r="J32" s="20">
        <f t="shared" si="0"/>
        <v>-0.61141804788213627</v>
      </c>
      <c r="K32" s="21">
        <f t="shared" si="1"/>
        <v>-0.53860430586488495</v>
      </c>
    </row>
    <row r="33" spans="1:11" x14ac:dyDescent="0.2">
      <c r="A33" s="7" t="s">
        <v>80</v>
      </c>
      <c r="B33" s="65">
        <v>34</v>
      </c>
      <c r="C33" s="39">
        <f>IF(B45=0, "-", B33/B45)</f>
        <v>2.3889825744800451E-3</v>
      </c>
      <c r="D33" s="65">
        <v>59</v>
      </c>
      <c r="E33" s="21">
        <f>IF(D45=0, "-", D33/D45)</f>
        <v>4.1563930961606198E-3</v>
      </c>
      <c r="F33" s="81">
        <v>222</v>
      </c>
      <c r="G33" s="39">
        <f>IF(F45=0, "-", F33/F45)</f>
        <v>2.8803861274376242E-3</v>
      </c>
      <c r="H33" s="65">
        <v>264</v>
      </c>
      <c r="I33" s="21">
        <f>IF(H45=0, "-", H33/H45)</f>
        <v>3.4507548526240116E-3</v>
      </c>
      <c r="J33" s="20">
        <f t="shared" si="0"/>
        <v>-0.42372881355932202</v>
      </c>
      <c r="K33" s="21">
        <f t="shared" si="1"/>
        <v>-0.15909090909090909</v>
      </c>
    </row>
    <row r="34" spans="1:11" x14ac:dyDescent="0.2">
      <c r="A34" s="7" t="s">
        <v>82</v>
      </c>
      <c r="B34" s="65">
        <v>133</v>
      </c>
      <c r="C34" s="39">
        <f>IF(B45=0, "-", B34/B45)</f>
        <v>9.3451377178189986E-3</v>
      </c>
      <c r="D34" s="65">
        <v>100</v>
      </c>
      <c r="E34" s="21">
        <f>IF(D45=0, "-", D34/D45)</f>
        <v>7.0447340612891859E-3</v>
      </c>
      <c r="F34" s="81">
        <v>766</v>
      </c>
      <c r="G34" s="39">
        <f>IF(F45=0, "-", F34/F45)</f>
        <v>9.938629610888379E-3</v>
      </c>
      <c r="H34" s="65">
        <v>623</v>
      </c>
      <c r="I34" s="21">
        <f>IF(H45=0, "-", H34/H45)</f>
        <v>8.1432586105483293E-3</v>
      </c>
      <c r="J34" s="20">
        <f t="shared" si="0"/>
        <v>0.33</v>
      </c>
      <c r="K34" s="21">
        <f t="shared" si="1"/>
        <v>0.22953451043338685</v>
      </c>
    </row>
    <row r="35" spans="1:11" x14ac:dyDescent="0.2">
      <c r="A35" s="7" t="s">
        <v>84</v>
      </c>
      <c r="B35" s="65">
        <v>185</v>
      </c>
      <c r="C35" s="39">
        <f>IF(B45=0, "-", B35/B45)</f>
        <v>1.2998875772906126E-2</v>
      </c>
      <c r="D35" s="65">
        <v>193</v>
      </c>
      <c r="E35" s="21">
        <f>IF(D45=0, "-", D35/D45)</f>
        <v>1.3596336738288129E-2</v>
      </c>
      <c r="F35" s="81">
        <v>915</v>
      </c>
      <c r="G35" s="39">
        <f>IF(F45=0, "-", F35/F45)</f>
        <v>1.1871861741465883E-2</v>
      </c>
      <c r="H35" s="65">
        <v>480</v>
      </c>
      <c r="I35" s="21">
        <f>IF(H45=0, "-", H35/H45)</f>
        <v>6.2740997320436575E-3</v>
      </c>
      <c r="J35" s="20">
        <f t="shared" si="0"/>
        <v>-4.145077720207254E-2</v>
      </c>
      <c r="K35" s="21">
        <f t="shared" si="1"/>
        <v>0.90625</v>
      </c>
    </row>
    <row r="36" spans="1:11" x14ac:dyDescent="0.2">
      <c r="A36" s="7" t="s">
        <v>85</v>
      </c>
      <c r="B36" s="65">
        <v>2</v>
      </c>
      <c r="C36" s="39">
        <f>IF(B45=0, "-", B36/B45)</f>
        <v>1.4052838673412029E-4</v>
      </c>
      <c r="D36" s="65">
        <v>1</v>
      </c>
      <c r="E36" s="21">
        <f>IF(D45=0, "-", D36/D45)</f>
        <v>7.0447340612891866E-5</v>
      </c>
      <c r="F36" s="81">
        <v>5</v>
      </c>
      <c r="G36" s="39">
        <f>IF(F45=0, "-", F36/F45)</f>
        <v>6.4873561428775323E-5</v>
      </c>
      <c r="H36" s="65">
        <v>1</v>
      </c>
      <c r="I36" s="21">
        <f>IF(H45=0, "-", H36/H45)</f>
        <v>1.3071041108424286E-5</v>
      </c>
      <c r="J36" s="20">
        <f t="shared" si="0"/>
        <v>1</v>
      </c>
      <c r="K36" s="21">
        <f t="shared" si="1"/>
        <v>4</v>
      </c>
    </row>
    <row r="37" spans="1:11" x14ac:dyDescent="0.2">
      <c r="A37" s="7" t="s">
        <v>88</v>
      </c>
      <c r="B37" s="65">
        <v>161</v>
      </c>
      <c r="C37" s="39">
        <f>IF(B45=0, "-", B37/B45)</f>
        <v>1.1312535132096683E-2</v>
      </c>
      <c r="D37" s="65">
        <v>138</v>
      </c>
      <c r="E37" s="21">
        <f>IF(D45=0, "-", D37/D45)</f>
        <v>9.7217330045790765E-3</v>
      </c>
      <c r="F37" s="81">
        <v>629</v>
      </c>
      <c r="G37" s="39">
        <f>IF(F45=0, "-", F37/F45)</f>
        <v>8.1610940277399343E-3</v>
      </c>
      <c r="H37" s="65">
        <v>1055</v>
      </c>
      <c r="I37" s="21">
        <f>IF(H45=0, "-", H37/H45)</f>
        <v>1.3789948369387621E-2</v>
      </c>
      <c r="J37" s="20">
        <f t="shared" si="0"/>
        <v>0.16666666666666666</v>
      </c>
      <c r="K37" s="21">
        <f t="shared" si="1"/>
        <v>-0.4037914691943128</v>
      </c>
    </row>
    <row r="38" spans="1:11" x14ac:dyDescent="0.2">
      <c r="A38" s="7" t="s">
        <v>89</v>
      </c>
      <c r="B38" s="65">
        <v>59</v>
      </c>
      <c r="C38" s="39">
        <f>IF(B45=0, "-", B38/B45)</f>
        <v>4.1455874086565488E-3</v>
      </c>
      <c r="D38" s="65">
        <v>21</v>
      </c>
      <c r="E38" s="21">
        <f>IF(D45=0, "-", D38/D45)</f>
        <v>1.4793941528707291E-3</v>
      </c>
      <c r="F38" s="81">
        <v>298</v>
      </c>
      <c r="G38" s="39">
        <f>IF(F45=0, "-", F38/F45)</f>
        <v>3.8664642611550091E-3</v>
      </c>
      <c r="H38" s="65">
        <v>144</v>
      </c>
      <c r="I38" s="21">
        <f>IF(H45=0, "-", H38/H45)</f>
        <v>1.8822299196130973E-3</v>
      </c>
      <c r="J38" s="20">
        <f t="shared" si="0"/>
        <v>1.8095238095238095</v>
      </c>
      <c r="K38" s="21">
        <f t="shared" si="1"/>
        <v>1.0694444444444444</v>
      </c>
    </row>
    <row r="39" spans="1:11" x14ac:dyDescent="0.2">
      <c r="A39" s="7" t="s">
        <v>90</v>
      </c>
      <c r="B39" s="65">
        <v>753</v>
      </c>
      <c r="C39" s="39">
        <f>IF(B45=0, "-", B39/B45)</f>
        <v>5.2908937605396292E-2</v>
      </c>
      <c r="D39" s="65">
        <v>590</v>
      </c>
      <c r="E39" s="21">
        <f>IF(D45=0, "-", D39/D45)</f>
        <v>4.1563930961606196E-2</v>
      </c>
      <c r="F39" s="81">
        <v>3762</v>
      </c>
      <c r="G39" s="39">
        <f>IF(F45=0, "-", F39/F45)</f>
        <v>4.8810867619010545E-2</v>
      </c>
      <c r="H39" s="65">
        <v>3795</v>
      </c>
      <c r="I39" s="21">
        <f>IF(H45=0, "-", H39/H45)</f>
        <v>4.9604601006470163E-2</v>
      </c>
      <c r="J39" s="20">
        <f t="shared" si="0"/>
        <v>0.27627118644067794</v>
      </c>
      <c r="K39" s="21">
        <f t="shared" si="1"/>
        <v>-8.6956521739130436E-3</v>
      </c>
    </row>
    <row r="40" spans="1:11" x14ac:dyDescent="0.2">
      <c r="A40" s="7" t="s">
        <v>91</v>
      </c>
      <c r="B40" s="65">
        <v>182</v>
      </c>
      <c r="C40" s="39">
        <f>IF(B45=0, "-", B40/B45)</f>
        <v>1.2788083192804946E-2</v>
      </c>
      <c r="D40" s="65">
        <v>192</v>
      </c>
      <c r="E40" s="21">
        <f>IF(D45=0, "-", D40/D45)</f>
        <v>1.3525889397675237E-2</v>
      </c>
      <c r="F40" s="81">
        <v>927</v>
      </c>
      <c r="G40" s="39">
        <f>IF(F45=0, "-", F40/F45)</f>
        <v>1.2027558288894943E-2</v>
      </c>
      <c r="H40" s="65">
        <v>766</v>
      </c>
      <c r="I40" s="21">
        <f>IF(H45=0, "-", H40/H45)</f>
        <v>1.0012417489053004E-2</v>
      </c>
      <c r="J40" s="20">
        <f t="shared" si="0"/>
        <v>-5.2083333333333336E-2</v>
      </c>
      <c r="K40" s="21">
        <f t="shared" si="1"/>
        <v>0.21018276762402088</v>
      </c>
    </row>
    <row r="41" spans="1:11" x14ac:dyDescent="0.2">
      <c r="A41" s="7" t="s">
        <v>93</v>
      </c>
      <c r="B41" s="65">
        <v>2165</v>
      </c>
      <c r="C41" s="39">
        <f>IF(B45=0, "-", B41/B45)</f>
        <v>0.15212197863968521</v>
      </c>
      <c r="D41" s="65">
        <v>2229</v>
      </c>
      <c r="E41" s="21">
        <f>IF(D45=0, "-", D41/D45)</f>
        <v>0.15702712222613596</v>
      </c>
      <c r="F41" s="81">
        <v>13215</v>
      </c>
      <c r="G41" s="39">
        <f>IF(F45=0, "-", F41/F45)</f>
        <v>0.17146082285625316</v>
      </c>
      <c r="H41" s="65">
        <v>12108</v>
      </c>
      <c r="I41" s="21">
        <f>IF(H45=0, "-", H41/H45)</f>
        <v>0.15826416574080127</v>
      </c>
      <c r="J41" s="20">
        <f t="shared" si="0"/>
        <v>-2.8712427097353072E-2</v>
      </c>
      <c r="K41" s="21">
        <f t="shared" si="1"/>
        <v>9.1427155599603571E-2</v>
      </c>
    </row>
    <row r="42" spans="1:11" x14ac:dyDescent="0.2">
      <c r="A42" s="7" t="s">
        <v>95</v>
      </c>
      <c r="B42" s="65">
        <v>545</v>
      </c>
      <c r="C42" s="39">
        <f>IF(B45=0, "-", B42/B45)</f>
        <v>3.8293985385047781E-2</v>
      </c>
      <c r="D42" s="65">
        <v>700</v>
      </c>
      <c r="E42" s="21">
        <f>IF(D45=0, "-", D42/D45)</f>
        <v>4.9313138429024302E-2</v>
      </c>
      <c r="F42" s="81">
        <v>2010</v>
      </c>
      <c r="G42" s="39">
        <f>IF(F45=0, "-", F42/F45)</f>
        <v>2.6079171694367676E-2</v>
      </c>
      <c r="H42" s="65">
        <v>3106</v>
      </c>
      <c r="I42" s="21">
        <f>IF(H45=0, "-", H42/H45)</f>
        <v>4.0598653682765835E-2</v>
      </c>
      <c r="J42" s="20">
        <f t="shared" si="0"/>
        <v>-0.22142857142857142</v>
      </c>
      <c r="K42" s="21">
        <f t="shared" si="1"/>
        <v>-0.35286542176432711</v>
      </c>
    </row>
    <row r="43" spans="1:11" x14ac:dyDescent="0.2">
      <c r="A43" s="7" t="s">
        <v>96</v>
      </c>
      <c r="B43" s="65">
        <v>379</v>
      </c>
      <c r="C43" s="39">
        <f>IF(B45=0, "-", B43/B45)</f>
        <v>2.6630129286115797E-2</v>
      </c>
      <c r="D43" s="65">
        <v>331</v>
      </c>
      <c r="E43" s="21">
        <f>IF(D45=0, "-", D43/D45)</f>
        <v>2.3318069742867206E-2</v>
      </c>
      <c r="F43" s="81">
        <v>1687</v>
      </c>
      <c r="G43" s="39">
        <f>IF(F45=0, "-", F43/F45)</f>
        <v>2.188833962606879E-2</v>
      </c>
      <c r="H43" s="65">
        <v>1619</v>
      </c>
      <c r="I43" s="21">
        <f>IF(H45=0, "-", H43/H45)</f>
        <v>2.1162015554538918E-2</v>
      </c>
      <c r="J43" s="20">
        <f t="shared" si="0"/>
        <v>0.14501510574018128</v>
      </c>
      <c r="K43" s="21">
        <f t="shared" si="1"/>
        <v>4.2001235330450894E-2</v>
      </c>
    </row>
    <row r="44" spans="1:11" x14ac:dyDescent="0.2">
      <c r="A44" s="2"/>
      <c r="B44" s="68"/>
      <c r="C44" s="33"/>
      <c r="D44" s="68"/>
      <c r="E44" s="6"/>
      <c r="F44" s="82"/>
      <c r="G44" s="33"/>
      <c r="H44" s="68"/>
      <c r="I44" s="6"/>
      <c r="J44" s="5"/>
      <c r="K44" s="6"/>
    </row>
    <row r="45" spans="1:11" s="43" customFormat="1" x14ac:dyDescent="0.2">
      <c r="A45" s="162" t="s">
        <v>600</v>
      </c>
      <c r="B45" s="71">
        <f>SUM(B7:B44)</f>
        <v>14232</v>
      </c>
      <c r="C45" s="40">
        <v>1</v>
      </c>
      <c r="D45" s="71">
        <f>SUM(D7:D44)</f>
        <v>14195</v>
      </c>
      <c r="E45" s="41">
        <v>1</v>
      </c>
      <c r="F45" s="77">
        <f>SUM(F7:F44)</f>
        <v>77073</v>
      </c>
      <c r="G45" s="42">
        <v>1</v>
      </c>
      <c r="H45" s="71">
        <f>SUM(H7:H44)</f>
        <v>76505</v>
      </c>
      <c r="I45" s="41">
        <v>1</v>
      </c>
      <c r="J45" s="37">
        <f>IF(D45=0, "-", (B45-D45)/D45)</f>
        <v>2.6065516026769989E-3</v>
      </c>
      <c r="K45" s="38">
        <f>IF(H45=0, "-", (F45-H45)/H45)</f>
        <v>7.4243513495849947E-3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481</v>
      </c>
      <c r="B7" s="65">
        <v>0</v>
      </c>
      <c r="C7" s="34">
        <f>IF(B15=0, "-", B7/B15)</f>
        <v>0</v>
      </c>
      <c r="D7" s="65">
        <v>4</v>
      </c>
      <c r="E7" s="9">
        <f>IF(D15=0, "-", D7/D15)</f>
        <v>0.13793103448275862</v>
      </c>
      <c r="F7" s="81">
        <v>7</v>
      </c>
      <c r="G7" s="34">
        <f>IF(F15=0, "-", F7/F15)</f>
        <v>2.7559055118110236E-2</v>
      </c>
      <c r="H7" s="65">
        <v>16</v>
      </c>
      <c r="I7" s="9">
        <f>IF(H15=0, "-", H7/H15)</f>
        <v>8.3333333333333329E-2</v>
      </c>
      <c r="J7" s="8">
        <f t="shared" ref="J7:J13" si="0">IF(D7=0, "-", IF((B7-D7)/D7&lt;10, (B7-D7)/D7, "&gt;999%"))</f>
        <v>-1</v>
      </c>
      <c r="K7" s="9">
        <f t="shared" ref="K7:K13" si="1">IF(H7=0, "-", IF((F7-H7)/H7&lt;10, (F7-H7)/H7, "&gt;999%"))</f>
        <v>-0.5625</v>
      </c>
    </row>
    <row r="8" spans="1:11" x14ac:dyDescent="0.2">
      <c r="A8" s="7" t="s">
        <v>482</v>
      </c>
      <c r="B8" s="65">
        <v>4</v>
      </c>
      <c r="C8" s="34">
        <f>IF(B15=0, "-", B8/B15)</f>
        <v>0.17391304347826086</v>
      </c>
      <c r="D8" s="65">
        <v>0</v>
      </c>
      <c r="E8" s="9">
        <f>IF(D15=0, "-", D8/D15)</f>
        <v>0</v>
      </c>
      <c r="F8" s="81">
        <v>5</v>
      </c>
      <c r="G8" s="34">
        <f>IF(F15=0, "-", F8/F15)</f>
        <v>1.968503937007874E-2</v>
      </c>
      <c r="H8" s="65">
        <v>0</v>
      </c>
      <c r="I8" s="9">
        <f>IF(H15=0, "-", H8/H15)</f>
        <v>0</v>
      </c>
      <c r="J8" s="8" t="str">
        <f t="shared" si="0"/>
        <v>-</v>
      </c>
      <c r="K8" s="9" t="str">
        <f t="shared" si="1"/>
        <v>-</v>
      </c>
    </row>
    <row r="9" spans="1:11" x14ac:dyDescent="0.2">
      <c r="A9" s="7" t="s">
        <v>483</v>
      </c>
      <c r="B9" s="65">
        <v>0</v>
      </c>
      <c r="C9" s="34">
        <f>IF(B15=0, "-", B9/B15)</f>
        <v>0</v>
      </c>
      <c r="D9" s="65">
        <v>3</v>
      </c>
      <c r="E9" s="9">
        <f>IF(D15=0, "-", D9/D15)</f>
        <v>0.10344827586206896</v>
      </c>
      <c r="F9" s="81">
        <v>24</v>
      </c>
      <c r="G9" s="34">
        <f>IF(F15=0, "-", F9/F15)</f>
        <v>9.4488188976377951E-2</v>
      </c>
      <c r="H9" s="65">
        <v>10</v>
      </c>
      <c r="I9" s="9">
        <f>IF(H15=0, "-", H9/H15)</f>
        <v>5.2083333333333336E-2</v>
      </c>
      <c r="J9" s="8">
        <f t="shared" si="0"/>
        <v>-1</v>
      </c>
      <c r="K9" s="9">
        <f t="shared" si="1"/>
        <v>1.4</v>
      </c>
    </row>
    <row r="10" spans="1:11" x14ac:dyDescent="0.2">
      <c r="A10" s="7" t="s">
        <v>484</v>
      </c>
      <c r="B10" s="65">
        <v>0</v>
      </c>
      <c r="C10" s="34">
        <f>IF(B15=0, "-", B10/B15)</f>
        <v>0</v>
      </c>
      <c r="D10" s="65">
        <v>1</v>
      </c>
      <c r="E10" s="9">
        <f>IF(D15=0, "-", D10/D15)</f>
        <v>3.4482758620689655E-2</v>
      </c>
      <c r="F10" s="81">
        <v>2</v>
      </c>
      <c r="G10" s="34">
        <f>IF(F15=0, "-", F10/F15)</f>
        <v>7.874015748031496E-3</v>
      </c>
      <c r="H10" s="65">
        <v>12</v>
      </c>
      <c r="I10" s="9">
        <f>IF(H15=0, "-", H10/H15)</f>
        <v>6.25E-2</v>
      </c>
      <c r="J10" s="8">
        <f t="shared" si="0"/>
        <v>-1</v>
      </c>
      <c r="K10" s="9">
        <f t="shared" si="1"/>
        <v>-0.83333333333333337</v>
      </c>
    </row>
    <row r="11" spans="1:11" x14ac:dyDescent="0.2">
      <c r="A11" s="7" t="s">
        <v>485</v>
      </c>
      <c r="B11" s="65">
        <v>0</v>
      </c>
      <c r="C11" s="34">
        <f>IF(B15=0, "-", B11/B15)</f>
        <v>0</v>
      </c>
      <c r="D11" s="65">
        <v>9</v>
      </c>
      <c r="E11" s="9">
        <f>IF(D15=0, "-", D11/D15)</f>
        <v>0.31034482758620691</v>
      </c>
      <c r="F11" s="81">
        <v>8</v>
      </c>
      <c r="G11" s="34">
        <f>IF(F15=0, "-", F11/F15)</f>
        <v>3.1496062992125984E-2</v>
      </c>
      <c r="H11" s="65">
        <v>43</v>
      </c>
      <c r="I11" s="9">
        <f>IF(H15=0, "-", H11/H15)</f>
        <v>0.22395833333333334</v>
      </c>
      <c r="J11" s="8">
        <f t="shared" si="0"/>
        <v>-1</v>
      </c>
      <c r="K11" s="9">
        <f t="shared" si="1"/>
        <v>-0.81395348837209303</v>
      </c>
    </row>
    <row r="12" spans="1:11" x14ac:dyDescent="0.2">
      <c r="A12" s="7" t="s">
        <v>486</v>
      </c>
      <c r="B12" s="65">
        <v>19</v>
      </c>
      <c r="C12" s="34">
        <f>IF(B15=0, "-", B12/B15)</f>
        <v>0.82608695652173914</v>
      </c>
      <c r="D12" s="65">
        <v>6</v>
      </c>
      <c r="E12" s="9">
        <f>IF(D15=0, "-", D12/D15)</f>
        <v>0.20689655172413793</v>
      </c>
      <c r="F12" s="81">
        <v>197</v>
      </c>
      <c r="G12" s="34">
        <f>IF(F15=0, "-", F12/F15)</f>
        <v>0.77559055118110232</v>
      </c>
      <c r="H12" s="65">
        <v>103</v>
      </c>
      <c r="I12" s="9">
        <f>IF(H15=0, "-", H12/H15)</f>
        <v>0.53645833333333337</v>
      </c>
      <c r="J12" s="8">
        <f t="shared" si="0"/>
        <v>2.1666666666666665</v>
      </c>
      <c r="K12" s="9">
        <f t="shared" si="1"/>
        <v>0.91262135922330101</v>
      </c>
    </row>
    <row r="13" spans="1:11" x14ac:dyDescent="0.2">
      <c r="A13" s="7" t="s">
        <v>487</v>
      </c>
      <c r="B13" s="65">
        <v>0</v>
      </c>
      <c r="C13" s="34">
        <f>IF(B15=0, "-", B13/B15)</f>
        <v>0</v>
      </c>
      <c r="D13" s="65">
        <v>6</v>
      </c>
      <c r="E13" s="9">
        <f>IF(D15=0, "-", D13/D15)</f>
        <v>0.20689655172413793</v>
      </c>
      <c r="F13" s="81">
        <v>11</v>
      </c>
      <c r="G13" s="34">
        <f>IF(F15=0, "-", F13/F15)</f>
        <v>4.3307086614173228E-2</v>
      </c>
      <c r="H13" s="65">
        <v>8</v>
      </c>
      <c r="I13" s="9">
        <f>IF(H15=0, "-", H13/H15)</f>
        <v>4.1666666666666664E-2</v>
      </c>
      <c r="J13" s="8">
        <f t="shared" si="0"/>
        <v>-1</v>
      </c>
      <c r="K13" s="9">
        <f t="shared" si="1"/>
        <v>0.375</v>
      </c>
    </row>
    <row r="14" spans="1:11" x14ac:dyDescent="0.2">
      <c r="A14" s="2"/>
      <c r="B14" s="68"/>
      <c r="C14" s="33"/>
      <c r="D14" s="68"/>
      <c r="E14" s="6"/>
      <c r="F14" s="82"/>
      <c r="G14" s="33"/>
      <c r="H14" s="68"/>
      <c r="I14" s="6"/>
      <c r="J14" s="5"/>
      <c r="K14" s="6"/>
    </row>
    <row r="15" spans="1:11" s="43" customFormat="1" x14ac:dyDescent="0.2">
      <c r="A15" s="162" t="s">
        <v>622</v>
      </c>
      <c r="B15" s="71">
        <f>SUM(B7:B14)</f>
        <v>23</v>
      </c>
      <c r="C15" s="40">
        <f>B15/25764</f>
        <v>8.9271852196863837E-4</v>
      </c>
      <c r="D15" s="71">
        <f>SUM(D7:D14)</f>
        <v>29</v>
      </c>
      <c r="E15" s="41">
        <f>D15/29332</f>
        <v>9.8868130369562262E-4</v>
      </c>
      <c r="F15" s="77">
        <f>SUM(F7:F14)</f>
        <v>254</v>
      </c>
      <c r="G15" s="42">
        <f>F15/141996</f>
        <v>1.7887827826135949E-3</v>
      </c>
      <c r="H15" s="71">
        <f>SUM(H7:H14)</f>
        <v>192</v>
      </c>
      <c r="I15" s="41">
        <f>H15/146231</f>
        <v>1.3129910894406794E-3</v>
      </c>
      <c r="J15" s="37">
        <f>IF(D15=0, "-", IF((B15-D15)/D15&lt;10, (B15-D15)/D15, "&gt;999%"))</f>
        <v>-0.20689655172413793</v>
      </c>
      <c r="K15" s="38">
        <f>IF(H15=0, "-", IF((F15-H15)/H15&lt;10, (F15-H15)/H15, "&gt;999%"))</f>
        <v>0.32291666666666669</v>
      </c>
    </row>
    <row r="16" spans="1:11" x14ac:dyDescent="0.2">
      <c r="B16" s="83"/>
      <c r="D16" s="83"/>
      <c r="F16" s="83"/>
      <c r="H16" s="83"/>
    </row>
    <row r="17" spans="1:11" x14ac:dyDescent="0.2">
      <c r="A17" s="163" t="s">
        <v>128</v>
      </c>
      <c r="B17" s="61" t="s">
        <v>12</v>
      </c>
      <c r="C17" s="62" t="s">
        <v>13</v>
      </c>
      <c r="D17" s="61" t="s">
        <v>12</v>
      </c>
      <c r="E17" s="63" t="s">
        <v>13</v>
      </c>
      <c r="F17" s="62" t="s">
        <v>12</v>
      </c>
      <c r="G17" s="62" t="s">
        <v>13</v>
      </c>
      <c r="H17" s="61" t="s">
        <v>12</v>
      </c>
      <c r="I17" s="63" t="s">
        <v>13</v>
      </c>
      <c r="J17" s="61"/>
      <c r="K17" s="63"/>
    </row>
    <row r="18" spans="1:11" x14ac:dyDescent="0.2">
      <c r="A18" s="7" t="s">
        <v>488</v>
      </c>
      <c r="B18" s="65">
        <v>1</v>
      </c>
      <c r="C18" s="34">
        <f>IF(B21=0, "-", B18/B21)</f>
        <v>0.5</v>
      </c>
      <c r="D18" s="65">
        <v>0</v>
      </c>
      <c r="E18" s="9">
        <f>IF(D21=0, "-", D18/D21)</f>
        <v>0</v>
      </c>
      <c r="F18" s="81">
        <v>1</v>
      </c>
      <c r="G18" s="34">
        <f>IF(F21=0, "-", F18/F21)</f>
        <v>0.125</v>
      </c>
      <c r="H18" s="65">
        <v>0</v>
      </c>
      <c r="I18" s="9">
        <f>IF(H21=0, "-", H18/H21)</f>
        <v>0</v>
      </c>
      <c r="J18" s="8" t="str">
        <f>IF(D18=0, "-", IF((B18-D18)/D18&lt;10, (B18-D18)/D18, "&gt;999%"))</f>
        <v>-</v>
      </c>
      <c r="K18" s="9" t="str">
        <f>IF(H18=0, "-", IF((F18-H18)/H18&lt;10, (F18-H18)/H18, "&gt;999%"))</f>
        <v>-</v>
      </c>
    </row>
    <row r="19" spans="1:11" x14ac:dyDescent="0.2">
      <c r="A19" s="7" t="s">
        <v>489</v>
      </c>
      <c r="B19" s="65">
        <v>1</v>
      </c>
      <c r="C19" s="34">
        <f>IF(B21=0, "-", B19/B21)</f>
        <v>0.5</v>
      </c>
      <c r="D19" s="65">
        <v>1</v>
      </c>
      <c r="E19" s="9">
        <f>IF(D21=0, "-", D19/D21)</f>
        <v>1</v>
      </c>
      <c r="F19" s="81">
        <v>7</v>
      </c>
      <c r="G19" s="34">
        <f>IF(F21=0, "-", F19/F21)</f>
        <v>0.875</v>
      </c>
      <c r="H19" s="65">
        <v>13</v>
      </c>
      <c r="I19" s="9">
        <f>IF(H21=0, "-", H19/H21)</f>
        <v>1</v>
      </c>
      <c r="J19" s="8">
        <f>IF(D19=0, "-", IF((B19-D19)/D19&lt;10, (B19-D19)/D19, "&gt;999%"))</f>
        <v>0</v>
      </c>
      <c r="K19" s="9">
        <f>IF(H19=0, "-", IF((F19-H19)/H19&lt;10, (F19-H19)/H19, "&gt;999%"))</f>
        <v>-0.46153846153846156</v>
      </c>
    </row>
    <row r="20" spans="1:11" x14ac:dyDescent="0.2">
      <c r="A20" s="2"/>
      <c r="B20" s="68"/>
      <c r="C20" s="33"/>
      <c r="D20" s="68"/>
      <c r="E20" s="6"/>
      <c r="F20" s="82"/>
      <c r="G20" s="33"/>
      <c r="H20" s="68"/>
      <c r="I20" s="6"/>
      <c r="J20" s="5"/>
      <c r="K20" s="6"/>
    </row>
    <row r="21" spans="1:11" s="43" customFormat="1" x14ac:dyDescent="0.2">
      <c r="A21" s="162" t="s">
        <v>621</v>
      </c>
      <c r="B21" s="71">
        <f>SUM(B18:B20)</f>
        <v>2</v>
      </c>
      <c r="C21" s="40">
        <f>B21/25764</f>
        <v>7.7627697562490295E-5</v>
      </c>
      <c r="D21" s="71">
        <f>SUM(D18:D20)</f>
        <v>1</v>
      </c>
      <c r="E21" s="41">
        <f>D21/29332</f>
        <v>3.4092458748124914E-5</v>
      </c>
      <c r="F21" s="77">
        <f>SUM(F18:F20)</f>
        <v>8</v>
      </c>
      <c r="G21" s="42">
        <f>F21/141996</f>
        <v>5.6339615200428181E-5</v>
      </c>
      <c r="H21" s="71">
        <f>SUM(H18:H20)</f>
        <v>13</v>
      </c>
      <c r="I21" s="41">
        <f>H21/146231</f>
        <v>8.8900438347546011E-5</v>
      </c>
      <c r="J21" s="37">
        <f>IF(D21=0, "-", IF((B21-D21)/D21&lt;10, (B21-D21)/D21, "&gt;999%"))</f>
        <v>1</v>
      </c>
      <c r="K21" s="38">
        <f>IF(H21=0, "-", IF((F21-H21)/H21&lt;10, (F21-H21)/H21, "&gt;999%"))</f>
        <v>-0.38461538461538464</v>
      </c>
    </row>
    <row r="22" spans="1:11" x14ac:dyDescent="0.2">
      <c r="B22" s="83"/>
      <c r="D22" s="83"/>
      <c r="F22" s="83"/>
      <c r="H22" s="83"/>
    </row>
    <row r="23" spans="1:11" x14ac:dyDescent="0.2">
      <c r="A23" s="163" t="s">
        <v>129</v>
      </c>
      <c r="B23" s="61" t="s">
        <v>12</v>
      </c>
      <c r="C23" s="62" t="s">
        <v>13</v>
      </c>
      <c r="D23" s="61" t="s">
        <v>12</v>
      </c>
      <c r="E23" s="63" t="s">
        <v>13</v>
      </c>
      <c r="F23" s="62" t="s">
        <v>12</v>
      </c>
      <c r="G23" s="62" t="s">
        <v>13</v>
      </c>
      <c r="H23" s="61" t="s">
        <v>12</v>
      </c>
      <c r="I23" s="63" t="s">
        <v>13</v>
      </c>
      <c r="J23" s="61"/>
      <c r="K23" s="63"/>
    </row>
    <row r="24" spans="1:11" x14ac:dyDescent="0.2">
      <c r="A24" s="7" t="s">
        <v>490</v>
      </c>
      <c r="B24" s="65">
        <v>14</v>
      </c>
      <c r="C24" s="34">
        <f>IF(B28=0, "-", B24/B28)</f>
        <v>0.48275862068965519</v>
      </c>
      <c r="D24" s="65">
        <v>12</v>
      </c>
      <c r="E24" s="9">
        <f>IF(D28=0, "-", D24/D28)</f>
        <v>0.18181818181818182</v>
      </c>
      <c r="F24" s="81">
        <v>69</v>
      </c>
      <c r="G24" s="34">
        <f>IF(F28=0, "-", F24/F28)</f>
        <v>0.20175438596491227</v>
      </c>
      <c r="H24" s="65">
        <v>52</v>
      </c>
      <c r="I24" s="9">
        <f>IF(H28=0, "-", H24/H28)</f>
        <v>0.17869415807560138</v>
      </c>
      <c r="J24" s="8">
        <f>IF(D24=0, "-", IF((B24-D24)/D24&lt;10, (B24-D24)/D24, "&gt;999%"))</f>
        <v>0.16666666666666666</v>
      </c>
      <c r="K24" s="9">
        <f>IF(H24=0, "-", IF((F24-H24)/H24&lt;10, (F24-H24)/H24, "&gt;999%"))</f>
        <v>0.32692307692307693</v>
      </c>
    </row>
    <row r="25" spans="1:11" x14ac:dyDescent="0.2">
      <c r="A25" s="7" t="s">
        <v>491</v>
      </c>
      <c r="B25" s="65">
        <v>10</v>
      </c>
      <c r="C25" s="34">
        <f>IF(B28=0, "-", B25/B28)</f>
        <v>0.34482758620689657</v>
      </c>
      <c r="D25" s="65">
        <v>54</v>
      </c>
      <c r="E25" s="9">
        <f>IF(D28=0, "-", D25/D28)</f>
        <v>0.81818181818181823</v>
      </c>
      <c r="F25" s="81">
        <v>196</v>
      </c>
      <c r="G25" s="34">
        <f>IF(F28=0, "-", F25/F28)</f>
        <v>0.57309941520467833</v>
      </c>
      <c r="H25" s="65">
        <v>138</v>
      </c>
      <c r="I25" s="9">
        <f>IF(H28=0, "-", H25/H28)</f>
        <v>0.47422680412371132</v>
      </c>
      <c r="J25" s="8">
        <f>IF(D25=0, "-", IF((B25-D25)/D25&lt;10, (B25-D25)/D25, "&gt;999%"))</f>
        <v>-0.81481481481481477</v>
      </c>
      <c r="K25" s="9">
        <f>IF(H25=0, "-", IF((F25-H25)/H25&lt;10, (F25-H25)/H25, "&gt;999%"))</f>
        <v>0.42028985507246375</v>
      </c>
    </row>
    <row r="26" spans="1:11" x14ac:dyDescent="0.2">
      <c r="A26" s="7" t="s">
        <v>492</v>
      </c>
      <c r="B26" s="65">
        <v>5</v>
      </c>
      <c r="C26" s="34">
        <f>IF(B28=0, "-", B26/B28)</f>
        <v>0.17241379310344829</v>
      </c>
      <c r="D26" s="65">
        <v>0</v>
      </c>
      <c r="E26" s="9">
        <f>IF(D28=0, "-", D26/D28)</f>
        <v>0</v>
      </c>
      <c r="F26" s="81">
        <v>77</v>
      </c>
      <c r="G26" s="34">
        <f>IF(F28=0, "-", F26/F28)</f>
        <v>0.22514619883040934</v>
      </c>
      <c r="H26" s="65">
        <v>101</v>
      </c>
      <c r="I26" s="9">
        <f>IF(H28=0, "-", H26/H28)</f>
        <v>0.34707903780068727</v>
      </c>
      <c r="J26" s="8" t="str">
        <f>IF(D26=0, "-", IF((B26-D26)/D26&lt;10, (B26-D26)/D26, "&gt;999%"))</f>
        <v>-</v>
      </c>
      <c r="K26" s="9">
        <f>IF(H26=0, "-", IF((F26-H26)/H26&lt;10, (F26-H26)/H26, "&gt;999%"))</f>
        <v>-0.23762376237623761</v>
      </c>
    </row>
    <row r="27" spans="1:11" x14ac:dyDescent="0.2">
      <c r="A27" s="2"/>
      <c r="B27" s="68"/>
      <c r="C27" s="33"/>
      <c r="D27" s="68"/>
      <c r="E27" s="6"/>
      <c r="F27" s="82"/>
      <c r="G27" s="33"/>
      <c r="H27" s="68"/>
      <c r="I27" s="6"/>
      <c r="J27" s="5"/>
      <c r="K27" s="6"/>
    </row>
    <row r="28" spans="1:11" s="43" customFormat="1" x14ac:dyDescent="0.2">
      <c r="A28" s="162" t="s">
        <v>620</v>
      </c>
      <c r="B28" s="71">
        <f>SUM(B24:B27)</f>
        <v>29</v>
      </c>
      <c r="C28" s="40">
        <f>B28/25764</f>
        <v>1.1256016146561094E-3</v>
      </c>
      <c r="D28" s="71">
        <f>SUM(D24:D27)</f>
        <v>66</v>
      </c>
      <c r="E28" s="41">
        <f>D28/29332</f>
        <v>2.2501022773762443E-3</v>
      </c>
      <c r="F28" s="77">
        <f>SUM(F24:F27)</f>
        <v>342</v>
      </c>
      <c r="G28" s="42">
        <f>F28/141996</f>
        <v>2.4085185498183047E-3</v>
      </c>
      <c r="H28" s="71">
        <f>SUM(H24:H27)</f>
        <v>291</v>
      </c>
      <c r="I28" s="41">
        <f>H28/146231</f>
        <v>1.99000211993353E-3</v>
      </c>
      <c r="J28" s="37">
        <f>IF(D28=0, "-", IF((B28-D28)/D28&lt;10, (B28-D28)/D28, "&gt;999%"))</f>
        <v>-0.56060606060606055</v>
      </c>
      <c r="K28" s="38">
        <f>IF(H28=0, "-", IF((F28-H28)/H28&lt;10, (F28-H28)/H28, "&gt;999%"))</f>
        <v>0.17525773195876287</v>
      </c>
    </row>
    <row r="29" spans="1:11" x14ac:dyDescent="0.2">
      <c r="B29" s="83"/>
      <c r="D29" s="83"/>
      <c r="F29" s="83"/>
      <c r="H29" s="83"/>
    </row>
    <row r="30" spans="1:11" x14ac:dyDescent="0.2">
      <c r="A30" s="163" t="s">
        <v>130</v>
      </c>
      <c r="B30" s="61" t="s">
        <v>12</v>
      </c>
      <c r="C30" s="62" t="s">
        <v>13</v>
      </c>
      <c r="D30" s="61" t="s">
        <v>12</v>
      </c>
      <c r="E30" s="63" t="s">
        <v>13</v>
      </c>
      <c r="F30" s="62" t="s">
        <v>12</v>
      </c>
      <c r="G30" s="62" t="s">
        <v>13</v>
      </c>
      <c r="H30" s="61" t="s">
        <v>12</v>
      </c>
      <c r="I30" s="63" t="s">
        <v>13</v>
      </c>
      <c r="J30" s="61"/>
      <c r="K30" s="63"/>
    </row>
    <row r="31" spans="1:11" x14ac:dyDescent="0.2">
      <c r="A31" s="7" t="s">
        <v>493</v>
      </c>
      <c r="B31" s="65">
        <v>4</v>
      </c>
      <c r="C31" s="34">
        <f>IF(B43=0, "-", B31/B43)</f>
        <v>6.8376068376068376E-3</v>
      </c>
      <c r="D31" s="65">
        <v>195</v>
      </c>
      <c r="E31" s="9">
        <f>IF(D43=0, "-", D31/D43)</f>
        <v>0.19441674975074777</v>
      </c>
      <c r="F31" s="81">
        <v>293</v>
      </c>
      <c r="G31" s="34">
        <f>IF(F43=0, "-", F31/F43)</f>
        <v>8.5472578763127194E-2</v>
      </c>
      <c r="H31" s="65">
        <v>756</v>
      </c>
      <c r="I31" s="9">
        <f>IF(H43=0, "-", H31/H43)</f>
        <v>0.17876566564199575</v>
      </c>
      <c r="J31" s="8">
        <f t="shared" ref="J31:J41" si="2">IF(D31=0, "-", IF((B31-D31)/D31&lt;10, (B31-D31)/D31, "&gt;999%"))</f>
        <v>-0.97948717948717945</v>
      </c>
      <c r="K31" s="9">
        <f t="shared" ref="K31:K41" si="3">IF(H31=0, "-", IF((F31-H31)/H31&lt;10, (F31-H31)/H31, "&gt;999%"))</f>
        <v>-0.61243386243386244</v>
      </c>
    </row>
    <row r="32" spans="1:11" x14ac:dyDescent="0.2">
      <c r="A32" s="7" t="s">
        <v>494</v>
      </c>
      <c r="B32" s="65">
        <v>0</v>
      </c>
      <c r="C32" s="34">
        <f>IF(B43=0, "-", B32/B43)</f>
        <v>0</v>
      </c>
      <c r="D32" s="65">
        <v>60</v>
      </c>
      <c r="E32" s="9">
        <f>IF(D43=0, "-", D32/D43)</f>
        <v>5.9820538384845461E-2</v>
      </c>
      <c r="F32" s="81">
        <v>0</v>
      </c>
      <c r="G32" s="34">
        <f>IF(F43=0, "-", F32/F43)</f>
        <v>0</v>
      </c>
      <c r="H32" s="65">
        <v>505</v>
      </c>
      <c r="I32" s="9">
        <f>IF(H43=0, "-", H32/H43)</f>
        <v>0.11941357294868764</v>
      </c>
      <c r="J32" s="8">
        <f t="shared" si="2"/>
        <v>-1</v>
      </c>
      <c r="K32" s="9">
        <f t="shared" si="3"/>
        <v>-1</v>
      </c>
    </row>
    <row r="33" spans="1:11" x14ac:dyDescent="0.2">
      <c r="A33" s="7" t="s">
        <v>495</v>
      </c>
      <c r="B33" s="65">
        <v>147</v>
      </c>
      <c r="C33" s="34">
        <f>IF(B43=0, "-", B33/B43)</f>
        <v>0.25128205128205128</v>
      </c>
      <c r="D33" s="65">
        <v>0</v>
      </c>
      <c r="E33" s="9">
        <f>IF(D43=0, "-", D33/D43)</f>
        <v>0</v>
      </c>
      <c r="F33" s="81">
        <v>539</v>
      </c>
      <c r="G33" s="34">
        <f>IF(F43=0, "-", F33/F43)</f>
        <v>0.1572345390898483</v>
      </c>
      <c r="H33" s="65">
        <v>0</v>
      </c>
      <c r="I33" s="9">
        <f>IF(H43=0, "-", H33/H43)</f>
        <v>0</v>
      </c>
      <c r="J33" s="8" t="str">
        <f t="shared" si="2"/>
        <v>-</v>
      </c>
      <c r="K33" s="9" t="str">
        <f t="shared" si="3"/>
        <v>-</v>
      </c>
    </row>
    <row r="34" spans="1:11" x14ac:dyDescent="0.2">
      <c r="A34" s="7" t="s">
        <v>496</v>
      </c>
      <c r="B34" s="65">
        <v>45</v>
      </c>
      <c r="C34" s="34">
        <f>IF(B43=0, "-", B34/B43)</f>
        <v>7.6923076923076927E-2</v>
      </c>
      <c r="D34" s="65">
        <v>121</v>
      </c>
      <c r="E34" s="9">
        <f>IF(D43=0, "-", D34/D43)</f>
        <v>0.12063808574277168</v>
      </c>
      <c r="F34" s="81">
        <v>461</v>
      </c>
      <c r="G34" s="34">
        <f>IF(F43=0, "-", F34/F43)</f>
        <v>0.13448074679113187</v>
      </c>
      <c r="H34" s="65">
        <v>416</v>
      </c>
      <c r="I34" s="9">
        <f>IF(H43=0, "-", H34/H43)</f>
        <v>9.8368408607235752E-2</v>
      </c>
      <c r="J34" s="8">
        <f t="shared" si="2"/>
        <v>-0.62809917355371903</v>
      </c>
      <c r="K34" s="9">
        <f t="shared" si="3"/>
        <v>0.10817307692307693</v>
      </c>
    </row>
    <row r="35" spans="1:11" x14ac:dyDescent="0.2">
      <c r="A35" s="7" t="s">
        <v>497</v>
      </c>
      <c r="B35" s="65">
        <v>11</v>
      </c>
      <c r="C35" s="34">
        <f>IF(B43=0, "-", B35/B43)</f>
        <v>1.8803418803418803E-2</v>
      </c>
      <c r="D35" s="65">
        <v>22</v>
      </c>
      <c r="E35" s="9">
        <f>IF(D43=0, "-", D35/D43)</f>
        <v>2.1934197407776669E-2</v>
      </c>
      <c r="F35" s="81">
        <v>30</v>
      </c>
      <c r="G35" s="34">
        <f>IF(F43=0, "-", F35/F43)</f>
        <v>8.7514585764294044E-3</v>
      </c>
      <c r="H35" s="65">
        <v>68</v>
      </c>
      <c r="I35" s="9">
        <f>IF(H43=0, "-", H35/H43)</f>
        <v>1.6079451406951998E-2</v>
      </c>
      <c r="J35" s="8">
        <f t="shared" si="2"/>
        <v>-0.5</v>
      </c>
      <c r="K35" s="9">
        <f t="shared" si="3"/>
        <v>-0.55882352941176472</v>
      </c>
    </row>
    <row r="36" spans="1:11" x14ac:dyDescent="0.2">
      <c r="A36" s="7" t="s">
        <v>498</v>
      </c>
      <c r="B36" s="65">
        <v>32</v>
      </c>
      <c r="C36" s="34">
        <f>IF(B43=0, "-", B36/B43)</f>
        <v>5.4700854700854701E-2</v>
      </c>
      <c r="D36" s="65">
        <v>58</v>
      </c>
      <c r="E36" s="9">
        <f>IF(D43=0, "-", D36/D43)</f>
        <v>5.782652043868395E-2</v>
      </c>
      <c r="F36" s="81">
        <v>197</v>
      </c>
      <c r="G36" s="34">
        <f>IF(F43=0, "-", F36/F43)</f>
        <v>5.746791131855309E-2</v>
      </c>
      <c r="H36" s="65">
        <v>242</v>
      </c>
      <c r="I36" s="9">
        <f>IF(H43=0, "-", H36/H43)</f>
        <v>5.7223930007093873E-2</v>
      </c>
      <c r="J36" s="8">
        <f t="shared" si="2"/>
        <v>-0.44827586206896552</v>
      </c>
      <c r="K36" s="9">
        <f t="shared" si="3"/>
        <v>-0.18595041322314049</v>
      </c>
    </row>
    <row r="37" spans="1:11" x14ac:dyDescent="0.2">
      <c r="A37" s="7" t="s">
        <v>499</v>
      </c>
      <c r="B37" s="65">
        <v>42</v>
      </c>
      <c r="C37" s="34">
        <f>IF(B43=0, "-", B37/B43)</f>
        <v>7.179487179487179E-2</v>
      </c>
      <c r="D37" s="65">
        <v>35</v>
      </c>
      <c r="E37" s="9">
        <f>IF(D43=0, "-", D37/D43)</f>
        <v>3.4895314057826518E-2</v>
      </c>
      <c r="F37" s="81">
        <v>143</v>
      </c>
      <c r="G37" s="34">
        <f>IF(F43=0, "-", F37/F43)</f>
        <v>4.1715285880980162E-2</v>
      </c>
      <c r="H37" s="65">
        <v>125</v>
      </c>
      <c r="I37" s="9">
        <f>IF(H43=0, "-", H37/H43)</f>
        <v>2.9557815086308819E-2</v>
      </c>
      <c r="J37" s="8">
        <f t="shared" si="2"/>
        <v>0.2</v>
      </c>
      <c r="K37" s="9">
        <f t="shared" si="3"/>
        <v>0.14399999999999999</v>
      </c>
    </row>
    <row r="38" spans="1:11" x14ac:dyDescent="0.2">
      <c r="A38" s="7" t="s">
        <v>500</v>
      </c>
      <c r="B38" s="65">
        <v>12</v>
      </c>
      <c r="C38" s="34">
        <f>IF(B43=0, "-", B38/B43)</f>
        <v>2.0512820512820513E-2</v>
      </c>
      <c r="D38" s="65">
        <v>21</v>
      </c>
      <c r="E38" s="9">
        <f>IF(D43=0, "-", D38/D43)</f>
        <v>2.0937188434695914E-2</v>
      </c>
      <c r="F38" s="81">
        <v>45</v>
      </c>
      <c r="G38" s="34">
        <f>IF(F43=0, "-", F38/F43)</f>
        <v>1.3127187864644107E-2</v>
      </c>
      <c r="H38" s="65">
        <v>52</v>
      </c>
      <c r="I38" s="9">
        <f>IF(H43=0, "-", H38/H43)</f>
        <v>1.2296051075904469E-2</v>
      </c>
      <c r="J38" s="8">
        <f t="shared" si="2"/>
        <v>-0.42857142857142855</v>
      </c>
      <c r="K38" s="9">
        <f t="shared" si="3"/>
        <v>-0.13461538461538461</v>
      </c>
    </row>
    <row r="39" spans="1:11" x14ac:dyDescent="0.2">
      <c r="A39" s="7" t="s">
        <v>501</v>
      </c>
      <c r="B39" s="65">
        <v>68</v>
      </c>
      <c r="C39" s="34">
        <f>IF(B43=0, "-", B39/B43)</f>
        <v>0.11623931623931624</v>
      </c>
      <c r="D39" s="65">
        <v>120</v>
      </c>
      <c r="E39" s="9">
        <f>IF(D43=0, "-", D39/D43)</f>
        <v>0.11964107676969092</v>
      </c>
      <c r="F39" s="81">
        <v>187</v>
      </c>
      <c r="G39" s="34">
        <f>IF(F43=0, "-", F39/F43)</f>
        <v>5.455075845974329E-2</v>
      </c>
      <c r="H39" s="65">
        <v>455</v>
      </c>
      <c r="I39" s="9">
        <f>IF(H43=0, "-", H39/H43)</f>
        <v>0.10759044691416411</v>
      </c>
      <c r="J39" s="8">
        <f t="shared" si="2"/>
        <v>-0.43333333333333335</v>
      </c>
      <c r="K39" s="9">
        <f t="shared" si="3"/>
        <v>-0.58901098901098903</v>
      </c>
    </row>
    <row r="40" spans="1:11" x14ac:dyDescent="0.2">
      <c r="A40" s="7" t="s">
        <v>502</v>
      </c>
      <c r="B40" s="65">
        <v>199</v>
      </c>
      <c r="C40" s="34">
        <f>IF(B43=0, "-", B40/B43)</f>
        <v>0.34017094017094018</v>
      </c>
      <c r="D40" s="65">
        <v>279</v>
      </c>
      <c r="E40" s="9">
        <f>IF(D43=0, "-", D40/D43)</f>
        <v>0.2781655034895314</v>
      </c>
      <c r="F40" s="81">
        <v>1360</v>
      </c>
      <c r="G40" s="34">
        <f>IF(F43=0, "-", F40/F43)</f>
        <v>0.39673278879813301</v>
      </c>
      <c r="H40" s="65">
        <v>1306</v>
      </c>
      <c r="I40" s="9">
        <f>IF(H43=0, "-", H40/H43)</f>
        <v>0.30882005202175455</v>
      </c>
      <c r="J40" s="8">
        <f t="shared" si="2"/>
        <v>-0.28673835125448027</v>
      </c>
      <c r="K40" s="9">
        <f t="shared" si="3"/>
        <v>4.1347626339969371E-2</v>
      </c>
    </row>
    <row r="41" spans="1:11" x14ac:dyDescent="0.2">
      <c r="A41" s="7" t="s">
        <v>503</v>
      </c>
      <c r="B41" s="65">
        <v>25</v>
      </c>
      <c r="C41" s="34">
        <f>IF(B43=0, "-", B41/B43)</f>
        <v>4.2735042735042736E-2</v>
      </c>
      <c r="D41" s="65">
        <v>92</v>
      </c>
      <c r="E41" s="9">
        <f>IF(D43=0, "-", D41/D43)</f>
        <v>9.1724825523429712E-2</v>
      </c>
      <c r="F41" s="81">
        <v>173</v>
      </c>
      <c r="G41" s="34">
        <f>IF(F43=0, "-", F41/F43)</f>
        <v>5.0466744457409569E-2</v>
      </c>
      <c r="H41" s="65">
        <v>304</v>
      </c>
      <c r="I41" s="9">
        <f>IF(H43=0, "-", H41/H43)</f>
        <v>7.188460628990305E-2</v>
      </c>
      <c r="J41" s="8">
        <f t="shared" si="2"/>
        <v>-0.72826086956521741</v>
      </c>
      <c r="K41" s="9">
        <f t="shared" si="3"/>
        <v>-0.43092105263157893</v>
      </c>
    </row>
    <row r="42" spans="1:11" x14ac:dyDescent="0.2">
      <c r="A42" s="2"/>
      <c r="B42" s="68"/>
      <c r="C42" s="33"/>
      <c r="D42" s="68"/>
      <c r="E42" s="6"/>
      <c r="F42" s="82"/>
      <c r="G42" s="33"/>
      <c r="H42" s="68"/>
      <c r="I42" s="6"/>
      <c r="J42" s="5"/>
      <c r="K42" s="6"/>
    </row>
    <row r="43" spans="1:11" s="43" customFormat="1" x14ac:dyDescent="0.2">
      <c r="A43" s="162" t="s">
        <v>619</v>
      </c>
      <c r="B43" s="71">
        <f>SUM(B31:B42)</f>
        <v>585</v>
      </c>
      <c r="C43" s="40">
        <f>B43/25764</f>
        <v>2.2706101537028411E-2</v>
      </c>
      <c r="D43" s="71">
        <f>SUM(D31:D42)</f>
        <v>1003</v>
      </c>
      <c r="E43" s="41">
        <f>D43/29332</f>
        <v>3.4194736124369289E-2</v>
      </c>
      <c r="F43" s="77">
        <f>SUM(F31:F42)</f>
        <v>3428</v>
      </c>
      <c r="G43" s="42">
        <f>F43/141996</f>
        <v>2.4141525113383477E-2</v>
      </c>
      <c r="H43" s="71">
        <f>SUM(H31:H42)</f>
        <v>4229</v>
      </c>
      <c r="I43" s="41">
        <f>H43/146231</f>
        <v>2.8919996443982465E-2</v>
      </c>
      <c r="J43" s="37">
        <f>IF(D43=0, "-", IF((B43-D43)/D43&lt;10, (B43-D43)/D43, "&gt;999%"))</f>
        <v>-0.41674975074775672</v>
      </c>
      <c r="K43" s="38">
        <f>IF(H43=0, "-", IF((F43-H43)/H43&lt;10, (F43-H43)/H43, "&gt;999%"))</f>
        <v>-0.18940647907306693</v>
      </c>
    </row>
    <row r="44" spans="1:11" x14ac:dyDescent="0.2">
      <c r="B44" s="83"/>
      <c r="D44" s="83"/>
      <c r="F44" s="83"/>
      <c r="H44" s="83"/>
    </row>
    <row r="45" spans="1:11" x14ac:dyDescent="0.2">
      <c r="A45" s="163" t="s">
        <v>131</v>
      </c>
      <c r="B45" s="61" t="s">
        <v>12</v>
      </c>
      <c r="C45" s="62" t="s">
        <v>13</v>
      </c>
      <c r="D45" s="61" t="s">
        <v>12</v>
      </c>
      <c r="E45" s="63" t="s">
        <v>13</v>
      </c>
      <c r="F45" s="62" t="s">
        <v>12</v>
      </c>
      <c r="G45" s="62" t="s">
        <v>13</v>
      </c>
      <c r="H45" s="61" t="s">
        <v>12</v>
      </c>
      <c r="I45" s="63" t="s">
        <v>13</v>
      </c>
      <c r="J45" s="61"/>
      <c r="K45" s="63"/>
    </row>
    <row r="46" spans="1:11" x14ac:dyDescent="0.2">
      <c r="A46" s="7" t="s">
        <v>504</v>
      </c>
      <c r="B46" s="65">
        <v>73</v>
      </c>
      <c r="C46" s="34">
        <f>IF(B55=0, "-", B46/B55)</f>
        <v>7.9607415485278082E-2</v>
      </c>
      <c r="D46" s="65">
        <v>146</v>
      </c>
      <c r="E46" s="9">
        <f>IF(D55=0, "-", D46/D55)</f>
        <v>0.16367713004484305</v>
      </c>
      <c r="F46" s="81">
        <v>532</v>
      </c>
      <c r="G46" s="34">
        <f>IF(F55=0, "-", F46/F55)</f>
        <v>0.12736413694038784</v>
      </c>
      <c r="H46" s="65">
        <v>695</v>
      </c>
      <c r="I46" s="9">
        <f>IF(H55=0, "-", H46/H55)</f>
        <v>0.17921609076843734</v>
      </c>
      <c r="J46" s="8">
        <f t="shared" ref="J46:J53" si="4">IF(D46=0, "-", IF((B46-D46)/D46&lt;10, (B46-D46)/D46, "&gt;999%"))</f>
        <v>-0.5</v>
      </c>
      <c r="K46" s="9">
        <f t="shared" ref="K46:K53" si="5">IF(H46=0, "-", IF((F46-H46)/H46&lt;10, (F46-H46)/H46, "&gt;999%"))</f>
        <v>-0.23453237410071942</v>
      </c>
    </row>
    <row r="47" spans="1:11" x14ac:dyDescent="0.2">
      <c r="A47" s="7" t="s">
        <v>505</v>
      </c>
      <c r="B47" s="65">
        <v>0</v>
      </c>
      <c r="C47" s="34">
        <f>IF(B55=0, "-", B47/B55)</f>
        <v>0</v>
      </c>
      <c r="D47" s="65">
        <v>14</v>
      </c>
      <c r="E47" s="9">
        <f>IF(D55=0, "-", D47/D55)</f>
        <v>1.5695067264573991E-2</v>
      </c>
      <c r="F47" s="81">
        <v>2</v>
      </c>
      <c r="G47" s="34">
        <f>IF(F55=0, "-", F47/F55)</f>
        <v>4.7881254488867607E-4</v>
      </c>
      <c r="H47" s="65">
        <v>71</v>
      </c>
      <c r="I47" s="9">
        <f>IF(H55=0, "-", H47/H55)</f>
        <v>1.8308406395048993E-2</v>
      </c>
      <c r="J47" s="8">
        <f t="shared" si="4"/>
        <v>-1</v>
      </c>
      <c r="K47" s="9">
        <f t="shared" si="5"/>
        <v>-0.971830985915493</v>
      </c>
    </row>
    <row r="48" spans="1:11" x14ac:dyDescent="0.2">
      <c r="A48" s="7" t="s">
        <v>506</v>
      </c>
      <c r="B48" s="65">
        <v>11</v>
      </c>
      <c r="C48" s="34">
        <f>IF(B55=0, "-", B48/B55)</f>
        <v>1.1995637949836423E-2</v>
      </c>
      <c r="D48" s="65">
        <v>0</v>
      </c>
      <c r="E48" s="9">
        <f>IF(D55=0, "-", D48/D55)</f>
        <v>0</v>
      </c>
      <c r="F48" s="81">
        <v>42</v>
      </c>
      <c r="G48" s="34">
        <f>IF(F55=0, "-", F48/F55)</f>
        <v>1.0055063442662198E-2</v>
      </c>
      <c r="H48" s="65">
        <v>0</v>
      </c>
      <c r="I48" s="9">
        <f>IF(H55=0, "-", H48/H55)</f>
        <v>0</v>
      </c>
      <c r="J48" s="8" t="str">
        <f t="shared" si="4"/>
        <v>-</v>
      </c>
      <c r="K48" s="9" t="str">
        <f t="shared" si="5"/>
        <v>-</v>
      </c>
    </row>
    <row r="49" spans="1:11" x14ac:dyDescent="0.2">
      <c r="A49" s="7" t="s">
        <v>507</v>
      </c>
      <c r="B49" s="65">
        <v>120</v>
      </c>
      <c r="C49" s="34">
        <f>IF(B55=0, "-", B49/B55)</f>
        <v>0.13086150490730644</v>
      </c>
      <c r="D49" s="65">
        <v>148</v>
      </c>
      <c r="E49" s="9">
        <f>IF(D55=0, "-", D49/D55)</f>
        <v>0.16591928251121077</v>
      </c>
      <c r="F49" s="81">
        <v>738</v>
      </c>
      <c r="G49" s="34">
        <f>IF(F55=0, "-", F49/F55)</f>
        <v>0.17668182906392146</v>
      </c>
      <c r="H49" s="65">
        <v>742</v>
      </c>
      <c r="I49" s="9">
        <f>IF(H55=0, "-", H49/H55)</f>
        <v>0.19133574007220217</v>
      </c>
      <c r="J49" s="8">
        <f t="shared" si="4"/>
        <v>-0.1891891891891892</v>
      </c>
      <c r="K49" s="9">
        <f t="shared" si="5"/>
        <v>-5.3908355795148251E-3</v>
      </c>
    </row>
    <row r="50" spans="1:11" x14ac:dyDescent="0.2">
      <c r="A50" s="7" t="s">
        <v>508</v>
      </c>
      <c r="B50" s="65">
        <v>50</v>
      </c>
      <c r="C50" s="34">
        <f>IF(B55=0, "-", B50/B55)</f>
        <v>5.4525627044711013E-2</v>
      </c>
      <c r="D50" s="65">
        <v>87</v>
      </c>
      <c r="E50" s="9">
        <f>IF(D55=0, "-", D50/D55)</f>
        <v>9.753363228699552E-2</v>
      </c>
      <c r="F50" s="81">
        <v>413</v>
      </c>
      <c r="G50" s="34">
        <f>IF(F55=0, "-", F50/F55)</f>
        <v>9.8874790519511604E-2</v>
      </c>
      <c r="H50" s="65">
        <v>397</v>
      </c>
      <c r="I50" s="9">
        <f>IF(H55=0, "-", H50/H55)</f>
        <v>0.10237235688499226</v>
      </c>
      <c r="J50" s="8">
        <f t="shared" si="4"/>
        <v>-0.42528735632183906</v>
      </c>
      <c r="K50" s="9">
        <f t="shared" si="5"/>
        <v>4.0302267002518891E-2</v>
      </c>
    </row>
    <row r="51" spans="1:11" x14ac:dyDescent="0.2">
      <c r="A51" s="7" t="s">
        <v>509</v>
      </c>
      <c r="B51" s="65">
        <v>88</v>
      </c>
      <c r="C51" s="34">
        <f>IF(B55=0, "-", B51/B55)</f>
        <v>9.5965103598691384E-2</v>
      </c>
      <c r="D51" s="65">
        <v>86</v>
      </c>
      <c r="E51" s="9">
        <f>IF(D55=0, "-", D51/D55)</f>
        <v>9.641255605381166E-2</v>
      </c>
      <c r="F51" s="81">
        <v>487</v>
      </c>
      <c r="G51" s="34">
        <f>IF(F55=0, "-", F51/F55)</f>
        <v>0.11659085468039262</v>
      </c>
      <c r="H51" s="65">
        <v>340</v>
      </c>
      <c r="I51" s="9">
        <f>IF(H55=0, "-", H51/H55)</f>
        <v>8.7674058793192372E-2</v>
      </c>
      <c r="J51" s="8">
        <f t="shared" si="4"/>
        <v>2.3255813953488372E-2</v>
      </c>
      <c r="K51" s="9">
        <f t="shared" si="5"/>
        <v>0.43235294117647061</v>
      </c>
    </row>
    <row r="52" spans="1:11" x14ac:dyDescent="0.2">
      <c r="A52" s="7" t="s">
        <v>510</v>
      </c>
      <c r="B52" s="65">
        <v>52</v>
      </c>
      <c r="C52" s="34">
        <f>IF(B55=0, "-", B52/B55)</f>
        <v>5.6706652126499453E-2</v>
      </c>
      <c r="D52" s="65">
        <v>124</v>
      </c>
      <c r="E52" s="9">
        <f>IF(D55=0, "-", D52/D55)</f>
        <v>0.13901345291479822</v>
      </c>
      <c r="F52" s="81">
        <v>334</v>
      </c>
      <c r="G52" s="34">
        <f>IF(F55=0, "-", F52/F55)</f>
        <v>7.99616949964089E-2</v>
      </c>
      <c r="H52" s="65">
        <v>422</v>
      </c>
      <c r="I52" s="9">
        <f>IF(H55=0, "-", H52/H55)</f>
        <v>0.10881897885507993</v>
      </c>
      <c r="J52" s="8">
        <f t="shared" si="4"/>
        <v>-0.58064516129032262</v>
      </c>
      <c r="K52" s="9">
        <f t="shared" si="5"/>
        <v>-0.20853080568720378</v>
      </c>
    </row>
    <row r="53" spans="1:11" x14ac:dyDescent="0.2">
      <c r="A53" s="7" t="s">
        <v>511</v>
      </c>
      <c r="B53" s="65">
        <v>523</v>
      </c>
      <c r="C53" s="34">
        <f>IF(B55=0, "-", B53/B55)</f>
        <v>0.57033805888767719</v>
      </c>
      <c r="D53" s="65">
        <v>287</v>
      </c>
      <c r="E53" s="9">
        <f>IF(D55=0, "-", D53/D55)</f>
        <v>0.3217488789237668</v>
      </c>
      <c r="F53" s="81">
        <v>1629</v>
      </c>
      <c r="G53" s="34">
        <f>IF(F55=0, "-", F53/F55)</f>
        <v>0.38999281781182665</v>
      </c>
      <c r="H53" s="65">
        <v>1211</v>
      </c>
      <c r="I53" s="9">
        <f>IF(H55=0, "-", H53/H55)</f>
        <v>0.31227436823104693</v>
      </c>
      <c r="J53" s="8">
        <f t="shared" si="4"/>
        <v>0.82229965156794427</v>
      </c>
      <c r="K53" s="9">
        <f t="shared" si="5"/>
        <v>0.34516928158546656</v>
      </c>
    </row>
    <row r="54" spans="1:11" x14ac:dyDescent="0.2">
      <c r="A54" s="2"/>
      <c r="B54" s="68"/>
      <c r="C54" s="33"/>
      <c r="D54" s="68"/>
      <c r="E54" s="6"/>
      <c r="F54" s="82"/>
      <c r="G54" s="33"/>
      <c r="H54" s="68"/>
      <c r="I54" s="6"/>
      <c r="J54" s="5"/>
      <c r="K54" s="6"/>
    </row>
    <row r="55" spans="1:11" s="43" customFormat="1" x14ac:dyDescent="0.2">
      <c r="A55" s="162" t="s">
        <v>618</v>
      </c>
      <c r="B55" s="71">
        <f>SUM(B46:B54)</f>
        <v>917</v>
      </c>
      <c r="C55" s="40">
        <f>B55/25764</f>
        <v>3.5592299332401801E-2</v>
      </c>
      <c r="D55" s="71">
        <f>SUM(D46:D54)</f>
        <v>892</v>
      </c>
      <c r="E55" s="41">
        <f>D55/29332</f>
        <v>3.0410473203327425E-2</v>
      </c>
      <c r="F55" s="77">
        <f>SUM(F46:F54)</f>
        <v>4177</v>
      </c>
      <c r="G55" s="42">
        <f>F55/141996</f>
        <v>2.9416321586523565E-2</v>
      </c>
      <c r="H55" s="71">
        <f>SUM(H46:H54)</f>
        <v>3878</v>
      </c>
      <c r="I55" s="41">
        <f>H55/146231</f>
        <v>2.6519684608598725E-2</v>
      </c>
      <c r="J55" s="37">
        <f>IF(D55=0, "-", IF((B55-D55)/D55&lt;10, (B55-D55)/D55, "&gt;999%"))</f>
        <v>2.8026905829596414E-2</v>
      </c>
      <c r="K55" s="38">
        <f>IF(H55=0, "-", IF((F55-H55)/H55&lt;10, (F55-H55)/H55, "&gt;999%"))</f>
        <v>7.7101598762248577E-2</v>
      </c>
    </row>
    <row r="56" spans="1:11" x14ac:dyDescent="0.2">
      <c r="B56" s="83"/>
      <c r="D56" s="83"/>
      <c r="F56" s="83"/>
      <c r="H56" s="83"/>
    </row>
    <row r="57" spans="1:11" x14ac:dyDescent="0.2">
      <c r="A57" s="163" t="s">
        <v>132</v>
      </c>
      <c r="B57" s="61" t="s">
        <v>12</v>
      </c>
      <c r="C57" s="62" t="s">
        <v>13</v>
      </c>
      <c r="D57" s="61" t="s">
        <v>12</v>
      </c>
      <c r="E57" s="63" t="s">
        <v>13</v>
      </c>
      <c r="F57" s="62" t="s">
        <v>12</v>
      </c>
      <c r="G57" s="62" t="s">
        <v>13</v>
      </c>
      <c r="H57" s="61" t="s">
        <v>12</v>
      </c>
      <c r="I57" s="63" t="s">
        <v>13</v>
      </c>
      <c r="J57" s="61"/>
      <c r="K57" s="63"/>
    </row>
    <row r="58" spans="1:11" x14ac:dyDescent="0.2">
      <c r="A58" s="7" t="s">
        <v>512</v>
      </c>
      <c r="B58" s="65">
        <v>14</v>
      </c>
      <c r="C58" s="34">
        <f>IF(B79=0, "-", B58/B79)</f>
        <v>3.7827614158335585E-3</v>
      </c>
      <c r="D58" s="65">
        <v>112</v>
      </c>
      <c r="E58" s="9">
        <f>IF(D79=0, "-", D58/D79)</f>
        <v>2.0810107766629504E-2</v>
      </c>
      <c r="F58" s="81">
        <v>184</v>
      </c>
      <c r="G58" s="34">
        <f>IF(F79=0, "-", F58/F79)</f>
        <v>8.3167600795516182E-3</v>
      </c>
      <c r="H58" s="65">
        <v>295</v>
      </c>
      <c r="I58" s="9">
        <f>IF(H79=0, "-", H58/H79)</f>
        <v>1.2595533922548141E-2</v>
      </c>
      <c r="J58" s="8">
        <f t="shared" ref="J58:J77" si="6">IF(D58=0, "-", IF((B58-D58)/D58&lt;10, (B58-D58)/D58, "&gt;999%"))</f>
        <v>-0.875</v>
      </c>
      <c r="K58" s="9">
        <f t="shared" ref="K58:K77" si="7">IF(H58=0, "-", IF((F58-H58)/H58&lt;10, (F58-H58)/H58, "&gt;999%"))</f>
        <v>-0.37627118644067797</v>
      </c>
    </row>
    <row r="59" spans="1:11" x14ac:dyDescent="0.2">
      <c r="A59" s="7" t="s">
        <v>513</v>
      </c>
      <c r="B59" s="65">
        <v>27</v>
      </c>
      <c r="C59" s="34">
        <f>IF(B79=0, "-", B59/B79)</f>
        <v>7.2953255876790054E-3</v>
      </c>
      <c r="D59" s="65">
        <v>0</v>
      </c>
      <c r="E59" s="9">
        <f>IF(D79=0, "-", D59/D79)</f>
        <v>0</v>
      </c>
      <c r="F59" s="81">
        <v>103</v>
      </c>
      <c r="G59" s="34">
        <f>IF(F79=0, "-", F59/F79)</f>
        <v>4.6555776532272641E-3</v>
      </c>
      <c r="H59" s="65">
        <v>0</v>
      </c>
      <c r="I59" s="9">
        <f>IF(H79=0, "-", H59/H79)</f>
        <v>0</v>
      </c>
      <c r="J59" s="8" t="str">
        <f t="shared" si="6"/>
        <v>-</v>
      </c>
      <c r="K59" s="9" t="str">
        <f t="shared" si="7"/>
        <v>-</v>
      </c>
    </row>
    <row r="60" spans="1:11" x14ac:dyDescent="0.2">
      <c r="A60" s="7" t="s">
        <v>514</v>
      </c>
      <c r="B60" s="65">
        <v>716</v>
      </c>
      <c r="C60" s="34">
        <f>IF(B79=0, "-", B60/B79)</f>
        <v>0.19346122669548771</v>
      </c>
      <c r="D60" s="65">
        <v>1831</v>
      </c>
      <c r="E60" s="9">
        <f>IF(D79=0, "-", D60/D79)</f>
        <v>0.3402081010776663</v>
      </c>
      <c r="F60" s="81">
        <v>5926</v>
      </c>
      <c r="G60" s="34">
        <f>IF(F79=0, "-", F60/F79)</f>
        <v>0.26785391430121136</v>
      </c>
      <c r="H60" s="65">
        <v>7589</v>
      </c>
      <c r="I60" s="9">
        <f>IF(H79=0, "-", H60/H79)</f>
        <v>0.32402544724819604</v>
      </c>
      <c r="J60" s="8">
        <f t="shared" si="6"/>
        <v>-0.60895685417804479</v>
      </c>
      <c r="K60" s="9">
        <f t="shared" si="7"/>
        <v>-0.21913295559362234</v>
      </c>
    </row>
    <row r="61" spans="1:11" x14ac:dyDescent="0.2">
      <c r="A61" s="7" t="s">
        <v>515</v>
      </c>
      <c r="B61" s="65">
        <v>0</v>
      </c>
      <c r="C61" s="34">
        <f>IF(B79=0, "-", B61/B79)</f>
        <v>0</v>
      </c>
      <c r="D61" s="65">
        <v>8</v>
      </c>
      <c r="E61" s="9">
        <f>IF(D79=0, "-", D61/D79)</f>
        <v>1.4864362690449647E-3</v>
      </c>
      <c r="F61" s="81">
        <v>2</v>
      </c>
      <c r="G61" s="34">
        <f>IF(F79=0, "-", F61/F79)</f>
        <v>9.0399566082082806E-5</v>
      </c>
      <c r="H61" s="65">
        <v>40</v>
      </c>
      <c r="I61" s="9">
        <f>IF(H79=0, "-", H61/H79)</f>
        <v>1.7078690064472055E-3</v>
      </c>
      <c r="J61" s="8">
        <f t="shared" si="6"/>
        <v>-1</v>
      </c>
      <c r="K61" s="9">
        <f t="shared" si="7"/>
        <v>-0.95</v>
      </c>
    </row>
    <row r="62" spans="1:11" x14ac:dyDescent="0.2">
      <c r="A62" s="7" t="s">
        <v>516</v>
      </c>
      <c r="B62" s="65">
        <v>303</v>
      </c>
      <c r="C62" s="34">
        <f>IF(B79=0, "-", B62/B79)</f>
        <v>8.1869764928397731E-2</v>
      </c>
      <c r="D62" s="65">
        <v>153</v>
      </c>
      <c r="E62" s="9">
        <f>IF(D79=0, "-", D62/D79)</f>
        <v>2.8428093645484948E-2</v>
      </c>
      <c r="F62" s="81">
        <v>582</v>
      </c>
      <c r="G62" s="34">
        <f>IF(F79=0, "-", F62/F79)</f>
        <v>2.6306273729886098E-2</v>
      </c>
      <c r="H62" s="65">
        <v>644</v>
      </c>
      <c r="I62" s="9">
        <f>IF(H79=0, "-", H62/H79)</f>
        <v>2.7496691003800009E-2</v>
      </c>
      <c r="J62" s="8">
        <f t="shared" si="6"/>
        <v>0.98039215686274506</v>
      </c>
      <c r="K62" s="9">
        <f t="shared" si="7"/>
        <v>-9.627329192546584E-2</v>
      </c>
    </row>
    <row r="63" spans="1:11" x14ac:dyDescent="0.2">
      <c r="A63" s="7" t="s">
        <v>517</v>
      </c>
      <c r="B63" s="65">
        <v>346</v>
      </c>
      <c r="C63" s="34">
        <f>IF(B79=0, "-", B63/B79)</f>
        <v>9.3488246419886512E-2</v>
      </c>
      <c r="D63" s="65">
        <v>483</v>
      </c>
      <c r="E63" s="9">
        <f>IF(D79=0, "-", D63/D79)</f>
        <v>8.9743589743589744E-2</v>
      </c>
      <c r="F63" s="81">
        <v>2101</v>
      </c>
      <c r="G63" s="34">
        <f>IF(F79=0, "-", F63/F79)</f>
        <v>9.4964744169227983E-2</v>
      </c>
      <c r="H63" s="65">
        <v>1966</v>
      </c>
      <c r="I63" s="9">
        <f>IF(H79=0, "-", H63/H79)</f>
        <v>8.3941761666880152E-2</v>
      </c>
      <c r="J63" s="8">
        <f t="shared" si="6"/>
        <v>-0.28364389233954451</v>
      </c>
      <c r="K63" s="9">
        <f t="shared" si="7"/>
        <v>6.8667344862665305E-2</v>
      </c>
    </row>
    <row r="64" spans="1:11" x14ac:dyDescent="0.2">
      <c r="A64" s="7" t="s">
        <v>518</v>
      </c>
      <c r="B64" s="65">
        <v>55</v>
      </c>
      <c r="C64" s="34">
        <f>IF(B79=0, "-", B64/B79)</f>
        <v>1.4860848419346123E-2</v>
      </c>
      <c r="D64" s="65">
        <v>38</v>
      </c>
      <c r="E64" s="9">
        <f>IF(D79=0, "-", D64/D79)</f>
        <v>7.060572277963582E-3</v>
      </c>
      <c r="F64" s="81">
        <v>249</v>
      </c>
      <c r="G64" s="34">
        <f>IF(F79=0, "-", F64/F79)</f>
        <v>1.1254745977219309E-2</v>
      </c>
      <c r="H64" s="65">
        <v>193</v>
      </c>
      <c r="I64" s="9">
        <f>IF(H79=0, "-", H64/H79)</f>
        <v>8.2404679561077672E-3</v>
      </c>
      <c r="J64" s="8">
        <f t="shared" si="6"/>
        <v>0.44736842105263158</v>
      </c>
      <c r="K64" s="9">
        <f t="shared" si="7"/>
        <v>0.29015544041450775</v>
      </c>
    </row>
    <row r="65" spans="1:11" x14ac:dyDescent="0.2">
      <c r="A65" s="7" t="s">
        <v>519</v>
      </c>
      <c r="B65" s="65">
        <v>14</v>
      </c>
      <c r="C65" s="34">
        <f>IF(B79=0, "-", B65/B79)</f>
        <v>3.7827614158335585E-3</v>
      </c>
      <c r="D65" s="65">
        <v>112</v>
      </c>
      <c r="E65" s="9">
        <f>IF(D79=0, "-", D65/D79)</f>
        <v>2.0810107766629504E-2</v>
      </c>
      <c r="F65" s="81">
        <v>306</v>
      </c>
      <c r="G65" s="34">
        <f>IF(F79=0, "-", F65/F79)</f>
        <v>1.3831133610558669E-2</v>
      </c>
      <c r="H65" s="65">
        <v>598</v>
      </c>
      <c r="I65" s="9">
        <f>IF(H79=0, "-", H65/H79)</f>
        <v>2.5532641646385721E-2</v>
      </c>
      <c r="J65" s="8">
        <f t="shared" si="6"/>
        <v>-0.875</v>
      </c>
      <c r="K65" s="9">
        <f t="shared" si="7"/>
        <v>-0.48829431438127091</v>
      </c>
    </row>
    <row r="66" spans="1:11" x14ac:dyDescent="0.2">
      <c r="A66" s="7" t="s">
        <v>520</v>
      </c>
      <c r="B66" s="65">
        <v>164</v>
      </c>
      <c r="C66" s="34">
        <f>IF(B79=0, "-", B66/B79)</f>
        <v>4.4312348014050255E-2</v>
      </c>
      <c r="D66" s="65">
        <v>293</v>
      </c>
      <c r="E66" s="9">
        <f>IF(D79=0, "-", D66/D79)</f>
        <v>5.4440728353771832E-2</v>
      </c>
      <c r="F66" s="81">
        <v>1332</v>
      </c>
      <c r="G66" s="34">
        <f>IF(F79=0, "-", F66/F79)</f>
        <v>6.0206111010667147E-2</v>
      </c>
      <c r="H66" s="65">
        <v>1318</v>
      </c>
      <c r="I66" s="9">
        <f>IF(H79=0, "-", H66/H79)</f>
        <v>5.6274283762435422E-2</v>
      </c>
      <c r="J66" s="8">
        <f t="shared" si="6"/>
        <v>-0.44027303754266212</v>
      </c>
      <c r="K66" s="9">
        <f t="shared" si="7"/>
        <v>1.0622154779969651E-2</v>
      </c>
    </row>
    <row r="67" spans="1:11" x14ac:dyDescent="0.2">
      <c r="A67" s="7" t="s">
        <v>521</v>
      </c>
      <c r="B67" s="65">
        <v>0</v>
      </c>
      <c r="C67" s="34">
        <f>IF(B79=0, "-", B67/B79)</f>
        <v>0</v>
      </c>
      <c r="D67" s="65">
        <v>0</v>
      </c>
      <c r="E67" s="9">
        <f>IF(D79=0, "-", D67/D79)</f>
        <v>0</v>
      </c>
      <c r="F67" s="81">
        <v>0</v>
      </c>
      <c r="G67" s="34">
        <f>IF(F79=0, "-", F67/F79)</f>
        <v>0</v>
      </c>
      <c r="H67" s="65">
        <v>2</v>
      </c>
      <c r="I67" s="9">
        <f>IF(H79=0, "-", H67/H79)</f>
        <v>8.539345032236028E-5</v>
      </c>
      <c r="J67" s="8" t="str">
        <f t="shared" si="6"/>
        <v>-</v>
      </c>
      <c r="K67" s="9">
        <f t="shared" si="7"/>
        <v>-1</v>
      </c>
    </row>
    <row r="68" spans="1:11" x14ac:dyDescent="0.2">
      <c r="A68" s="7" t="s">
        <v>522</v>
      </c>
      <c r="B68" s="65">
        <v>0</v>
      </c>
      <c r="C68" s="34">
        <f>IF(B79=0, "-", B68/B79)</f>
        <v>0</v>
      </c>
      <c r="D68" s="65">
        <v>2</v>
      </c>
      <c r="E68" s="9">
        <f>IF(D79=0, "-", D68/D79)</f>
        <v>3.7160906726124119E-4</v>
      </c>
      <c r="F68" s="81">
        <v>0</v>
      </c>
      <c r="G68" s="34">
        <f>IF(F79=0, "-", F68/F79)</f>
        <v>0</v>
      </c>
      <c r="H68" s="65">
        <v>18</v>
      </c>
      <c r="I68" s="9">
        <f>IF(H79=0, "-", H68/H79)</f>
        <v>7.685410529012425E-4</v>
      </c>
      <c r="J68" s="8">
        <f t="shared" si="6"/>
        <v>-1</v>
      </c>
      <c r="K68" s="9">
        <f t="shared" si="7"/>
        <v>-1</v>
      </c>
    </row>
    <row r="69" spans="1:11" x14ac:dyDescent="0.2">
      <c r="A69" s="7" t="s">
        <v>523</v>
      </c>
      <c r="B69" s="65">
        <v>349</v>
      </c>
      <c r="C69" s="34">
        <f>IF(B79=0, "-", B69/B79)</f>
        <v>9.4298838151850847E-2</v>
      </c>
      <c r="D69" s="65">
        <v>420</v>
      </c>
      <c r="E69" s="9">
        <f>IF(D79=0, "-", D69/D79)</f>
        <v>7.8037904124860641E-2</v>
      </c>
      <c r="F69" s="81">
        <v>3085</v>
      </c>
      <c r="G69" s="34">
        <f>IF(F79=0, "-", F69/F79)</f>
        <v>0.13944133068161274</v>
      </c>
      <c r="H69" s="65">
        <v>2513</v>
      </c>
      <c r="I69" s="9">
        <f>IF(H79=0, "-", H69/H79)</f>
        <v>0.10729687033004569</v>
      </c>
      <c r="J69" s="8">
        <f t="shared" si="6"/>
        <v>-0.16904761904761906</v>
      </c>
      <c r="K69" s="9">
        <f t="shared" si="7"/>
        <v>0.22761639474731396</v>
      </c>
    </row>
    <row r="70" spans="1:11" x14ac:dyDescent="0.2">
      <c r="A70" s="7" t="s">
        <v>524</v>
      </c>
      <c r="B70" s="65">
        <v>180</v>
      </c>
      <c r="C70" s="34">
        <f>IF(B79=0, "-", B70/B79)</f>
        <v>4.8635503917860035E-2</v>
      </c>
      <c r="D70" s="65">
        <v>402</v>
      </c>
      <c r="E70" s="9">
        <f>IF(D79=0, "-", D70/D79)</f>
        <v>7.4693422519509473E-2</v>
      </c>
      <c r="F70" s="81">
        <v>1465</v>
      </c>
      <c r="G70" s="34">
        <f>IF(F79=0, "-", F70/F79)</f>
        <v>6.6217682155125662E-2</v>
      </c>
      <c r="H70" s="65">
        <v>1463</v>
      </c>
      <c r="I70" s="9">
        <f>IF(H79=0, "-", H70/H79)</f>
        <v>6.2465308910806538E-2</v>
      </c>
      <c r="J70" s="8">
        <f t="shared" si="6"/>
        <v>-0.55223880597014929</v>
      </c>
      <c r="K70" s="9">
        <f t="shared" si="7"/>
        <v>1.3670539986329461E-3</v>
      </c>
    </row>
    <row r="71" spans="1:11" x14ac:dyDescent="0.2">
      <c r="A71" s="7" t="s">
        <v>525</v>
      </c>
      <c r="B71" s="65">
        <v>118</v>
      </c>
      <c r="C71" s="34">
        <f>IF(B79=0, "-", B71/B79)</f>
        <v>3.1883274790597133E-2</v>
      </c>
      <c r="D71" s="65">
        <v>147</v>
      </c>
      <c r="E71" s="9">
        <f>IF(D79=0, "-", D71/D79)</f>
        <v>2.7313266443701228E-2</v>
      </c>
      <c r="F71" s="81">
        <v>506</v>
      </c>
      <c r="G71" s="34">
        <f>IF(F79=0, "-", F71/F79)</f>
        <v>2.2871090218766949E-2</v>
      </c>
      <c r="H71" s="65">
        <v>453</v>
      </c>
      <c r="I71" s="9">
        <f>IF(H79=0, "-", H71/H79)</f>
        <v>1.9341616498014601E-2</v>
      </c>
      <c r="J71" s="8">
        <f t="shared" si="6"/>
        <v>-0.19727891156462585</v>
      </c>
      <c r="K71" s="9">
        <f t="shared" si="7"/>
        <v>0.11699779249448124</v>
      </c>
    </row>
    <row r="72" spans="1:11" x14ac:dyDescent="0.2">
      <c r="A72" s="7" t="s">
        <v>526</v>
      </c>
      <c r="B72" s="65">
        <v>22</v>
      </c>
      <c r="C72" s="34">
        <f>IF(B79=0, "-", B72/B79)</f>
        <v>5.9443393677384489E-3</v>
      </c>
      <c r="D72" s="65">
        <v>1</v>
      </c>
      <c r="E72" s="9">
        <f>IF(D79=0, "-", D72/D79)</f>
        <v>1.8580453363062059E-4</v>
      </c>
      <c r="F72" s="81">
        <v>67</v>
      </c>
      <c r="G72" s="34">
        <f>IF(F79=0, "-", F72/F79)</f>
        <v>3.028385463749774E-3</v>
      </c>
      <c r="H72" s="65">
        <v>1</v>
      </c>
      <c r="I72" s="9">
        <f>IF(H79=0, "-", H72/H79)</f>
        <v>4.269672516118014E-5</v>
      </c>
      <c r="J72" s="8" t="str">
        <f t="shared" si="6"/>
        <v>&gt;999%</v>
      </c>
      <c r="K72" s="9" t="str">
        <f t="shared" si="7"/>
        <v>&gt;999%</v>
      </c>
    </row>
    <row r="73" spans="1:11" x14ac:dyDescent="0.2">
      <c r="A73" s="7" t="s">
        <v>527</v>
      </c>
      <c r="B73" s="65">
        <v>0</v>
      </c>
      <c r="C73" s="34">
        <f>IF(B79=0, "-", B73/B79)</f>
        <v>0</v>
      </c>
      <c r="D73" s="65">
        <v>0</v>
      </c>
      <c r="E73" s="9">
        <f>IF(D79=0, "-", D73/D79)</f>
        <v>0</v>
      </c>
      <c r="F73" s="81">
        <v>4</v>
      </c>
      <c r="G73" s="34">
        <f>IF(F79=0, "-", F73/F79)</f>
        <v>1.8079913216416561E-4</v>
      </c>
      <c r="H73" s="65">
        <v>0</v>
      </c>
      <c r="I73" s="9">
        <f>IF(H79=0, "-", H73/H79)</f>
        <v>0</v>
      </c>
      <c r="J73" s="8" t="str">
        <f t="shared" si="6"/>
        <v>-</v>
      </c>
      <c r="K73" s="9" t="str">
        <f t="shared" si="7"/>
        <v>-</v>
      </c>
    </row>
    <row r="74" spans="1:11" x14ac:dyDescent="0.2">
      <c r="A74" s="7" t="s">
        <v>528</v>
      </c>
      <c r="B74" s="65">
        <v>26</v>
      </c>
      <c r="C74" s="34">
        <f>IF(B79=0, "-", B74/B79)</f>
        <v>7.0251283436908946E-3</v>
      </c>
      <c r="D74" s="65">
        <v>39</v>
      </c>
      <c r="E74" s="9">
        <f>IF(D79=0, "-", D74/D79)</f>
        <v>7.246376811594203E-3</v>
      </c>
      <c r="F74" s="81">
        <v>150</v>
      </c>
      <c r="G74" s="34">
        <f>IF(F79=0, "-", F74/F79)</f>
        <v>6.7799674561562105E-3</v>
      </c>
      <c r="H74" s="65">
        <v>256</v>
      </c>
      <c r="I74" s="9">
        <f>IF(H79=0, "-", H74/H79)</f>
        <v>1.0930361641262116E-2</v>
      </c>
      <c r="J74" s="8">
        <f t="shared" si="6"/>
        <v>-0.33333333333333331</v>
      </c>
      <c r="K74" s="9">
        <f t="shared" si="7"/>
        <v>-0.4140625</v>
      </c>
    </row>
    <row r="75" spans="1:11" x14ac:dyDescent="0.2">
      <c r="A75" s="7" t="s">
        <v>529</v>
      </c>
      <c r="B75" s="65">
        <v>1027</v>
      </c>
      <c r="C75" s="34">
        <f>IF(B79=0, "-", B75/B79)</f>
        <v>0.27749256957579033</v>
      </c>
      <c r="D75" s="65">
        <v>1024</v>
      </c>
      <c r="E75" s="9">
        <f>IF(D79=0, "-", D75/D79)</f>
        <v>0.19026384243775549</v>
      </c>
      <c r="F75" s="81">
        <v>4506</v>
      </c>
      <c r="G75" s="34">
        <f>IF(F79=0, "-", F75/F79)</f>
        <v>0.20367022238293256</v>
      </c>
      <c r="H75" s="65">
        <v>4281</v>
      </c>
      <c r="I75" s="9">
        <f>IF(H79=0, "-", H75/H79)</f>
        <v>0.18278468041501217</v>
      </c>
      <c r="J75" s="8">
        <f t="shared" si="6"/>
        <v>2.9296875E-3</v>
      </c>
      <c r="K75" s="9">
        <f t="shared" si="7"/>
        <v>5.2557813594954449E-2</v>
      </c>
    </row>
    <row r="76" spans="1:11" x14ac:dyDescent="0.2">
      <c r="A76" s="7" t="s">
        <v>530</v>
      </c>
      <c r="B76" s="65">
        <v>268</v>
      </c>
      <c r="C76" s="34">
        <f>IF(B79=0, "-", B76/B79)</f>
        <v>7.2412861388813837E-2</v>
      </c>
      <c r="D76" s="65">
        <v>154</v>
      </c>
      <c r="E76" s="9">
        <f>IF(D79=0, "-", D76/D79)</f>
        <v>2.8613898179115572E-2</v>
      </c>
      <c r="F76" s="81">
        <v>1081</v>
      </c>
      <c r="G76" s="34">
        <f>IF(F79=0, "-", F76/F79)</f>
        <v>4.8860965467365756E-2</v>
      </c>
      <c r="H76" s="65">
        <v>878</v>
      </c>
      <c r="I76" s="9">
        <f>IF(H79=0, "-", H76/H79)</f>
        <v>3.7487724691516164E-2</v>
      </c>
      <c r="J76" s="8">
        <f t="shared" si="6"/>
        <v>0.74025974025974028</v>
      </c>
      <c r="K76" s="9">
        <f t="shared" si="7"/>
        <v>0.23120728929384965</v>
      </c>
    </row>
    <row r="77" spans="1:11" x14ac:dyDescent="0.2">
      <c r="A77" s="7" t="s">
        <v>531</v>
      </c>
      <c r="B77" s="65">
        <v>72</v>
      </c>
      <c r="C77" s="34">
        <f>IF(B79=0, "-", B77/B79)</f>
        <v>1.9454201567144017E-2</v>
      </c>
      <c r="D77" s="65">
        <v>163</v>
      </c>
      <c r="E77" s="9">
        <f>IF(D79=0, "-", D77/D79)</f>
        <v>3.0286138981791156E-2</v>
      </c>
      <c r="F77" s="81">
        <v>475</v>
      </c>
      <c r="G77" s="34">
        <f>IF(F79=0, "-", F77/F79)</f>
        <v>2.1469896944494665E-2</v>
      </c>
      <c r="H77" s="65">
        <v>913</v>
      </c>
      <c r="I77" s="9">
        <f>IF(H79=0, "-", H77/H79)</f>
        <v>3.8982110072157468E-2</v>
      </c>
      <c r="J77" s="8">
        <f t="shared" si="6"/>
        <v>-0.55828220858895705</v>
      </c>
      <c r="K77" s="9">
        <f t="shared" si="7"/>
        <v>-0.47973713033953996</v>
      </c>
    </row>
    <row r="78" spans="1:11" x14ac:dyDescent="0.2">
      <c r="A78" s="2"/>
      <c r="B78" s="68"/>
      <c r="C78" s="33"/>
      <c r="D78" s="68"/>
      <c r="E78" s="6"/>
      <c r="F78" s="82"/>
      <c r="G78" s="33"/>
      <c r="H78" s="68"/>
      <c r="I78" s="6"/>
      <c r="J78" s="5"/>
      <c r="K78" s="6"/>
    </row>
    <row r="79" spans="1:11" s="43" customFormat="1" x14ac:dyDescent="0.2">
      <c r="A79" s="162" t="s">
        <v>617</v>
      </c>
      <c r="B79" s="71">
        <f>SUM(B58:B78)</f>
        <v>3701</v>
      </c>
      <c r="C79" s="40">
        <f>B79/25764</f>
        <v>0.14365005433938829</v>
      </c>
      <c r="D79" s="71">
        <f>SUM(D58:D78)</f>
        <v>5382</v>
      </c>
      <c r="E79" s="41">
        <f>D79/29332</f>
        <v>0.18348561298240829</v>
      </c>
      <c r="F79" s="77">
        <f>SUM(F58:F78)</f>
        <v>22124</v>
      </c>
      <c r="G79" s="42">
        <f>F79/141996</f>
        <v>0.15580720583678415</v>
      </c>
      <c r="H79" s="71">
        <f>SUM(H58:H78)</f>
        <v>23421</v>
      </c>
      <c r="I79" s="41">
        <f>H79/146231</f>
        <v>0.1601643974259904</v>
      </c>
      <c r="J79" s="37">
        <f>IF(D79=0, "-", IF((B79-D79)/D79&lt;10, (B79-D79)/D79, "&gt;999%"))</f>
        <v>-0.31233742103307321</v>
      </c>
      <c r="K79" s="38">
        <f>IF(H79=0, "-", IF((F79-H79)/H79&lt;10, (F79-H79)/H79, "&gt;999%"))</f>
        <v>-5.5377652534050636E-2</v>
      </c>
    </row>
    <row r="80" spans="1:11" x14ac:dyDescent="0.2">
      <c r="B80" s="83"/>
      <c r="D80" s="83"/>
      <c r="F80" s="83"/>
      <c r="H80" s="83"/>
    </row>
    <row r="81" spans="1:11" x14ac:dyDescent="0.2">
      <c r="A81" s="27" t="s">
        <v>616</v>
      </c>
      <c r="B81" s="71">
        <v>5257</v>
      </c>
      <c r="C81" s="40">
        <f>B81/25764</f>
        <v>0.20404440304300575</v>
      </c>
      <c r="D81" s="71">
        <v>7373</v>
      </c>
      <c r="E81" s="41">
        <f>D81/29332</f>
        <v>0.251363698349925</v>
      </c>
      <c r="F81" s="77">
        <v>30333</v>
      </c>
      <c r="G81" s="42">
        <f>F81/141996</f>
        <v>0.2136186934843235</v>
      </c>
      <c r="H81" s="71">
        <v>32024</v>
      </c>
      <c r="I81" s="41">
        <f>H81/146231</f>
        <v>0.21899597212629332</v>
      </c>
      <c r="J81" s="37">
        <f>IF(D81=0, "-", IF((B81-D81)/D81&lt;10, (B81-D81)/D81, "&gt;999%"))</f>
        <v>-0.2869930828699308</v>
      </c>
      <c r="K81" s="38">
        <f>IF(H81=0, "-", IF((F81-H81)/H81&lt;10, (F81-H81)/H81, "&gt;999%"))</f>
        <v>-5.2804146889832627E-2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5"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7"/>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629</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41</v>
      </c>
      <c r="C7" s="39">
        <f>IF(B27=0, "-", B7/B27)</f>
        <v>7.7991249762221796E-3</v>
      </c>
      <c r="D7" s="65">
        <v>112</v>
      </c>
      <c r="E7" s="21">
        <f>IF(D27=0, "-", D7/D27)</f>
        <v>1.5190560151905601E-2</v>
      </c>
      <c r="F7" s="81">
        <v>287</v>
      </c>
      <c r="G7" s="39">
        <f>IF(F27=0, "-", F7/F27)</f>
        <v>9.4616424356311606E-3</v>
      </c>
      <c r="H7" s="65">
        <v>295</v>
      </c>
      <c r="I7" s="21">
        <f>IF(H27=0, "-", H7/H27)</f>
        <v>9.2118411191606294E-3</v>
      </c>
      <c r="J7" s="20">
        <f t="shared" ref="J7:J25" si="0">IF(D7=0, "-", IF((B7-D7)/D7&lt;10, (B7-D7)/D7, "&gt;999%"))</f>
        <v>-0.6339285714285714</v>
      </c>
      <c r="K7" s="21">
        <f t="shared" ref="K7:K25" si="1">IF(H7=0, "-", IF((F7-H7)/H7&lt;10, (F7-H7)/H7, "&gt;999%"))</f>
        <v>-2.7118644067796609E-2</v>
      </c>
    </row>
    <row r="8" spans="1:11" x14ac:dyDescent="0.2">
      <c r="A8" s="7" t="s">
        <v>45</v>
      </c>
      <c r="B8" s="65">
        <v>793</v>
      </c>
      <c r="C8" s="39">
        <f>IF(B27=0, "-", B8/B27)</f>
        <v>0.15084649039376069</v>
      </c>
      <c r="D8" s="65">
        <v>2176</v>
      </c>
      <c r="E8" s="21">
        <f>IF(D27=0, "-", D8/D27)</f>
        <v>0.29513088295130885</v>
      </c>
      <c r="F8" s="81">
        <v>6758</v>
      </c>
      <c r="G8" s="39">
        <f>IF(F27=0, "-", F8/F27)</f>
        <v>0.22279365707315466</v>
      </c>
      <c r="H8" s="65">
        <v>9056</v>
      </c>
      <c r="I8" s="21">
        <f>IF(H27=0, "-", H8/H27)</f>
        <v>0.28278790906819884</v>
      </c>
      <c r="J8" s="20">
        <f t="shared" si="0"/>
        <v>-0.63556985294117652</v>
      </c>
      <c r="K8" s="21">
        <f t="shared" si="1"/>
        <v>-0.25375441696113077</v>
      </c>
    </row>
    <row r="9" spans="1:11" x14ac:dyDescent="0.2">
      <c r="A9" s="7" t="s">
        <v>49</v>
      </c>
      <c r="B9" s="65">
        <v>314</v>
      </c>
      <c r="C9" s="39">
        <f>IF(B27=0, "-", B9/B27)</f>
        <v>5.9729883964238159E-2</v>
      </c>
      <c r="D9" s="65">
        <v>175</v>
      </c>
      <c r="E9" s="21">
        <f>IF(D27=0, "-", D9/D27)</f>
        <v>2.3735250237352502E-2</v>
      </c>
      <c r="F9" s="81">
        <v>628</v>
      </c>
      <c r="G9" s="39">
        <f>IF(F27=0, "-", F9/F27)</f>
        <v>2.0703524214551808E-2</v>
      </c>
      <c r="H9" s="65">
        <v>755</v>
      </c>
      <c r="I9" s="21">
        <f>IF(H27=0, "-", H9/H27)</f>
        <v>2.3576067949038222E-2</v>
      </c>
      <c r="J9" s="20">
        <f t="shared" si="0"/>
        <v>0.79428571428571426</v>
      </c>
      <c r="K9" s="21">
        <f t="shared" si="1"/>
        <v>-0.16821192052980133</v>
      </c>
    </row>
    <row r="10" spans="1:11" x14ac:dyDescent="0.2">
      <c r="A10" s="7" t="s">
        <v>52</v>
      </c>
      <c r="B10" s="65">
        <v>147</v>
      </c>
      <c r="C10" s="39">
        <f>IF(B27=0, "-", B10/B27)</f>
        <v>2.7962716378162451E-2</v>
      </c>
      <c r="D10" s="65">
        <v>60</v>
      </c>
      <c r="E10" s="21">
        <f>IF(D27=0, "-", D10/D27)</f>
        <v>8.1378000813780004E-3</v>
      </c>
      <c r="F10" s="81">
        <v>539</v>
      </c>
      <c r="G10" s="39">
        <f>IF(F27=0, "-", F10/F27)</f>
        <v>1.7769426037648764E-2</v>
      </c>
      <c r="H10" s="65">
        <v>505</v>
      </c>
      <c r="I10" s="21">
        <f>IF(H27=0, "-", H10/H27)</f>
        <v>1.5769422932800401E-2</v>
      </c>
      <c r="J10" s="20">
        <f t="shared" si="0"/>
        <v>1.45</v>
      </c>
      <c r="K10" s="21">
        <f t="shared" si="1"/>
        <v>6.7326732673267331E-2</v>
      </c>
    </row>
    <row r="11" spans="1:11" x14ac:dyDescent="0.2">
      <c r="A11" s="7" t="s">
        <v>56</v>
      </c>
      <c r="B11" s="65">
        <v>466</v>
      </c>
      <c r="C11" s="39">
        <f>IF(B27=0, "-", B11/B27)</f>
        <v>8.8643713144378924E-2</v>
      </c>
      <c r="D11" s="65">
        <v>631</v>
      </c>
      <c r="E11" s="21">
        <f>IF(D27=0, "-", D11/D27)</f>
        <v>8.5582530855825303E-2</v>
      </c>
      <c r="F11" s="81">
        <v>2839</v>
      </c>
      <c r="G11" s="39">
        <f>IF(F27=0, "-", F11/F27)</f>
        <v>9.3594435103682455E-2</v>
      </c>
      <c r="H11" s="65">
        <v>2708</v>
      </c>
      <c r="I11" s="21">
        <f>IF(H27=0, "-", H11/H27)</f>
        <v>8.4561578815888078E-2</v>
      </c>
      <c r="J11" s="20">
        <f t="shared" si="0"/>
        <v>-0.26148969889064977</v>
      </c>
      <c r="K11" s="21">
        <f t="shared" si="1"/>
        <v>4.8375184638109303E-2</v>
      </c>
    </row>
    <row r="12" spans="1:11" x14ac:dyDescent="0.2">
      <c r="A12" s="7" t="s">
        <v>57</v>
      </c>
      <c r="B12" s="65">
        <v>5</v>
      </c>
      <c r="C12" s="39">
        <f>IF(B27=0, "-", B12/B27)</f>
        <v>9.5111280197831465E-4</v>
      </c>
      <c r="D12" s="65">
        <v>0</v>
      </c>
      <c r="E12" s="21">
        <f>IF(D27=0, "-", D12/D27)</f>
        <v>0</v>
      </c>
      <c r="F12" s="81">
        <v>6</v>
      </c>
      <c r="G12" s="39">
        <f>IF(F27=0, "-", F12/F27)</f>
        <v>1.9780437147660964E-4</v>
      </c>
      <c r="H12" s="65">
        <v>0</v>
      </c>
      <c r="I12" s="21">
        <f>IF(H27=0, "-", H12/H27)</f>
        <v>0</v>
      </c>
      <c r="J12" s="20" t="str">
        <f t="shared" si="0"/>
        <v>-</v>
      </c>
      <c r="K12" s="21" t="str">
        <f t="shared" si="1"/>
        <v>-</v>
      </c>
    </row>
    <row r="13" spans="1:11" x14ac:dyDescent="0.2">
      <c r="A13" s="7" t="s">
        <v>60</v>
      </c>
      <c r="B13" s="65">
        <v>55</v>
      </c>
      <c r="C13" s="39">
        <f>IF(B27=0, "-", B13/B27)</f>
        <v>1.046224082176146E-2</v>
      </c>
      <c r="D13" s="65">
        <v>38</v>
      </c>
      <c r="E13" s="21">
        <f>IF(D27=0, "-", D13/D27)</f>
        <v>5.1539400515394004E-3</v>
      </c>
      <c r="F13" s="81">
        <v>249</v>
      </c>
      <c r="G13" s="39">
        <f>IF(F27=0, "-", F13/F27)</f>
        <v>8.2088814162793004E-3</v>
      </c>
      <c r="H13" s="65">
        <v>193</v>
      </c>
      <c r="I13" s="21">
        <f>IF(H27=0, "-", H13/H27)</f>
        <v>6.0267299525355979E-3</v>
      </c>
      <c r="J13" s="20">
        <f t="shared" si="0"/>
        <v>0.44736842105263158</v>
      </c>
      <c r="K13" s="21">
        <f t="shared" si="1"/>
        <v>0.29015544041450775</v>
      </c>
    </row>
    <row r="14" spans="1:11" x14ac:dyDescent="0.2">
      <c r="A14" s="7" t="s">
        <v>65</v>
      </c>
      <c r="B14" s="65">
        <v>70</v>
      </c>
      <c r="C14" s="39">
        <f>IF(B27=0, "-", B14/B27)</f>
        <v>1.3315579227696404E-2</v>
      </c>
      <c r="D14" s="65">
        <v>258</v>
      </c>
      <c r="E14" s="21">
        <f>IF(D27=0, "-", D14/D27)</f>
        <v>3.4992540349925404E-2</v>
      </c>
      <c r="F14" s="81">
        <v>821</v>
      </c>
      <c r="G14" s="39">
        <f>IF(F27=0, "-", F14/F27)</f>
        <v>2.7066231497049419E-2</v>
      </c>
      <c r="H14" s="65">
        <v>1092</v>
      </c>
      <c r="I14" s="21">
        <f>IF(H27=0, "-", H14/H27)</f>
        <v>3.4099425430926804E-2</v>
      </c>
      <c r="J14" s="20">
        <f t="shared" si="0"/>
        <v>-0.72868217054263562</v>
      </c>
      <c r="K14" s="21">
        <f t="shared" si="1"/>
        <v>-0.24816849816849818</v>
      </c>
    </row>
    <row r="15" spans="1:11" x14ac:dyDescent="0.2">
      <c r="A15" s="7" t="s">
        <v>71</v>
      </c>
      <c r="B15" s="65">
        <v>214</v>
      </c>
      <c r="C15" s="39">
        <f>IF(B27=0, "-", B15/B27)</f>
        <v>4.0707627924671863E-2</v>
      </c>
      <c r="D15" s="65">
        <v>380</v>
      </c>
      <c r="E15" s="21">
        <f>IF(D27=0, "-", D15/D27)</f>
        <v>5.1539400515394004E-2</v>
      </c>
      <c r="F15" s="81">
        <v>1745</v>
      </c>
      <c r="G15" s="39">
        <f>IF(F27=0, "-", F15/F27)</f>
        <v>5.7528104704447303E-2</v>
      </c>
      <c r="H15" s="65">
        <v>1715</v>
      </c>
      <c r="I15" s="21">
        <f>IF(H27=0, "-", H15/H27)</f>
        <v>5.3553584811391455E-2</v>
      </c>
      <c r="J15" s="20">
        <f t="shared" si="0"/>
        <v>-0.43684210526315792</v>
      </c>
      <c r="K15" s="21">
        <f t="shared" si="1"/>
        <v>1.7492711370262391E-2</v>
      </c>
    </row>
    <row r="16" spans="1:11" x14ac:dyDescent="0.2">
      <c r="A16" s="7" t="s">
        <v>73</v>
      </c>
      <c r="B16" s="65">
        <v>0</v>
      </c>
      <c r="C16" s="39">
        <f>IF(B27=0, "-", B16/B27)</f>
        <v>0</v>
      </c>
      <c r="D16" s="65">
        <v>0</v>
      </c>
      <c r="E16" s="21">
        <f>IF(D27=0, "-", D16/D27)</f>
        <v>0</v>
      </c>
      <c r="F16" s="81">
        <v>0</v>
      </c>
      <c r="G16" s="39">
        <f>IF(F27=0, "-", F16/F27)</f>
        <v>0</v>
      </c>
      <c r="H16" s="65">
        <v>2</v>
      </c>
      <c r="I16" s="21">
        <f>IF(H27=0, "-", H16/H27)</f>
        <v>6.2453160129902576E-5</v>
      </c>
      <c r="J16" s="20" t="str">
        <f t="shared" si="0"/>
        <v>-</v>
      </c>
      <c r="K16" s="21">
        <f t="shared" si="1"/>
        <v>-1</v>
      </c>
    </row>
    <row r="17" spans="1:11" x14ac:dyDescent="0.2">
      <c r="A17" s="7" t="s">
        <v>75</v>
      </c>
      <c r="B17" s="65">
        <v>32</v>
      </c>
      <c r="C17" s="39">
        <f>IF(B27=0, "-", B17/B27)</f>
        <v>6.0871219326612139E-3</v>
      </c>
      <c r="D17" s="65">
        <v>61</v>
      </c>
      <c r="E17" s="21">
        <f>IF(D27=0, "-", D17/D27)</f>
        <v>8.2734300827343003E-3</v>
      </c>
      <c r="F17" s="81">
        <v>199</v>
      </c>
      <c r="G17" s="39">
        <f>IF(F27=0, "-", F17/F27)</f>
        <v>6.5605116539742192E-3</v>
      </c>
      <c r="H17" s="65">
        <v>272</v>
      </c>
      <c r="I17" s="21">
        <f>IF(H27=0, "-", H17/H27)</f>
        <v>8.4936297776667495E-3</v>
      </c>
      <c r="J17" s="20">
        <f t="shared" si="0"/>
        <v>-0.47540983606557374</v>
      </c>
      <c r="K17" s="21">
        <f t="shared" si="1"/>
        <v>-0.26838235294117646</v>
      </c>
    </row>
    <row r="18" spans="1:11" x14ac:dyDescent="0.2">
      <c r="A18" s="7" t="s">
        <v>78</v>
      </c>
      <c r="B18" s="65">
        <v>479</v>
      </c>
      <c r="C18" s="39">
        <f>IF(B27=0, "-", B18/B27)</f>
        <v>9.1116606429522545E-2</v>
      </c>
      <c r="D18" s="65">
        <v>541</v>
      </c>
      <c r="E18" s="21">
        <f>IF(D27=0, "-", D18/D27)</f>
        <v>7.3375830733758307E-2</v>
      </c>
      <c r="F18" s="81">
        <v>3715</v>
      </c>
      <c r="G18" s="39">
        <f>IF(F27=0, "-", F18/F27)</f>
        <v>0.12247387333926746</v>
      </c>
      <c r="H18" s="65">
        <v>2978</v>
      </c>
      <c r="I18" s="21">
        <f>IF(H27=0, "-", H18/H27)</f>
        <v>9.2992755433424931E-2</v>
      </c>
      <c r="J18" s="20">
        <f t="shared" si="0"/>
        <v>-0.11460258780036968</v>
      </c>
      <c r="K18" s="21">
        <f t="shared" si="1"/>
        <v>0.24748153122901276</v>
      </c>
    </row>
    <row r="19" spans="1:11" x14ac:dyDescent="0.2">
      <c r="A19" s="7" t="s">
        <v>79</v>
      </c>
      <c r="B19" s="65">
        <v>232</v>
      </c>
      <c r="C19" s="39">
        <f>IF(B27=0, "-", B19/B27)</f>
        <v>4.4131634011793798E-2</v>
      </c>
      <c r="D19" s="65">
        <v>526</v>
      </c>
      <c r="E19" s="21">
        <f>IF(D27=0, "-", D19/D27)</f>
        <v>7.134138071341381E-2</v>
      </c>
      <c r="F19" s="81">
        <v>1799</v>
      </c>
      <c r="G19" s="39">
        <f>IF(F27=0, "-", F19/F27)</f>
        <v>5.9308344047736786E-2</v>
      </c>
      <c r="H19" s="65">
        <v>1885</v>
      </c>
      <c r="I19" s="21">
        <f>IF(H27=0, "-", H19/H27)</f>
        <v>5.8862103422433178E-2</v>
      </c>
      <c r="J19" s="20">
        <f t="shared" si="0"/>
        <v>-0.55893536121673004</v>
      </c>
      <c r="K19" s="21">
        <f t="shared" si="1"/>
        <v>-4.5623342175066313E-2</v>
      </c>
    </row>
    <row r="20" spans="1:11" x14ac:dyDescent="0.2">
      <c r="A20" s="7" t="s">
        <v>80</v>
      </c>
      <c r="B20" s="65">
        <v>26</v>
      </c>
      <c r="C20" s="39">
        <f>IF(B27=0, "-", B20/B27)</f>
        <v>4.9457865702872365E-3</v>
      </c>
      <c r="D20" s="65">
        <v>33</v>
      </c>
      <c r="E20" s="21">
        <f>IF(D27=0, "-", D20/D27)</f>
        <v>4.4757900447579008E-3</v>
      </c>
      <c r="F20" s="81">
        <v>114</v>
      </c>
      <c r="G20" s="39">
        <f>IF(F27=0, "-", F20/F27)</f>
        <v>3.7582830580555832E-3</v>
      </c>
      <c r="H20" s="65">
        <v>104</v>
      </c>
      <c r="I20" s="21">
        <f>IF(H27=0, "-", H20/H27)</f>
        <v>3.247564326754934E-3</v>
      </c>
      <c r="J20" s="20">
        <f t="shared" si="0"/>
        <v>-0.21212121212121213</v>
      </c>
      <c r="K20" s="21">
        <f t="shared" si="1"/>
        <v>9.6153846153846159E-2</v>
      </c>
    </row>
    <row r="21" spans="1:11" x14ac:dyDescent="0.2">
      <c r="A21" s="7" t="s">
        <v>83</v>
      </c>
      <c r="B21" s="65">
        <v>140</v>
      </c>
      <c r="C21" s="39">
        <f>IF(B27=0, "-", B21/B27)</f>
        <v>2.6631158455392809E-2</v>
      </c>
      <c r="D21" s="65">
        <v>148</v>
      </c>
      <c r="E21" s="21">
        <f>IF(D27=0, "-", D21/D27)</f>
        <v>2.0073240200732402E-2</v>
      </c>
      <c r="F21" s="81">
        <v>577</v>
      </c>
      <c r="G21" s="39">
        <f>IF(F27=0, "-", F21/F27)</f>
        <v>1.9022187057000626E-2</v>
      </c>
      <c r="H21" s="65">
        <v>454</v>
      </c>
      <c r="I21" s="21">
        <f>IF(H27=0, "-", H21/H27)</f>
        <v>1.4176867349487884E-2</v>
      </c>
      <c r="J21" s="20">
        <f t="shared" si="0"/>
        <v>-5.4054054054054057E-2</v>
      </c>
      <c r="K21" s="21">
        <f t="shared" si="1"/>
        <v>0.27092511013215859</v>
      </c>
    </row>
    <row r="22" spans="1:11" x14ac:dyDescent="0.2">
      <c r="A22" s="7" t="s">
        <v>84</v>
      </c>
      <c r="B22" s="65">
        <v>78</v>
      </c>
      <c r="C22" s="39">
        <f>IF(B27=0, "-", B22/B27)</f>
        <v>1.4837359710861708E-2</v>
      </c>
      <c r="D22" s="65">
        <v>183</v>
      </c>
      <c r="E22" s="21">
        <f>IF(D27=0, "-", D22/D27)</f>
        <v>2.4820290248202901E-2</v>
      </c>
      <c r="F22" s="81">
        <v>391</v>
      </c>
      <c r="G22" s="39">
        <f>IF(F27=0, "-", F22/F27)</f>
        <v>1.2890251541225728E-2</v>
      </c>
      <c r="H22" s="65">
        <v>636</v>
      </c>
      <c r="I22" s="21">
        <f>IF(H27=0, "-", H22/H27)</f>
        <v>1.9860104921309019E-2</v>
      </c>
      <c r="J22" s="20">
        <f t="shared" si="0"/>
        <v>-0.57377049180327866</v>
      </c>
      <c r="K22" s="21">
        <f t="shared" si="1"/>
        <v>-0.38522012578616355</v>
      </c>
    </row>
    <row r="23" spans="1:11" x14ac:dyDescent="0.2">
      <c r="A23" s="7" t="s">
        <v>89</v>
      </c>
      <c r="B23" s="65">
        <v>26</v>
      </c>
      <c r="C23" s="39">
        <f>IF(B27=0, "-", B23/B27)</f>
        <v>4.9457865702872365E-3</v>
      </c>
      <c r="D23" s="65">
        <v>39</v>
      </c>
      <c r="E23" s="21">
        <f>IF(D27=0, "-", D23/D27)</f>
        <v>5.2895700528957004E-3</v>
      </c>
      <c r="F23" s="81">
        <v>150</v>
      </c>
      <c r="G23" s="39">
        <f>IF(F27=0, "-", F23/F27)</f>
        <v>4.9451092869152412E-3</v>
      </c>
      <c r="H23" s="65">
        <v>256</v>
      </c>
      <c r="I23" s="21">
        <f>IF(H27=0, "-", H23/H27)</f>
        <v>7.9940044966275298E-3</v>
      </c>
      <c r="J23" s="20">
        <f t="shared" si="0"/>
        <v>-0.33333333333333331</v>
      </c>
      <c r="K23" s="21">
        <f t="shared" si="1"/>
        <v>-0.4140625</v>
      </c>
    </row>
    <row r="24" spans="1:11" x14ac:dyDescent="0.2">
      <c r="A24" s="7" t="s">
        <v>93</v>
      </c>
      <c r="B24" s="65">
        <v>2037</v>
      </c>
      <c r="C24" s="39">
        <f>IF(B27=0, "-", B24/B27)</f>
        <v>0.38748335552596536</v>
      </c>
      <c r="D24" s="65">
        <v>1751</v>
      </c>
      <c r="E24" s="21">
        <f>IF(D27=0, "-", D24/D27)</f>
        <v>0.23748813237488131</v>
      </c>
      <c r="F24" s="81">
        <v>8780</v>
      </c>
      <c r="G24" s="39">
        <f>IF(F27=0, "-", F24/F27)</f>
        <v>0.28945373026077209</v>
      </c>
      <c r="H24" s="65">
        <v>7792</v>
      </c>
      <c r="I24" s="21">
        <f>IF(H27=0, "-", H24/H27)</f>
        <v>0.24331751186610043</v>
      </c>
      <c r="J24" s="20">
        <f t="shared" si="0"/>
        <v>0.16333523700742433</v>
      </c>
      <c r="K24" s="21">
        <f t="shared" si="1"/>
        <v>0.12679671457905545</v>
      </c>
    </row>
    <row r="25" spans="1:11" x14ac:dyDescent="0.2">
      <c r="A25" s="7" t="s">
        <v>95</v>
      </c>
      <c r="B25" s="65">
        <v>102</v>
      </c>
      <c r="C25" s="39">
        <f>IF(B27=0, "-", B25/B27)</f>
        <v>1.9402701160357617E-2</v>
      </c>
      <c r="D25" s="65">
        <v>261</v>
      </c>
      <c r="E25" s="21">
        <f>IF(D27=0, "-", D25/D27)</f>
        <v>3.5399430353994302E-2</v>
      </c>
      <c r="F25" s="81">
        <v>736</v>
      </c>
      <c r="G25" s="39">
        <f>IF(F27=0, "-", F25/F27)</f>
        <v>2.4264002901130781E-2</v>
      </c>
      <c r="H25" s="65">
        <v>1326</v>
      </c>
      <c r="I25" s="21">
        <f>IF(H27=0, "-", H25/H27)</f>
        <v>4.1406445166125405E-2</v>
      </c>
      <c r="J25" s="20">
        <f t="shared" si="0"/>
        <v>-0.60919540229885061</v>
      </c>
      <c r="K25" s="21">
        <f t="shared" si="1"/>
        <v>-0.44494720965309198</v>
      </c>
    </row>
    <row r="26" spans="1:11" x14ac:dyDescent="0.2">
      <c r="A26" s="2"/>
      <c r="B26" s="68"/>
      <c r="C26" s="33"/>
      <c r="D26" s="68"/>
      <c r="E26" s="6"/>
      <c r="F26" s="82"/>
      <c r="G26" s="33"/>
      <c r="H26" s="68"/>
      <c r="I26" s="6"/>
      <c r="J26" s="5"/>
      <c r="K26" s="6"/>
    </row>
    <row r="27" spans="1:11" s="43" customFormat="1" x14ac:dyDescent="0.2">
      <c r="A27" s="162" t="s">
        <v>616</v>
      </c>
      <c r="B27" s="71">
        <f>SUM(B7:B26)</f>
        <v>5257</v>
      </c>
      <c r="C27" s="40">
        <v>1</v>
      </c>
      <c r="D27" s="71">
        <f>SUM(D7:D26)</f>
        <v>7373</v>
      </c>
      <c r="E27" s="41">
        <v>1</v>
      </c>
      <c r="F27" s="77">
        <f>SUM(F7:F26)</f>
        <v>30333</v>
      </c>
      <c r="G27" s="42">
        <v>1</v>
      </c>
      <c r="H27" s="71">
        <f>SUM(H7:H26)</f>
        <v>32024</v>
      </c>
      <c r="I27" s="41">
        <v>1</v>
      </c>
      <c r="J27" s="37">
        <f>IF(D27=0, "-", (B27-D27)/D27)</f>
        <v>-0.2869930828699308</v>
      </c>
      <c r="K27" s="38">
        <f>IF(H27=0, "-", (F27-H27)/H27)</f>
        <v>-5.2804146889832627E-2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2"/>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532</v>
      </c>
      <c r="B7" s="65">
        <v>14</v>
      </c>
      <c r="C7" s="34">
        <f>IF(B22=0, "-", B7/B22)</f>
        <v>2.1052631578947368E-2</v>
      </c>
      <c r="D7" s="65">
        <v>16</v>
      </c>
      <c r="E7" s="9">
        <f>IF(D22=0, "-", D7/D22)</f>
        <v>2.2284122562674095E-2</v>
      </c>
      <c r="F7" s="81">
        <v>87</v>
      </c>
      <c r="G7" s="34">
        <f>IF(F22=0, "-", F7/F22)</f>
        <v>3.0051813471502591E-2</v>
      </c>
      <c r="H7" s="65">
        <v>137</v>
      </c>
      <c r="I7" s="9">
        <f>IF(H22=0, "-", H7/H22)</f>
        <v>4.6096904441453569E-2</v>
      </c>
      <c r="J7" s="8">
        <f t="shared" ref="J7:J20" si="0">IF(D7=0, "-", IF((B7-D7)/D7&lt;10, (B7-D7)/D7, "&gt;999%"))</f>
        <v>-0.125</v>
      </c>
      <c r="K7" s="9">
        <f t="shared" ref="K7:K20" si="1">IF(H7=0, "-", IF((F7-H7)/H7&lt;10, (F7-H7)/H7, "&gt;999%"))</f>
        <v>-0.36496350364963503</v>
      </c>
    </row>
    <row r="8" spans="1:11" x14ac:dyDescent="0.2">
      <c r="A8" s="7" t="s">
        <v>533</v>
      </c>
      <c r="B8" s="65">
        <v>15</v>
      </c>
      <c r="C8" s="34">
        <f>IF(B22=0, "-", B8/B22)</f>
        <v>2.2556390977443608E-2</v>
      </c>
      <c r="D8" s="65">
        <v>56</v>
      </c>
      <c r="E8" s="9">
        <f>IF(D22=0, "-", D8/D22)</f>
        <v>7.7994428969359333E-2</v>
      </c>
      <c r="F8" s="81">
        <v>114</v>
      </c>
      <c r="G8" s="34">
        <f>IF(F22=0, "-", F8/F22)</f>
        <v>3.9378238341968914E-2</v>
      </c>
      <c r="H8" s="65">
        <v>405</v>
      </c>
      <c r="I8" s="9">
        <f>IF(H22=0, "-", H8/H22)</f>
        <v>0.13627187079407807</v>
      </c>
      <c r="J8" s="8">
        <f t="shared" si="0"/>
        <v>-0.7321428571428571</v>
      </c>
      <c r="K8" s="9">
        <f t="shared" si="1"/>
        <v>-0.71851851851851856</v>
      </c>
    </row>
    <row r="9" spans="1:11" x14ac:dyDescent="0.2">
      <c r="A9" s="7" t="s">
        <v>534</v>
      </c>
      <c r="B9" s="65">
        <v>64</v>
      </c>
      <c r="C9" s="34">
        <f>IF(B22=0, "-", B9/B22)</f>
        <v>9.6240601503759404E-2</v>
      </c>
      <c r="D9" s="65">
        <v>72</v>
      </c>
      <c r="E9" s="9">
        <f>IF(D22=0, "-", D9/D22)</f>
        <v>0.10027855153203342</v>
      </c>
      <c r="F9" s="81">
        <v>316</v>
      </c>
      <c r="G9" s="34">
        <f>IF(F22=0, "-", F9/F22)</f>
        <v>0.10915371329879102</v>
      </c>
      <c r="H9" s="65">
        <v>256</v>
      </c>
      <c r="I9" s="9">
        <f>IF(H22=0, "-", H9/H22)</f>
        <v>8.613728129205922E-2</v>
      </c>
      <c r="J9" s="8">
        <f t="shared" si="0"/>
        <v>-0.1111111111111111</v>
      </c>
      <c r="K9" s="9">
        <f t="shared" si="1"/>
        <v>0.234375</v>
      </c>
    </row>
    <row r="10" spans="1:11" x14ac:dyDescent="0.2">
      <c r="A10" s="7" t="s">
        <v>535</v>
      </c>
      <c r="B10" s="65">
        <v>67</v>
      </c>
      <c r="C10" s="34">
        <f>IF(B22=0, "-", B10/B22)</f>
        <v>0.10075187969924812</v>
      </c>
      <c r="D10" s="65">
        <v>57</v>
      </c>
      <c r="E10" s="9">
        <f>IF(D22=0, "-", D10/D22)</f>
        <v>7.9387186629526457E-2</v>
      </c>
      <c r="F10" s="81">
        <v>258</v>
      </c>
      <c r="G10" s="34">
        <f>IF(F22=0, "-", F10/F22)</f>
        <v>8.9119170984455959E-2</v>
      </c>
      <c r="H10" s="65">
        <v>269</v>
      </c>
      <c r="I10" s="9">
        <f>IF(H22=0, "-", H10/H22)</f>
        <v>9.0511440107671606E-2</v>
      </c>
      <c r="J10" s="8">
        <f t="shared" si="0"/>
        <v>0.17543859649122806</v>
      </c>
      <c r="K10" s="9">
        <f t="shared" si="1"/>
        <v>-4.0892193308550186E-2</v>
      </c>
    </row>
    <row r="11" spans="1:11" x14ac:dyDescent="0.2">
      <c r="A11" s="7" t="s">
        <v>536</v>
      </c>
      <c r="B11" s="65">
        <v>1</v>
      </c>
      <c r="C11" s="34">
        <f>IF(B22=0, "-", B11/B22)</f>
        <v>1.5037593984962407E-3</v>
      </c>
      <c r="D11" s="65">
        <v>1</v>
      </c>
      <c r="E11" s="9">
        <f>IF(D22=0, "-", D11/D22)</f>
        <v>1.3927576601671309E-3</v>
      </c>
      <c r="F11" s="81">
        <v>5</v>
      </c>
      <c r="G11" s="34">
        <f>IF(F22=0, "-", F11/F22)</f>
        <v>1.7271157167530224E-3</v>
      </c>
      <c r="H11" s="65">
        <v>4</v>
      </c>
      <c r="I11" s="9">
        <f>IF(H22=0, "-", H11/H22)</f>
        <v>1.3458950201884253E-3</v>
      </c>
      <c r="J11" s="8">
        <f t="shared" si="0"/>
        <v>0</v>
      </c>
      <c r="K11" s="9">
        <f t="shared" si="1"/>
        <v>0.25</v>
      </c>
    </row>
    <row r="12" spans="1:11" x14ac:dyDescent="0.2">
      <c r="A12" s="7" t="s">
        <v>537</v>
      </c>
      <c r="B12" s="65">
        <v>0</v>
      </c>
      <c r="C12" s="34">
        <f>IF(B22=0, "-", B12/B22)</f>
        <v>0</v>
      </c>
      <c r="D12" s="65">
        <v>0</v>
      </c>
      <c r="E12" s="9">
        <f>IF(D22=0, "-", D12/D22)</f>
        <v>0</v>
      </c>
      <c r="F12" s="81">
        <v>3</v>
      </c>
      <c r="G12" s="34">
        <f>IF(F22=0, "-", F12/F22)</f>
        <v>1.0362694300518134E-3</v>
      </c>
      <c r="H12" s="65">
        <v>0</v>
      </c>
      <c r="I12" s="9">
        <f>IF(H22=0, "-", H12/H22)</f>
        <v>0</v>
      </c>
      <c r="J12" s="8" t="str">
        <f t="shared" si="0"/>
        <v>-</v>
      </c>
      <c r="K12" s="9" t="str">
        <f t="shared" si="1"/>
        <v>-</v>
      </c>
    </row>
    <row r="13" spans="1:11" x14ac:dyDescent="0.2">
      <c r="A13" s="7" t="s">
        <v>538</v>
      </c>
      <c r="B13" s="65">
        <v>198</v>
      </c>
      <c r="C13" s="34">
        <f>IF(B22=0, "-", B13/B22)</f>
        <v>0.29774436090225564</v>
      </c>
      <c r="D13" s="65">
        <v>135</v>
      </c>
      <c r="E13" s="9">
        <f>IF(D22=0, "-", D13/D22)</f>
        <v>0.18802228412256267</v>
      </c>
      <c r="F13" s="81">
        <v>672</v>
      </c>
      <c r="G13" s="34">
        <f>IF(F22=0, "-", F13/F22)</f>
        <v>0.23212435233160622</v>
      </c>
      <c r="H13" s="65">
        <v>544</v>
      </c>
      <c r="I13" s="9">
        <f>IF(H22=0, "-", H13/H22)</f>
        <v>0.18304172274562583</v>
      </c>
      <c r="J13" s="8">
        <f t="shared" si="0"/>
        <v>0.46666666666666667</v>
      </c>
      <c r="K13" s="9">
        <f t="shared" si="1"/>
        <v>0.23529411764705882</v>
      </c>
    </row>
    <row r="14" spans="1:11" x14ac:dyDescent="0.2">
      <c r="A14" s="7" t="s">
        <v>539</v>
      </c>
      <c r="B14" s="65">
        <v>20</v>
      </c>
      <c r="C14" s="34">
        <f>IF(B22=0, "-", B14/B22)</f>
        <v>3.007518796992481E-2</v>
      </c>
      <c r="D14" s="65">
        <v>49</v>
      </c>
      <c r="E14" s="9">
        <f>IF(D22=0, "-", D14/D22)</f>
        <v>6.8245125348189412E-2</v>
      </c>
      <c r="F14" s="81">
        <v>137</v>
      </c>
      <c r="G14" s="34">
        <f>IF(F22=0, "-", F14/F22)</f>
        <v>4.7322970639032819E-2</v>
      </c>
      <c r="H14" s="65">
        <v>137</v>
      </c>
      <c r="I14" s="9">
        <f>IF(H22=0, "-", H14/H22)</f>
        <v>4.6096904441453569E-2</v>
      </c>
      <c r="J14" s="8">
        <f t="shared" si="0"/>
        <v>-0.59183673469387754</v>
      </c>
      <c r="K14" s="9">
        <f t="shared" si="1"/>
        <v>0</v>
      </c>
    </row>
    <row r="15" spans="1:11" x14ac:dyDescent="0.2">
      <c r="A15" s="7" t="s">
        <v>540</v>
      </c>
      <c r="B15" s="65">
        <v>1</v>
      </c>
      <c r="C15" s="34">
        <f>IF(B22=0, "-", B15/B22)</f>
        <v>1.5037593984962407E-3</v>
      </c>
      <c r="D15" s="65">
        <v>21</v>
      </c>
      <c r="E15" s="9">
        <f>IF(D22=0, "-", D15/D22)</f>
        <v>2.9247910863509748E-2</v>
      </c>
      <c r="F15" s="81">
        <v>8</v>
      </c>
      <c r="G15" s="34">
        <f>IF(F22=0, "-", F15/F22)</f>
        <v>2.7633851468048358E-3</v>
      </c>
      <c r="H15" s="65">
        <v>56</v>
      </c>
      <c r="I15" s="9">
        <f>IF(H22=0, "-", H15/H22)</f>
        <v>1.8842530282637954E-2</v>
      </c>
      <c r="J15" s="8">
        <f t="shared" si="0"/>
        <v>-0.95238095238095233</v>
      </c>
      <c r="K15" s="9">
        <f t="shared" si="1"/>
        <v>-0.8571428571428571</v>
      </c>
    </row>
    <row r="16" spans="1:11" x14ac:dyDescent="0.2">
      <c r="A16" s="7" t="s">
        <v>541</v>
      </c>
      <c r="B16" s="65">
        <v>56</v>
      </c>
      <c r="C16" s="34">
        <f>IF(B22=0, "-", B16/B22)</f>
        <v>8.4210526315789472E-2</v>
      </c>
      <c r="D16" s="65">
        <v>60</v>
      </c>
      <c r="E16" s="9">
        <f>IF(D22=0, "-", D16/D22)</f>
        <v>8.3565459610027856E-2</v>
      </c>
      <c r="F16" s="81">
        <v>393</v>
      </c>
      <c r="G16" s="34">
        <f>IF(F22=0, "-", F16/F22)</f>
        <v>0.13575129533678756</v>
      </c>
      <c r="H16" s="65">
        <v>173</v>
      </c>
      <c r="I16" s="9">
        <f>IF(H22=0, "-", H16/H22)</f>
        <v>5.8209959623149392E-2</v>
      </c>
      <c r="J16" s="8">
        <f t="shared" si="0"/>
        <v>-6.6666666666666666E-2</v>
      </c>
      <c r="K16" s="9">
        <f t="shared" si="1"/>
        <v>1.2716763005780347</v>
      </c>
    </row>
    <row r="17" spans="1:11" x14ac:dyDescent="0.2">
      <c r="A17" s="7" t="s">
        <v>542</v>
      </c>
      <c r="B17" s="65">
        <v>106</v>
      </c>
      <c r="C17" s="34">
        <f>IF(B22=0, "-", B17/B22)</f>
        <v>0.15939849624060151</v>
      </c>
      <c r="D17" s="65">
        <v>120</v>
      </c>
      <c r="E17" s="9">
        <f>IF(D22=0, "-", D17/D22)</f>
        <v>0.16713091922005571</v>
      </c>
      <c r="F17" s="81">
        <v>506</v>
      </c>
      <c r="G17" s="34">
        <f>IF(F22=0, "-", F17/F22)</f>
        <v>0.17478411053540588</v>
      </c>
      <c r="H17" s="65">
        <v>593</v>
      </c>
      <c r="I17" s="9">
        <f>IF(H22=0, "-", H17/H22)</f>
        <v>0.19952893674293404</v>
      </c>
      <c r="J17" s="8">
        <f t="shared" si="0"/>
        <v>-0.11666666666666667</v>
      </c>
      <c r="K17" s="9">
        <f t="shared" si="1"/>
        <v>-0.14671163575042159</v>
      </c>
    </row>
    <row r="18" spans="1:11" x14ac:dyDescent="0.2">
      <c r="A18" s="7" t="s">
        <v>543</v>
      </c>
      <c r="B18" s="65">
        <v>0</v>
      </c>
      <c r="C18" s="34">
        <f>IF(B22=0, "-", B18/B22)</f>
        <v>0</v>
      </c>
      <c r="D18" s="65">
        <v>0</v>
      </c>
      <c r="E18" s="9">
        <f>IF(D22=0, "-", D18/D22)</f>
        <v>0</v>
      </c>
      <c r="F18" s="81">
        <v>13</v>
      </c>
      <c r="G18" s="34">
        <f>IF(F22=0, "-", F18/F22)</f>
        <v>4.4905008635578586E-3</v>
      </c>
      <c r="H18" s="65">
        <v>4</v>
      </c>
      <c r="I18" s="9">
        <f>IF(H22=0, "-", H18/H22)</f>
        <v>1.3458950201884253E-3</v>
      </c>
      <c r="J18" s="8" t="str">
        <f t="shared" si="0"/>
        <v>-</v>
      </c>
      <c r="K18" s="9">
        <f t="shared" si="1"/>
        <v>2.25</v>
      </c>
    </row>
    <row r="19" spans="1:11" x14ac:dyDescent="0.2">
      <c r="A19" s="7" t="s">
        <v>544</v>
      </c>
      <c r="B19" s="65">
        <v>101</v>
      </c>
      <c r="C19" s="34">
        <f>IF(B22=0, "-", B19/B22)</f>
        <v>0.15187969924812031</v>
      </c>
      <c r="D19" s="65">
        <v>94</v>
      </c>
      <c r="E19" s="9">
        <f>IF(D22=0, "-", D19/D22)</f>
        <v>0.1309192200557103</v>
      </c>
      <c r="F19" s="81">
        <v>282</v>
      </c>
      <c r="G19" s="34">
        <f>IF(F22=0, "-", F19/F22)</f>
        <v>9.7409326424870463E-2</v>
      </c>
      <c r="H19" s="65">
        <v>234</v>
      </c>
      <c r="I19" s="9">
        <f>IF(H22=0, "-", H19/H22)</f>
        <v>7.8734858681022882E-2</v>
      </c>
      <c r="J19" s="8">
        <f t="shared" si="0"/>
        <v>7.4468085106382975E-2</v>
      </c>
      <c r="K19" s="9">
        <f t="shared" si="1"/>
        <v>0.20512820512820512</v>
      </c>
    </row>
    <row r="20" spans="1:11" x14ac:dyDescent="0.2">
      <c r="A20" s="7" t="s">
        <v>545</v>
      </c>
      <c r="B20" s="65">
        <v>22</v>
      </c>
      <c r="C20" s="34">
        <f>IF(B22=0, "-", B20/B22)</f>
        <v>3.308270676691729E-2</v>
      </c>
      <c r="D20" s="65">
        <v>37</v>
      </c>
      <c r="E20" s="9">
        <f>IF(D22=0, "-", D20/D22)</f>
        <v>5.1532033426183843E-2</v>
      </c>
      <c r="F20" s="81">
        <v>101</v>
      </c>
      <c r="G20" s="34">
        <f>IF(F22=0, "-", F20/F22)</f>
        <v>3.4887737478411056E-2</v>
      </c>
      <c r="H20" s="65">
        <v>160</v>
      </c>
      <c r="I20" s="9">
        <f>IF(H22=0, "-", H20/H22)</f>
        <v>5.3835800807537013E-2</v>
      </c>
      <c r="J20" s="8">
        <f t="shared" si="0"/>
        <v>-0.40540540540540543</v>
      </c>
      <c r="K20" s="9">
        <f t="shared" si="1"/>
        <v>-0.36875000000000002</v>
      </c>
    </row>
    <row r="21" spans="1:11" x14ac:dyDescent="0.2">
      <c r="A21" s="2"/>
      <c r="B21" s="68"/>
      <c r="C21" s="33"/>
      <c r="D21" s="68"/>
      <c r="E21" s="6"/>
      <c r="F21" s="82"/>
      <c r="G21" s="33"/>
      <c r="H21" s="68"/>
      <c r="I21" s="6"/>
      <c r="J21" s="5"/>
      <c r="K21" s="6"/>
    </row>
    <row r="22" spans="1:11" s="43" customFormat="1" x14ac:dyDescent="0.2">
      <c r="A22" s="162" t="s">
        <v>626</v>
      </c>
      <c r="B22" s="71">
        <f>SUM(B7:B21)</f>
        <v>665</v>
      </c>
      <c r="C22" s="40">
        <f>B22/25764</f>
        <v>2.5811209439528023E-2</v>
      </c>
      <c r="D22" s="71">
        <f>SUM(D7:D21)</f>
        <v>718</v>
      </c>
      <c r="E22" s="41">
        <f>D22/29332</f>
        <v>2.447838538115369E-2</v>
      </c>
      <c r="F22" s="77">
        <f>SUM(F7:F21)</f>
        <v>2895</v>
      </c>
      <c r="G22" s="42">
        <f>F22/141996</f>
        <v>2.038789825065495E-2</v>
      </c>
      <c r="H22" s="71">
        <f>SUM(H7:H21)</f>
        <v>2972</v>
      </c>
      <c r="I22" s="41">
        <f>H22/146231</f>
        <v>2.0324007905300517E-2</v>
      </c>
      <c r="J22" s="37">
        <f>IF(D22=0, "-", IF((B22-D22)/D22&lt;10, (B22-D22)/D22, "&gt;999%"))</f>
        <v>-7.3816155988857934E-2</v>
      </c>
      <c r="K22" s="38">
        <f>IF(H22=0, "-", IF((F22-H22)/H22&lt;10, (F22-H22)/H22, "&gt;999%"))</f>
        <v>-2.5908479138627188E-2</v>
      </c>
    </row>
    <row r="23" spans="1:11" x14ac:dyDescent="0.2">
      <c r="B23" s="83"/>
      <c r="D23" s="83"/>
      <c r="F23" s="83"/>
      <c r="H23" s="83"/>
    </row>
    <row r="24" spans="1:11" x14ac:dyDescent="0.2">
      <c r="A24" s="163" t="s">
        <v>134</v>
      </c>
      <c r="B24" s="61" t="s">
        <v>12</v>
      </c>
      <c r="C24" s="62" t="s">
        <v>13</v>
      </c>
      <c r="D24" s="61" t="s">
        <v>12</v>
      </c>
      <c r="E24" s="63" t="s">
        <v>13</v>
      </c>
      <c r="F24" s="62" t="s">
        <v>12</v>
      </c>
      <c r="G24" s="62" t="s">
        <v>13</v>
      </c>
      <c r="H24" s="61" t="s">
        <v>12</v>
      </c>
      <c r="I24" s="63" t="s">
        <v>13</v>
      </c>
      <c r="J24" s="61"/>
      <c r="K24" s="63"/>
    </row>
    <row r="25" spans="1:11" x14ac:dyDescent="0.2">
      <c r="A25" s="7" t="s">
        <v>546</v>
      </c>
      <c r="B25" s="65">
        <v>1</v>
      </c>
      <c r="C25" s="34">
        <f>IF(B39=0, "-", B25/B39)</f>
        <v>3.952569169960474E-3</v>
      </c>
      <c r="D25" s="65">
        <v>2</v>
      </c>
      <c r="E25" s="9">
        <f>IF(D39=0, "-", D25/D39)</f>
        <v>1.098901098901099E-2</v>
      </c>
      <c r="F25" s="81">
        <v>8</v>
      </c>
      <c r="G25" s="34">
        <f>IF(F39=0, "-", F25/F39)</f>
        <v>8.0645161290322578E-3</v>
      </c>
      <c r="H25" s="65">
        <v>8</v>
      </c>
      <c r="I25" s="9">
        <f>IF(H39=0, "-", H25/H39)</f>
        <v>8.7912087912087912E-3</v>
      </c>
      <c r="J25" s="8">
        <f t="shared" ref="J25:J37" si="2">IF(D25=0, "-", IF((B25-D25)/D25&lt;10, (B25-D25)/D25, "&gt;999%"))</f>
        <v>-0.5</v>
      </c>
      <c r="K25" s="9">
        <f t="shared" ref="K25:K37" si="3">IF(H25=0, "-", IF((F25-H25)/H25&lt;10, (F25-H25)/H25, "&gt;999%"))</f>
        <v>0</v>
      </c>
    </row>
    <row r="26" spans="1:11" x14ac:dyDescent="0.2">
      <c r="A26" s="7" t="s">
        <v>547</v>
      </c>
      <c r="B26" s="65">
        <v>0</v>
      </c>
      <c r="C26" s="34">
        <f>IF(B39=0, "-", B26/B39)</f>
        <v>0</v>
      </c>
      <c r="D26" s="65">
        <v>0</v>
      </c>
      <c r="E26" s="9">
        <f>IF(D39=0, "-", D26/D39)</f>
        <v>0</v>
      </c>
      <c r="F26" s="81">
        <v>0</v>
      </c>
      <c r="G26" s="34">
        <f>IF(F39=0, "-", F26/F39)</f>
        <v>0</v>
      </c>
      <c r="H26" s="65">
        <v>1</v>
      </c>
      <c r="I26" s="9">
        <f>IF(H39=0, "-", H26/H39)</f>
        <v>1.0989010989010989E-3</v>
      </c>
      <c r="J26" s="8" t="str">
        <f t="shared" si="2"/>
        <v>-</v>
      </c>
      <c r="K26" s="9">
        <f t="shared" si="3"/>
        <v>-1</v>
      </c>
    </row>
    <row r="27" spans="1:11" x14ac:dyDescent="0.2">
      <c r="A27" s="7" t="s">
        <v>548</v>
      </c>
      <c r="B27" s="65">
        <v>45</v>
      </c>
      <c r="C27" s="34">
        <f>IF(B39=0, "-", B27/B39)</f>
        <v>0.17786561264822134</v>
      </c>
      <c r="D27" s="65">
        <v>44</v>
      </c>
      <c r="E27" s="9">
        <f>IF(D39=0, "-", D27/D39)</f>
        <v>0.24175824175824176</v>
      </c>
      <c r="F27" s="81">
        <v>182</v>
      </c>
      <c r="G27" s="34">
        <f>IF(F39=0, "-", F27/F39)</f>
        <v>0.18346774193548387</v>
      </c>
      <c r="H27" s="65">
        <v>180</v>
      </c>
      <c r="I27" s="9">
        <f>IF(H39=0, "-", H27/H39)</f>
        <v>0.19780219780219779</v>
      </c>
      <c r="J27" s="8">
        <f t="shared" si="2"/>
        <v>2.2727272727272728E-2</v>
      </c>
      <c r="K27" s="9">
        <f t="shared" si="3"/>
        <v>1.1111111111111112E-2</v>
      </c>
    </row>
    <row r="28" spans="1:11" x14ac:dyDescent="0.2">
      <c r="A28" s="7" t="s">
        <v>549</v>
      </c>
      <c r="B28" s="65">
        <v>87</v>
      </c>
      <c r="C28" s="34">
        <f>IF(B39=0, "-", B28/B39)</f>
        <v>0.34387351778656128</v>
      </c>
      <c r="D28" s="65">
        <v>70</v>
      </c>
      <c r="E28" s="9">
        <f>IF(D39=0, "-", D28/D39)</f>
        <v>0.38461538461538464</v>
      </c>
      <c r="F28" s="81">
        <v>299</v>
      </c>
      <c r="G28" s="34">
        <f>IF(F39=0, "-", F28/F39)</f>
        <v>0.30141129032258063</v>
      </c>
      <c r="H28" s="65">
        <v>334</v>
      </c>
      <c r="I28" s="9">
        <f>IF(H39=0, "-", H28/H39)</f>
        <v>0.36703296703296701</v>
      </c>
      <c r="J28" s="8">
        <f t="shared" si="2"/>
        <v>0.24285714285714285</v>
      </c>
      <c r="K28" s="9">
        <f t="shared" si="3"/>
        <v>-0.10479041916167664</v>
      </c>
    </row>
    <row r="29" spans="1:11" x14ac:dyDescent="0.2">
      <c r="A29" s="7" t="s">
        <v>550</v>
      </c>
      <c r="B29" s="65">
        <v>0</v>
      </c>
      <c r="C29" s="34">
        <f>IF(B39=0, "-", B29/B39)</f>
        <v>0</v>
      </c>
      <c r="D29" s="65">
        <v>0</v>
      </c>
      <c r="E29" s="9">
        <f>IF(D39=0, "-", D29/D39)</f>
        <v>0</v>
      </c>
      <c r="F29" s="81">
        <v>0</v>
      </c>
      <c r="G29" s="34">
        <f>IF(F39=0, "-", F29/F39)</f>
        <v>0</v>
      </c>
      <c r="H29" s="65">
        <v>1</v>
      </c>
      <c r="I29" s="9">
        <f>IF(H39=0, "-", H29/H39)</f>
        <v>1.0989010989010989E-3</v>
      </c>
      <c r="J29" s="8" t="str">
        <f t="shared" si="2"/>
        <v>-</v>
      </c>
      <c r="K29" s="9">
        <f t="shared" si="3"/>
        <v>-1</v>
      </c>
    </row>
    <row r="30" spans="1:11" x14ac:dyDescent="0.2">
      <c r="A30" s="7" t="s">
        <v>551</v>
      </c>
      <c r="B30" s="65">
        <v>0</v>
      </c>
      <c r="C30" s="34">
        <f>IF(B39=0, "-", B30/B39)</f>
        <v>0</v>
      </c>
      <c r="D30" s="65">
        <v>0</v>
      </c>
      <c r="E30" s="9">
        <f>IF(D39=0, "-", D30/D39)</f>
        <v>0</v>
      </c>
      <c r="F30" s="81">
        <v>0</v>
      </c>
      <c r="G30" s="34">
        <f>IF(F39=0, "-", F30/F39)</f>
        <v>0</v>
      </c>
      <c r="H30" s="65">
        <v>3</v>
      </c>
      <c r="I30" s="9">
        <f>IF(H39=0, "-", H30/H39)</f>
        <v>3.2967032967032967E-3</v>
      </c>
      <c r="J30" s="8" t="str">
        <f t="shared" si="2"/>
        <v>-</v>
      </c>
      <c r="K30" s="9">
        <f t="shared" si="3"/>
        <v>-1</v>
      </c>
    </row>
    <row r="31" spans="1:11" x14ac:dyDescent="0.2">
      <c r="A31" s="7" t="s">
        <v>552</v>
      </c>
      <c r="B31" s="65">
        <v>90</v>
      </c>
      <c r="C31" s="34">
        <f>IF(B39=0, "-", B31/B39)</f>
        <v>0.35573122529644269</v>
      </c>
      <c r="D31" s="65">
        <v>51</v>
      </c>
      <c r="E31" s="9">
        <f>IF(D39=0, "-", D31/D39)</f>
        <v>0.28021978021978022</v>
      </c>
      <c r="F31" s="81">
        <v>413</v>
      </c>
      <c r="G31" s="34">
        <f>IF(F39=0, "-", F31/F39)</f>
        <v>0.41633064516129031</v>
      </c>
      <c r="H31" s="65">
        <v>308</v>
      </c>
      <c r="I31" s="9">
        <f>IF(H39=0, "-", H31/H39)</f>
        <v>0.33846153846153848</v>
      </c>
      <c r="J31" s="8">
        <f t="shared" si="2"/>
        <v>0.76470588235294112</v>
      </c>
      <c r="K31" s="9">
        <f t="shared" si="3"/>
        <v>0.34090909090909088</v>
      </c>
    </row>
    <row r="32" spans="1:11" x14ac:dyDescent="0.2">
      <c r="A32" s="7" t="s">
        <v>553</v>
      </c>
      <c r="B32" s="65">
        <v>17</v>
      </c>
      <c r="C32" s="34">
        <f>IF(B39=0, "-", B32/B39)</f>
        <v>6.7193675889328064E-2</v>
      </c>
      <c r="D32" s="65">
        <v>2</v>
      </c>
      <c r="E32" s="9">
        <f>IF(D39=0, "-", D32/D39)</f>
        <v>1.098901098901099E-2</v>
      </c>
      <c r="F32" s="81">
        <v>42</v>
      </c>
      <c r="G32" s="34">
        <f>IF(F39=0, "-", F32/F39)</f>
        <v>4.2338709677419352E-2</v>
      </c>
      <c r="H32" s="65">
        <v>31</v>
      </c>
      <c r="I32" s="9">
        <f>IF(H39=0, "-", H32/H39)</f>
        <v>3.4065934065934063E-2</v>
      </c>
      <c r="J32" s="8">
        <f t="shared" si="2"/>
        <v>7.5</v>
      </c>
      <c r="K32" s="9">
        <f t="shared" si="3"/>
        <v>0.35483870967741937</v>
      </c>
    </row>
    <row r="33" spans="1:11" x14ac:dyDescent="0.2">
      <c r="A33" s="7" t="s">
        <v>554</v>
      </c>
      <c r="B33" s="65">
        <v>2</v>
      </c>
      <c r="C33" s="34">
        <f>IF(B39=0, "-", B33/B39)</f>
        <v>7.9051383399209481E-3</v>
      </c>
      <c r="D33" s="65">
        <v>0</v>
      </c>
      <c r="E33" s="9">
        <f>IF(D39=0, "-", D33/D39)</f>
        <v>0</v>
      </c>
      <c r="F33" s="81">
        <v>13</v>
      </c>
      <c r="G33" s="34">
        <f>IF(F39=0, "-", F33/F39)</f>
        <v>1.310483870967742E-2</v>
      </c>
      <c r="H33" s="65">
        <v>3</v>
      </c>
      <c r="I33" s="9">
        <f>IF(H39=0, "-", H33/H39)</f>
        <v>3.2967032967032967E-3</v>
      </c>
      <c r="J33" s="8" t="str">
        <f t="shared" si="2"/>
        <v>-</v>
      </c>
      <c r="K33" s="9">
        <f t="shared" si="3"/>
        <v>3.3333333333333335</v>
      </c>
    </row>
    <row r="34" spans="1:11" x14ac:dyDescent="0.2">
      <c r="A34" s="7" t="s">
        <v>555</v>
      </c>
      <c r="B34" s="65">
        <v>0</v>
      </c>
      <c r="C34" s="34">
        <f>IF(B39=0, "-", B34/B39)</f>
        <v>0</v>
      </c>
      <c r="D34" s="65">
        <v>7</v>
      </c>
      <c r="E34" s="9">
        <f>IF(D39=0, "-", D34/D39)</f>
        <v>3.8461538461538464E-2</v>
      </c>
      <c r="F34" s="81">
        <v>4</v>
      </c>
      <c r="G34" s="34">
        <f>IF(F39=0, "-", F34/F39)</f>
        <v>4.0322580645161289E-3</v>
      </c>
      <c r="H34" s="65">
        <v>11</v>
      </c>
      <c r="I34" s="9">
        <f>IF(H39=0, "-", H34/H39)</f>
        <v>1.2087912087912088E-2</v>
      </c>
      <c r="J34" s="8">
        <f t="shared" si="2"/>
        <v>-1</v>
      </c>
      <c r="K34" s="9">
        <f t="shared" si="3"/>
        <v>-0.63636363636363635</v>
      </c>
    </row>
    <row r="35" spans="1:11" x14ac:dyDescent="0.2">
      <c r="A35" s="7" t="s">
        <v>556</v>
      </c>
      <c r="B35" s="65">
        <v>1</v>
      </c>
      <c r="C35" s="34">
        <f>IF(B39=0, "-", B35/B39)</f>
        <v>3.952569169960474E-3</v>
      </c>
      <c r="D35" s="65">
        <v>0</v>
      </c>
      <c r="E35" s="9">
        <f>IF(D39=0, "-", D35/D39)</f>
        <v>0</v>
      </c>
      <c r="F35" s="81">
        <v>2</v>
      </c>
      <c r="G35" s="34">
        <f>IF(F39=0, "-", F35/F39)</f>
        <v>2.0161290322580645E-3</v>
      </c>
      <c r="H35" s="65">
        <v>0</v>
      </c>
      <c r="I35" s="9">
        <f>IF(H39=0, "-", H35/H39)</f>
        <v>0</v>
      </c>
      <c r="J35" s="8" t="str">
        <f t="shared" si="2"/>
        <v>-</v>
      </c>
      <c r="K35" s="9" t="str">
        <f t="shared" si="3"/>
        <v>-</v>
      </c>
    </row>
    <row r="36" spans="1:11" x14ac:dyDescent="0.2">
      <c r="A36" s="7" t="s">
        <v>557</v>
      </c>
      <c r="B36" s="65">
        <v>9</v>
      </c>
      <c r="C36" s="34">
        <f>IF(B39=0, "-", B36/B39)</f>
        <v>3.5573122529644272E-2</v>
      </c>
      <c r="D36" s="65">
        <v>6</v>
      </c>
      <c r="E36" s="9">
        <f>IF(D39=0, "-", D36/D39)</f>
        <v>3.2967032967032968E-2</v>
      </c>
      <c r="F36" s="81">
        <v>28</v>
      </c>
      <c r="G36" s="34">
        <f>IF(F39=0, "-", F36/F39)</f>
        <v>2.8225806451612902E-2</v>
      </c>
      <c r="H36" s="65">
        <v>27</v>
      </c>
      <c r="I36" s="9">
        <f>IF(H39=0, "-", H36/H39)</f>
        <v>2.9670329670329669E-2</v>
      </c>
      <c r="J36" s="8">
        <f t="shared" si="2"/>
        <v>0.5</v>
      </c>
      <c r="K36" s="9">
        <f t="shared" si="3"/>
        <v>3.7037037037037035E-2</v>
      </c>
    </row>
    <row r="37" spans="1:11" x14ac:dyDescent="0.2">
      <c r="A37" s="7" t="s">
        <v>558</v>
      </c>
      <c r="B37" s="65">
        <v>1</v>
      </c>
      <c r="C37" s="34">
        <f>IF(B39=0, "-", B37/B39)</f>
        <v>3.952569169960474E-3</v>
      </c>
      <c r="D37" s="65">
        <v>0</v>
      </c>
      <c r="E37" s="9">
        <f>IF(D39=0, "-", D37/D39)</f>
        <v>0</v>
      </c>
      <c r="F37" s="81">
        <v>1</v>
      </c>
      <c r="G37" s="34">
        <f>IF(F39=0, "-", F37/F39)</f>
        <v>1.0080645161290322E-3</v>
      </c>
      <c r="H37" s="65">
        <v>3</v>
      </c>
      <c r="I37" s="9">
        <f>IF(H39=0, "-", H37/H39)</f>
        <v>3.2967032967032967E-3</v>
      </c>
      <c r="J37" s="8" t="str">
        <f t="shared" si="2"/>
        <v>-</v>
      </c>
      <c r="K37" s="9">
        <f t="shared" si="3"/>
        <v>-0.66666666666666663</v>
      </c>
    </row>
    <row r="38" spans="1:11" x14ac:dyDescent="0.2">
      <c r="A38" s="2"/>
      <c r="B38" s="68"/>
      <c r="C38" s="33"/>
      <c r="D38" s="68"/>
      <c r="E38" s="6"/>
      <c r="F38" s="82"/>
      <c r="G38" s="33"/>
      <c r="H38" s="68"/>
      <c r="I38" s="6"/>
      <c r="J38" s="5"/>
      <c r="K38" s="6"/>
    </row>
    <row r="39" spans="1:11" s="43" customFormat="1" x14ac:dyDescent="0.2">
      <c r="A39" s="162" t="s">
        <v>625</v>
      </c>
      <c r="B39" s="71">
        <f>SUM(B25:B38)</f>
        <v>253</v>
      </c>
      <c r="C39" s="40">
        <f>B39/25764</f>
        <v>9.8199037416550217E-3</v>
      </c>
      <c r="D39" s="71">
        <f>SUM(D25:D38)</f>
        <v>182</v>
      </c>
      <c r="E39" s="41">
        <f>D39/29332</f>
        <v>6.2048274921587343E-3</v>
      </c>
      <c r="F39" s="77">
        <f>SUM(F25:F38)</f>
        <v>992</v>
      </c>
      <c r="G39" s="42">
        <f>F39/141996</f>
        <v>6.9861122848530943E-3</v>
      </c>
      <c r="H39" s="71">
        <f>SUM(H25:H38)</f>
        <v>910</v>
      </c>
      <c r="I39" s="41">
        <f>H39/146231</f>
        <v>6.22303068432822E-3</v>
      </c>
      <c r="J39" s="37">
        <f>IF(D39=0, "-", IF((B39-D39)/D39&lt;10, (B39-D39)/D39, "&gt;999%"))</f>
        <v>0.39010989010989011</v>
      </c>
      <c r="K39" s="38">
        <f>IF(H39=0, "-", IF((F39-H39)/H39&lt;10, (F39-H39)/H39, "&gt;999%"))</f>
        <v>9.0109890109890109E-2</v>
      </c>
    </row>
    <row r="40" spans="1:11" x14ac:dyDescent="0.2">
      <c r="B40" s="83"/>
      <c r="D40" s="83"/>
      <c r="F40" s="83"/>
      <c r="H40" s="83"/>
    </row>
    <row r="41" spans="1:11" x14ac:dyDescent="0.2">
      <c r="A41" s="163" t="s">
        <v>135</v>
      </c>
      <c r="B41" s="61" t="s">
        <v>12</v>
      </c>
      <c r="C41" s="62" t="s">
        <v>13</v>
      </c>
      <c r="D41" s="61" t="s">
        <v>12</v>
      </c>
      <c r="E41" s="63" t="s">
        <v>13</v>
      </c>
      <c r="F41" s="62" t="s">
        <v>12</v>
      </c>
      <c r="G41" s="62" t="s">
        <v>13</v>
      </c>
      <c r="H41" s="61" t="s">
        <v>12</v>
      </c>
      <c r="I41" s="63" t="s">
        <v>13</v>
      </c>
      <c r="J41" s="61"/>
      <c r="K41" s="63"/>
    </row>
    <row r="42" spans="1:11" x14ac:dyDescent="0.2">
      <c r="A42" s="7" t="s">
        <v>559</v>
      </c>
      <c r="B42" s="65">
        <v>25</v>
      </c>
      <c r="C42" s="34">
        <f>IF(B60=0, "-", B42/B60)</f>
        <v>5.1867219917012451E-2</v>
      </c>
      <c r="D42" s="65">
        <v>21</v>
      </c>
      <c r="E42" s="9">
        <f>IF(D60=0, "-", D42/D60)</f>
        <v>6.25E-2</v>
      </c>
      <c r="F42" s="81">
        <v>98</v>
      </c>
      <c r="G42" s="34">
        <f>IF(F60=0, "-", F42/F60)</f>
        <v>4.7549733139252787E-2</v>
      </c>
      <c r="H42" s="65">
        <v>82</v>
      </c>
      <c r="I42" s="9">
        <f>IF(H60=0, "-", H42/H60)</f>
        <v>5.0399508297480022E-2</v>
      </c>
      <c r="J42" s="8">
        <f t="shared" ref="J42:J58" si="4">IF(D42=0, "-", IF((B42-D42)/D42&lt;10, (B42-D42)/D42, "&gt;999%"))</f>
        <v>0.19047619047619047</v>
      </c>
      <c r="K42" s="9">
        <f t="shared" ref="K42:K58" si="5">IF(H42=0, "-", IF((F42-H42)/H42&lt;10, (F42-H42)/H42, "&gt;999%"))</f>
        <v>0.1951219512195122</v>
      </c>
    </row>
    <row r="43" spans="1:11" x14ac:dyDescent="0.2">
      <c r="A43" s="7" t="s">
        <v>560</v>
      </c>
      <c r="B43" s="65">
        <v>4</v>
      </c>
      <c r="C43" s="34">
        <f>IF(B60=0, "-", B43/B60)</f>
        <v>8.2987551867219917E-3</v>
      </c>
      <c r="D43" s="65">
        <v>10</v>
      </c>
      <c r="E43" s="9">
        <f>IF(D60=0, "-", D43/D60)</f>
        <v>2.976190476190476E-2</v>
      </c>
      <c r="F43" s="81">
        <v>10</v>
      </c>
      <c r="G43" s="34">
        <f>IF(F60=0, "-", F43/F60)</f>
        <v>4.8520135856380394E-3</v>
      </c>
      <c r="H43" s="65">
        <v>10</v>
      </c>
      <c r="I43" s="9">
        <f>IF(H60=0, "-", H43/H60)</f>
        <v>6.1462814996926856E-3</v>
      </c>
      <c r="J43" s="8">
        <f t="shared" si="4"/>
        <v>-0.6</v>
      </c>
      <c r="K43" s="9">
        <f t="shared" si="5"/>
        <v>0</v>
      </c>
    </row>
    <row r="44" spans="1:11" x14ac:dyDescent="0.2">
      <c r="A44" s="7" t="s">
        <v>561</v>
      </c>
      <c r="B44" s="65">
        <v>20</v>
      </c>
      <c r="C44" s="34">
        <f>IF(B60=0, "-", B44/B60)</f>
        <v>4.1493775933609957E-2</v>
      </c>
      <c r="D44" s="65">
        <v>7</v>
      </c>
      <c r="E44" s="9">
        <f>IF(D60=0, "-", D44/D60)</f>
        <v>2.0833333333333332E-2</v>
      </c>
      <c r="F44" s="81">
        <v>68</v>
      </c>
      <c r="G44" s="34">
        <f>IF(F60=0, "-", F44/F60)</f>
        <v>3.2993692382338673E-2</v>
      </c>
      <c r="H44" s="65">
        <v>55</v>
      </c>
      <c r="I44" s="9">
        <f>IF(H60=0, "-", H44/H60)</f>
        <v>3.3804548248309772E-2</v>
      </c>
      <c r="J44" s="8">
        <f t="shared" si="4"/>
        <v>1.8571428571428572</v>
      </c>
      <c r="K44" s="9">
        <f t="shared" si="5"/>
        <v>0.23636363636363636</v>
      </c>
    </row>
    <row r="45" spans="1:11" x14ac:dyDescent="0.2">
      <c r="A45" s="7" t="s">
        <v>562</v>
      </c>
      <c r="B45" s="65">
        <v>20</v>
      </c>
      <c r="C45" s="34">
        <f>IF(B60=0, "-", B45/B60)</f>
        <v>4.1493775933609957E-2</v>
      </c>
      <c r="D45" s="65">
        <v>16</v>
      </c>
      <c r="E45" s="9">
        <f>IF(D60=0, "-", D45/D60)</f>
        <v>4.7619047619047616E-2</v>
      </c>
      <c r="F45" s="81">
        <v>110</v>
      </c>
      <c r="G45" s="34">
        <f>IF(F60=0, "-", F45/F60)</f>
        <v>5.3372149442018436E-2</v>
      </c>
      <c r="H45" s="65">
        <v>66</v>
      </c>
      <c r="I45" s="9">
        <f>IF(H60=0, "-", H45/H60)</f>
        <v>4.0565457897971724E-2</v>
      </c>
      <c r="J45" s="8">
        <f t="shared" si="4"/>
        <v>0.25</v>
      </c>
      <c r="K45" s="9">
        <f t="shared" si="5"/>
        <v>0.66666666666666663</v>
      </c>
    </row>
    <row r="46" spans="1:11" x14ac:dyDescent="0.2">
      <c r="A46" s="7" t="s">
        <v>563</v>
      </c>
      <c r="B46" s="65">
        <v>20</v>
      </c>
      <c r="C46" s="34">
        <f>IF(B60=0, "-", B46/B60)</f>
        <v>4.1493775933609957E-2</v>
      </c>
      <c r="D46" s="65">
        <v>17</v>
      </c>
      <c r="E46" s="9">
        <f>IF(D60=0, "-", D46/D60)</f>
        <v>5.0595238095238096E-2</v>
      </c>
      <c r="F46" s="81">
        <v>103</v>
      </c>
      <c r="G46" s="34">
        <f>IF(F60=0, "-", F46/F60)</f>
        <v>4.9975739932071807E-2</v>
      </c>
      <c r="H46" s="65">
        <v>74</v>
      </c>
      <c r="I46" s="9">
        <f>IF(H60=0, "-", H46/H60)</f>
        <v>4.5482483097725873E-2</v>
      </c>
      <c r="J46" s="8">
        <f t="shared" si="4"/>
        <v>0.17647058823529413</v>
      </c>
      <c r="K46" s="9">
        <f t="shared" si="5"/>
        <v>0.39189189189189189</v>
      </c>
    </row>
    <row r="47" spans="1:11" x14ac:dyDescent="0.2">
      <c r="A47" s="7" t="s">
        <v>564</v>
      </c>
      <c r="B47" s="65">
        <v>0</v>
      </c>
      <c r="C47" s="34">
        <f>IF(B60=0, "-", B47/B60)</f>
        <v>0</v>
      </c>
      <c r="D47" s="65">
        <v>0</v>
      </c>
      <c r="E47" s="9">
        <f>IF(D60=0, "-", D47/D60)</f>
        <v>0</v>
      </c>
      <c r="F47" s="81">
        <v>1</v>
      </c>
      <c r="G47" s="34">
        <f>IF(F60=0, "-", F47/F60)</f>
        <v>4.8520135856380397E-4</v>
      </c>
      <c r="H47" s="65">
        <v>0</v>
      </c>
      <c r="I47" s="9">
        <f>IF(H60=0, "-", H47/H60)</f>
        <v>0</v>
      </c>
      <c r="J47" s="8" t="str">
        <f t="shared" si="4"/>
        <v>-</v>
      </c>
      <c r="K47" s="9" t="str">
        <f t="shared" si="5"/>
        <v>-</v>
      </c>
    </row>
    <row r="48" spans="1:11" x14ac:dyDescent="0.2">
      <c r="A48" s="7" t="s">
        <v>54</v>
      </c>
      <c r="B48" s="65">
        <v>0</v>
      </c>
      <c r="C48" s="34">
        <f>IF(B60=0, "-", B48/B60)</f>
        <v>0</v>
      </c>
      <c r="D48" s="65">
        <v>0</v>
      </c>
      <c r="E48" s="9">
        <f>IF(D60=0, "-", D48/D60)</f>
        <v>0</v>
      </c>
      <c r="F48" s="81">
        <v>0</v>
      </c>
      <c r="G48" s="34">
        <f>IF(F60=0, "-", F48/F60)</f>
        <v>0</v>
      </c>
      <c r="H48" s="65">
        <v>3</v>
      </c>
      <c r="I48" s="9">
        <f>IF(H60=0, "-", H48/H60)</f>
        <v>1.8438844499078057E-3</v>
      </c>
      <c r="J48" s="8" t="str">
        <f t="shared" si="4"/>
        <v>-</v>
      </c>
      <c r="K48" s="9">
        <f t="shared" si="5"/>
        <v>-1</v>
      </c>
    </row>
    <row r="49" spans="1:11" x14ac:dyDescent="0.2">
      <c r="A49" s="7" t="s">
        <v>565</v>
      </c>
      <c r="B49" s="65">
        <v>34</v>
      </c>
      <c r="C49" s="34">
        <f>IF(B60=0, "-", B49/B60)</f>
        <v>7.0539419087136929E-2</v>
      </c>
      <c r="D49" s="65">
        <v>12</v>
      </c>
      <c r="E49" s="9">
        <f>IF(D60=0, "-", D49/D60)</f>
        <v>3.5714285714285712E-2</v>
      </c>
      <c r="F49" s="81">
        <v>215</v>
      </c>
      <c r="G49" s="34">
        <f>IF(F60=0, "-", F49/F60)</f>
        <v>0.10431829209121786</v>
      </c>
      <c r="H49" s="65">
        <v>85</v>
      </c>
      <c r="I49" s="9">
        <f>IF(H60=0, "-", H49/H60)</f>
        <v>5.2243392747387832E-2</v>
      </c>
      <c r="J49" s="8">
        <f t="shared" si="4"/>
        <v>1.8333333333333333</v>
      </c>
      <c r="K49" s="9">
        <f t="shared" si="5"/>
        <v>1.5294117647058822</v>
      </c>
    </row>
    <row r="50" spans="1:11" x14ac:dyDescent="0.2">
      <c r="A50" s="7" t="s">
        <v>566</v>
      </c>
      <c r="B50" s="65">
        <v>19</v>
      </c>
      <c r="C50" s="34">
        <f>IF(B60=0, "-", B50/B60)</f>
        <v>3.9419087136929459E-2</v>
      </c>
      <c r="D50" s="65">
        <v>17</v>
      </c>
      <c r="E50" s="9">
        <f>IF(D60=0, "-", D50/D60)</f>
        <v>5.0595238095238096E-2</v>
      </c>
      <c r="F50" s="81">
        <v>47</v>
      </c>
      <c r="G50" s="34">
        <f>IF(F60=0, "-", F50/F60)</f>
        <v>2.2804463852498787E-2</v>
      </c>
      <c r="H50" s="65">
        <v>38</v>
      </c>
      <c r="I50" s="9">
        <f>IF(H60=0, "-", H50/H60)</f>
        <v>2.3355869698832205E-2</v>
      </c>
      <c r="J50" s="8">
        <f t="shared" si="4"/>
        <v>0.11764705882352941</v>
      </c>
      <c r="K50" s="9">
        <f t="shared" si="5"/>
        <v>0.23684210526315788</v>
      </c>
    </row>
    <row r="51" spans="1:11" x14ac:dyDescent="0.2">
      <c r="A51" s="7" t="s">
        <v>61</v>
      </c>
      <c r="B51" s="65">
        <v>83</v>
      </c>
      <c r="C51" s="34">
        <f>IF(B60=0, "-", B51/B60)</f>
        <v>0.17219917012448133</v>
      </c>
      <c r="D51" s="65">
        <v>91</v>
      </c>
      <c r="E51" s="9">
        <f>IF(D60=0, "-", D51/D60)</f>
        <v>0.27083333333333331</v>
      </c>
      <c r="F51" s="81">
        <v>408</v>
      </c>
      <c r="G51" s="34">
        <f>IF(F60=0, "-", F51/F60)</f>
        <v>0.19796215429403202</v>
      </c>
      <c r="H51" s="65">
        <v>339</v>
      </c>
      <c r="I51" s="9">
        <f>IF(H60=0, "-", H51/H60)</f>
        <v>0.20835894283958206</v>
      </c>
      <c r="J51" s="8">
        <f t="shared" si="4"/>
        <v>-8.7912087912087919E-2</v>
      </c>
      <c r="K51" s="9">
        <f t="shared" si="5"/>
        <v>0.20353982300884957</v>
      </c>
    </row>
    <row r="52" spans="1:11" x14ac:dyDescent="0.2">
      <c r="A52" s="7" t="s">
        <v>567</v>
      </c>
      <c r="B52" s="65">
        <v>17</v>
      </c>
      <c r="C52" s="34">
        <f>IF(B60=0, "-", B52/B60)</f>
        <v>3.5269709543568464E-2</v>
      </c>
      <c r="D52" s="65">
        <v>15</v>
      </c>
      <c r="E52" s="9">
        <f>IF(D60=0, "-", D52/D60)</f>
        <v>4.4642857142857144E-2</v>
      </c>
      <c r="F52" s="81">
        <v>119</v>
      </c>
      <c r="G52" s="34">
        <f>IF(F60=0, "-", F52/F60)</f>
        <v>5.7738961669092675E-2</v>
      </c>
      <c r="H52" s="65">
        <v>64</v>
      </c>
      <c r="I52" s="9">
        <f>IF(H60=0, "-", H52/H60)</f>
        <v>3.9336201598033187E-2</v>
      </c>
      <c r="J52" s="8">
        <f t="shared" si="4"/>
        <v>0.13333333333333333</v>
      </c>
      <c r="K52" s="9">
        <f t="shared" si="5"/>
        <v>0.859375</v>
      </c>
    </row>
    <row r="53" spans="1:11" x14ac:dyDescent="0.2">
      <c r="A53" s="7" t="s">
        <v>568</v>
      </c>
      <c r="B53" s="65">
        <v>7</v>
      </c>
      <c r="C53" s="34">
        <f>IF(B60=0, "-", B53/B60)</f>
        <v>1.4522821576763486E-2</v>
      </c>
      <c r="D53" s="65">
        <v>0</v>
      </c>
      <c r="E53" s="9">
        <f>IF(D60=0, "-", D53/D60)</f>
        <v>0</v>
      </c>
      <c r="F53" s="81">
        <v>27</v>
      </c>
      <c r="G53" s="34">
        <f>IF(F60=0, "-", F53/F60)</f>
        <v>1.3100436681222707E-2</v>
      </c>
      <c r="H53" s="65">
        <v>12</v>
      </c>
      <c r="I53" s="9">
        <f>IF(H60=0, "-", H53/H60)</f>
        <v>7.3755377996312229E-3</v>
      </c>
      <c r="J53" s="8" t="str">
        <f t="shared" si="4"/>
        <v>-</v>
      </c>
      <c r="K53" s="9">
        <f t="shared" si="5"/>
        <v>1.25</v>
      </c>
    </row>
    <row r="54" spans="1:11" x14ac:dyDescent="0.2">
      <c r="A54" s="7" t="s">
        <v>569</v>
      </c>
      <c r="B54" s="65">
        <v>26</v>
      </c>
      <c r="C54" s="34">
        <f>IF(B60=0, "-", B54/B60)</f>
        <v>5.3941908713692949E-2</v>
      </c>
      <c r="D54" s="65">
        <v>35</v>
      </c>
      <c r="E54" s="9">
        <f>IF(D60=0, "-", D54/D60)</f>
        <v>0.10416666666666667</v>
      </c>
      <c r="F54" s="81">
        <v>106</v>
      </c>
      <c r="G54" s="34">
        <f>IF(F60=0, "-", F54/F60)</f>
        <v>5.1431344007763224E-2</v>
      </c>
      <c r="H54" s="65">
        <v>242</v>
      </c>
      <c r="I54" s="9">
        <f>IF(H60=0, "-", H54/H60)</f>
        <v>0.14874001229256301</v>
      </c>
      <c r="J54" s="8">
        <f t="shared" si="4"/>
        <v>-0.25714285714285712</v>
      </c>
      <c r="K54" s="9">
        <f t="shared" si="5"/>
        <v>-0.56198347107438018</v>
      </c>
    </row>
    <row r="55" spans="1:11" x14ac:dyDescent="0.2">
      <c r="A55" s="7" t="s">
        <v>570</v>
      </c>
      <c r="B55" s="65">
        <v>50</v>
      </c>
      <c r="C55" s="34">
        <f>IF(B60=0, "-", B55/B60)</f>
        <v>0.1037344398340249</v>
      </c>
      <c r="D55" s="65">
        <v>29</v>
      </c>
      <c r="E55" s="9">
        <f>IF(D60=0, "-", D55/D60)</f>
        <v>8.6309523809523808E-2</v>
      </c>
      <c r="F55" s="81">
        <v>176</v>
      </c>
      <c r="G55" s="34">
        <f>IF(F60=0, "-", F55/F60)</f>
        <v>8.5395439107229507E-2</v>
      </c>
      <c r="H55" s="65">
        <v>186</v>
      </c>
      <c r="I55" s="9">
        <f>IF(H60=0, "-", H55/H60)</f>
        <v>0.11432083589428396</v>
      </c>
      <c r="J55" s="8">
        <f t="shared" si="4"/>
        <v>0.72413793103448276</v>
      </c>
      <c r="K55" s="9">
        <f t="shared" si="5"/>
        <v>-5.3763440860215055E-2</v>
      </c>
    </row>
    <row r="56" spans="1:11" x14ac:dyDescent="0.2">
      <c r="A56" s="7" t="s">
        <v>571</v>
      </c>
      <c r="B56" s="65">
        <v>45</v>
      </c>
      <c r="C56" s="34">
        <f>IF(B60=0, "-", B56/B60)</f>
        <v>9.3360995850622408E-2</v>
      </c>
      <c r="D56" s="65">
        <v>10</v>
      </c>
      <c r="E56" s="9">
        <f>IF(D60=0, "-", D56/D60)</f>
        <v>2.976190476190476E-2</v>
      </c>
      <c r="F56" s="81">
        <v>153</v>
      </c>
      <c r="G56" s="34">
        <f>IF(F60=0, "-", F56/F60)</f>
        <v>7.4235807860262015E-2</v>
      </c>
      <c r="H56" s="65">
        <v>82</v>
      </c>
      <c r="I56" s="9">
        <f>IF(H60=0, "-", H56/H60)</f>
        <v>5.0399508297480022E-2</v>
      </c>
      <c r="J56" s="8">
        <f t="shared" si="4"/>
        <v>3.5</v>
      </c>
      <c r="K56" s="9">
        <f t="shared" si="5"/>
        <v>0.86585365853658536</v>
      </c>
    </row>
    <row r="57" spans="1:11" x14ac:dyDescent="0.2">
      <c r="A57" s="7" t="s">
        <v>572</v>
      </c>
      <c r="B57" s="65">
        <v>110</v>
      </c>
      <c r="C57" s="34">
        <f>IF(B60=0, "-", B57/B60)</f>
        <v>0.22821576763485477</v>
      </c>
      <c r="D57" s="65">
        <v>55</v>
      </c>
      <c r="E57" s="9">
        <f>IF(D60=0, "-", D57/D60)</f>
        <v>0.16369047619047619</v>
      </c>
      <c r="F57" s="81">
        <v>402</v>
      </c>
      <c r="G57" s="34">
        <f>IF(F60=0, "-", F57/F60)</f>
        <v>0.1950509461426492</v>
      </c>
      <c r="H57" s="65">
        <v>270</v>
      </c>
      <c r="I57" s="9">
        <f>IF(H60=0, "-", H57/H60)</f>
        <v>0.16594960049170251</v>
      </c>
      <c r="J57" s="8">
        <f t="shared" si="4"/>
        <v>1</v>
      </c>
      <c r="K57" s="9">
        <f t="shared" si="5"/>
        <v>0.48888888888888887</v>
      </c>
    </row>
    <row r="58" spans="1:11" x14ac:dyDescent="0.2">
      <c r="A58" s="7" t="s">
        <v>573</v>
      </c>
      <c r="B58" s="65">
        <v>2</v>
      </c>
      <c r="C58" s="34">
        <f>IF(B60=0, "-", B58/B60)</f>
        <v>4.1493775933609959E-3</v>
      </c>
      <c r="D58" s="65">
        <v>1</v>
      </c>
      <c r="E58" s="9">
        <f>IF(D60=0, "-", D58/D60)</f>
        <v>2.976190476190476E-3</v>
      </c>
      <c r="F58" s="81">
        <v>18</v>
      </c>
      <c r="G58" s="34">
        <f>IF(F60=0, "-", F58/F60)</f>
        <v>8.7336244541484712E-3</v>
      </c>
      <c r="H58" s="65">
        <v>19</v>
      </c>
      <c r="I58" s="9">
        <f>IF(H60=0, "-", H58/H60)</f>
        <v>1.1677934849416103E-2</v>
      </c>
      <c r="J58" s="8">
        <f t="shared" si="4"/>
        <v>1</v>
      </c>
      <c r="K58" s="9">
        <f t="shared" si="5"/>
        <v>-5.2631578947368418E-2</v>
      </c>
    </row>
    <row r="59" spans="1:11" x14ac:dyDescent="0.2">
      <c r="A59" s="2"/>
      <c r="B59" s="68"/>
      <c r="C59" s="33"/>
      <c r="D59" s="68"/>
      <c r="E59" s="6"/>
      <c r="F59" s="82"/>
      <c r="G59" s="33"/>
      <c r="H59" s="68"/>
      <c r="I59" s="6"/>
      <c r="J59" s="5"/>
      <c r="K59" s="6"/>
    </row>
    <row r="60" spans="1:11" s="43" customFormat="1" x14ac:dyDescent="0.2">
      <c r="A60" s="162" t="s">
        <v>624</v>
      </c>
      <c r="B60" s="71">
        <f>SUM(B42:B59)</f>
        <v>482</v>
      </c>
      <c r="C60" s="40">
        <f>B60/25764</f>
        <v>1.8708275112560162E-2</v>
      </c>
      <c r="D60" s="71">
        <f>SUM(D42:D59)</f>
        <v>336</v>
      </c>
      <c r="E60" s="41">
        <f>D60/29332</f>
        <v>1.1455066139369972E-2</v>
      </c>
      <c r="F60" s="77">
        <f>SUM(F42:F59)</f>
        <v>2061</v>
      </c>
      <c r="G60" s="42">
        <f>F60/141996</f>
        <v>1.451449336601031E-2</v>
      </c>
      <c r="H60" s="71">
        <f>SUM(H42:H59)</f>
        <v>1627</v>
      </c>
      <c r="I60" s="41">
        <f>H60/146231</f>
        <v>1.1126231783958258E-2</v>
      </c>
      <c r="J60" s="37">
        <f>IF(D60=0, "-", IF((B60-D60)/D60&lt;10, (B60-D60)/D60, "&gt;999%"))</f>
        <v>0.43452380952380953</v>
      </c>
      <c r="K60" s="38">
        <f>IF(H60=0, "-", IF((F60-H60)/H60&lt;10, (F60-H60)/H60, "&gt;999%"))</f>
        <v>0.26674861708666259</v>
      </c>
    </row>
    <row r="61" spans="1:11" x14ac:dyDescent="0.2">
      <c r="B61" s="83"/>
      <c r="D61" s="83"/>
      <c r="F61" s="83"/>
      <c r="H61" s="83"/>
    </row>
    <row r="62" spans="1:11" x14ac:dyDescent="0.2">
      <c r="A62" s="27" t="s">
        <v>623</v>
      </c>
      <c r="B62" s="71">
        <v>1400</v>
      </c>
      <c r="C62" s="40">
        <f>B62/25764</f>
        <v>5.4339388293743206E-2</v>
      </c>
      <c r="D62" s="71">
        <v>1236</v>
      </c>
      <c r="E62" s="41">
        <f>D62/29332</f>
        <v>4.2138279012682398E-2</v>
      </c>
      <c r="F62" s="77">
        <v>5948</v>
      </c>
      <c r="G62" s="42">
        <f>F62/141996</f>
        <v>4.1888503901518354E-2</v>
      </c>
      <c r="H62" s="71">
        <v>5509</v>
      </c>
      <c r="I62" s="41">
        <f>H62/146231</f>
        <v>3.7673270373586996E-2</v>
      </c>
      <c r="J62" s="37">
        <f>IF(D62=0, "-", IF((B62-D62)/D62&lt;10, (B62-D62)/D62, "&gt;999%"))</f>
        <v>0.13268608414239483</v>
      </c>
      <c r="K62" s="38">
        <f>IF(H62=0, "-", IF((F62-H62)/H62&lt;10, (F62-H62)/H62, "&gt;999%"))</f>
        <v>7.9687783626792519E-2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630</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26</v>
      </c>
      <c r="C7" s="39">
        <f>IF(B33=0, "-", B7/B33)</f>
        <v>1.8571428571428572E-2</v>
      </c>
      <c r="D7" s="65">
        <v>23</v>
      </c>
      <c r="E7" s="21">
        <f>IF(D33=0, "-", D7/D33)</f>
        <v>1.8608414239482202E-2</v>
      </c>
      <c r="F7" s="81">
        <v>106</v>
      </c>
      <c r="G7" s="39">
        <f>IF(F33=0, "-", F7/F33)</f>
        <v>1.7821116341627436E-2</v>
      </c>
      <c r="H7" s="65">
        <v>90</v>
      </c>
      <c r="I7" s="21">
        <f>IF(H33=0, "-", H7/H33)</f>
        <v>1.6336903249228533E-2</v>
      </c>
      <c r="J7" s="20">
        <f t="shared" ref="J7:J31" si="0">IF(D7=0, "-", IF((B7-D7)/D7&lt;10, (B7-D7)/D7, "&gt;999%"))</f>
        <v>0.13043478260869565</v>
      </c>
      <c r="K7" s="21">
        <f t="shared" ref="K7:K31" si="1">IF(H7=0, "-", IF((F7-H7)/H7&lt;10, (F7-H7)/H7, "&gt;999%"))</f>
        <v>0.17777777777777778</v>
      </c>
    </row>
    <row r="8" spans="1:11" x14ac:dyDescent="0.2">
      <c r="A8" s="7" t="s">
        <v>41</v>
      </c>
      <c r="B8" s="65">
        <v>4</v>
      </c>
      <c r="C8" s="39">
        <f>IF(B33=0, "-", B8/B33)</f>
        <v>2.8571428571428571E-3</v>
      </c>
      <c r="D8" s="65">
        <v>10</v>
      </c>
      <c r="E8" s="21">
        <f>IF(D33=0, "-", D8/D33)</f>
        <v>8.0906148867313909E-3</v>
      </c>
      <c r="F8" s="81">
        <v>10</v>
      </c>
      <c r="G8" s="39">
        <f>IF(F33=0, "-", F8/F33)</f>
        <v>1.6812373907195697E-3</v>
      </c>
      <c r="H8" s="65">
        <v>11</v>
      </c>
      <c r="I8" s="21">
        <f>IF(H33=0, "-", H8/H33)</f>
        <v>1.9967326193501543E-3</v>
      </c>
      <c r="J8" s="20">
        <f t="shared" si="0"/>
        <v>-0.6</v>
      </c>
      <c r="K8" s="21">
        <f t="shared" si="1"/>
        <v>-9.0909090909090912E-2</v>
      </c>
    </row>
    <row r="9" spans="1:11" x14ac:dyDescent="0.2">
      <c r="A9" s="7" t="s">
        <v>44</v>
      </c>
      <c r="B9" s="65">
        <v>14</v>
      </c>
      <c r="C9" s="39">
        <f>IF(B33=0, "-", B9/B33)</f>
        <v>0.01</v>
      </c>
      <c r="D9" s="65">
        <v>16</v>
      </c>
      <c r="E9" s="21">
        <f>IF(D33=0, "-", D9/D33)</f>
        <v>1.2944983818770227E-2</v>
      </c>
      <c r="F9" s="81">
        <v>87</v>
      </c>
      <c r="G9" s="39">
        <f>IF(F33=0, "-", F9/F33)</f>
        <v>1.4626765299260255E-2</v>
      </c>
      <c r="H9" s="65">
        <v>137</v>
      </c>
      <c r="I9" s="21">
        <f>IF(H33=0, "-", H9/H33)</f>
        <v>2.4868397168270103E-2</v>
      </c>
      <c r="J9" s="20">
        <f t="shared" si="0"/>
        <v>-0.125</v>
      </c>
      <c r="K9" s="21">
        <f t="shared" si="1"/>
        <v>-0.36496350364963503</v>
      </c>
    </row>
    <row r="10" spans="1:11" x14ac:dyDescent="0.2">
      <c r="A10" s="7" t="s">
        <v>45</v>
      </c>
      <c r="B10" s="65">
        <v>15</v>
      </c>
      <c r="C10" s="39">
        <f>IF(B33=0, "-", B10/B33)</f>
        <v>1.0714285714285714E-2</v>
      </c>
      <c r="D10" s="65">
        <v>56</v>
      </c>
      <c r="E10" s="21">
        <f>IF(D33=0, "-", D10/D33)</f>
        <v>4.5307443365695796E-2</v>
      </c>
      <c r="F10" s="81">
        <v>114</v>
      </c>
      <c r="G10" s="39">
        <f>IF(F33=0, "-", F10/F33)</f>
        <v>1.9166106254203095E-2</v>
      </c>
      <c r="H10" s="65">
        <v>405</v>
      </c>
      <c r="I10" s="21">
        <f>IF(H33=0, "-", H10/H33)</f>
        <v>7.3516064621528404E-2</v>
      </c>
      <c r="J10" s="20">
        <f t="shared" si="0"/>
        <v>-0.7321428571428571</v>
      </c>
      <c r="K10" s="21">
        <f t="shared" si="1"/>
        <v>-0.71851851851851856</v>
      </c>
    </row>
    <row r="11" spans="1:11" x14ac:dyDescent="0.2">
      <c r="A11" s="7" t="s">
        <v>46</v>
      </c>
      <c r="B11" s="65">
        <v>20</v>
      </c>
      <c r="C11" s="39">
        <f>IF(B33=0, "-", B11/B33)</f>
        <v>1.4285714285714285E-2</v>
      </c>
      <c r="D11" s="65">
        <v>7</v>
      </c>
      <c r="E11" s="21">
        <f>IF(D33=0, "-", D11/D33)</f>
        <v>5.6634304207119745E-3</v>
      </c>
      <c r="F11" s="81">
        <v>68</v>
      </c>
      <c r="G11" s="39">
        <f>IF(F33=0, "-", F11/F33)</f>
        <v>1.1432414256893073E-2</v>
      </c>
      <c r="H11" s="65">
        <v>55</v>
      </c>
      <c r="I11" s="21">
        <f>IF(H33=0, "-", H11/H33)</f>
        <v>9.9836630967507708E-3</v>
      </c>
      <c r="J11" s="20">
        <f t="shared" si="0"/>
        <v>1.8571428571428572</v>
      </c>
      <c r="K11" s="21">
        <f t="shared" si="1"/>
        <v>0.23636363636363636</v>
      </c>
    </row>
    <row r="12" spans="1:11" x14ac:dyDescent="0.2">
      <c r="A12" s="7" t="s">
        <v>47</v>
      </c>
      <c r="B12" s="65">
        <v>129</v>
      </c>
      <c r="C12" s="39">
        <f>IF(B33=0, "-", B12/B33)</f>
        <v>9.2142857142857137E-2</v>
      </c>
      <c r="D12" s="65">
        <v>132</v>
      </c>
      <c r="E12" s="21">
        <f>IF(D33=0, "-", D12/D33)</f>
        <v>0.10679611650485436</v>
      </c>
      <c r="F12" s="81">
        <v>608</v>
      </c>
      <c r="G12" s="39">
        <f>IF(F33=0, "-", F12/F33)</f>
        <v>0.10221923335574983</v>
      </c>
      <c r="H12" s="65">
        <v>502</v>
      </c>
      <c r="I12" s="21">
        <f>IF(H33=0, "-", H12/H33)</f>
        <v>9.1123615901252494E-2</v>
      </c>
      <c r="J12" s="20">
        <f t="shared" si="0"/>
        <v>-2.2727272727272728E-2</v>
      </c>
      <c r="K12" s="21">
        <f t="shared" si="1"/>
        <v>0.21115537848605578</v>
      </c>
    </row>
    <row r="13" spans="1:11" x14ac:dyDescent="0.2">
      <c r="A13" s="7" t="s">
        <v>50</v>
      </c>
      <c r="B13" s="65">
        <v>174</v>
      </c>
      <c r="C13" s="39">
        <f>IF(B33=0, "-", B13/B33)</f>
        <v>0.12428571428571429</v>
      </c>
      <c r="D13" s="65">
        <v>144</v>
      </c>
      <c r="E13" s="21">
        <f>IF(D33=0, "-", D13/D33)</f>
        <v>0.11650485436893204</v>
      </c>
      <c r="F13" s="81">
        <v>660</v>
      </c>
      <c r="G13" s="39">
        <f>IF(F33=0, "-", F13/F33)</f>
        <v>0.1109616677874916</v>
      </c>
      <c r="H13" s="65">
        <v>677</v>
      </c>
      <c r="I13" s="21">
        <f>IF(H33=0, "-", H13/H33)</f>
        <v>0.12288981666364131</v>
      </c>
      <c r="J13" s="20">
        <f t="shared" si="0"/>
        <v>0.20833333333333334</v>
      </c>
      <c r="K13" s="21">
        <f t="shared" si="1"/>
        <v>-2.5110782865583457E-2</v>
      </c>
    </row>
    <row r="14" spans="1:11" x14ac:dyDescent="0.2">
      <c r="A14" s="7" t="s">
        <v>53</v>
      </c>
      <c r="B14" s="65">
        <v>1</v>
      </c>
      <c r="C14" s="39">
        <f>IF(B33=0, "-", B14/B33)</f>
        <v>7.1428571428571429E-4</v>
      </c>
      <c r="D14" s="65">
        <v>1</v>
      </c>
      <c r="E14" s="21">
        <f>IF(D33=0, "-", D14/D33)</f>
        <v>8.090614886731392E-4</v>
      </c>
      <c r="F14" s="81">
        <v>9</v>
      </c>
      <c r="G14" s="39">
        <f>IF(F33=0, "-", F14/F33)</f>
        <v>1.5131136516476126E-3</v>
      </c>
      <c r="H14" s="65">
        <v>8</v>
      </c>
      <c r="I14" s="21">
        <f>IF(H33=0, "-", H14/H33)</f>
        <v>1.4521691777092032E-3</v>
      </c>
      <c r="J14" s="20">
        <f t="shared" si="0"/>
        <v>0</v>
      </c>
      <c r="K14" s="21">
        <f t="shared" si="1"/>
        <v>0.125</v>
      </c>
    </row>
    <row r="15" spans="1:11" x14ac:dyDescent="0.2">
      <c r="A15" s="7" t="s">
        <v>54</v>
      </c>
      <c r="B15" s="65">
        <v>0</v>
      </c>
      <c r="C15" s="39">
        <f>IF(B33=0, "-", B15/B33)</f>
        <v>0</v>
      </c>
      <c r="D15" s="65">
        <v>0</v>
      </c>
      <c r="E15" s="21">
        <f>IF(D33=0, "-", D15/D33)</f>
        <v>0</v>
      </c>
      <c r="F15" s="81">
        <v>0</v>
      </c>
      <c r="G15" s="39">
        <f>IF(F33=0, "-", F15/F33)</f>
        <v>0</v>
      </c>
      <c r="H15" s="65">
        <v>3</v>
      </c>
      <c r="I15" s="21">
        <f>IF(H33=0, "-", H15/H33)</f>
        <v>5.4456344164095121E-4</v>
      </c>
      <c r="J15" s="20" t="str">
        <f t="shared" si="0"/>
        <v>-</v>
      </c>
      <c r="K15" s="21">
        <f t="shared" si="1"/>
        <v>-1</v>
      </c>
    </row>
    <row r="16" spans="1:11" x14ac:dyDescent="0.2">
      <c r="A16" s="7" t="s">
        <v>55</v>
      </c>
      <c r="B16" s="65">
        <v>322</v>
      </c>
      <c r="C16" s="39">
        <f>IF(B33=0, "-", B16/B33)</f>
        <v>0.23</v>
      </c>
      <c r="D16" s="65">
        <v>198</v>
      </c>
      <c r="E16" s="21">
        <f>IF(D33=0, "-", D16/D33)</f>
        <v>0.16019417475728157</v>
      </c>
      <c r="F16" s="81">
        <v>1300</v>
      </c>
      <c r="G16" s="39">
        <f>IF(F33=0, "-", F16/F33)</f>
        <v>0.21856086079354406</v>
      </c>
      <c r="H16" s="65">
        <v>937</v>
      </c>
      <c r="I16" s="21">
        <f>IF(H33=0, "-", H16/H33)</f>
        <v>0.17008531493919041</v>
      </c>
      <c r="J16" s="20">
        <f t="shared" si="0"/>
        <v>0.6262626262626263</v>
      </c>
      <c r="K16" s="21">
        <f t="shared" si="1"/>
        <v>0.38740661686232658</v>
      </c>
    </row>
    <row r="17" spans="1:11" x14ac:dyDescent="0.2">
      <c r="A17" s="7" t="s">
        <v>58</v>
      </c>
      <c r="B17" s="65">
        <v>57</v>
      </c>
      <c r="C17" s="39">
        <f>IF(B33=0, "-", B17/B33)</f>
        <v>4.0714285714285717E-2</v>
      </c>
      <c r="D17" s="65">
        <v>89</v>
      </c>
      <c r="E17" s="21">
        <f>IF(D33=0, "-", D17/D33)</f>
        <v>7.200647249190939E-2</v>
      </c>
      <c r="F17" s="81">
        <v>234</v>
      </c>
      <c r="G17" s="39">
        <f>IF(F33=0, "-", F17/F33)</f>
        <v>3.934095494283793E-2</v>
      </c>
      <c r="H17" s="65">
        <v>262</v>
      </c>
      <c r="I17" s="21">
        <f>IF(H33=0, "-", H17/H33)</f>
        <v>4.7558540569976403E-2</v>
      </c>
      <c r="J17" s="20">
        <f t="shared" si="0"/>
        <v>-0.3595505617977528</v>
      </c>
      <c r="K17" s="21">
        <f t="shared" si="1"/>
        <v>-0.10687022900763359</v>
      </c>
    </row>
    <row r="18" spans="1:11" x14ac:dyDescent="0.2">
      <c r="A18" s="7" t="s">
        <v>61</v>
      </c>
      <c r="B18" s="65">
        <v>83</v>
      </c>
      <c r="C18" s="39">
        <f>IF(B33=0, "-", B18/B33)</f>
        <v>5.9285714285714289E-2</v>
      </c>
      <c r="D18" s="65">
        <v>91</v>
      </c>
      <c r="E18" s="21">
        <f>IF(D33=0, "-", D18/D33)</f>
        <v>7.3624595469255663E-2</v>
      </c>
      <c r="F18" s="81">
        <v>408</v>
      </c>
      <c r="G18" s="39">
        <f>IF(F33=0, "-", F18/F33)</f>
        <v>6.8594485541358441E-2</v>
      </c>
      <c r="H18" s="65">
        <v>339</v>
      </c>
      <c r="I18" s="21">
        <f>IF(H33=0, "-", H18/H33)</f>
        <v>6.1535668905427485E-2</v>
      </c>
      <c r="J18" s="20">
        <f t="shared" si="0"/>
        <v>-8.7912087912087919E-2</v>
      </c>
      <c r="K18" s="21">
        <f t="shared" si="1"/>
        <v>0.20353982300884957</v>
      </c>
    </row>
    <row r="19" spans="1:11" x14ac:dyDescent="0.2">
      <c r="A19" s="7" t="s">
        <v>65</v>
      </c>
      <c r="B19" s="65">
        <v>56</v>
      </c>
      <c r="C19" s="39">
        <f>IF(B33=0, "-", B19/B33)</f>
        <v>0.04</v>
      </c>
      <c r="D19" s="65">
        <v>60</v>
      </c>
      <c r="E19" s="21">
        <f>IF(D33=0, "-", D19/D33)</f>
        <v>4.8543689320388349E-2</v>
      </c>
      <c r="F19" s="81">
        <v>393</v>
      </c>
      <c r="G19" s="39">
        <f>IF(F33=0, "-", F19/F33)</f>
        <v>6.6072629455279086E-2</v>
      </c>
      <c r="H19" s="65">
        <v>173</v>
      </c>
      <c r="I19" s="21">
        <f>IF(H33=0, "-", H19/H33)</f>
        <v>3.1403158467961517E-2</v>
      </c>
      <c r="J19" s="20">
        <f t="shared" si="0"/>
        <v>-6.6666666666666666E-2</v>
      </c>
      <c r="K19" s="21">
        <f t="shared" si="1"/>
        <v>1.2716763005780347</v>
      </c>
    </row>
    <row r="20" spans="1:11" x14ac:dyDescent="0.2">
      <c r="A20" s="7" t="s">
        <v>68</v>
      </c>
      <c r="B20" s="65">
        <v>17</v>
      </c>
      <c r="C20" s="39">
        <f>IF(B33=0, "-", B20/B33)</f>
        <v>1.2142857142857143E-2</v>
      </c>
      <c r="D20" s="65">
        <v>15</v>
      </c>
      <c r="E20" s="21">
        <f>IF(D33=0, "-", D20/D33)</f>
        <v>1.2135922330097087E-2</v>
      </c>
      <c r="F20" s="81">
        <v>119</v>
      </c>
      <c r="G20" s="39">
        <f>IF(F33=0, "-", F20/F33)</f>
        <v>2.000672494956288E-2</v>
      </c>
      <c r="H20" s="65">
        <v>64</v>
      </c>
      <c r="I20" s="21">
        <f>IF(H33=0, "-", H20/H33)</f>
        <v>1.1617353421673625E-2</v>
      </c>
      <c r="J20" s="20">
        <f t="shared" si="0"/>
        <v>0.13333333333333333</v>
      </c>
      <c r="K20" s="21">
        <f t="shared" si="1"/>
        <v>0.859375</v>
      </c>
    </row>
    <row r="21" spans="1:11" x14ac:dyDescent="0.2">
      <c r="A21" s="7" t="s">
        <v>69</v>
      </c>
      <c r="B21" s="65">
        <v>9</v>
      </c>
      <c r="C21" s="39">
        <f>IF(B33=0, "-", B21/B33)</f>
        <v>6.4285714285714285E-3</v>
      </c>
      <c r="D21" s="65">
        <v>0</v>
      </c>
      <c r="E21" s="21">
        <f>IF(D33=0, "-", D21/D33)</f>
        <v>0</v>
      </c>
      <c r="F21" s="81">
        <v>40</v>
      </c>
      <c r="G21" s="39">
        <f>IF(F33=0, "-", F21/F33)</f>
        <v>6.7249495628782787E-3</v>
      </c>
      <c r="H21" s="65">
        <v>15</v>
      </c>
      <c r="I21" s="21">
        <f>IF(H33=0, "-", H21/H33)</f>
        <v>2.7228172082047557E-3</v>
      </c>
      <c r="J21" s="20" t="str">
        <f t="shared" si="0"/>
        <v>-</v>
      </c>
      <c r="K21" s="21">
        <f t="shared" si="1"/>
        <v>1.6666666666666667</v>
      </c>
    </row>
    <row r="22" spans="1:11" x14ac:dyDescent="0.2">
      <c r="A22" s="7" t="s">
        <v>74</v>
      </c>
      <c r="B22" s="65">
        <v>26</v>
      </c>
      <c r="C22" s="39">
        <f>IF(B33=0, "-", B22/B33)</f>
        <v>1.8571428571428572E-2</v>
      </c>
      <c r="D22" s="65">
        <v>42</v>
      </c>
      <c r="E22" s="21">
        <f>IF(D33=0, "-", D22/D33)</f>
        <v>3.3980582524271843E-2</v>
      </c>
      <c r="F22" s="81">
        <v>110</v>
      </c>
      <c r="G22" s="39">
        <f>IF(F33=0, "-", F22/F33)</f>
        <v>1.8493611297915265E-2</v>
      </c>
      <c r="H22" s="65">
        <v>253</v>
      </c>
      <c r="I22" s="21">
        <f>IF(H33=0, "-", H22/H33)</f>
        <v>4.592485024505355E-2</v>
      </c>
      <c r="J22" s="20">
        <f t="shared" si="0"/>
        <v>-0.38095238095238093</v>
      </c>
      <c r="K22" s="21">
        <f t="shared" si="1"/>
        <v>-0.56521739130434778</v>
      </c>
    </row>
    <row r="23" spans="1:11" x14ac:dyDescent="0.2">
      <c r="A23" s="7" t="s">
        <v>75</v>
      </c>
      <c r="B23" s="65">
        <v>106</v>
      </c>
      <c r="C23" s="39">
        <f>IF(B33=0, "-", B23/B33)</f>
        <v>7.571428571428572E-2</v>
      </c>
      <c r="D23" s="65">
        <v>120</v>
      </c>
      <c r="E23" s="21">
        <f>IF(D33=0, "-", D23/D33)</f>
        <v>9.7087378640776698E-2</v>
      </c>
      <c r="F23" s="81">
        <v>506</v>
      </c>
      <c r="G23" s="39">
        <f>IF(F33=0, "-", F23/F33)</f>
        <v>8.5070611970410229E-2</v>
      </c>
      <c r="H23" s="65">
        <v>593</v>
      </c>
      <c r="I23" s="21">
        <f>IF(H33=0, "-", H23/H33)</f>
        <v>0.10764204029769468</v>
      </c>
      <c r="J23" s="20">
        <f t="shared" si="0"/>
        <v>-0.11666666666666667</v>
      </c>
      <c r="K23" s="21">
        <f t="shared" si="1"/>
        <v>-0.14671163575042159</v>
      </c>
    </row>
    <row r="24" spans="1:11" x14ac:dyDescent="0.2">
      <c r="A24" s="7" t="s">
        <v>80</v>
      </c>
      <c r="B24" s="65">
        <v>0</v>
      </c>
      <c r="C24" s="39">
        <f>IF(B33=0, "-", B24/B33)</f>
        <v>0</v>
      </c>
      <c r="D24" s="65">
        <v>0</v>
      </c>
      <c r="E24" s="21">
        <f>IF(D33=0, "-", D24/D33)</f>
        <v>0</v>
      </c>
      <c r="F24" s="81">
        <v>13</v>
      </c>
      <c r="G24" s="39">
        <f>IF(F33=0, "-", F24/F33)</f>
        <v>2.1856086079354406E-3</v>
      </c>
      <c r="H24" s="65">
        <v>4</v>
      </c>
      <c r="I24" s="21">
        <f>IF(H33=0, "-", H24/H33)</f>
        <v>7.2608458885460158E-4</v>
      </c>
      <c r="J24" s="20" t="str">
        <f t="shared" si="0"/>
        <v>-</v>
      </c>
      <c r="K24" s="21">
        <f t="shared" si="1"/>
        <v>2.25</v>
      </c>
    </row>
    <row r="25" spans="1:11" x14ac:dyDescent="0.2">
      <c r="A25" s="7" t="s">
        <v>84</v>
      </c>
      <c r="B25" s="65">
        <v>101</v>
      </c>
      <c r="C25" s="39">
        <f>IF(B33=0, "-", B25/B33)</f>
        <v>7.2142857142857147E-2</v>
      </c>
      <c r="D25" s="65">
        <v>94</v>
      </c>
      <c r="E25" s="21">
        <f>IF(D33=0, "-", D25/D33)</f>
        <v>7.605177993527508E-2</v>
      </c>
      <c r="F25" s="81">
        <v>282</v>
      </c>
      <c r="G25" s="39">
        <f>IF(F33=0, "-", F25/F33)</f>
        <v>4.7410894418291862E-2</v>
      </c>
      <c r="H25" s="65">
        <v>234</v>
      </c>
      <c r="I25" s="21">
        <f>IF(H33=0, "-", H25/H33)</f>
        <v>4.247594844799419E-2</v>
      </c>
      <c r="J25" s="20">
        <f t="shared" si="0"/>
        <v>7.4468085106382975E-2</v>
      </c>
      <c r="K25" s="21">
        <f t="shared" si="1"/>
        <v>0.20512820512820512</v>
      </c>
    </row>
    <row r="26" spans="1:11" x14ac:dyDescent="0.2">
      <c r="A26" s="7" t="s">
        <v>86</v>
      </c>
      <c r="B26" s="65">
        <v>50</v>
      </c>
      <c r="C26" s="39">
        <f>IF(B33=0, "-", B26/B33)</f>
        <v>3.5714285714285712E-2</v>
      </c>
      <c r="D26" s="65">
        <v>29</v>
      </c>
      <c r="E26" s="21">
        <f>IF(D33=0, "-", D26/D33)</f>
        <v>2.3462783171521034E-2</v>
      </c>
      <c r="F26" s="81">
        <v>176</v>
      </c>
      <c r="G26" s="39">
        <f>IF(F33=0, "-", F26/F33)</f>
        <v>2.9589778076664425E-2</v>
      </c>
      <c r="H26" s="65">
        <v>186</v>
      </c>
      <c r="I26" s="21">
        <f>IF(H33=0, "-", H26/H33)</f>
        <v>3.3762933381738976E-2</v>
      </c>
      <c r="J26" s="20">
        <f t="shared" si="0"/>
        <v>0.72413793103448276</v>
      </c>
      <c r="K26" s="21">
        <f t="shared" si="1"/>
        <v>-5.3763440860215055E-2</v>
      </c>
    </row>
    <row r="27" spans="1:11" x14ac:dyDescent="0.2">
      <c r="A27" s="7" t="s">
        <v>87</v>
      </c>
      <c r="B27" s="65">
        <v>1</v>
      </c>
      <c r="C27" s="39">
        <f>IF(B33=0, "-", B27/B33)</f>
        <v>7.1428571428571429E-4</v>
      </c>
      <c r="D27" s="65">
        <v>0</v>
      </c>
      <c r="E27" s="21">
        <f>IF(D33=0, "-", D27/D33)</f>
        <v>0</v>
      </c>
      <c r="F27" s="81">
        <v>2</v>
      </c>
      <c r="G27" s="39">
        <f>IF(F33=0, "-", F27/F33)</f>
        <v>3.3624747814391392E-4</v>
      </c>
      <c r="H27" s="65">
        <v>0</v>
      </c>
      <c r="I27" s="21">
        <f>IF(H33=0, "-", H27/H33)</f>
        <v>0</v>
      </c>
      <c r="J27" s="20" t="str">
        <f t="shared" si="0"/>
        <v>-</v>
      </c>
      <c r="K27" s="21" t="str">
        <f t="shared" si="1"/>
        <v>-</v>
      </c>
    </row>
    <row r="28" spans="1:11" x14ac:dyDescent="0.2">
      <c r="A28" s="7" t="s">
        <v>94</v>
      </c>
      <c r="B28" s="65">
        <v>54</v>
      </c>
      <c r="C28" s="39">
        <f>IF(B33=0, "-", B28/B33)</f>
        <v>3.8571428571428569E-2</v>
      </c>
      <c r="D28" s="65">
        <v>16</v>
      </c>
      <c r="E28" s="21">
        <f>IF(D33=0, "-", D28/D33)</f>
        <v>1.2944983818770227E-2</v>
      </c>
      <c r="F28" s="81">
        <v>181</v>
      </c>
      <c r="G28" s="39">
        <f>IF(F33=0, "-", F28/F33)</f>
        <v>3.043039677202421E-2</v>
      </c>
      <c r="H28" s="65">
        <v>109</v>
      </c>
      <c r="I28" s="21">
        <f>IF(H33=0, "-", H28/H33)</f>
        <v>1.9785805046287894E-2</v>
      </c>
      <c r="J28" s="20">
        <f t="shared" si="0"/>
        <v>2.375</v>
      </c>
      <c r="K28" s="21">
        <f t="shared" si="1"/>
        <v>0.66055045871559637</v>
      </c>
    </row>
    <row r="29" spans="1:11" x14ac:dyDescent="0.2">
      <c r="A29" s="7" t="s">
        <v>95</v>
      </c>
      <c r="B29" s="65">
        <v>22</v>
      </c>
      <c r="C29" s="39">
        <f>IF(B33=0, "-", B29/B33)</f>
        <v>1.5714285714285715E-2</v>
      </c>
      <c r="D29" s="65">
        <v>37</v>
      </c>
      <c r="E29" s="21">
        <f>IF(D33=0, "-", D29/D33)</f>
        <v>2.9935275080906147E-2</v>
      </c>
      <c r="F29" s="81">
        <v>101</v>
      </c>
      <c r="G29" s="39">
        <f>IF(F33=0, "-", F29/F33)</f>
        <v>1.6980497646267655E-2</v>
      </c>
      <c r="H29" s="65">
        <v>160</v>
      </c>
      <c r="I29" s="21">
        <f>IF(H33=0, "-", H29/H33)</f>
        <v>2.9043383554184062E-2</v>
      </c>
      <c r="J29" s="20">
        <f t="shared" si="0"/>
        <v>-0.40540540540540543</v>
      </c>
      <c r="K29" s="21">
        <f t="shared" si="1"/>
        <v>-0.36875000000000002</v>
      </c>
    </row>
    <row r="30" spans="1:11" x14ac:dyDescent="0.2">
      <c r="A30" s="7" t="s">
        <v>97</v>
      </c>
      <c r="B30" s="65">
        <v>111</v>
      </c>
      <c r="C30" s="39">
        <f>IF(B33=0, "-", B30/B33)</f>
        <v>7.9285714285714279E-2</v>
      </c>
      <c r="D30" s="65">
        <v>55</v>
      </c>
      <c r="E30" s="21">
        <f>IF(D33=0, "-", D30/D33)</f>
        <v>4.4498381877022652E-2</v>
      </c>
      <c r="F30" s="81">
        <v>403</v>
      </c>
      <c r="G30" s="39">
        <f>IF(F33=0, "-", F30/F33)</f>
        <v>6.7753866845998656E-2</v>
      </c>
      <c r="H30" s="65">
        <v>273</v>
      </c>
      <c r="I30" s="21">
        <f>IF(H33=0, "-", H30/H33)</f>
        <v>4.9555273189326558E-2</v>
      </c>
      <c r="J30" s="20">
        <f t="shared" si="0"/>
        <v>1.0181818181818181</v>
      </c>
      <c r="K30" s="21">
        <f t="shared" si="1"/>
        <v>0.47619047619047616</v>
      </c>
    </row>
    <row r="31" spans="1:11" x14ac:dyDescent="0.2">
      <c r="A31" s="7" t="s">
        <v>98</v>
      </c>
      <c r="B31" s="65">
        <v>2</v>
      </c>
      <c r="C31" s="39">
        <f>IF(B33=0, "-", B31/B33)</f>
        <v>1.4285714285714286E-3</v>
      </c>
      <c r="D31" s="65">
        <v>1</v>
      </c>
      <c r="E31" s="21">
        <f>IF(D33=0, "-", D31/D33)</f>
        <v>8.090614886731392E-4</v>
      </c>
      <c r="F31" s="81">
        <v>18</v>
      </c>
      <c r="G31" s="39">
        <f>IF(F33=0, "-", F31/F33)</f>
        <v>3.0262273032952251E-3</v>
      </c>
      <c r="H31" s="65">
        <v>19</v>
      </c>
      <c r="I31" s="21">
        <f>IF(H33=0, "-", H31/H33)</f>
        <v>3.4489017970593576E-3</v>
      </c>
      <c r="J31" s="20">
        <f t="shared" si="0"/>
        <v>1</v>
      </c>
      <c r="K31" s="21">
        <f t="shared" si="1"/>
        <v>-5.2631578947368418E-2</v>
      </c>
    </row>
    <row r="32" spans="1:11" x14ac:dyDescent="0.2">
      <c r="A32" s="2"/>
      <c r="B32" s="68"/>
      <c r="C32" s="33"/>
      <c r="D32" s="68"/>
      <c r="E32" s="6"/>
      <c r="F32" s="82"/>
      <c r="G32" s="33"/>
      <c r="H32" s="68"/>
      <c r="I32" s="6"/>
      <c r="J32" s="5"/>
      <c r="K32" s="6"/>
    </row>
    <row r="33" spans="1:11" s="43" customFormat="1" x14ac:dyDescent="0.2">
      <c r="A33" s="162" t="s">
        <v>623</v>
      </c>
      <c r="B33" s="71">
        <f>SUM(B7:B32)</f>
        <v>1400</v>
      </c>
      <c r="C33" s="40">
        <v>1</v>
      </c>
      <c r="D33" s="71">
        <f>SUM(D7:D32)</f>
        <v>1236</v>
      </c>
      <c r="E33" s="41">
        <v>1</v>
      </c>
      <c r="F33" s="77">
        <f>SUM(F7:F32)</f>
        <v>5948</v>
      </c>
      <c r="G33" s="42">
        <v>1</v>
      </c>
      <c r="H33" s="71">
        <f>SUM(H7:H32)</f>
        <v>5509</v>
      </c>
      <c r="I33" s="41">
        <v>1</v>
      </c>
      <c r="J33" s="37">
        <f>IF(D33=0, "-", (B33-D33)/D33)</f>
        <v>0.13268608414239483</v>
      </c>
      <c r="K33" s="38">
        <f>IF(H33=0, "-", (F33-H33)/H33)</f>
        <v>7.9687783626792519E-2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89"/>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317</v>
      </c>
      <c r="B8" s="65">
        <v>0</v>
      </c>
      <c r="C8" s="66">
        <v>1</v>
      </c>
      <c r="D8" s="65">
        <v>1</v>
      </c>
      <c r="E8" s="66">
        <v>3</v>
      </c>
      <c r="F8" s="67"/>
      <c r="G8" s="65">
        <f>B8-C8</f>
        <v>-1</v>
      </c>
      <c r="H8" s="66">
        <f>D8-E8</f>
        <v>-2</v>
      </c>
      <c r="I8" s="20">
        <f>IF(C8=0, "-", IF(G8/C8&lt;10, G8/C8, "&gt;999%"))</f>
        <v>-1</v>
      </c>
      <c r="J8" s="21">
        <f>IF(E8=0, "-", IF(H8/E8&lt;10, H8/E8, "&gt;999%"))</f>
        <v>-0.66666666666666663</v>
      </c>
    </row>
    <row r="9" spans="1:10" x14ac:dyDescent="0.2">
      <c r="A9" s="158" t="s">
        <v>252</v>
      </c>
      <c r="B9" s="65">
        <v>14</v>
      </c>
      <c r="C9" s="66">
        <v>17</v>
      </c>
      <c r="D9" s="65">
        <v>60</v>
      </c>
      <c r="E9" s="66">
        <v>93</v>
      </c>
      <c r="F9" s="67"/>
      <c r="G9" s="65">
        <f>B9-C9</f>
        <v>-3</v>
      </c>
      <c r="H9" s="66">
        <f>D9-E9</f>
        <v>-33</v>
      </c>
      <c r="I9" s="20">
        <f>IF(C9=0, "-", IF(G9/C9&lt;10, G9/C9, "&gt;999%"))</f>
        <v>-0.17647058823529413</v>
      </c>
      <c r="J9" s="21">
        <f>IF(E9=0, "-", IF(H9/E9&lt;10, H9/E9, "&gt;999%"))</f>
        <v>-0.35483870967741937</v>
      </c>
    </row>
    <row r="10" spans="1:10" x14ac:dyDescent="0.2">
      <c r="A10" s="158" t="s">
        <v>217</v>
      </c>
      <c r="B10" s="65">
        <v>0</v>
      </c>
      <c r="C10" s="66">
        <v>7</v>
      </c>
      <c r="D10" s="65">
        <v>0</v>
      </c>
      <c r="E10" s="66">
        <v>30</v>
      </c>
      <c r="F10" s="67"/>
      <c r="G10" s="65">
        <f>B10-C10</f>
        <v>-7</v>
      </c>
      <c r="H10" s="66">
        <f>D10-E10</f>
        <v>-30</v>
      </c>
      <c r="I10" s="20">
        <f>IF(C10=0, "-", IF(G10/C10&lt;10, G10/C10, "&gt;999%"))</f>
        <v>-1</v>
      </c>
      <c r="J10" s="21">
        <f>IF(E10=0, "-", IF(H10/E10&lt;10, H10/E10, "&gt;999%"))</f>
        <v>-1</v>
      </c>
    </row>
    <row r="11" spans="1:10" x14ac:dyDescent="0.2">
      <c r="A11" s="158" t="s">
        <v>409</v>
      </c>
      <c r="B11" s="65">
        <v>23</v>
      </c>
      <c r="C11" s="66">
        <v>17</v>
      </c>
      <c r="D11" s="65">
        <v>82</v>
      </c>
      <c r="E11" s="66">
        <v>34</v>
      </c>
      <c r="F11" s="67"/>
      <c r="G11" s="65">
        <f>B11-C11</f>
        <v>6</v>
      </c>
      <c r="H11" s="66">
        <f>D11-E11</f>
        <v>48</v>
      </c>
      <c r="I11" s="20">
        <f>IF(C11=0, "-", IF(G11/C11&lt;10, G11/C11, "&gt;999%"))</f>
        <v>0.35294117647058826</v>
      </c>
      <c r="J11" s="21">
        <f>IF(E11=0, "-", IF(H11/E11&lt;10, H11/E11, "&gt;999%"))</f>
        <v>1.411764705882353</v>
      </c>
    </row>
    <row r="12" spans="1:10" s="160" customFormat="1" x14ac:dyDescent="0.2">
      <c r="A12" s="178" t="s">
        <v>631</v>
      </c>
      <c r="B12" s="71">
        <v>37</v>
      </c>
      <c r="C12" s="72">
        <v>42</v>
      </c>
      <c r="D12" s="71">
        <v>143</v>
      </c>
      <c r="E12" s="72">
        <v>160</v>
      </c>
      <c r="F12" s="73"/>
      <c r="G12" s="71">
        <f>B12-C12</f>
        <v>-5</v>
      </c>
      <c r="H12" s="72">
        <f>D12-E12</f>
        <v>-17</v>
      </c>
      <c r="I12" s="37">
        <f>IF(C12=0, "-", IF(G12/C12&lt;10, G12/C12, "&gt;999%"))</f>
        <v>-0.11904761904761904</v>
      </c>
      <c r="J12" s="38">
        <f>IF(E12=0, "-", IF(H12/E12&lt;10, H12/E12, "&gt;999%"))</f>
        <v>-0.10625</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318</v>
      </c>
      <c r="B15" s="65">
        <v>0</v>
      </c>
      <c r="C15" s="66">
        <v>0</v>
      </c>
      <c r="D15" s="65">
        <v>2</v>
      </c>
      <c r="E15" s="66">
        <v>2</v>
      </c>
      <c r="F15" s="67"/>
      <c r="G15" s="65">
        <f>B15-C15</f>
        <v>0</v>
      </c>
      <c r="H15" s="66">
        <f>D15-E15</f>
        <v>0</v>
      </c>
      <c r="I15" s="20" t="str">
        <f>IF(C15=0, "-", IF(G15/C15&lt;10, G15/C15, "&gt;999%"))</f>
        <v>-</v>
      </c>
      <c r="J15" s="21">
        <f>IF(E15=0, "-", IF(H15/E15&lt;10, H15/E15, "&gt;999%"))</f>
        <v>0</v>
      </c>
    </row>
    <row r="16" spans="1:10" s="160" customFormat="1" x14ac:dyDescent="0.2">
      <c r="A16" s="178" t="s">
        <v>632</v>
      </c>
      <c r="B16" s="71">
        <v>0</v>
      </c>
      <c r="C16" s="72">
        <v>0</v>
      </c>
      <c r="D16" s="71">
        <v>2</v>
      </c>
      <c r="E16" s="72">
        <v>2</v>
      </c>
      <c r="F16" s="73"/>
      <c r="G16" s="71">
        <f>B16-C16</f>
        <v>0</v>
      </c>
      <c r="H16" s="72">
        <f>D16-E16</f>
        <v>0</v>
      </c>
      <c r="I16" s="37" t="str">
        <f>IF(C16=0, "-", IF(G16/C16&lt;10, G16/C16, "&gt;999%"))</f>
        <v>-</v>
      </c>
      <c r="J16" s="38">
        <f>IF(E16=0, "-", IF(H16/E16&lt;10, H16/E16, "&gt;999%"))</f>
        <v>0</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334</v>
      </c>
      <c r="B19" s="65">
        <v>2</v>
      </c>
      <c r="C19" s="66">
        <v>0</v>
      </c>
      <c r="D19" s="65">
        <v>11</v>
      </c>
      <c r="E19" s="66">
        <v>11</v>
      </c>
      <c r="F19" s="67"/>
      <c r="G19" s="65">
        <f>B19-C19</f>
        <v>2</v>
      </c>
      <c r="H19" s="66">
        <f>D19-E19</f>
        <v>0</v>
      </c>
      <c r="I19" s="20" t="str">
        <f>IF(C19=0, "-", IF(G19/C19&lt;10, G19/C19, "&gt;999%"))</f>
        <v>-</v>
      </c>
      <c r="J19" s="21">
        <f>IF(E19=0, "-", IF(H19/E19&lt;10, H19/E19, "&gt;999%"))</f>
        <v>0</v>
      </c>
    </row>
    <row r="20" spans="1:10" x14ac:dyDescent="0.2">
      <c r="A20" s="158" t="s">
        <v>470</v>
      </c>
      <c r="B20" s="65">
        <v>1</v>
      </c>
      <c r="C20" s="66">
        <v>2</v>
      </c>
      <c r="D20" s="65">
        <v>8</v>
      </c>
      <c r="E20" s="66">
        <v>5</v>
      </c>
      <c r="F20" s="67"/>
      <c r="G20" s="65">
        <f>B20-C20</f>
        <v>-1</v>
      </c>
      <c r="H20" s="66">
        <f>D20-E20</f>
        <v>3</v>
      </c>
      <c r="I20" s="20">
        <f>IF(C20=0, "-", IF(G20/C20&lt;10, G20/C20, "&gt;999%"))</f>
        <v>-0.5</v>
      </c>
      <c r="J20" s="21">
        <f>IF(E20=0, "-", IF(H20/E20&lt;10, H20/E20, "&gt;999%"))</f>
        <v>0.6</v>
      </c>
    </row>
    <row r="21" spans="1:10" s="160" customFormat="1" x14ac:dyDescent="0.2">
      <c r="A21" s="178" t="s">
        <v>633</v>
      </c>
      <c r="B21" s="71">
        <v>3</v>
      </c>
      <c r="C21" s="72">
        <v>2</v>
      </c>
      <c r="D21" s="71">
        <v>19</v>
      </c>
      <c r="E21" s="72">
        <v>16</v>
      </c>
      <c r="F21" s="73"/>
      <c r="G21" s="71">
        <f>B21-C21</f>
        <v>1</v>
      </c>
      <c r="H21" s="72">
        <f>D21-E21</f>
        <v>3</v>
      </c>
      <c r="I21" s="37">
        <f>IF(C21=0, "-", IF(G21/C21&lt;10, G21/C21, "&gt;999%"))</f>
        <v>0.5</v>
      </c>
      <c r="J21" s="38">
        <f>IF(E21=0, "-", IF(H21/E21&lt;10, H21/E21, "&gt;999%"))</f>
        <v>0.1875</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214</v>
      </c>
      <c r="B24" s="65">
        <v>3</v>
      </c>
      <c r="C24" s="66">
        <v>12</v>
      </c>
      <c r="D24" s="65">
        <v>42</v>
      </c>
      <c r="E24" s="66">
        <v>63</v>
      </c>
      <c r="F24" s="67"/>
      <c r="G24" s="65">
        <f t="shared" ref="G24:G40" si="0">B24-C24</f>
        <v>-9</v>
      </c>
      <c r="H24" s="66">
        <f t="shared" ref="H24:H40" si="1">D24-E24</f>
        <v>-21</v>
      </c>
      <c r="I24" s="20">
        <f t="shared" ref="I24:I40" si="2">IF(C24=0, "-", IF(G24/C24&lt;10, G24/C24, "&gt;999%"))</f>
        <v>-0.75</v>
      </c>
      <c r="J24" s="21">
        <f t="shared" ref="J24:J40" si="3">IF(E24=0, "-", IF(H24/E24&lt;10, H24/E24, "&gt;999%"))</f>
        <v>-0.33333333333333331</v>
      </c>
    </row>
    <row r="25" spans="1:10" x14ac:dyDescent="0.2">
      <c r="A25" s="158" t="s">
        <v>234</v>
      </c>
      <c r="B25" s="65">
        <v>71</v>
      </c>
      <c r="C25" s="66">
        <v>0</v>
      </c>
      <c r="D25" s="65">
        <v>171</v>
      </c>
      <c r="E25" s="66">
        <v>38</v>
      </c>
      <c r="F25" s="67"/>
      <c r="G25" s="65">
        <f t="shared" si="0"/>
        <v>71</v>
      </c>
      <c r="H25" s="66">
        <f t="shared" si="1"/>
        <v>133</v>
      </c>
      <c r="I25" s="20" t="str">
        <f t="shared" si="2"/>
        <v>-</v>
      </c>
      <c r="J25" s="21">
        <f t="shared" si="3"/>
        <v>3.5</v>
      </c>
    </row>
    <row r="26" spans="1:10" x14ac:dyDescent="0.2">
      <c r="A26" s="158" t="s">
        <v>253</v>
      </c>
      <c r="B26" s="65">
        <v>12</v>
      </c>
      <c r="C26" s="66">
        <v>20</v>
      </c>
      <c r="D26" s="65">
        <v>73</v>
      </c>
      <c r="E26" s="66">
        <v>81</v>
      </c>
      <c r="F26" s="67"/>
      <c r="G26" s="65">
        <f t="shared" si="0"/>
        <v>-8</v>
      </c>
      <c r="H26" s="66">
        <f t="shared" si="1"/>
        <v>-8</v>
      </c>
      <c r="I26" s="20">
        <f t="shared" si="2"/>
        <v>-0.4</v>
      </c>
      <c r="J26" s="21">
        <f t="shared" si="3"/>
        <v>-9.8765432098765427E-2</v>
      </c>
    </row>
    <row r="27" spans="1:10" x14ac:dyDescent="0.2">
      <c r="A27" s="158" t="s">
        <v>319</v>
      </c>
      <c r="B27" s="65">
        <v>2</v>
      </c>
      <c r="C27" s="66">
        <v>5</v>
      </c>
      <c r="D27" s="65">
        <v>19</v>
      </c>
      <c r="E27" s="66">
        <v>7</v>
      </c>
      <c r="F27" s="67"/>
      <c r="G27" s="65">
        <f t="shared" si="0"/>
        <v>-3</v>
      </c>
      <c r="H27" s="66">
        <f t="shared" si="1"/>
        <v>12</v>
      </c>
      <c r="I27" s="20">
        <f t="shared" si="2"/>
        <v>-0.6</v>
      </c>
      <c r="J27" s="21">
        <f t="shared" si="3"/>
        <v>1.7142857142857142</v>
      </c>
    </row>
    <row r="28" spans="1:10" x14ac:dyDescent="0.2">
      <c r="A28" s="158" t="s">
        <v>254</v>
      </c>
      <c r="B28" s="65">
        <v>6</v>
      </c>
      <c r="C28" s="66">
        <v>12</v>
      </c>
      <c r="D28" s="65">
        <v>55</v>
      </c>
      <c r="E28" s="66">
        <v>60</v>
      </c>
      <c r="F28" s="67"/>
      <c r="G28" s="65">
        <f t="shared" si="0"/>
        <v>-6</v>
      </c>
      <c r="H28" s="66">
        <f t="shared" si="1"/>
        <v>-5</v>
      </c>
      <c r="I28" s="20">
        <f t="shared" si="2"/>
        <v>-0.5</v>
      </c>
      <c r="J28" s="21">
        <f t="shared" si="3"/>
        <v>-8.3333333333333329E-2</v>
      </c>
    </row>
    <row r="29" spans="1:10" x14ac:dyDescent="0.2">
      <c r="A29" s="158" t="s">
        <v>272</v>
      </c>
      <c r="B29" s="65">
        <v>15</v>
      </c>
      <c r="C29" s="66">
        <v>6</v>
      </c>
      <c r="D29" s="65">
        <v>37</v>
      </c>
      <c r="E29" s="66">
        <v>29</v>
      </c>
      <c r="F29" s="67"/>
      <c r="G29" s="65">
        <f t="shared" si="0"/>
        <v>9</v>
      </c>
      <c r="H29" s="66">
        <f t="shared" si="1"/>
        <v>8</v>
      </c>
      <c r="I29" s="20">
        <f t="shared" si="2"/>
        <v>1.5</v>
      </c>
      <c r="J29" s="21">
        <f t="shared" si="3"/>
        <v>0.27586206896551724</v>
      </c>
    </row>
    <row r="30" spans="1:10" x14ac:dyDescent="0.2">
      <c r="A30" s="158" t="s">
        <v>273</v>
      </c>
      <c r="B30" s="65">
        <v>3</v>
      </c>
      <c r="C30" s="66">
        <v>0</v>
      </c>
      <c r="D30" s="65">
        <v>10</v>
      </c>
      <c r="E30" s="66">
        <v>8</v>
      </c>
      <c r="F30" s="67"/>
      <c r="G30" s="65">
        <f t="shared" si="0"/>
        <v>3</v>
      </c>
      <c r="H30" s="66">
        <f t="shared" si="1"/>
        <v>2</v>
      </c>
      <c r="I30" s="20" t="str">
        <f t="shared" si="2"/>
        <v>-</v>
      </c>
      <c r="J30" s="21">
        <f t="shared" si="3"/>
        <v>0.25</v>
      </c>
    </row>
    <row r="31" spans="1:10" x14ac:dyDescent="0.2">
      <c r="A31" s="158" t="s">
        <v>283</v>
      </c>
      <c r="B31" s="65">
        <v>2</v>
      </c>
      <c r="C31" s="66">
        <v>1</v>
      </c>
      <c r="D31" s="65">
        <v>3</v>
      </c>
      <c r="E31" s="66">
        <v>4</v>
      </c>
      <c r="F31" s="67"/>
      <c r="G31" s="65">
        <f t="shared" si="0"/>
        <v>1</v>
      </c>
      <c r="H31" s="66">
        <f t="shared" si="1"/>
        <v>-1</v>
      </c>
      <c r="I31" s="20">
        <f t="shared" si="2"/>
        <v>1</v>
      </c>
      <c r="J31" s="21">
        <f t="shared" si="3"/>
        <v>-0.25</v>
      </c>
    </row>
    <row r="32" spans="1:10" x14ac:dyDescent="0.2">
      <c r="A32" s="158" t="s">
        <v>448</v>
      </c>
      <c r="B32" s="65">
        <v>1</v>
      </c>
      <c r="C32" s="66">
        <v>3</v>
      </c>
      <c r="D32" s="65">
        <v>16</v>
      </c>
      <c r="E32" s="66">
        <v>17</v>
      </c>
      <c r="F32" s="67"/>
      <c r="G32" s="65">
        <f t="shared" si="0"/>
        <v>-2</v>
      </c>
      <c r="H32" s="66">
        <f t="shared" si="1"/>
        <v>-1</v>
      </c>
      <c r="I32" s="20">
        <f t="shared" si="2"/>
        <v>-0.66666666666666663</v>
      </c>
      <c r="J32" s="21">
        <f t="shared" si="3"/>
        <v>-5.8823529411764705E-2</v>
      </c>
    </row>
    <row r="33" spans="1:10" x14ac:dyDescent="0.2">
      <c r="A33" s="158" t="s">
        <v>379</v>
      </c>
      <c r="B33" s="65">
        <v>20</v>
      </c>
      <c r="C33" s="66">
        <v>89</v>
      </c>
      <c r="D33" s="65">
        <v>64</v>
      </c>
      <c r="E33" s="66">
        <v>254</v>
      </c>
      <c r="F33" s="67"/>
      <c r="G33" s="65">
        <f t="shared" si="0"/>
        <v>-69</v>
      </c>
      <c r="H33" s="66">
        <f t="shared" si="1"/>
        <v>-190</v>
      </c>
      <c r="I33" s="20">
        <f t="shared" si="2"/>
        <v>-0.7752808988764045</v>
      </c>
      <c r="J33" s="21">
        <f t="shared" si="3"/>
        <v>-0.74803149606299213</v>
      </c>
    </row>
    <row r="34" spans="1:10" x14ac:dyDescent="0.2">
      <c r="A34" s="158" t="s">
        <v>380</v>
      </c>
      <c r="B34" s="65">
        <v>124</v>
      </c>
      <c r="C34" s="66">
        <v>103</v>
      </c>
      <c r="D34" s="65">
        <v>428</v>
      </c>
      <c r="E34" s="66">
        <v>649</v>
      </c>
      <c r="F34" s="67"/>
      <c r="G34" s="65">
        <f t="shared" si="0"/>
        <v>21</v>
      </c>
      <c r="H34" s="66">
        <f t="shared" si="1"/>
        <v>-221</v>
      </c>
      <c r="I34" s="20">
        <f t="shared" si="2"/>
        <v>0.20388349514563106</v>
      </c>
      <c r="J34" s="21">
        <f t="shared" si="3"/>
        <v>-0.34052388289676427</v>
      </c>
    </row>
    <row r="35" spans="1:10" x14ac:dyDescent="0.2">
      <c r="A35" s="158" t="s">
        <v>410</v>
      </c>
      <c r="B35" s="65">
        <v>82</v>
      </c>
      <c r="C35" s="66">
        <v>182</v>
      </c>
      <c r="D35" s="65">
        <v>563</v>
      </c>
      <c r="E35" s="66">
        <v>668</v>
      </c>
      <c r="F35" s="67"/>
      <c r="G35" s="65">
        <f t="shared" si="0"/>
        <v>-100</v>
      </c>
      <c r="H35" s="66">
        <f t="shared" si="1"/>
        <v>-105</v>
      </c>
      <c r="I35" s="20">
        <f t="shared" si="2"/>
        <v>-0.5494505494505495</v>
      </c>
      <c r="J35" s="21">
        <f t="shared" si="3"/>
        <v>-0.15718562874251496</v>
      </c>
    </row>
    <row r="36" spans="1:10" x14ac:dyDescent="0.2">
      <c r="A36" s="158" t="s">
        <v>449</v>
      </c>
      <c r="B36" s="65">
        <v>15</v>
      </c>
      <c r="C36" s="66">
        <v>72</v>
      </c>
      <c r="D36" s="65">
        <v>166</v>
      </c>
      <c r="E36" s="66">
        <v>245</v>
      </c>
      <c r="F36" s="67"/>
      <c r="G36" s="65">
        <f t="shared" si="0"/>
        <v>-57</v>
      </c>
      <c r="H36" s="66">
        <f t="shared" si="1"/>
        <v>-79</v>
      </c>
      <c r="I36" s="20">
        <f t="shared" si="2"/>
        <v>-0.79166666666666663</v>
      </c>
      <c r="J36" s="21">
        <f t="shared" si="3"/>
        <v>-0.32244897959183672</v>
      </c>
    </row>
    <row r="37" spans="1:10" x14ac:dyDescent="0.2">
      <c r="A37" s="158" t="s">
        <v>471</v>
      </c>
      <c r="B37" s="65">
        <v>16</v>
      </c>
      <c r="C37" s="66">
        <v>7</v>
      </c>
      <c r="D37" s="65">
        <v>36</v>
      </c>
      <c r="E37" s="66">
        <v>33</v>
      </c>
      <c r="F37" s="67"/>
      <c r="G37" s="65">
        <f t="shared" si="0"/>
        <v>9</v>
      </c>
      <c r="H37" s="66">
        <f t="shared" si="1"/>
        <v>3</v>
      </c>
      <c r="I37" s="20">
        <f t="shared" si="2"/>
        <v>1.2857142857142858</v>
      </c>
      <c r="J37" s="21">
        <f t="shared" si="3"/>
        <v>9.0909090909090912E-2</v>
      </c>
    </row>
    <row r="38" spans="1:10" x14ac:dyDescent="0.2">
      <c r="A38" s="158" t="s">
        <v>335</v>
      </c>
      <c r="B38" s="65">
        <v>0</v>
      </c>
      <c r="C38" s="66">
        <v>0</v>
      </c>
      <c r="D38" s="65">
        <v>0</v>
      </c>
      <c r="E38" s="66">
        <v>2</v>
      </c>
      <c r="F38" s="67"/>
      <c r="G38" s="65">
        <f t="shared" si="0"/>
        <v>0</v>
      </c>
      <c r="H38" s="66">
        <f t="shared" si="1"/>
        <v>-2</v>
      </c>
      <c r="I38" s="20" t="str">
        <f t="shared" si="2"/>
        <v>-</v>
      </c>
      <c r="J38" s="21">
        <f t="shared" si="3"/>
        <v>-1</v>
      </c>
    </row>
    <row r="39" spans="1:10" x14ac:dyDescent="0.2">
      <c r="A39" s="158" t="s">
        <v>320</v>
      </c>
      <c r="B39" s="65">
        <v>1</v>
      </c>
      <c r="C39" s="66">
        <v>1</v>
      </c>
      <c r="D39" s="65">
        <v>3</v>
      </c>
      <c r="E39" s="66">
        <v>4</v>
      </c>
      <c r="F39" s="67"/>
      <c r="G39" s="65">
        <f t="shared" si="0"/>
        <v>0</v>
      </c>
      <c r="H39" s="66">
        <f t="shared" si="1"/>
        <v>-1</v>
      </c>
      <c r="I39" s="20">
        <f t="shared" si="2"/>
        <v>0</v>
      </c>
      <c r="J39" s="21">
        <f t="shared" si="3"/>
        <v>-0.25</v>
      </c>
    </row>
    <row r="40" spans="1:10" s="160" customFormat="1" x14ac:dyDescent="0.2">
      <c r="A40" s="178" t="s">
        <v>634</v>
      </c>
      <c r="B40" s="71">
        <v>373</v>
      </c>
      <c r="C40" s="72">
        <v>513</v>
      </c>
      <c r="D40" s="71">
        <v>1686</v>
      </c>
      <c r="E40" s="72">
        <v>2162</v>
      </c>
      <c r="F40" s="73"/>
      <c r="G40" s="71">
        <f t="shared" si="0"/>
        <v>-140</v>
      </c>
      <c r="H40" s="72">
        <f t="shared" si="1"/>
        <v>-476</v>
      </c>
      <c r="I40" s="37">
        <f t="shared" si="2"/>
        <v>-0.27290448343079921</v>
      </c>
      <c r="J40" s="38">
        <f t="shared" si="3"/>
        <v>-0.22016651248843663</v>
      </c>
    </row>
    <row r="41" spans="1:10" x14ac:dyDescent="0.2">
      <c r="A41" s="177"/>
      <c r="B41" s="143"/>
      <c r="C41" s="144"/>
      <c r="D41" s="143"/>
      <c r="E41" s="144"/>
      <c r="F41" s="145"/>
      <c r="G41" s="143"/>
      <c r="H41" s="144"/>
      <c r="I41" s="151"/>
      <c r="J41" s="152"/>
    </row>
    <row r="42" spans="1:10" s="139" customFormat="1" x14ac:dyDescent="0.2">
      <c r="A42" s="159" t="s">
        <v>35</v>
      </c>
      <c r="B42" s="65"/>
      <c r="C42" s="66"/>
      <c r="D42" s="65"/>
      <c r="E42" s="66"/>
      <c r="F42" s="67"/>
      <c r="G42" s="65"/>
      <c r="H42" s="66"/>
      <c r="I42" s="20"/>
      <c r="J42" s="21"/>
    </row>
    <row r="43" spans="1:10" x14ac:dyDescent="0.2">
      <c r="A43" s="158" t="s">
        <v>472</v>
      </c>
      <c r="B43" s="65">
        <v>1</v>
      </c>
      <c r="C43" s="66">
        <v>2</v>
      </c>
      <c r="D43" s="65">
        <v>15</v>
      </c>
      <c r="E43" s="66">
        <v>9</v>
      </c>
      <c r="F43" s="67"/>
      <c r="G43" s="65">
        <f>B43-C43</f>
        <v>-1</v>
      </c>
      <c r="H43" s="66">
        <f>D43-E43</f>
        <v>6</v>
      </c>
      <c r="I43" s="20">
        <f>IF(C43=0, "-", IF(G43/C43&lt;10, G43/C43, "&gt;999%"))</f>
        <v>-0.5</v>
      </c>
      <c r="J43" s="21">
        <f>IF(E43=0, "-", IF(H43/E43&lt;10, H43/E43, "&gt;999%"))</f>
        <v>0.66666666666666663</v>
      </c>
    </row>
    <row r="44" spans="1:10" x14ac:dyDescent="0.2">
      <c r="A44" s="158" t="s">
        <v>336</v>
      </c>
      <c r="B44" s="65">
        <v>2</v>
      </c>
      <c r="C44" s="66">
        <v>1</v>
      </c>
      <c r="D44" s="65">
        <v>11</v>
      </c>
      <c r="E44" s="66">
        <v>13</v>
      </c>
      <c r="F44" s="67"/>
      <c r="G44" s="65">
        <f>B44-C44</f>
        <v>1</v>
      </c>
      <c r="H44" s="66">
        <f>D44-E44</f>
        <v>-2</v>
      </c>
      <c r="I44" s="20">
        <f>IF(C44=0, "-", IF(G44/C44&lt;10, G44/C44, "&gt;999%"))</f>
        <v>1</v>
      </c>
      <c r="J44" s="21">
        <f>IF(E44=0, "-", IF(H44/E44&lt;10, H44/E44, "&gt;999%"))</f>
        <v>-0.15384615384615385</v>
      </c>
    </row>
    <row r="45" spans="1:10" x14ac:dyDescent="0.2">
      <c r="A45" s="158" t="s">
        <v>284</v>
      </c>
      <c r="B45" s="65">
        <v>1</v>
      </c>
      <c r="C45" s="66">
        <v>2</v>
      </c>
      <c r="D45" s="65">
        <v>2</v>
      </c>
      <c r="E45" s="66">
        <v>5</v>
      </c>
      <c r="F45" s="67"/>
      <c r="G45" s="65">
        <f>B45-C45</f>
        <v>-1</v>
      </c>
      <c r="H45" s="66">
        <f>D45-E45</f>
        <v>-3</v>
      </c>
      <c r="I45" s="20">
        <f>IF(C45=0, "-", IF(G45/C45&lt;10, G45/C45, "&gt;999%"))</f>
        <v>-0.5</v>
      </c>
      <c r="J45" s="21">
        <f>IF(E45=0, "-", IF(H45/E45&lt;10, H45/E45, "&gt;999%"))</f>
        <v>-0.6</v>
      </c>
    </row>
    <row r="46" spans="1:10" s="160" customFormat="1" x14ac:dyDescent="0.2">
      <c r="A46" s="178" t="s">
        <v>635</v>
      </c>
      <c r="B46" s="71">
        <v>4</v>
      </c>
      <c r="C46" s="72">
        <v>5</v>
      </c>
      <c r="D46" s="71">
        <v>28</v>
      </c>
      <c r="E46" s="72">
        <v>27</v>
      </c>
      <c r="F46" s="73"/>
      <c r="G46" s="71">
        <f>B46-C46</f>
        <v>-1</v>
      </c>
      <c r="H46" s="72">
        <f>D46-E46</f>
        <v>1</v>
      </c>
      <c r="I46" s="37">
        <f>IF(C46=0, "-", IF(G46/C46&lt;10, G46/C46, "&gt;999%"))</f>
        <v>-0.2</v>
      </c>
      <c r="J46" s="38">
        <f>IF(E46=0, "-", IF(H46/E46&lt;10, H46/E46, "&gt;999%"))</f>
        <v>3.7037037037037035E-2</v>
      </c>
    </row>
    <row r="47" spans="1:10" x14ac:dyDescent="0.2">
      <c r="A47" s="177"/>
      <c r="B47" s="143"/>
      <c r="C47" s="144"/>
      <c r="D47" s="143"/>
      <c r="E47" s="144"/>
      <c r="F47" s="145"/>
      <c r="G47" s="143"/>
      <c r="H47" s="144"/>
      <c r="I47" s="151"/>
      <c r="J47" s="152"/>
    </row>
    <row r="48" spans="1:10" s="139" customFormat="1" x14ac:dyDescent="0.2">
      <c r="A48" s="159" t="s">
        <v>36</v>
      </c>
      <c r="B48" s="65"/>
      <c r="C48" s="66"/>
      <c r="D48" s="65"/>
      <c r="E48" s="66"/>
      <c r="F48" s="67"/>
      <c r="G48" s="65"/>
      <c r="H48" s="66"/>
      <c r="I48" s="20"/>
      <c r="J48" s="21"/>
    </row>
    <row r="49" spans="1:10" x14ac:dyDescent="0.2">
      <c r="A49" s="158" t="s">
        <v>235</v>
      </c>
      <c r="B49" s="65">
        <v>41</v>
      </c>
      <c r="C49" s="66">
        <v>110</v>
      </c>
      <c r="D49" s="65">
        <v>212</v>
      </c>
      <c r="E49" s="66">
        <v>507</v>
      </c>
      <c r="F49" s="67"/>
      <c r="G49" s="65">
        <f t="shared" ref="G49:G71" si="4">B49-C49</f>
        <v>-69</v>
      </c>
      <c r="H49" s="66">
        <f t="shared" ref="H49:H71" si="5">D49-E49</f>
        <v>-295</v>
      </c>
      <c r="I49" s="20">
        <f t="shared" ref="I49:I71" si="6">IF(C49=0, "-", IF(G49/C49&lt;10, G49/C49, "&gt;999%"))</f>
        <v>-0.62727272727272732</v>
      </c>
      <c r="J49" s="21">
        <f t="shared" ref="J49:J71" si="7">IF(E49=0, "-", IF(H49/E49&lt;10, H49/E49, "&gt;999%"))</f>
        <v>-0.5818540433925049</v>
      </c>
    </row>
    <row r="50" spans="1:10" x14ac:dyDescent="0.2">
      <c r="A50" s="158" t="s">
        <v>309</v>
      </c>
      <c r="B50" s="65">
        <v>8</v>
      </c>
      <c r="C50" s="66">
        <v>20</v>
      </c>
      <c r="D50" s="65">
        <v>86</v>
      </c>
      <c r="E50" s="66">
        <v>88</v>
      </c>
      <c r="F50" s="67"/>
      <c r="G50" s="65">
        <f t="shared" si="4"/>
        <v>-12</v>
      </c>
      <c r="H50" s="66">
        <f t="shared" si="5"/>
        <v>-2</v>
      </c>
      <c r="I50" s="20">
        <f t="shared" si="6"/>
        <v>-0.6</v>
      </c>
      <c r="J50" s="21">
        <f t="shared" si="7"/>
        <v>-2.2727272727272728E-2</v>
      </c>
    </row>
    <row r="51" spans="1:10" x14ac:dyDescent="0.2">
      <c r="A51" s="158" t="s">
        <v>236</v>
      </c>
      <c r="B51" s="65">
        <v>34</v>
      </c>
      <c r="C51" s="66">
        <v>102</v>
      </c>
      <c r="D51" s="65">
        <v>243</v>
      </c>
      <c r="E51" s="66">
        <v>382</v>
      </c>
      <c r="F51" s="67"/>
      <c r="G51" s="65">
        <f t="shared" si="4"/>
        <v>-68</v>
      </c>
      <c r="H51" s="66">
        <f t="shared" si="5"/>
        <v>-139</v>
      </c>
      <c r="I51" s="20">
        <f t="shared" si="6"/>
        <v>-0.66666666666666663</v>
      </c>
      <c r="J51" s="21">
        <f t="shared" si="7"/>
        <v>-0.36387434554973824</v>
      </c>
    </row>
    <row r="52" spans="1:10" x14ac:dyDescent="0.2">
      <c r="A52" s="158" t="s">
        <v>255</v>
      </c>
      <c r="B52" s="65">
        <v>78</v>
      </c>
      <c r="C52" s="66">
        <v>246</v>
      </c>
      <c r="D52" s="65">
        <v>591</v>
      </c>
      <c r="E52" s="66">
        <v>904</v>
      </c>
      <c r="F52" s="67"/>
      <c r="G52" s="65">
        <f t="shared" si="4"/>
        <v>-168</v>
      </c>
      <c r="H52" s="66">
        <f t="shared" si="5"/>
        <v>-313</v>
      </c>
      <c r="I52" s="20">
        <f t="shared" si="6"/>
        <v>-0.68292682926829273</v>
      </c>
      <c r="J52" s="21">
        <f t="shared" si="7"/>
        <v>-0.34623893805309736</v>
      </c>
    </row>
    <row r="53" spans="1:10" x14ac:dyDescent="0.2">
      <c r="A53" s="158" t="s">
        <v>321</v>
      </c>
      <c r="B53" s="65">
        <v>25</v>
      </c>
      <c r="C53" s="66">
        <v>59</v>
      </c>
      <c r="D53" s="65">
        <v>161</v>
      </c>
      <c r="E53" s="66">
        <v>211</v>
      </c>
      <c r="F53" s="67"/>
      <c r="G53" s="65">
        <f t="shared" si="4"/>
        <v>-34</v>
      </c>
      <c r="H53" s="66">
        <f t="shared" si="5"/>
        <v>-50</v>
      </c>
      <c r="I53" s="20">
        <f t="shared" si="6"/>
        <v>-0.57627118644067798</v>
      </c>
      <c r="J53" s="21">
        <f t="shared" si="7"/>
        <v>-0.23696682464454977</v>
      </c>
    </row>
    <row r="54" spans="1:10" x14ac:dyDescent="0.2">
      <c r="A54" s="158" t="s">
        <v>256</v>
      </c>
      <c r="B54" s="65">
        <v>33</v>
      </c>
      <c r="C54" s="66">
        <v>0</v>
      </c>
      <c r="D54" s="65">
        <v>182</v>
      </c>
      <c r="E54" s="66">
        <v>0</v>
      </c>
      <c r="F54" s="67"/>
      <c r="G54" s="65">
        <f t="shared" si="4"/>
        <v>33</v>
      </c>
      <c r="H54" s="66">
        <f t="shared" si="5"/>
        <v>182</v>
      </c>
      <c r="I54" s="20" t="str">
        <f t="shared" si="6"/>
        <v>-</v>
      </c>
      <c r="J54" s="21" t="str">
        <f t="shared" si="7"/>
        <v>-</v>
      </c>
    </row>
    <row r="55" spans="1:10" x14ac:dyDescent="0.2">
      <c r="A55" s="158" t="s">
        <v>274</v>
      </c>
      <c r="B55" s="65">
        <v>25</v>
      </c>
      <c r="C55" s="66">
        <v>65</v>
      </c>
      <c r="D55" s="65">
        <v>120</v>
      </c>
      <c r="E55" s="66">
        <v>239</v>
      </c>
      <c r="F55" s="67"/>
      <c r="G55" s="65">
        <f t="shared" si="4"/>
        <v>-40</v>
      </c>
      <c r="H55" s="66">
        <f t="shared" si="5"/>
        <v>-119</v>
      </c>
      <c r="I55" s="20">
        <f t="shared" si="6"/>
        <v>-0.61538461538461542</v>
      </c>
      <c r="J55" s="21">
        <f t="shared" si="7"/>
        <v>-0.497907949790795</v>
      </c>
    </row>
    <row r="56" spans="1:10" x14ac:dyDescent="0.2">
      <c r="A56" s="158" t="s">
        <v>285</v>
      </c>
      <c r="B56" s="65">
        <v>0</v>
      </c>
      <c r="C56" s="66">
        <v>4</v>
      </c>
      <c r="D56" s="65">
        <v>0</v>
      </c>
      <c r="E56" s="66">
        <v>17</v>
      </c>
      <c r="F56" s="67"/>
      <c r="G56" s="65">
        <f t="shared" si="4"/>
        <v>-4</v>
      </c>
      <c r="H56" s="66">
        <f t="shared" si="5"/>
        <v>-17</v>
      </c>
      <c r="I56" s="20">
        <f t="shared" si="6"/>
        <v>-1</v>
      </c>
      <c r="J56" s="21">
        <f t="shared" si="7"/>
        <v>-1</v>
      </c>
    </row>
    <row r="57" spans="1:10" x14ac:dyDescent="0.2">
      <c r="A57" s="158" t="s">
        <v>286</v>
      </c>
      <c r="B57" s="65">
        <v>3</v>
      </c>
      <c r="C57" s="66">
        <v>4</v>
      </c>
      <c r="D57" s="65">
        <v>15</v>
      </c>
      <c r="E57" s="66">
        <v>22</v>
      </c>
      <c r="F57" s="67"/>
      <c r="G57" s="65">
        <f t="shared" si="4"/>
        <v>-1</v>
      </c>
      <c r="H57" s="66">
        <f t="shared" si="5"/>
        <v>-7</v>
      </c>
      <c r="I57" s="20">
        <f t="shared" si="6"/>
        <v>-0.25</v>
      </c>
      <c r="J57" s="21">
        <f t="shared" si="7"/>
        <v>-0.31818181818181818</v>
      </c>
    </row>
    <row r="58" spans="1:10" x14ac:dyDescent="0.2">
      <c r="A58" s="158" t="s">
        <v>337</v>
      </c>
      <c r="B58" s="65">
        <v>0</v>
      </c>
      <c r="C58" s="66">
        <v>2</v>
      </c>
      <c r="D58" s="65">
        <v>10</v>
      </c>
      <c r="E58" s="66">
        <v>9</v>
      </c>
      <c r="F58" s="67"/>
      <c r="G58" s="65">
        <f t="shared" si="4"/>
        <v>-2</v>
      </c>
      <c r="H58" s="66">
        <f t="shared" si="5"/>
        <v>1</v>
      </c>
      <c r="I58" s="20">
        <f t="shared" si="6"/>
        <v>-1</v>
      </c>
      <c r="J58" s="21">
        <f t="shared" si="7"/>
        <v>0.1111111111111111</v>
      </c>
    </row>
    <row r="59" spans="1:10" x14ac:dyDescent="0.2">
      <c r="A59" s="158" t="s">
        <v>287</v>
      </c>
      <c r="B59" s="65">
        <v>2</v>
      </c>
      <c r="C59" s="66">
        <v>3</v>
      </c>
      <c r="D59" s="65">
        <v>9</v>
      </c>
      <c r="E59" s="66">
        <v>9</v>
      </c>
      <c r="F59" s="67"/>
      <c r="G59" s="65">
        <f t="shared" si="4"/>
        <v>-1</v>
      </c>
      <c r="H59" s="66">
        <f t="shared" si="5"/>
        <v>0</v>
      </c>
      <c r="I59" s="20">
        <f t="shared" si="6"/>
        <v>-0.33333333333333331</v>
      </c>
      <c r="J59" s="21">
        <f t="shared" si="7"/>
        <v>0</v>
      </c>
    </row>
    <row r="60" spans="1:10" x14ac:dyDescent="0.2">
      <c r="A60" s="158" t="s">
        <v>237</v>
      </c>
      <c r="B60" s="65">
        <v>0</v>
      </c>
      <c r="C60" s="66">
        <v>1</v>
      </c>
      <c r="D60" s="65">
        <v>1</v>
      </c>
      <c r="E60" s="66">
        <v>10</v>
      </c>
      <c r="F60" s="67"/>
      <c r="G60" s="65">
        <f t="shared" si="4"/>
        <v>-1</v>
      </c>
      <c r="H60" s="66">
        <f t="shared" si="5"/>
        <v>-9</v>
      </c>
      <c r="I60" s="20">
        <f t="shared" si="6"/>
        <v>-1</v>
      </c>
      <c r="J60" s="21">
        <f t="shared" si="7"/>
        <v>-0.9</v>
      </c>
    </row>
    <row r="61" spans="1:10" x14ac:dyDescent="0.2">
      <c r="A61" s="158" t="s">
        <v>257</v>
      </c>
      <c r="B61" s="65">
        <v>5</v>
      </c>
      <c r="C61" s="66">
        <v>0</v>
      </c>
      <c r="D61" s="65">
        <v>46</v>
      </c>
      <c r="E61" s="66">
        <v>0</v>
      </c>
      <c r="F61" s="67"/>
      <c r="G61" s="65">
        <f t="shared" si="4"/>
        <v>5</v>
      </c>
      <c r="H61" s="66">
        <f t="shared" si="5"/>
        <v>46</v>
      </c>
      <c r="I61" s="20" t="str">
        <f t="shared" si="6"/>
        <v>-</v>
      </c>
      <c r="J61" s="21" t="str">
        <f t="shared" si="7"/>
        <v>-</v>
      </c>
    </row>
    <row r="62" spans="1:10" x14ac:dyDescent="0.2">
      <c r="A62" s="158" t="s">
        <v>450</v>
      </c>
      <c r="B62" s="65">
        <v>7</v>
      </c>
      <c r="C62" s="66">
        <v>0</v>
      </c>
      <c r="D62" s="65">
        <v>39</v>
      </c>
      <c r="E62" s="66">
        <v>0</v>
      </c>
      <c r="F62" s="67"/>
      <c r="G62" s="65">
        <f t="shared" si="4"/>
        <v>7</v>
      </c>
      <c r="H62" s="66">
        <f t="shared" si="5"/>
        <v>39</v>
      </c>
      <c r="I62" s="20" t="str">
        <f t="shared" si="6"/>
        <v>-</v>
      </c>
      <c r="J62" s="21" t="str">
        <f t="shared" si="7"/>
        <v>-</v>
      </c>
    </row>
    <row r="63" spans="1:10" x14ac:dyDescent="0.2">
      <c r="A63" s="158" t="s">
        <v>381</v>
      </c>
      <c r="B63" s="65">
        <v>107</v>
      </c>
      <c r="C63" s="66">
        <v>179</v>
      </c>
      <c r="D63" s="65">
        <v>540</v>
      </c>
      <c r="E63" s="66">
        <v>809</v>
      </c>
      <c r="F63" s="67"/>
      <c r="G63" s="65">
        <f t="shared" si="4"/>
        <v>-72</v>
      </c>
      <c r="H63" s="66">
        <f t="shared" si="5"/>
        <v>-269</v>
      </c>
      <c r="I63" s="20">
        <f t="shared" si="6"/>
        <v>-0.4022346368715084</v>
      </c>
      <c r="J63" s="21">
        <f t="shared" si="7"/>
        <v>-0.33250927070457353</v>
      </c>
    </row>
    <row r="64" spans="1:10" x14ac:dyDescent="0.2">
      <c r="A64" s="158" t="s">
        <v>382</v>
      </c>
      <c r="B64" s="65">
        <v>7</v>
      </c>
      <c r="C64" s="66">
        <v>18</v>
      </c>
      <c r="D64" s="65">
        <v>93</v>
      </c>
      <c r="E64" s="66">
        <v>81</v>
      </c>
      <c r="F64" s="67"/>
      <c r="G64" s="65">
        <f t="shared" si="4"/>
        <v>-11</v>
      </c>
      <c r="H64" s="66">
        <f t="shared" si="5"/>
        <v>12</v>
      </c>
      <c r="I64" s="20">
        <f t="shared" si="6"/>
        <v>-0.61111111111111116</v>
      </c>
      <c r="J64" s="21">
        <f t="shared" si="7"/>
        <v>0.14814814814814814</v>
      </c>
    </row>
    <row r="65" spans="1:10" x14ac:dyDescent="0.2">
      <c r="A65" s="158" t="s">
        <v>411</v>
      </c>
      <c r="B65" s="65">
        <v>174</v>
      </c>
      <c r="C65" s="66">
        <v>183</v>
      </c>
      <c r="D65" s="65">
        <v>960</v>
      </c>
      <c r="E65" s="66">
        <v>877</v>
      </c>
      <c r="F65" s="67"/>
      <c r="G65" s="65">
        <f t="shared" si="4"/>
        <v>-9</v>
      </c>
      <c r="H65" s="66">
        <f t="shared" si="5"/>
        <v>83</v>
      </c>
      <c r="I65" s="20">
        <f t="shared" si="6"/>
        <v>-4.9180327868852458E-2</v>
      </c>
      <c r="J65" s="21">
        <f t="shared" si="7"/>
        <v>9.4640820980615742E-2</v>
      </c>
    </row>
    <row r="66" spans="1:10" x14ac:dyDescent="0.2">
      <c r="A66" s="158" t="s">
        <v>412</v>
      </c>
      <c r="B66" s="65">
        <v>38</v>
      </c>
      <c r="C66" s="66">
        <v>34</v>
      </c>
      <c r="D66" s="65">
        <v>198</v>
      </c>
      <c r="E66" s="66">
        <v>202</v>
      </c>
      <c r="F66" s="67"/>
      <c r="G66" s="65">
        <f t="shared" si="4"/>
        <v>4</v>
      </c>
      <c r="H66" s="66">
        <f t="shared" si="5"/>
        <v>-4</v>
      </c>
      <c r="I66" s="20">
        <f t="shared" si="6"/>
        <v>0.11764705882352941</v>
      </c>
      <c r="J66" s="21">
        <f t="shared" si="7"/>
        <v>-1.9801980198019802E-2</v>
      </c>
    </row>
    <row r="67" spans="1:10" x14ac:dyDescent="0.2">
      <c r="A67" s="158" t="s">
        <v>451</v>
      </c>
      <c r="B67" s="65">
        <v>121</v>
      </c>
      <c r="C67" s="66">
        <v>125</v>
      </c>
      <c r="D67" s="65">
        <v>669</v>
      </c>
      <c r="E67" s="66">
        <v>756</v>
      </c>
      <c r="F67" s="67"/>
      <c r="G67" s="65">
        <f t="shared" si="4"/>
        <v>-4</v>
      </c>
      <c r="H67" s="66">
        <f t="shared" si="5"/>
        <v>-87</v>
      </c>
      <c r="I67" s="20">
        <f t="shared" si="6"/>
        <v>-3.2000000000000001E-2</v>
      </c>
      <c r="J67" s="21">
        <f t="shared" si="7"/>
        <v>-0.11507936507936507</v>
      </c>
    </row>
    <row r="68" spans="1:10" x14ac:dyDescent="0.2">
      <c r="A68" s="158" t="s">
        <v>452</v>
      </c>
      <c r="B68" s="65">
        <v>37</v>
      </c>
      <c r="C68" s="66">
        <v>16</v>
      </c>
      <c r="D68" s="65">
        <v>125</v>
      </c>
      <c r="E68" s="66">
        <v>97</v>
      </c>
      <c r="F68" s="67"/>
      <c r="G68" s="65">
        <f t="shared" si="4"/>
        <v>21</v>
      </c>
      <c r="H68" s="66">
        <f t="shared" si="5"/>
        <v>28</v>
      </c>
      <c r="I68" s="20">
        <f t="shared" si="6"/>
        <v>1.3125</v>
      </c>
      <c r="J68" s="21">
        <f t="shared" si="7"/>
        <v>0.28865979381443296</v>
      </c>
    </row>
    <row r="69" spans="1:10" x14ac:dyDescent="0.2">
      <c r="A69" s="158" t="s">
        <v>473</v>
      </c>
      <c r="B69" s="65">
        <v>16</v>
      </c>
      <c r="C69" s="66">
        <v>40</v>
      </c>
      <c r="D69" s="65">
        <v>161</v>
      </c>
      <c r="E69" s="66">
        <v>160</v>
      </c>
      <c r="F69" s="67"/>
      <c r="G69" s="65">
        <f t="shared" si="4"/>
        <v>-24</v>
      </c>
      <c r="H69" s="66">
        <f t="shared" si="5"/>
        <v>1</v>
      </c>
      <c r="I69" s="20">
        <f t="shared" si="6"/>
        <v>-0.6</v>
      </c>
      <c r="J69" s="21">
        <f t="shared" si="7"/>
        <v>6.2500000000000003E-3</v>
      </c>
    </row>
    <row r="70" spans="1:10" x14ac:dyDescent="0.2">
      <c r="A70" s="158" t="s">
        <v>322</v>
      </c>
      <c r="B70" s="65">
        <v>1</v>
      </c>
      <c r="C70" s="66">
        <v>3</v>
      </c>
      <c r="D70" s="65">
        <v>24</v>
      </c>
      <c r="E70" s="66">
        <v>12</v>
      </c>
      <c r="F70" s="67"/>
      <c r="G70" s="65">
        <f t="shared" si="4"/>
        <v>-2</v>
      </c>
      <c r="H70" s="66">
        <f t="shared" si="5"/>
        <v>12</v>
      </c>
      <c r="I70" s="20">
        <f t="shared" si="6"/>
        <v>-0.66666666666666663</v>
      </c>
      <c r="J70" s="21">
        <f t="shared" si="7"/>
        <v>1</v>
      </c>
    </row>
    <row r="71" spans="1:10" s="160" customFormat="1" x14ac:dyDescent="0.2">
      <c r="A71" s="178" t="s">
        <v>636</v>
      </c>
      <c r="B71" s="71">
        <v>762</v>
      </c>
      <c r="C71" s="72">
        <v>1214</v>
      </c>
      <c r="D71" s="71">
        <v>4485</v>
      </c>
      <c r="E71" s="72">
        <v>5392</v>
      </c>
      <c r="F71" s="73"/>
      <c r="G71" s="71">
        <f t="shared" si="4"/>
        <v>-452</v>
      </c>
      <c r="H71" s="72">
        <f t="shared" si="5"/>
        <v>-907</v>
      </c>
      <c r="I71" s="37">
        <f t="shared" si="6"/>
        <v>-0.37232289950576608</v>
      </c>
      <c r="J71" s="38">
        <f t="shared" si="7"/>
        <v>-0.16821216617210683</v>
      </c>
    </row>
    <row r="72" spans="1:10" x14ac:dyDescent="0.2">
      <c r="A72" s="177"/>
      <c r="B72" s="143"/>
      <c r="C72" s="144"/>
      <c r="D72" s="143"/>
      <c r="E72" s="144"/>
      <c r="F72" s="145"/>
      <c r="G72" s="143"/>
      <c r="H72" s="144"/>
      <c r="I72" s="151"/>
      <c r="J72" s="152"/>
    </row>
    <row r="73" spans="1:10" s="139" customFormat="1" x14ac:dyDescent="0.2">
      <c r="A73" s="159" t="s">
        <v>37</v>
      </c>
      <c r="B73" s="65"/>
      <c r="C73" s="66"/>
      <c r="D73" s="65"/>
      <c r="E73" s="66"/>
      <c r="F73" s="67"/>
      <c r="G73" s="65"/>
      <c r="H73" s="66"/>
      <c r="I73" s="20"/>
      <c r="J73" s="21"/>
    </row>
    <row r="74" spans="1:10" x14ac:dyDescent="0.2">
      <c r="A74" s="158" t="s">
        <v>323</v>
      </c>
      <c r="B74" s="65">
        <v>7</v>
      </c>
      <c r="C74" s="66">
        <v>0</v>
      </c>
      <c r="D74" s="65">
        <v>34</v>
      </c>
      <c r="E74" s="66">
        <v>0</v>
      </c>
      <c r="F74" s="67"/>
      <c r="G74" s="65">
        <f>B74-C74</f>
        <v>7</v>
      </c>
      <c r="H74" s="66">
        <f>D74-E74</f>
        <v>34</v>
      </c>
      <c r="I74" s="20" t="str">
        <f>IF(C74=0, "-", IF(G74/C74&lt;10, G74/C74, "&gt;999%"))</f>
        <v>-</v>
      </c>
      <c r="J74" s="21" t="str">
        <f>IF(E74=0, "-", IF(H74/E74&lt;10, H74/E74, "&gt;999%"))</f>
        <v>-</v>
      </c>
    </row>
    <row r="75" spans="1:10" x14ac:dyDescent="0.2">
      <c r="A75" s="158" t="s">
        <v>512</v>
      </c>
      <c r="B75" s="65">
        <v>14</v>
      </c>
      <c r="C75" s="66">
        <v>112</v>
      </c>
      <c r="D75" s="65">
        <v>184</v>
      </c>
      <c r="E75" s="66">
        <v>295</v>
      </c>
      <c r="F75" s="67"/>
      <c r="G75" s="65">
        <f>B75-C75</f>
        <v>-98</v>
      </c>
      <c r="H75" s="66">
        <f>D75-E75</f>
        <v>-111</v>
      </c>
      <c r="I75" s="20">
        <f>IF(C75=0, "-", IF(G75/C75&lt;10, G75/C75, "&gt;999%"))</f>
        <v>-0.875</v>
      </c>
      <c r="J75" s="21">
        <f>IF(E75=0, "-", IF(H75/E75&lt;10, H75/E75, "&gt;999%"))</f>
        <v>-0.37627118644067797</v>
      </c>
    </row>
    <row r="76" spans="1:10" x14ac:dyDescent="0.2">
      <c r="A76" s="158" t="s">
        <v>513</v>
      </c>
      <c r="B76" s="65">
        <v>27</v>
      </c>
      <c r="C76" s="66">
        <v>0</v>
      </c>
      <c r="D76" s="65">
        <v>103</v>
      </c>
      <c r="E76" s="66">
        <v>0</v>
      </c>
      <c r="F76" s="67"/>
      <c r="G76" s="65">
        <f>B76-C76</f>
        <v>27</v>
      </c>
      <c r="H76" s="66">
        <f>D76-E76</f>
        <v>103</v>
      </c>
      <c r="I76" s="20" t="str">
        <f>IF(C76=0, "-", IF(G76/C76&lt;10, G76/C76, "&gt;999%"))</f>
        <v>-</v>
      </c>
      <c r="J76" s="21" t="str">
        <f>IF(E76=0, "-", IF(H76/E76&lt;10, H76/E76, "&gt;999%"))</f>
        <v>-</v>
      </c>
    </row>
    <row r="77" spans="1:10" s="160" customFormat="1" x14ac:dyDescent="0.2">
      <c r="A77" s="178" t="s">
        <v>637</v>
      </c>
      <c r="B77" s="71">
        <v>48</v>
      </c>
      <c r="C77" s="72">
        <v>112</v>
      </c>
      <c r="D77" s="71">
        <v>321</v>
      </c>
      <c r="E77" s="72">
        <v>295</v>
      </c>
      <c r="F77" s="73"/>
      <c r="G77" s="71">
        <f>B77-C77</f>
        <v>-64</v>
      </c>
      <c r="H77" s="72">
        <f>D77-E77</f>
        <v>26</v>
      </c>
      <c r="I77" s="37">
        <f>IF(C77=0, "-", IF(G77/C77&lt;10, G77/C77, "&gt;999%"))</f>
        <v>-0.5714285714285714</v>
      </c>
      <c r="J77" s="38">
        <f>IF(E77=0, "-", IF(H77/E77&lt;10, H77/E77, "&gt;999%"))</f>
        <v>8.8135593220338981E-2</v>
      </c>
    </row>
    <row r="78" spans="1:10" x14ac:dyDescent="0.2">
      <c r="A78" s="177"/>
      <c r="B78" s="143"/>
      <c r="C78" s="144"/>
      <c r="D78" s="143"/>
      <c r="E78" s="144"/>
      <c r="F78" s="145"/>
      <c r="G78" s="143"/>
      <c r="H78" s="144"/>
      <c r="I78" s="151"/>
      <c r="J78" s="152"/>
    </row>
    <row r="79" spans="1:10" s="139" customFormat="1" x14ac:dyDescent="0.2">
      <c r="A79" s="159" t="s">
        <v>38</v>
      </c>
      <c r="B79" s="65"/>
      <c r="C79" s="66"/>
      <c r="D79" s="65"/>
      <c r="E79" s="66"/>
      <c r="F79" s="67"/>
      <c r="G79" s="65"/>
      <c r="H79" s="66"/>
      <c r="I79" s="20"/>
      <c r="J79" s="21"/>
    </row>
    <row r="80" spans="1:10" x14ac:dyDescent="0.2">
      <c r="A80" s="158" t="s">
        <v>282</v>
      </c>
      <c r="B80" s="65">
        <v>0</v>
      </c>
      <c r="C80" s="66">
        <v>1</v>
      </c>
      <c r="D80" s="65">
        <v>10</v>
      </c>
      <c r="E80" s="66">
        <v>13</v>
      </c>
      <c r="F80" s="67"/>
      <c r="G80" s="65">
        <f>B80-C80</f>
        <v>-1</v>
      </c>
      <c r="H80" s="66">
        <f>D80-E80</f>
        <v>-3</v>
      </c>
      <c r="I80" s="20">
        <f>IF(C80=0, "-", IF(G80/C80&lt;10, G80/C80, "&gt;999%"))</f>
        <v>-1</v>
      </c>
      <c r="J80" s="21">
        <f>IF(E80=0, "-", IF(H80/E80&lt;10, H80/E80, "&gt;999%"))</f>
        <v>-0.23076923076923078</v>
      </c>
    </row>
    <row r="81" spans="1:10" s="160" customFormat="1" x14ac:dyDescent="0.2">
      <c r="A81" s="178" t="s">
        <v>638</v>
      </c>
      <c r="B81" s="71">
        <v>0</v>
      </c>
      <c r="C81" s="72">
        <v>1</v>
      </c>
      <c r="D81" s="71">
        <v>10</v>
      </c>
      <c r="E81" s="72">
        <v>13</v>
      </c>
      <c r="F81" s="73"/>
      <c r="G81" s="71">
        <f>B81-C81</f>
        <v>-1</v>
      </c>
      <c r="H81" s="72">
        <f>D81-E81</f>
        <v>-3</v>
      </c>
      <c r="I81" s="37">
        <f>IF(C81=0, "-", IF(G81/C81&lt;10, G81/C81, "&gt;999%"))</f>
        <v>-1</v>
      </c>
      <c r="J81" s="38">
        <f>IF(E81=0, "-", IF(H81/E81&lt;10, H81/E81, "&gt;999%"))</f>
        <v>-0.23076923076923078</v>
      </c>
    </row>
    <row r="82" spans="1:10" x14ac:dyDescent="0.2">
      <c r="A82" s="177"/>
      <c r="B82" s="143"/>
      <c r="C82" s="144"/>
      <c r="D82" s="143"/>
      <c r="E82" s="144"/>
      <c r="F82" s="145"/>
      <c r="G82" s="143"/>
      <c r="H82" s="144"/>
      <c r="I82" s="151"/>
      <c r="J82" s="152"/>
    </row>
    <row r="83" spans="1:10" s="139" customFormat="1" x14ac:dyDescent="0.2">
      <c r="A83" s="159" t="s">
        <v>39</v>
      </c>
      <c r="B83" s="65"/>
      <c r="C83" s="66"/>
      <c r="D83" s="65"/>
      <c r="E83" s="66"/>
      <c r="F83" s="67"/>
      <c r="G83" s="65"/>
      <c r="H83" s="66"/>
      <c r="I83" s="20"/>
      <c r="J83" s="21"/>
    </row>
    <row r="84" spans="1:10" x14ac:dyDescent="0.2">
      <c r="A84" s="158" t="s">
        <v>215</v>
      </c>
      <c r="B84" s="65">
        <v>2</v>
      </c>
      <c r="C84" s="66">
        <v>2</v>
      </c>
      <c r="D84" s="65">
        <v>26</v>
      </c>
      <c r="E84" s="66">
        <v>13</v>
      </c>
      <c r="F84" s="67"/>
      <c r="G84" s="65">
        <f>B84-C84</f>
        <v>0</v>
      </c>
      <c r="H84" s="66">
        <f>D84-E84</f>
        <v>13</v>
      </c>
      <c r="I84" s="20">
        <f>IF(C84=0, "-", IF(G84/C84&lt;10, G84/C84, "&gt;999%"))</f>
        <v>0</v>
      </c>
      <c r="J84" s="21">
        <f>IF(E84=0, "-", IF(H84/E84&lt;10, H84/E84, "&gt;999%"))</f>
        <v>1</v>
      </c>
    </row>
    <row r="85" spans="1:10" x14ac:dyDescent="0.2">
      <c r="A85" s="158" t="s">
        <v>346</v>
      </c>
      <c r="B85" s="65">
        <v>0</v>
      </c>
      <c r="C85" s="66">
        <v>0</v>
      </c>
      <c r="D85" s="65">
        <v>0</v>
      </c>
      <c r="E85" s="66">
        <v>1</v>
      </c>
      <c r="F85" s="67"/>
      <c r="G85" s="65">
        <f>B85-C85</f>
        <v>0</v>
      </c>
      <c r="H85" s="66">
        <f>D85-E85</f>
        <v>-1</v>
      </c>
      <c r="I85" s="20" t="str">
        <f>IF(C85=0, "-", IF(G85/C85&lt;10, G85/C85, "&gt;999%"))</f>
        <v>-</v>
      </c>
      <c r="J85" s="21">
        <f>IF(E85=0, "-", IF(H85/E85&lt;10, H85/E85, "&gt;999%"))</f>
        <v>-1</v>
      </c>
    </row>
    <row r="86" spans="1:10" x14ac:dyDescent="0.2">
      <c r="A86" s="158" t="s">
        <v>357</v>
      </c>
      <c r="B86" s="65">
        <v>1</v>
      </c>
      <c r="C86" s="66">
        <v>0</v>
      </c>
      <c r="D86" s="65">
        <v>22</v>
      </c>
      <c r="E86" s="66">
        <v>0</v>
      </c>
      <c r="F86" s="67"/>
      <c r="G86" s="65">
        <f>B86-C86</f>
        <v>1</v>
      </c>
      <c r="H86" s="66">
        <f>D86-E86</f>
        <v>22</v>
      </c>
      <c r="I86" s="20" t="str">
        <f>IF(C86=0, "-", IF(G86/C86&lt;10, G86/C86, "&gt;999%"))</f>
        <v>-</v>
      </c>
      <c r="J86" s="21" t="str">
        <f>IF(E86=0, "-", IF(H86/E86&lt;10, H86/E86, "&gt;999%"))</f>
        <v>-</v>
      </c>
    </row>
    <row r="87" spans="1:10" x14ac:dyDescent="0.2">
      <c r="A87" s="158" t="s">
        <v>389</v>
      </c>
      <c r="B87" s="65">
        <v>1</v>
      </c>
      <c r="C87" s="66">
        <v>0</v>
      </c>
      <c r="D87" s="65">
        <v>19</v>
      </c>
      <c r="E87" s="66">
        <v>8</v>
      </c>
      <c r="F87" s="67"/>
      <c r="G87" s="65">
        <f>B87-C87</f>
        <v>1</v>
      </c>
      <c r="H87" s="66">
        <f>D87-E87</f>
        <v>11</v>
      </c>
      <c r="I87" s="20" t="str">
        <f>IF(C87=0, "-", IF(G87/C87&lt;10, G87/C87, "&gt;999%"))</f>
        <v>-</v>
      </c>
      <c r="J87" s="21">
        <f>IF(E87=0, "-", IF(H87/E87&lt;10, H87/E87, "&gt;999%"))</f>
        <v>1.375</v>
      </c>
    </row>
    <row r="88" spans="1:10" s="160" customFormat="1" x14ac:dyDescent="0.2">
      <c r="A88" s="178" t="s">
        <v>639</v>
      </c>
      <c r="B88" s="71">
        <v>4</v>
      </c>
      <c r="C88" s="72">
        <v>2</v>
      </c>
      <c r="D88" s="71">
        <v>67</v>
      </c>
      <c r="E88" s="72">
        <v>22</v>
      </c>
      <c r="F88" s="73"/>
      <c r="G88" s="71">
        <f>B88-C88</f>
        <v>2</v>
      </c>
      <c r="H88" s="72">
        <f>D88-E88</f>
        <v>45</v>
      </c>
      <c r="I88" s="37">
        <f>IF(C88=0, "-", IF(G88/C88&lt;10, G88/C88, "&gt;999%"))</f>
        <v>1</v>
      </c>
      <c r="J88" s="38">
        <f>IF(E88=0, "-", IF(H88/E88&lt;10, H88/E88, "&gt;999%"))</f>
        <v>2.0454545454545454</v>
      </c>
    </row>
    <row r="89" spans="1:10" x14ac:dyDescent="0.2">
      <c r="A89" s="177"/>
      <c r="B89" s="143"/>
      <c r="C89" s="144"/>
      <c r="D89" s="143"/>
      <c r="E89" s="144"/>
      <c r="F89" s="145"/>
      <c r="G89" s="143"/>
      <c r="H89" s="144"/>
      <c r="I89" s="151"/>
      <c r="J89" s="152"/>
    </row>
    <row r="90" spans="1:10" s="139" customFormat="1" x14ac:dyDescent="0.2">
      <c r="A90" s="159" t="s">
        <v>40</v>
      </c>
      <c r="B90" s="65"/>
      <c r="C90" s="66"/>
      <c r="D90" s="65"/>
      <c r="E90" s="66"/>
      <c r="F90" s="67"/>
      <c r="G90" s="65"/>
      <c r="H90" s="66"/>
      <c r="I90" s="20"/>
      <c r="J90" s="21"/>
    </row>
    <row r="91" spans="1:10" x14ac:dyDescent="0.2">
      <c r="A91" s="158" t="s">
        <v>559</v>
      </c>
      <c r="B91" s="65">
        <v>25</v>
      </c>
      <c r="C91" s="66">
        <v>21</v>
      </c>
      <c r="D91" s="65">
        <v>98</v>
      </c>
      <c r="E91" s="66">
        <v>82</v>
      </c>
      <c r="F91" s="67"/>
      <c r="G91" s="65">
        <f>B91-C91</f>
        <v>4</v>
      </c>
      <c r="H91" s="66">
        <f>D91-E91</f>
        <v>16</v>
      </c>
      <c r="I91" s="20">
        <f>IF(C91=0, "-", IF(G91/C91&lt;10, G91/C91, "&gt;999%"))</f>
        <v>0.19047619047619047</v>
      </c>
      <c r="J91" s="21">
        <f>IF(E91=0, "-", IF(H91/E91&lt;10, H91/E91, "&gt;999%"))</f>
        <v>0.1951219512195122</v>
      </c>
    </row>
    <row r="92" spans="1:10" x14ac:dyDescent="0.2">
      <c r="A92" s="158" t="s">
        <v>546</v>
      </c>
      <c r="B92" s="65">
        <v>1</v>
      </c>
      <c r="C92" s="66">
        <v>2</v>
      </c>
      <c r="D92" s="65">
        <v>8</v>
      </c>
      <c r="E92" s="66">
        <v>8</v>
      </c>
      <c r="F92" s="67"/>
      <c r="G92" s="65">
        <f>B92-C92</f>
        <v>-1</v>
      </c>
      <c r="H92" s="66">
        <f>D92-E92</f>
        <v>0</v>
      </c>
      <c r="I92" s="20">
        <f>IF(C92=0, "-", IF(G92/C92&lt;10, G92/C92, "&gt;999%"))</f>
        <v>-0.5</v>
      </c>
      <c r="J92" s="21">
        <f>IF(E92=0, "-", IF(H92/E92&lt;10, H92/E92, "&gt;999%"))</f>
        <v>0</v>
      </c>
    </row>
    <row r="93" spans="1:10" s="160" customFormat="1" x14ac:dyDescent="0.2">
      <c r="A93" s="178" t="s">
        <v>640</v>
      </c>
      <c r="B93" s="71">
        <v>26</v>
      </c>
      <c r="C93" s="72">
        <v>23</v>
      </c>
      <c r="D93" s="71">
        <v>106</v>
      </c>
      <c r="E93" s="72">
        <v>90</v>
      </c>
      <c r="F93" s="73"/>
      <c r="G93" s="71">
        <f>B93-C93</f>
        <v>3</v>
      </c>
      <c r="H93" s="72">
        <f>D93-E93</f>
        <v>16</v>
      </c>
      <c r="I93" s="37">
        <f>IF(C93=0, "-", IF(G93/C93&lt;10, G93/C93, "&gt;999%"))</f>
        <v>0.13043478260869565</v>
      </c>
      <c r="J93" s="38">
        <f>IF(E93=0, "-", IF(H93/E93&lt;10, H93/E93, "&gt;999%"))</f>
        <v>0.17777777777777778</v>
      </c>
    </row>
    <row r="94" spans="1:10" x14ac:dyDescent="0.2">
      <c r="A94" s="177"/>
      <c r="B94" s="143"/>
      <c r="C94" s="144"/>
      <c r="D94" s="143"/>
      <c r="E94" s="144"/>
      <c r="F94" s="145"/>
      <c r="G94" s="143"/>
      <c r="H94" s="144"/>
      <c r="I94" s="151"/>
      <c r="J94" s="152"/>
    </row>
    <row r="95" spans="1:10" s="139" customFormat="1" x14ac:dyDescent="0.2">
      <c r="A95" s="159" t="s">
        <v>41</v>
      </c>
      <c r="B95" s="65"/>
      <c r="C95" s="66"/>
      <c r="D95" s="65"/>
      <c r="E95" s="66"/>
      <c r="F95" s="67"/>
      <c r="G95" s="65"/>
      <c r="H95" s="66"/>
      <c r="I95" s="20"/>
      <c r="J95" s="21"/>
    </row>
    <row r="96" spans="1:10" x14ac:dyDescent="0.2">
      <c r="A96" s="158" t="s">
        <v>560</v>
      </c>
      <c r="B96" s="65">
        <v>4</v>
      </c>
      <c r="C96" s="66">
        <v>10</v>
      </c>
      <c r="D96" s="65">
        <v>10</v>
      </c>
      <c r="E96" s="66">
        <v>10</v>
      </c>
      <c r="F96" s="67"/>
      <c r="G96" s="65">
        <f>B96-C96</f>
        <v>-6</v>
      </c>
      <c r="H96" s="66">
        <f>D96-E96</f>
        <v>0</v>
      </c>
      <c r="I96" s="20">
        <f>IF(C96=0, "-", IF(G96/C96&lt;10, G96/C96, "&gt;999%"))</f>
        <v>-0.6</v>
      </c>
      <c r="J96" s="21">
        <f>IF(E96=0, "-", IF(H96/E96&lt;10, H96/E96, "&gt;999%"))</f>
        <v>0</v>
      </c>
    </row>
    <row r="97" spans="1:10" x14ac:dyDescent="0.2">
      <c r="A97" s="158" t="s">
        <v>547</v>
      </c>
      <c r="B97" s="65">
        <v>0</v>
      </c>
      <c r="C97" s="66">
        <v>0</v>
      </c>
      <c r="D97" s="65">
        <v>0</v>
      </c>
      <c r="E97" s="66">
        <v>1</v>
      </c>
      <c r="F97" s="67"/>
      <c r="G97" s="65">
        <f>B97-C97</f>
        <v>0</v>
      </c>
      <c r="H97" s="66">
        <f>D97-E97</f>
        <v>-1</v>
      </c>
      <c r="I97" s="20" t="str">
        <f>IF(C97=0, "-", IF(G97/C97&lt;10, G97/C97, "&gt;999%"))</f>
        <v>-</v>
      </c>
      <c r="J97" s="21">
        <f>IF(E97=0, "-", IF(H97/E97&lt;10, H97/E97, "&gt;999%"))</f>
        <v>-1</v>
      </c>
    </row>
    <row r="98" spans="1:10" s="160" customFormat="1" x14ac:dyDescent="0.2">
      <c r="A98" s="178" t="s">
        <v>641</v>
      </c>
      <c r="B98" s="71">
        <v>4</v>
      </c>
      <c r="C98" s="72">
        <v>10</v>
      </c>
      <c r="D98" s="71">
        <v>10</v>
      </c>
      <c r="E98" s="72">
        <v>11</v>
      </c>
      <c r="F98" s="73"/>
      <c r="G98" s="71">
        <f>B98-C98</f>
        <v>-6</v>
      </c>
      <c r="H98" s="72">
        <f>D98-E98</f>
        <v>-1</v>
      </c>
      <c r="I98" s="37">
        <f>IF(C98=0, "-", IF(G98/C98&lt;10, G98/C98, "&gt;999%"))</f>
        <v>-0.6</v>
      </c>
      <c r="J98" s="38">
        <f>IF(E98=0, "-", IF(H98/E98&lt;10, H98/E98, "&gt;999%"))</f>
        <v>-9.0909090909090912E-2</v>
      </c>
    </row>
    <row r="99" spans="1:10" x14ac:dyDescent="0.2">
      <c r="A99" s="177"/>
      <c r="B99" s="143"/>
      <c r="C99" s="144"/>
      <c r="D99" s="143"/>
      <c r="E99" s="144"/>
      <c r="F99" s="145"/>
      <c r="G99" s="143"/>
      <c r="H99" s="144"/>
      <c r="I99" s="151"/>
      <c r="J99" s="152"/>
    </row>
    <row r="100" spans="1:10" s="139" customFormat="1" x14ac:dyDescent="0.2">
      <c r="A100" s="159" t="s">
        <v>42</v>
      </c>
      <c r="B100" s="65"/>
      <c r="C100" s="66"/>
      <c r="D100" s="65"/>
      <c r="E100" s="66"/>
      <c r="F100" s="67"/>
      <c r="G100" s="65"/>
      <c r="H100" s="66"/>
      <c r="I100" s="20"/>
      <c r="J100" s="21"/>
    </row>
    <row r="101" spans="1:10" x14ac:dyDescent="0.2">
      <c r="A101" s="158" t="s">
        <v>338</v>
      </c>
      <c r="B101" s="65">
        <v>8</v>
      </c>
      <c r="C101" s="66">
        <v>2</v>
      </c>
      <c r="D101" s="65">
        <v>28</v>
      </c>
      <c r="E101" s="66">
        <v>20</v>
      </c>
      <c r="F101" s="67"/>
      <c r="G101" s="65">
        <f>B101-C101</f>
        <v>6</v>
      </c>
      <c r="H101" s="66">
        <f>D101-E101</f>
        <v>8</v>
      </c>
      <c r="I101" s="20">
        <f>IF(C101=0, "-", IF(G101/C101&lt;10, G101/C101, "&gt;999%"))</f>
        <v>3</v>
      </c>
      <c r="J101" s="21">
        <f>IF(E101=0, "-", IF(H101/E101&lt;10, H101/E101, "&gt;999%"))</f>
        <v>0.4</v>
      </c>
    </row>
    <row r="102" spans="1:10" s="160" customFormat="1" x14ac:dyDescent="0.2">
      <c r="A102" s="178" t="s">
        <v>642</v>
      </c>
      <c r="B102" s="71">
        <v>8</v>
      </c>
      <c r="C102" s="72">
        <v>2</v>
      </c>
      <c r="D102" s="71">
        <v>28</v>
      </c>
      <c r="E102" s="72">
        <v>20</v>
      </c>
      <c r="F102" s="73"/>
      <c r="G102" s="71">
        <f>B102-C102</f>
        <v>6</v>
      </c>
      <c r="H102" s="72">
        <f>D102-E102</f>
        <v>8</v>
      </c>
      <c r="I102" s="37">
        <f>IF(C102=0, "-", IF(G102/C102&lt;10, G102/C102, "&gt;999%"))</f>
        <v>3</v>
      </c>
      <c r="J102" s="38">
        <f>IF(E102=0, "-", IF(H102/E102&lt;10, H102/E102, "&gt;999%"))</f>
        <v>0.4</v>
      </c>
    </row>
    <row r="103" spans="1:10" x14ac:dyDescent="0.2">
      <c r="A103" s="177"/>
      <c r="B103" s="143"/>
      <c r="C103" s="144"/>
      <c r="D103" s="143"/>
      <c r="E103" s="144"/>
      <c r="F103" s="145"/>
      <c r="G103" s="143"/>
      <c r="H103" s="144"/>
      <c r="I103" s="151"/>
      <c r="J103" s="152"/>
    </row>
    <row r="104" spans="1:10" s="139" customFormat="1" x14ac:dyDescent="0.2">
      <c r="A104" s="159" t="s">
        <v>43</v>
      </c>
      <c r="B104" s="65"/>
      <c r="C104" s="66"/>
      <c r="D104" s="65"/>
      <c r="E104" s="66"/>
      <c r="F104" s="67"/>
      <c r="G104" s="65"/>
      <c r="H104" s="66"/>
      <c r="I104" s="20"/>
      <c r="J104" s="21"/>
    </row>
    <row r="105" spans="1:10" x14ac:dyDescent="0.2">
      <c r="A105" s="158" t="s">
        <v>198</v>
      </c>
      <c r="B105" s="65">
        <v>5</v>
      </c>
      <c r="C105" s="66">
        <v>21</v>
      </c>
      <c r="D105" s="65">
        <v>102</v>
      </c>
      <c r="E105" s="66">
        <v>72</v>
      </c>
      <c r="F105" s="67"/>
      <c r="G105" s="65">
        <f>B105-C105</f>
        <v>-16</v>
      </c>
      <c r="H105" s="66">
        <f>D105-E105</f>
        <v>30</v>
      </c>
      <c r="I105" s="20">
        <f>IF(C105=0, "-", IF(G105/C105&lt;10, G105/C105, "&gt;999%"))</f>
        <v>-0.76190476190476186</v>
      </c>
      <c r="J105" s="21">
        <f>IF(E105=0, "-", IF(H105/E105&lt;10, H105/E105, "&gt;999%"))</f>
        <v>0.41666666666666669</v>
      </c>
    </row>
    <row r="106" spans="1:10" s="160" customFormat="1" x14ac:dyDescent="0.2">
      <c r="A106" s="178" t="s">
        <v>643</v>
      </c>
      <c r="B106" s="71">
        <v>5</v>
      </c>
      <c r="C106" s="72">
        <v>21</v>
      </c>
      <c r="D106" s="71">
        <v>102</v>
      </c>
      <c r="E106" s="72">
        <v>72</v>
      </c>
      <c r="F106" s="73"/>
      <c r="G106" s="71">
        <f>B106-C106</f>
        <v>-16</v>
      </c>
      <c r="H106" s="72">
        <f>D106-E106</f>
        <v>30</v>
      </c>
      <c r="I106" s="37">
        <f>IF(C106=0, "-", IF(G106/C106&lt;10, G106/C106, "&gt;999%"))</f>
        <v>-0.76190476190476186</v>
      </c>
      <c r="J106" s="38">
        <f>IF(E106=0, "-", IF(H106/E106&lt;10, H106/E106, "&gt;999%"))</f>
        <v>0.41666666666666669</v>
      </c>
    </row>
    <row r="107" spans="1:10" x14ac:dyDescent="0.2">
      <c r="A107" s="177"/>
      <c r="B107" s="143"/>
      <c r="C107" s="144"/>
      <c r="D107" s="143"/>
      <c r="E107" s="144"/>
      <c r="F107" s="145"/>
      <c r="G107" s="143"/>
      <c r="H107" s="144"/>
      <c r="I107" s="151"/>
      <c r="J107" s="152"/>
    </row>
    <row r="108" spans="1:10" s="139" customFormat="1" x14ac:dyDescent="0.2">
      <c r="A108" s="159" t="s">
        <v>44</v>
      </c>
      <c r="B108" s="65"/>
      <c r="C108" s="66"/>
      <c r="D108" s="65"/>
      <c r="E108" s="66"/>
      <c r="F108" s="67"/>
      <c r="G108" s="65"/>
      <c r="H108" s="66"/>
      <c r="I108" s="20"/>
      <c r="J108" s="21"/>
    </row>
    <row r="109" spans="1:10" x14ac:dyDescent="0.2">
      <c r="A109" s="158" t="s">
        <v>532</v>
      </c>
      <c r="B109" s="65">
        <v>14</v>
      </c>
      <c r="C109" s="66">
        <v>16</v>
      </c>
      <c r="D109" s="65">
        <v>87</v>
      </c>
      <c r="E109" s="66">
        <v>137</v>
      </c>
      <c r="F109" s="67"/>
      <c r="G109" s="65">
        <f>B109-C109</f>
        <v>-2</v>
      </c>
      <c r="H109" s="66">
        <f>D109-E109</f>
        <v>-50</v>
      </c>
      <c r="I109" s="20">
        <f>IF(C109=0, "-", IF(G109/C109&lt;10, G109/C109, "&gt;999%"))</f>
        <v>-0.125</v>
      </c>
      <c r="J109" s="21">
        <f>IF(E109=0, "-", IF(H109/E109&lt;10, H109/E109, "&gt;999%"))</f>
        <v>-0.36496350364963503</v>
      </c>
    </row>
    <row r="110" spans="1:10" s="160" customFormat="1" x14ac:dyDescent="0.2">
      <c r="A110" s="178" t="s">
        <v>644</v>
      </c>
      <c r="B110" s="71">
        <v>14</v>
      </c>
      <c r="C110" s="72">
        <v>16</v>
      </c>
      <c r="D110" s="71">
        <v>87</v>
      </c>
      <c r="E110" s="72">
        <v>137</v>
      </c>
      <c r="F110" s="73"/>
      <c r="G110" s="71">
        <f>B110-C110</f>
        <v>-2</v>
      </c>
      <c r="H110" s="72">
        <f>D110-E110</f>
        <v>-50</v>
      </c>
      <c r="I110" s="37">
        <f>IF(C110=0, "-", IF(G110/C110&lt;10, G110/C110, "&gt;999%"))</f>
        <v>-0.125</v>
      </c>
      <c r="J110" s="38">
        <f>IF(E110=0, "-", IF(H110/E110&lt;10, H110/E110, "&gt;999%"))</f>
        <v>-0.36496350364963503</v>
      </c>
    </row>
    <row r="111" spans="1:10" x14ac:dyDescent="0.2">
      <c r="A111" s="177"/>
      <c r="B111" s="143"/>
      <c r="C111" s="144"/>
      <c r="D111" s="143"/>
      <c r="E111" s="144"/>
      <c r="F111" s="145"/>
      <c r="G111" s="143"/>
      <c r="H111" s="144"/>
      <c r="I111" s="151"/>
      <c r="J111" s="152"/>
    </row>
    <row r="112" spans="1:10" s="139" customFormat="1" x14ac:dyDescent="0.2">
      <c r="A112" s="159" t="s">
        <v>45</v>
      </c>
      <c r="B112" s="65"/>
      <c r="C112" s="66"/>
      <c r="D112" s="65"/>
      <c r="E112" s="66"/>
      <c r="F112" s="67"/>
      <c r="G112" s="65"/>
      <c r="H112" s="66"/>
      <c r="I112" s="20"/>
      <c r="J112" s="21"/>
    </row>
    <row r="113" spans="1:10" x14ac:dyDescent="0.2">
      <c r="A113" s="158" t="s">
        <v>425</v>
      </c>
      <c r="B113" s="65">
        <v>0</v>
      </c>
      <c r="C113" s="66">
        <v>0</v>
      </c>
      <c r="D113" s="65">
        <v>0</v>
      </c>
      <c r="E113" s="66">
        <v>13</v>
      </c>
      <c r="F113" s="67"/>
      <c r="G113" s="65">
        <f t="shared" ref="G113:G126" si="8">B113-C113</f>
        <v>0</v>
      </c>
      <c r="H113" s="66">
        <f t="shared" ref="H113:H126" si="9">D113-E113</f>
        <v>-13</v>
      </c>
      <c r="I113" s="20" t="str">
        <f t="shared" ref="I113:I126" si="10">IF(C113=0, "-", IF(G113/C113&lt;10, G113/C113, "&gt;999%"))</f>
        <v>-</v>
      </c>
      <c r="J113" s="21">
        <f t="shared" ref="J113:J126" si="11">IF(E113=0, "-", IF(H113/E113&lt;10, H113/E113, "&gt;999%"))</f>
        <v>-1</v>
      </c>
    </row>
    <row r="114" spans="1:10" x14ac:dyDescent="0.2">
      <c r="A114" s="158" t="s">
        <v>390</v>
      </c>
      <c r="B114" s="65">
        <v>56</v>
      </c>
      <c r="C114" s="66">
        <v>13</v>
      </c>
      <c r="D114" s="65">
        <v>349</v>
      </c>
      <c r="E114" s="66">
        <v>367</v>
      </c>
      <c r="F114" s="67"/>
      <c r="G114" s="65">
        <f t="shared" si="8"/>
        <v>43</v>
      </c>
      <c r="H114" s="66">
        <f t="shared" si="9"/>
        <v>-18</v>
      </c>
      <c r="I114" s="20">
        <f t="shared" si="10"/>
        <v>3.3076923076923075</v>
      </c>
      <c r="J114" s="21">
        <f t="shared" si="11"/>
        <v>-4.9046321525885561E-2</v>
      </c>
    </row>
    <row r="115" spans="1:10" x14ac:dyDescent="0.2">
      <c r="A115" s="158" t="s">
        <v>426</v>
      </c>
      <c r="B115" s="65">
        <v>446</v>
      </c>
      <c r="C115" s="66">
        <v>278</v>
      </c>
      <c r="D115" s="65">
        <v>1934</v>
      </c>
      <c r="E115" s="66">
        <v>1306</v>
      </c>
      <c r="F115" s="67"/>
      <c r="G115" s="65">
        <f t="shared" si="8"/>
        <v>168</v>
      </c>
      <c r="H115" s="66">
        <f t="shared" si="9"/>
        <v>628</v>
      </c>
      <c r="I115" s="20">
        <f t="shared" si="10"/>
        <v>0.60431654676258995</v>
      </c>
      <c r="J115" s="21">
        <f t="shared" si="11"/>
        <v>0.48085758039816234</v>
      </c>
    </row>
    <row r="116" spans="1:10" x14ac:dyDescent="0.2">
      <c r="A116" s="158" t="s">
        <v>201</v>
      </c>
      <c r="B116" s="65">
        <v>10</v>
      </c>
      <c r="C116" s="66">
        <v>5</v>
      </c>
      <c r="D116" s="65">
        <v>21</v>
      </c>
      <c r="E116" s="66">
        <v>61</v>
      </c>
      <c r="F116" s="67"/>
      <c r="G116" s="65">
        <f t="shared" si="8"/>
        <v>5</v>
      </c>
      <c r="H116" s="66">
        <f t="shared" si="9"/>
        <v>-40</v>
      </c>
      <c r="I116" s="20">
        <f t="shared" si="10"/>
        <v>1</v>
      </c>
      <c r="J116" s="21">
        <f t="shared" si="11"/>
        <v>-0.65573770491803274</v>
      </c>
    </row>
    <row r="117" spans="1:10" x14ac:dyDescent="0.2">
      <c r="A117" s="158" t="s">
        <v>218</v>
      </c>
      <c r="B117" s="65">
        <v>2</v>
      </c>
      <c r="C117" s="66">
        <v>15</v>
      </c>
      <c r="D117" s="65">
        <v>37</v>
      </c>
      <c r="E117" s="66">
        <v>198</v>
      </c>
      <c r="F117" s="67"/>
      <c r="G117" s="65">
        <f t="shared" si="8"/>
        <v>-13</v>
      </c>
      <c r="H117" s="66">
        <f t="shared" si="9"/>
        <v>-161</v>
      </c>
      <c r="I117" s="20">
        <f t="shared" si="10"/>
        <v>-0.8666666666666667</v>
      </c>
      <c r="J117" s="21">
        <f t="shared" si="11"/>
        <v>-0.81313131313131315</v>
      </c>
    </row>
    <row r="118" spans="1:10" x14ac:dyDescent="0.2">
      <c r="A118" s="158" t="s">
        <v>243</v>
      </c>
      <c r="B118" s="65">
        <v>0</v>
      </c>
      <c r="C118" s="66">
        <v>0</v>
      </c>
      <c r="D118" s="65">
        <v>0</v>
      </c>
      <c r="E118" s="66">
        <v>1</v>
      </c>
      <c r="F118" s="67"/>
      <c r="G118" s="65">
        <f t="shared" si="8"/>
        <v>0</v>
      </c>
      <c r="H118" s="66">
        <f t="shared" si="9"/>
        <v>-1</v>
      </c>
      <c r="I118" s="20" t="str">
        <f t="shared" si="10"/>
        <v>-</v>
      </c>
      <c r="J118" s="21">
        <f t="shared" si="11"/>
        <v>-1</v>
      </c>
    </row>
    <row r="119" spans="1:10" x14ac:dyDescent="0.2">
      <c r="A119" s="158" t="s">
        <v>310</v>
      </c>
      <c r="B119" s="65">
        <v>57</v>
      </c>
      <c r="C119" s="66">
        <v>168</v>
      </c>
      <c r="D119" s="65">
        <v>290</v>
      </c>
      <c r="E119" s="66">
        <v>776</v>
      </c>
      <c r="F119" s="67"/>
      <c r="G119" s="65">
        <f t="shared" si="8"/>
        <v>-111</v>
      </c>
      <c r="H119" s="66">
        <f t="shared" si="9"/>
        <v>-486</v>
      </c>
      <c r="I119" s="20">
        <f t="shared" si="10"/>
        <v>-0.6607142857142857</v>
      </c>
      <c r="J119" s="21">
        <f t="shared" si="11"/>
        <v>-0.62628865979381443</v>
      </c>
    </row>
    <row r="120" spans="1:10" x14ac:dyDescent="0.2">
      <c r="A120" s="158" t="s">
        <v>347</v>
      </c>
      <c r="B120" s="65">
        <v>127</v>
      </c>
      <c r="C120" s="66">
        <v>150</v>
      </c>
      <c r="D120" s="65">
        <v>448</v>
      </c>
      <c r="E120" s="66">
        <v>852</v>
      </c>
      <c r="F120" s="67"/>
      <c r="G120" s="65">
        <f t="shared" si="8"/>
        <v>-23</v>
      </c>
      <c r="H120" s="66">
        <f t="shared" si="9"/>
        <v>-404</v>
      </c>
      <c r="I120" s="20">
        <f t="shared" si="10"/>
        <v>-0.15333333333333332</v>
      </c>
      <c r="J120" s="21">
        <f t="shared" si="11"/>
        <v>-0.47417840375586856</v>
      </c>
    </row>
    <row r="121" spans="1:10" x14ac:dyDescent="0.2">
      <c r="A121" s="158" t="s">
        <v>504</v>
      </c>
      <c r="B121" s="65">
        <v>73</v>
      </c>
      <c r="C121" s="66">
        <v>146</v>
      </c>
      <c r="D121" s="65">
        <v>532</v>
      </c>
      <c r="E121" s="66">
        <v>695</v>
      </c>
      <c r="F121" s="67"/>
      <c r="G121" s="65">
        <f t="shared" si="8"/>
        <v>-73</v>
      </c>
      <c r="H121" s="66">
        <f t="shared" si="9"/>
        <v>-163</v>
      </c>
      <c r="I121" s="20">
        <f t="shared" si="10"/>
        <v>-0.5</v>
      </c>
      <c r="J121" s="21">
        <f t="shared" si="11"/>
        <v>-0.23453237410071942</v>
      </c>
    </row>
    <row r="122" spans="1:10" x14ac:dyDescent="0.2">
      <c r="A122" s="158" t="s">
        <v>514</v>
      </c>
      <c r="B122" s="65">
        <v>716</v>
      </c>
      <c r="C122" s="66">
        <v>1831</v>
      </c>
      <c r="D122" s="65">
        <v>5926</v>
      </c>
      <c r="E122" s="66">
        <v>7589</v>
      </c>
      <c r="F122" s="67"/>
      <c r="G122" s="65">
        <f t="shared" si="8"/>
        <v>-1115</v>
      </c>
      <c r="H122" s="66">
        <f t="shared" si="9"/>
        <v>-1663</v>
      </c>
      <c r="I122" s="20">
        <f t="shared" si="10"/>
        <v>-0.60895685417804479</v>
      </c>
      <c r="J122" s="21">
        <f t="shared" si="11"/>
        <v>-0.21913295559362234</v>
      </c>
    </row>
    <row r="123" spans="1:10" x14ac:dyDescent="0.2">
      <c r="A123" s="158" t="s">
        <v>481</v>
      </c>
      <c r="B123" s="65">
        <v>0</v>
      </c>
      <c r="C123" s="66">
        <v>4</v>
      </c>
      <c r="D123" s="65">
        <v>7</v>
      </c>
      <c r="E123" s="66">
        <v>16</v>
      </c>
      <c r="F123" s="67"/>
      <c r="G123" s="65">
        <f t="shared" si="8"/>
        <v>-4</v>
      </c>
      <c r="H123" s="66">
        <f t="shared" si="9"/>
        <v>-9</v>
      </c>
      <c r="I123" s="20">
        <f t="shared" si="10"/>
        <v>-1</v>
      </c>
      <c r="J123" s="21">
        <f t="shared" si="11"/>
        <v>-0.5625</v>
      </c>
    </row>
    <row r="124" spans="1:10" x14ac:dyDescent="0.2">
      <c r="A124" s="158" t="s">
        <v>493</v>
      </c>
      <c r="B124" s="65">
        <v>4</v>
      </c>
      <c r="C124" s="66">
        <v>195</v>
      </c>
      <c r="D124" s="65">
        <v>293</v>
      </c>
      <c r="E124" s="66">
        <v>756</v>
      </c>
      <c r="F124" s="67"/>
      <c r="G124" s="65">
        <f t="shared" si="8"/>
        <v>-191</v>
      </c>
      <c r="H124" s="66">
        <f t="shared" si="9"/>
        <v>-463</v>
      </c>
      <c r="I124" s="20">
        <f t="shared" si="10"/>
        <v>-0.97948717948717945</v>
      </c>
      <c r="J124" s="21">
        <f t="shared" si="11"/>
        <v>-0.61243386243386244</v>
      </c>
    </row>
    <row r="125" spans="1:10" x14ac:dyDescent="0.2">
      <c r="A125" s="158" t="s">
        <v>533</v>
      </c>
      <c r="B125" s="65">
        <v>15</v>
      </c>
      <c r="C125" s="66">
        <v>56</v>
      </c>
      <c r="D125" s="65">
        <v>114</v>
      </c>
      <c r="E125" s="66">
        <v>405</v>
      </c>
      <c r="F125" s="67"/>
      <c r="G125" s="65">
        <f t="shared" si="8"/>
        <v>-41</v>
      </c>
      <c r="H125" s="66">
        <f t="shared" si="9"/>
        <v>-291</v>
      </c>
      <c r="I125" s="20">
        <f t="shared" si="10"/>
        <v>-0.7321428571428571</v>
      </c>
      <c r="J125" s="21">
        <f t="shared" si="11"/>
        <v>-0.71851851851851856</v>
      </c>
    </row>
    <row r="126" spans="1:10" s="160" customFormat="1" x14ac:dyDescent="0.2">
      <c r="A126" s="178" t="s">
        <v>645</v>
      </c>
      <c r="B126" s="71">
        <v>1506</v>
      </c>
      <c r="C126" s="72">
        <v>2861</v>
      </c>
      <c r="D126" s="71">
        <v>9951</v>
      </c>
      <c r="E126" s="72">
        <v>13035</v>
      </c>
      <c r="F126" s="73"/>
      <c r="G126" s="71">
        <f t="shared" si="8"/>
        <v>-1355</v>
      </c>
      <c r="H126" s="72">
        <f t="shared" si="9"/>
        <v>-3084</v>
      </c>
      <c r="I126" s="37">
        <f t="shared" si="10"/>
        <v>-0.47361062565536527</v>
      </c>
      <c r="J126" s="38">
        <f t="shared" si="11"/>
        <v>-0.23659378596087458</v>
      </c>
    </row>
    <row r="127" spans="1:10" x14ac:dyDescent="0.2">
      <c r="A127" s="177"/>
      <c r="B127" s="143"/>
      <c r="C127" s="144"/>
      <c r="D127" s="143"/>
      <c r="E127" s="144"/>
      <c r="F127" s="145"/>
      <c r="G127" s="143"/>
      <c r="H127" s="144"/>
      <c r="I127" s="151"/>
      <c r="J127" s="152"/>
    </row>
    <row r="128" spans="1:10" s="139" customFormat="1" x14ac:dyDescent="0.2">
      <c r="A128" s="159" t="s">
        <v>46</v>
      </c>
      <c r="B128" s="65"/>
      <c r="C128" s="66"/>
      <c r="D128" s="65"/>
      <c r="E128" s="66"/>
      <c r="F128" s="67"/>
      <c r="G128" s="65"/>
      <c r="H128" s="66"/>
      <c r="I128" s="20"/>
      <c r="J128" s="21"/>
    </row>
    <row r="129" spans="1:10" x14ac:dyDescent="0.2">
      <c r="A129" s="158" t="s">
        <v>561</v>
      </c>
      <c r="B129" s="65">
        <v>20</v>
      </c>
      <c r="C129" s="66">
        <v>7</v>
      </c>
      <c r="D129" s="65">
        <v>68</v>
      </c>
      <c r="E129" s="66">
        <v>55</v>
      </c>
      <c r="F129" s="67"/>
      <c r="G129" s="65">
        <f>B129-C129</f>
        <v>13</v>
      </c>
      <c r="H129" s="66">
        <f>D129-E129</f>
        <v>13</v>
      </c>
      <c r="I129" s="20">
        <f>IF(C129=0, "-", IF(G129/C129&lt;10, G129/C129, "&gt;999%"))</f>
        <v>1.8571428571428572</v>
      </c>
      <c r="J129" s="21">
        <f>IF(E129=0, "-", IF(H129/E129&lt;10, H129/E129, "&gt;999%"))</f>
        <v>0.23636363636363636</v>
      </c>
    </row>
    <row r="130" spans="1:10" s="160" customFormat="1" x14ac:dyDescent="0.2">
      <c r="A130" s="178" t="s">
        <v>646</v>
      </c>
      <c r="B130" s="71">
        <v>20</v>
      </c>
      <c r="C130" s="72">
        <v>7</v>
      </c>
      <c r="D130" s="71">
        <v>68</v>
      </c>
      <c r="E130" s="72">
        <v>55</v>
      </c>
      <c r="F130" s="73"/>
      <c r="G130" s="71">
        <f>B130-C130</f>
        <v>13</v>
      </c>
      <c r="H130" s="72">
        <f>D130-E130</f>
        <v>13</v>
      </c>
      <c r="I130" s="37">
        <f>IF(C130=0, "-", IF(G130/C130&lt;10, G130/C130, "&gt;999%"))</f>
        <v>1.8571428571428572</v>
      </c>
      <c r="J130" s="38">
        <f>IF(E130=0, "-", IF(H130/E130&lt;10, H130/E130, "&gt;999%"))</f>
        <v>0.23636363636363636</v>
      </c>
    </row>
    <row r="131" spans="1:10" x14ac:dyDescent="0.2">
      <c r="A131" s="177"/>
      <c r="B131" s="143"/>
      <c r="C131" s="144"/>
      <c r="D131" s="143"/>
      <c r="E131" s="144"/>
      <c r="F131" s="145"/>
      <c r="G131" s="143"/>
      <c r="H131" s="144"/>
      <c r="I131" s="151"/>
      <c r="J131" s="152"/>
    </row>
    <row r="132" spans="1:10" s="139" customFormat="1" x14ac:dyDescent="0.2">
      <c r="A132" s="159" t="s">
        <v>47</v>
      </c>
      <c r="B132" s="65"/>
      <c r="C132" s="66"/>
      <c r="D132" s="65"/>
      <c r="E132" s="66"/>
      <c r="F132" s="67"/>
      <c r="G132" s="65"/>
      <c r="H132" s="66"/>
      <c r="I132" s="20"/>
      <c r="J132" s="21"/>
    </row>
    <row r="133" spans="1:10" x14ac:dyDescent="0.2">
      <c r="A133" s="158" t="s">
        <v>534</v>
      </c>
      <c r="B133" s="65">
        <v>64</v>
      </c>
      <c r="C133" s="66">
        <v>72</v>
      </c>
      <c r="D133" s="65">
        <v>316</v>
      </c>
      <c r="E133" s="66">
        <v>256</v>
      </c>
      <c r="F133" s="67"/>
      <c r="G133" s="65">
        <f>B133-C133</f>
        <v>-8</v>
      </c>
      <c r="H133" s="66">
        <f>D133-E133</f>
        <v>60</v>
      </c>
      <c r="I133" s="20">
        <f>IF(C133=0, "-", IF(G133/C133&lt;10, G133/C133, "&gt;999%"))</f>
        <v>-0.1111111111111111</v>
      </c>
      <c r="J133" s="21">
        <f>IF(E133=0, "-", IF(H133/E133&lt;10, H133/E133, "&gt;999%"))</f>
        <v>0.234375</v>
      </c>
    </row>
    <row r="134" spans="1:10" x14ac:dyDescent="0.2">
      <c r="A134" s="158" t="s">
        <v>548</v>
      </c>
      <c r="B134" s="65">
        <v>45</v>
      </c>
      <c r="C134" s="66">
        <v>44</v>
      </c>
      <c r="D134" s="65">
        <v>182</v>
      </c>
      <c r="E134" s="66">
        <v>180</v>
      </c>
      <c r="F134" s="67"/>
      <c r="G134" s="65">
        <f>B134-C134</f>
        <v>1</v>
      </c>
      <c r="H134" s="66">
        <f>D134-E134</f>
        <v>2</v>
      </c>
      <c r="I134" s="20">
        <f>IF(C134=0, "-", IF(G134/C134&lt;10, G134/C134, "&gt;999%"))</f>
        <v>2.2727272727272728E-2</v>
      </c>
      <c r="J134" s="21">
        <f>IF(E134=0, "-", IF(H134/E134&lt;10, H134/E134, "&gt;999%"))</f>
        <v>1.1111111111111112E-2</v>
      </c>
    </row>
    <row r="135" spans="1:10" x14ac:dyDescent="0.2">
      <c r="A135" s="158" t="s">
        <v>562</v>
      </c>
      <c r="B135" s="65">
        <v>20</v>
      </c>
      <c r="C135" s="66">
        <v>16</v>
      </c>
      <c r="D135" s="65">
        <v>110</v>
      </c>
      <c r="E135" s="66">
        <v>66</v>
      </c>
      <c r="F135" s="67"/>
      <c r="G135" s="65">
        <f>B135-C135</f>
        <v>4</v>
      </c>
      <c r="H135" s="66">
        <f>D135-E135</f>
        <v>44</v>
      </c>
      <c r="I135" s="20">
        <f>IF(C135=0, "-", IF(G135/C135&lt;10, G135/C135, "&gt;999%"))</f>
        <v>0.25</v>
      </c>
      <c r="J135" s="21">
        <f>IF(E135=0, "-", IF(H135/E135&lt;10, H135/E135, "&gt;999%"))</f>
        <v>0.66666666666666663</v>
      </c>
    </row>
    <row r="136" spans="1:10" s="160" customFormat="1" x14ac:dyDescent="0.2">
      <c r="A136" s="178" t="s">
        <v>647</v>
      </c>
      <c r="B136" s="71">
        <v>129</v>
      </c>
      <c r="C136" s="72">
        <v>132</v>
      </c>
      <c r="D136" s="71">
        <v>608</v>
      </c>
      <c r="E136" s="72">
        <v>502</v>
      </c>
      <c r="F136" s="73"/>
      <c r="G136" s="71">
        <f>B136-C136</f>
        <v>-3</v>
      </c>
      <c r="H136" s="72">
        <f>D136-E136</f>
        <v>106</v>
      </c>
      <c r="I136" s="37">
        <f>IF(C136=0, "-", IF(G136/C136&lt;10, G136/C136, "&gt;999%"))</f>
        <v>-2.2727272727272728E-2</v>
      </c>
      <c r="J136" s="38">
        <f>IF(E136=0, "-", IF(H136/E136&lt;10, H136/E136, "&gt;999%"))</f>
        <v>0.21115537848605578</v>
      </c>
    </row>
    <row r="137" spans="1:10" x14ac:dyDescent="0.2">
      <c r="A137" s="177"/>
      <c r="B137" s="143"/>
      <c r="C137" s="144"/>
      <c r="D137" s="143"/>
      <c r="E137" s="144"/>
      <c r="F137" s="145"/>
      <c r="G137" s="143"/>
      <c r="H137" s="144"/>
      <c r="I137" s="151"/>
      <c r="J137" s="152"/>
    </row>
    <row r="138" spans="1:10" s="139" customFormat="1" x14ac:dyDescent="0.2">
      <c r="A138" s="159" t="s">
        <v>48</v>
      </c>
      <c r="B138" s="65"/>
      <c r="C138" s="66"/>
      <c r="D138" s="65"/>
      <c r="E138" s="66"/>
      <c r="F138" s="67"/>
      <c r="G138" s="65"/>
      <c r="H138" s="66"/>
      <c r="I138" s="20"/>
      <c r="J138" s="21"/>
    </row>
    <row r="139" spans="1:10" x14ac:dyDescent="0.2">
      <c r="A139" s="158" t="s">
        <v>258</v>
      </c>
      <c r="B139" s="65">
        <v>1</v>
      </c>
      <c r="C139" s="66">
        <v>0</v>
      </c>
      <c r="D139" s="65">
        <v>5</v>
      </c>
      <c r="E139" s="66">
        <v>3</v>
      </c>
      <c r="F139" s="67"/>
      <c r="G139" s="65">
        <f t="shared" ref="G139:G144" si="12">B139-C139</f>
        <v>1</v>
      </c>
      <c r="H139" s="66">
        <f t="shared" ref="H139:H144" si="13">D139-E139</f>
        <v>2</v>
      </c>
      <c r="I139" s="20" t="str">
        <f t="shared" ref="I139:I144" si="14">IF(C139=0, "-", IF(G139/C139&lt;10, G139/C139, "&gt;999%"))</f>
        <v>-</v>
      </c>
      <c r="J139" s="21">
        <f t="shared" ref="J139:J144" si="15">IF(E139=0, "-", IF(H139/E139&lt;10, H139/E139, "&gt;999%"))</f>
        <v>0.66666666666666663</v>
      </c>
    </row>
    <row r="140" spans="1:10" x14ac:dyDescent="0.2">
      <c r="A140" s="158" t="s">
        <v>275</v>
      </c>
      <c r="B140" s="65">
        <v>0</v>
      </c>
      <c r="C140" s="66">
        <v>6</v>
      </c>
      <c r="D140" s="65">
        <v>5</v>
      </c>
      <c r="E140" s="66">
        <v>9</v>
      </c>
      <c r="F140" s="67"/>
      <c r="G140" s="65">
        <f t="shared" si="12"/>
        <v>-6</v>
      </c>
      <c r="H140" s="66">
        <f t="shared" si="13"/>
        <v>-4</v>
      </c>
      <c r="I140" s="20">
        <f t="shared" si="14"/>
        <v>-1</v>
      </c>
      <c r="J140" s="21">
        <f t="shared" si="15"/>
        <v>-0.44444444444444442</v>
      </c>
    </row>
    <row r="141" spans="1:10" x14ac:dyDescent="0.2">
      <c r="A141" s="158" t="s">
        <v>413</v>
      </c>
      <c r="B141" s="65">
        <v>1</v>
      </c>
      <c r="C141" s="66">
        <v>0</v>
      </c>
      <c r="D141" s="65">
        <v>1</v>
      </c>
      <c r="E141" s="66">
        <v>0</v>
      </c>
      <c r="F141" s="67"/>
      <c r="G141" s="65">
        <f t="shared" si="12"/>
        <v>1</v>
      </c>
      <c r="H141" s="66">
        <f t="shared" si="13"/>
        <v>1</v>
      </c>
      <c r="I141" s="20" t="str">
        <f t="shared" si="14"/>
        <v>-</v>
      </c>
      <c r="J141" s="21" t="str">
        <f t="shared" si="15"/>
        <v>-</v>
      </c>
    </row>
    <row r="142" spans="1:10" x14ac:dyDescent="0.2">
      <c r="A142" s="158" t="s">
        <v>414</v>
      </c>
      <c r="B142" s="65">
        <v>10</v>
      </c>
      <c r="C142" s="66">
        <v>3</v>
      </c>
      <c r="D142" s="65">
        <v>56</v>
      </c>
      <c r="E142" s="66">
        <v>3</v>
      </c>
      <c r="F142" s="67"/>
      <c r="G142" s="65">
        <f t="shared" si="12"/>
        <v>7</v>
      </c>
      <c r="H142" s="66">
        <f t="shared" si="13"/>
        <v>53</v>
      </c>
      <c r="I142" s="20">
        <f t="shared" si="14"/>
        <v>2.3333333333333335</v>
      </c>
      <c r="J142" s="21" t="str">
        <f t="shared" si="15"/>
        <v>&gt;999%</v>
      </c>
    </row>
    <row r="143" spans="1:10" x14ac:dyDescent="0.2">
      <c r="A143" s="158" t="s">
        <v>453</v>
      </c>
      <c r="B143" s="65">
        <v>3</v>
      </c>
      <c r="C143" s="66">
        <v>4</v>
      </c>
      <c r="D143" s="65">
        <v>24</v>
      </c>
      <c r="E143" s="66">
        <v>16</v>
      </c>
      <c r="F143" s="67"/>
      <c r="G143" s="65">
        <f t="shared" si="12"/>
        <v>-1</v>
      </c>
      <c r="H143" s="66">
        <f t="shared" si="13"/>
        <v>8</v>
      </c>
      <c r="I143" s="20">
        <f t="shared" si="14"/>
        <v>-0.25</v>
      </c>
      <c r="J143" s="21">
        <f t="shared" si="15"/>
        <v>0.5</v>
      </c>
    </row>
    <row r="144" spans="1:10" s="160" customFormat="1" x14ac:dyDescent="0.2">
      <c r="A144" s="178" t="s">
        <v>648</v>
      </c>
      <c r="B144" s="71">
        <v>15</v>
      </c>
      <c r="C144" s="72">
        <v>13</v>
      </c>
      <c r="D144" s="71">
        <v>91</v>
      </c>
      <c r="E144" s="72">
        <v>31</v>
      </c>
      <c r="F144" s="73"/>
      <c r="G144" s="71">
        <f t="shared" si="12"/>
        <v>2</v>
      </c>
      <c r="H144" s="72">
        <f t="shared" si="13"/>
        <v>60</v>
      </c>
      <c r="I144" s="37">
        <f t="shared" si="14"/>
        <v>0.15384615384615385</v>
      </c>
      <c r="J144" s="38">
        <f t="shared" si="15"/>
        <v>1.935483870967742</v>
      </c>
    </row>
    <row r="145" spans="1:10" x14ac:dyDescent="0.2">
      <c r="A145" s="177"/>
      <c r="B145" s="143"/>
      <c r="C145" s="144"/>
      <c r="D145" s="143"/>
      <c r="E145" s="144"/>
      <c r="F145" s="145"/>
      <c r="G145" s="143"/>
      <c r="H145" s="144"/>
      <c r="I145" s="151"/>
      <c r="J145" s="152"/>
    </row>
    <row r="146" spans="1:10" s="139" customFormat="1" x14ac:dyDescent="0.2">
      <c r="A146" s="159" t="s">
        <v>49</v>
      </c>
      <c r="B146" s="65"/>
      <c r="C146" s="66"/>
      <c r="D146" s="65"/>
      <c r="E146" s="66"/>
      <c r="F146" s="67"/>
      <c r="G146" s="65"/>
      <c r="H146" s="66"/>
      <c r="I146" s="20"/>
      <c r="J146" s="21"/>
    </row>
    <row r="147" spans="1:10" x14ac:dyDescent="0.2">
      <c r="A147" s="158" t="s">
        <v>358</v>
      </c>
      <c r="B147" s="65">
        <v>0</v>
      </c>
      <c r="C147" s="66">
        <v>84</v>
      </c>
      <c r="D147" s="65">
        <v>0</v>
      </c>
      <c r="E147" s="66">
        <v>506</v>
      </c>
      <c r="F147" s="67"/>
      <c r="G147" s="65">
        <f t="shared" ref="G147:G155" si="16">B147-C147</f>
        <v>-84</v>
      </c>
      <c r="H147" s="66">
        <f t="shared" ref="H147:H155" si="17">D147-E147</f>
        <v>-506</v>
      </c>
      <c r="I147" s="20">
        <f t="shared" ref="I147:I155" si="18">IF(C147=0, "-", IF(G147/C147&lt;10, G147/C147, "&gt;999%"))</f>
        <v>-1</v>
      </c>
      <c r="J147" s="21">
        <f t="shared" ref="J147:J155" si="19">IF(E147=0, "-", IF(H147/E147&lt;10, H147/E147, "&gt;999%"))</f>
        <v>-1</v>
      </c>
    </row>
    <row r="148" spans="1:10" x14ac:dyDescent="0.2">
      <c r="A148" s="158" t="s">
        <v>391</v>
      </c>
      <c r="B148" s="65">
        <v>151</v>
      </c>
      <c r="C148" s="66">
        <v>63</v>
      </c>
      <c r="D148" s="65">
        <v>704</v>
      </c>
      <c r="E148" s="66">
        <v>133</v>
      </c>
      <c r="F148" s="67"/>
      <c r="G148" s="65">
        <f t="shared" si="16"/>
        <v>88</v>
      </c>
      <c r="H148" s="66">
        <f t="shared" si="17"/>
        <v>571</v>
      </c>
      <c r="I148" s="20">
        <f t="shared" si="18"/>
        <v>1.3968253968253967</v>
      </c>
      <c r="J148" s="21">
        <f t="shared" si="19"/>
        <v>4.2932330827067666</v>
      </c>
    </row>
    <row r="149" spans="1:10" x14ac:dyDescent="0.2">
      <c r="A149" s="158" t="s">
        <v>427</v>
      </c>
      <c r="B149" s="65">
        <v>0</v>
      </c>
      <c r="C149" s="66">
        <v>5</v>
      </c>
      <c r="D149" s="65">
        <v>6</v>
      </c>
      <c r="E149" s="66">
        <v>44</v>
      </c>
      <c r="F149" s="67"/>
      <c r="G149" s="65">
        <f t="shared" si="16"/>
        <v>-5</v>
      </c>
      <c r="H149" s="66">
        <f t="shared" si="17"/>
        <v>-38</v>
      </c>
      <c r="I149" s="20">
        <f t="shared" si="18"/>
        <v>-1</v>
      </c>
      <c r="J149" s="21">
        <f t="shared" si="19"/>
        <v>-0.86363636363636365</v>
      </c>
    </row>
    <row r="150" spans="1:10" x14ac:dyDescent="0.2">
      <c r="A150" s="158" t="s">
        <v>359</v>
      </c>
      <c r="B150" s="65">
        <v>119</v>
      </c>
      <c r="C150" s="66">
        <v>86</v>
      </c>
      <c r="D150" s="65">
        <v>714</v>
      </c>
      <c r="E150" s="66">
        <v>142</v>
      </c>
      <c r="F150" s="67"/>
      <c r="G150" s="65">
        <f t="shared" si="16"/>
        <v>33</v>
      </c>
      <c r="H150" s="66">
        <f t="shared" si="17"/>
        <v>572</v>
      </c>
      <c r="I150" s="20">
        <f t="shared" si="18"/>
        <v>0.38372093023255816</v>
      </c>
      <c r="J150" s="21">
        <f t="shared" si="19"/>
        <v>4.028169014084507</v>
      </c>
    </row>
    <row r="151" spans="1:10" x14ac:dyDescent="0.2">
      <c r="A151" s="158" t="s">
        <v>505</v>
      </c>
      <c r="B151" s="65">
        <v>0</v>
      </c>
      <c r="C151" s="66">
        <v>14</v>
      </c>
      <c r="D151" s="65">
        <v>2</v>
      </c>
      <c r="E151" s="66">
        <v>71</v>
      </c>
      <c r="F151" s="67"/>
      <c r="G151" s="65">
        <f t="shared" si="16"/>
        <v>-14</v>
      </c>
      <c r="H151" s="66">
        <f t="shared" si="17"/>
        <v>-69</v>
      </c>
      <c r="I151" s="20">
        <f t="shared" si="18"/>
        <v>-1</v>
      </c>
      <c r="J151" s="21">
        <f t="shared" si="19"/>
        <v>-0.971830985915493</v>
      </c>
    </row>
    <row r="152" spans="1:10" x14ac:dyDescent="0.2">
      <c r="A152" s="158" t="s">
        <v>515</v>
      </c>
      <c r="B152" s="65">
        <v>0</v>
      </c>
      <c r="C152" s="66">
        <v>8</v>
      </c>
      <c r="D152" s="65">
        <v>2</v>
      </c>
      <c r="E152" s="66">
        <v>40</v>
      </c>
      <c r="F152" s="67"/>
      <c r="G152" s="65">
        <f t="shared" si="16"/>
        <v>-8</v>
      </c>
      <c r="H152" s="66">
        <f t="shared" si="17"/>
        <v>-38</v>
      </c>
      <c r="I152" s="20">
        <f t="shared" si="18"/>
        <v>-1</v>
      </c>
      <c r="J152" s="21">
        <f t="shared" si="19"/>
        <v>-0.95</v>
      </c>
    </row>
    <row r="153" spans="1:10" x14ac:dyDescent="0.2">
      <c r="A153" s="158" t="s">
        <v>506</v>
      </c>
      <c r="B153" s="65">
        <v>11</v>
      </c>
      <c r="C153" s="66">
        <v>0</v>
      </c>
      <c r="D153" s="65">
        <v>42</v>
      </c>
      <c r="E153" s="66">
        <v>0</v>
      </c>
      <c r="F153" s="67"/>
      <c r="G153" s="65">
        <f t="shared" si="16"/>
        <v>11</v>
      </c>
      <c r="H153" s="66">
        <f t="shared" si="17"/>
        <v>42</v>
      </c>
      <c r="I153" s="20" t="str">
        <f t="shared" si="18"/>
        <v>-</v>
      </c>
      <c r="J153" s="21" t="str">
        <f t="shared" si="19"/>
        <v>-</v>
      </c>
    </row>
    <row r="154" spans="1:10" x14ac:dyDescent="0.2">
      <c r="A154" s="158" t="s">
        <v>516</v>
      </c>
      <c r="B154" s="65">
        <v>303</v>
      </c>
      <c r="C154" s="66">
        <v>153</v>
      </c>
      <c r="D154" s="65">
        <v>582</v>
      </c>
      <c r="E154" s="66">
        <v>644</v>
      </c>
      <c r="F154" s="67"/>
      <c r="G154" s="65">
        <f t="shared" si="16"/>
        <v>150</v>
      </c>
      <c r="H154" s="66">
        <f t="shared" si="17"/>
        <v>-62</v>
      </c>
      <c r="I154" s="20">
        <f t="shared" si="18"/>
        <v>0.98039215686274506</v>
      </c>
      <c r="J154" s="21">
        <f t="shared" si="19"/>
        <v>-9.627329192546584E-2</v>
      </c>
    </row>
    <row r="155" spans="1:10" s="160" customFormat="1" x14ac:dyDescent="0.2">
      <c r="A155" s="178" t="s">
        <v>649</v>
      </c>
      <c r="B155" s="71">
        <v>584</v>
      </c>
      <c r="C155" s="72">
        <v>413</v>
      </c>
      <c r="D155" s="71">
        <v>2052</v>
      </c>
      <c r="E155" s="72">
        <v>1580</v>
      </c>
      <c r="F155" s="73"/>
      <c r="G155" s="71">
        <f t="shared" si="16"/>
        <v>171</v>
      </c>
      <c r="H155" s="72">
        <f t="shared" si="17"/>
        <v>472</v>
      </c>
      <c r="I155" s="37">
        <f t="shared" si="18"/>
        <v>0.41404358353510895</v>
      </c>
      <c r="J155" s="38">
        <f t="shared" si="19"/>
        <v>0.29873417721518986</v>
      </c>
    </row>
    <row r="156" spans="1:10" x14ac:dyDescent="0.2">
      <c r="A156" s="177"/>
      <c r="B156" s="143"/>
      <c r="C156" s="144"/>
      <c r="D156" s="143"/>
      <c r="E156" s="144"/>
      <c r="F156" s="145"/>
      <c r="G156" s="143"/>
      <c r="H156" s="144"/>
      <c r="I156" s="151"/>
      <c r="J156" s="152"/>
    </row>
    <row r="157" spans="1:10" s="139" customFormat="1" x14ac:dyDescent="0.2">
      <c r="A157" s="159" t="s">
        <v>50</v>
      </c>
      <c r="B157" s="65"/>
      <c r="C157" s="66"/>
      <c r="D157" s="65"/>
      <c r="E157" s="66"/>
      <c r="F157" s="67"/>
      <c r="G157" s="65"/>
      <c r="H157" s="66"/>
      <c r="I157" s="20"/>
      <c r="J157" s="21"/>
    </row>
    <row r="158" spans="1:10" x14ac:dyDescent="0.2">
      <c r="A158" s="158" t="s">
        <v>563</v>
      </c>
      <c r="B158" s="65">
        <v>20</v>
      </c>
      <c r="C158" s="66">
        <v>17</v>
      </c>
      <c r="D158" s="65">
        <v>103</v>
      </c>
      <c r="E158" s="66">
        <v>74</v>
      </c>
      <c r="F158" s="67"/>
      <c r="G158" s="65">
        <f>B158-C158</f>
        <v>3</v>
      </c>
      <c r="H158" s="66">
        <f>D158-E158</f>
        <v>29</v>
      </c>
      <c r="I158" s="20">
        <f>IF(C158=0, "-", IF(G158/C158&lt;10, G158/C158, "&gt;999%"))</f>
        <v>0.17647058823529413</v>
      </c>
      <c r="J158" s="21">
        <f>IF(E158=0, "-", IF(H158/E158&lt;10, H158/E158, "&gt;999%"))</f>
        <v>0.39189189189189189</v>
      </c>
    </row>
    <row r="159" spans="1:10" x14ac:dyDescent="0.2">
      <c r="A159" s="158" t="s">
        <v>535</v>
      </c>
      <c r="B159" s="65">
        <v>67</v>
      </c>
      <c r="C159" s="66">
        <v>57</v>
      </c>
      <c r="D159" s="65">
        <v>258</v>
      </c>
      <c r="E159" s="66">
        <v>269</v>
      </c>
      <c r="F159" s="67"/>
      <c r="G159" s="65">
        <f>B159-C159</f>
        <v>10</v>
      </c>
      <c r="H159" s="66">
        <f>D159-E159</f>
        <v>-11</v>
      </c>
      <c r="I159" s="20">
        <f>IF(C159=0, "-", IF(G159/C159&lt;10, G159/C159, "&gt;999%"))</f>
        <v>0.17543859649122806</v>
      </c>
      <c r="J159" s="21">
        <f>IF(E159=0, "-", IF(H159/E159&lt;10, H159/E159, "&gt;999%"))</f>
        <v>-4.0892193308550186E-2</v>
      </c>
    </row>
    <row r="160" spans="1:10" x14ac:dyDescent="0.2">
      <c r="A160" s="158" t="s">
        <v>549</v>
      </c>
      <c r="B160" s="65">
        <v>87</v>
      </c>
      <c r="C160" s="66">
        <v>70</v>
      </c>
      <c r="D160" s="65">
        <v>299</v>
      </c>
      <c r="E160" s="66">
        <v>334</v>
      </c>
      <c r="F160" s="67"/>
      <c r="G160" s="65">
        <f>B160-C160</f>
        <v>17</v>
      </c>
      <c r="H160" s="66">
        <f>D160-E160</f>
        <v>-35</v>
      </c>
      <c r="I160" s="20">
        <f>IF(C160=0, "-", IF(G160/C160&lt;10, G160/C160, "&gt;999%"))</f>
        <v>0.24285714285714285</v>
      </c>
      <c r="J160" s="21">
        <f>IF(E160=0, "-", IF(H160/E160&lt;10, H160/E160, "&gt;999%"))</f>
        <v>-0.10479041916167664</v>
      </c>
    </row>
    <row r="161" spans="1:10" s="160" customFormat="1" x14ac:dyDescent="0.2">
      <c r="A161" s="178" t="s">
        <v>650</v>
      </c>
      <c r="B161" s="71">
        <v>174</v>
      </c>
      <c r="C161" s="72">
        <v>144</v>
      </c>
      <c r="D161" s="71">
        <v>660</v>
      </c>
      <c r="E161" s="72">
        <v>677</v>
      </c>
      <c r="F161" s="73"/>
      <c r="G161" s="71">
        <f>B161-C161</f>
        <v>30</v>
      </c>
      <c r="H161" s="72">
        <f>D161-E161</f>
        <v>-17</v>
      </c>
      <c r="I161" s="37">
        <f>IF(C161=0, "-", IF(G161/C161&lt;10, G161/C161, "&gt;999%"))</f>
        <v>0.20833333333333334</v>
      </c>
      <c r="J161" s="38">
        <f>IF(E161=0, "-", IF(H161/E161&lt;10, H161/E161, "&gt;999%"))</f>
        <v>-2.5110782865583457E-2</v>
      </c>
    </row>
    <row r="162" spans="1:10" x14ac:dyDescent="0.2">
      <c r="A162" s="177"/>
      <c r="B162" s="143"/>
      <c r="C162" s="144"/>
      <c r="D162" s="143"/>
      <c r="E162" s="144"/>
      <c r="F162" s="145"/>
      <c r="G162" s="143"/>
      <c r="H162" s="144"/>
      <c r="I162" s="151"/>
      <c r="J162" s="152"/>
    </row>
    <row r="163" spans="1:10" s="139" customFormat="1" x14ac:dyDescent="0.2">
      <c r="A163" s="159" t="s">
        <v>51</v>
      </c>
      <c r="B163" s="65"/>
      <c r="C163" s="66"/>
      <c r="D163" s="65"/>
      <c r="E163" s="66"/>
      <c r="F163" s="67"/>
      <c r="G163" s="65"/>
      <c r="H163" s="66"/>
      <c r="I163" s="20"/>
      <c r="J163" s="21"/>
    </row>
    <row r="164" spans="1:10" x14ac:dyDescent="0.2">
      <c r="A164" s="158" t="s">
        <v>244</v>
      </c>
      <c r="B164" s="65">
        <v>2</v>
      </c>
      <c r="C164" s="66">
        <v>5</v>
      </c>
      <c r="D164" s="65">
        <v>10</v>
      </c>
      <c r="E164" s="66">
        <v>15</v>
      </c>
      <c r="F164" s="67"/>
      <c r="G164" s="65">
        <f t="shared" ref="G164:G171" si="20">B164-C164</f>
        <v>-3</v>
      </c>
      <c r="H164" s="66">
        <f t="shared" ref="H164:H171" si="21">D164-E164</f>
        <v>-5</v>
      </c>
      <c r="I164" s="20">
        <f t="shared" ref="I164:I171" si="22">IF(C164=0, "-", IF(G164/C164&lt;10, G164/C164, "&gt;999%"))</f>
        <v>-0.6</v>
      </c>
      <c r="J164" s="21">
        <f t="shared" ref="J164:J171" si="23">IF(E164=0, "-", IF(H164/E164&lt;10, H164/E164, "&gt;999%"))</f>
        <v>-0.33333333333333331</v>
      </c>
    </row>
    <row r="165" spans="1:10" x14ac:dyDescent="0.2">
      <c r="A165" s="158" t="s">
        <v>202</v>
      </c>
      <c r="B165" s="65">
        <v>0</v>
      </c>
      <c r="C165" s="66">
        <v>0</v>
      </c>
      <c r="D165" s="65">
        <v>0</v>
      </c>
      <c r="E165" s="66">
        <v>2</v>
      </c>
      <c r="F165" s="67"/>
      <c r="G165" s="65">
        <f t="shared" si="20"/>
        <v>0</v>
      </c>
      <c r="H165" s="66">
        <f t="shared" si="21"/>
        <v>-2</v>
      </c>
      <c r="I165" s="20" t="str">
        <f t="shared" si="22"/>
        <v>-</v>
      </c>
      <c r="J165" s="21">
        <f t="shared" si="23"/>
        <v>-1</v>
      </c>
    </row>
    <row r="166" spans="1:10" x14ac:dyDescent="0.2">
      <c r="A166" s="158" t="s">
        <v>219</v>
      </c>
      <c r="B166" s="65">
        <v>18</v>
      </c>
      <c r="C166" s="66">
        <v>20</v>
      </c>
      <c r="D166" s="65">
        <v>166</v>
      </c>
      <c r="E166" s="66">
        <v>544</v>
      </c>
      <c r="F166" s="67"/>
      <c r="G166" s="65">
        <f t="shared" si="20"/>
        <v>-2</v>
      </c>
      <c r="H166" s="66">
        <f t="shared" si="21"/>
        <v>-378</v>
      </c>
      <c r="I166" s="20">
        <f t="shared" si="22"/>
        <v>-0.1</v>
      </c>
      <c r="J166" s="21">
        <f t="shared" si="23"/>
        <v>-0.69485294117647056</v>
      </c>
    </row>
    <row r="167" spans="1:10" x14ac:dyDescent="0.2">
      <c r="A167" s="158" t="s">
        <v>392</v>
      </c>
      <c r="B167" s="65">
        <v>247</v>
      </c>
      <c r="C167" s="66">
        <v>67</v>
      </c>
      <c r="D167" s="65">
        <v>1460</v>
      </c>
      <c r="E167" s="66">
        <v>1060</v>
      </c>
      <c r="F167" s="67"/>
      <c r="G167" s="65">
        <f t="shared" si="20"/>
        <v>180</v>
      </c>
      <c r="H167" s="66">
        <f t="shared" si="21"/>
        <v>400</v>
      </c>
      <c r="I167" s="20">
        <f t="shared" si="22"/>
        <v>2.6865671641791047</v>
      </c>
      <c r="J167" s="21">
        <f t="shared" si="23"/>
        <v>0.37735849056603776</v>
      </c>
    </row>
    <row r="168" spans="1:10" x14ac:dyDescent="0.2">
      <c r="A168" s="158" t="s">
        <v>360</v>
      </c>
      <c r="B168" s="65">
        <v>114</v>
      </c>
      <c r="C168" s="66">
        <v>146</v>
      </c>
      <c r="D168" s="65">
        <v>991</v>
      </c>
      <c r="E168" s="66">
        <v>979</v>
      </c>
      <c r="F168" s="67"/>
      <c r="G168" s="65">
        <f t="shared" si="20"/>
        <v>-32</v>
      </c>
      <c r="H168" s="66">
        <f t="shared" si="21"/>
        <v>12</v>
      </c>
      <c r="I168" s="20">
        <f t="shared" si="22"/>
        <v>-0.21917808219178081</v>
      </c>
      <c r="J168" s="21">
        <f t="shared" si="23"/>
        <v>1.2257405515832482E-2</v>
      </c>
    </row>
    <row r="169" spans="1:10" x14ac:dyDescent="0.2">
      <c r="A169" s="158" t="s">
        <v>203</v>
      </c>
      <c r="B169" s="65">
        <v>0</v>
      </c>
      <c r="C169" s="66">
        <v>0</v>
      </c>
      <c r="D169" s="65">
        <v>0</v>
      </c>
      <c r="E169" s="66">
        <v>133</v>
      </c>
      <c r="F169" s="67"/>
      <c r="G169" s="65">
        <f t="shared" si="20"/>
        <v>0</v>
      </c>
      <c r="H169" s="66">
        <f t="shared" si="21"/>
        <v>-133</v>
      </c>
      <c r="I169" s="20" t="str">
        <f t="shared" si="22"/>
        <v>-</v>
      </c>
      <c r="J169" s="21">
        <f t="shared" si="23"/>
        <v>-1</v>
      </c>
    </row>
    <row r="170" spans="1:10" x14ac:dyDescent="0.2">
      <c r="A170" s="158" t="s">
        <v>295</v>
      </c>
      <c r="B170" s="65">
        <v>0</v>
      </c>
      <c r="C170" s="66">
        <v>34</v>
      </c>
      <c r="D170" s="65">
        <v>124</v>
      </c>
      <c r="E170" s="66">
        <v>195</v>
      </c>
      <c r="F170" s="67"/>
      <c r="G170" s="65">
        <f t="shared" si="20"/>
        <v>-34</v>
      </c>
      <c r="H170" s="66">
        <f t="shared" si="21"/>
        <v>-71</v>
      </c>
      <c r="I170" s="20">
        <f t="shared" si="22"/>
        <v>-1</v>
      </c>
      <c r="J170" s="21">
        <f t="shared" si="23"/>
        <v>-0.36410256410256409</v>
      </c>
    </row>
    <row r="171" spans="1:10" s="160" customFormat="1" x14ac:dyDescent="0.2">
      <c r="A171" s="178" t="s">
        <v>651</v>
      </c>
      <c r="B171" s="71">
        <v>381</v>
      </c>
      <c r="C171" s="72">
        <v>272</v>
      </c>
      <c r="D171" s="71">
        <v>2751</v>
      </c>
      <c r="E171" s="72">
        <v>2928</v>
      </c>
      <c r="F171" s="73"/>
      <c r="G171" s="71">
        <f t="shared" si="20"/>
        <v>109</v>
      </c>
      <c r="H171" s="72">
        <f t="shared" si="21"/>
        <v>-177</v>
      </c>
      <c r="I171" s="37">
        <f t="shared" si="22"/>
        <v>0.40073529411764708</v>
      </c>
      <c r="J171" s="38">
        <f t="shared" si="23"/>
        <v>-6.0450819672131145E-2</v>
      </c>
    </row>
    <row r="172" spans="1:10" x14ac:dyDescent="0.2">
      <c r="A172" s="177"/>
      <c r="B172" s="143"/>
      <c r="C172" s="144"/>
      <c r="D172" s="143"/>
      <c r="E172" s="144"/>
      <c r="F172" s="145"/>
      <c r="G172" s="143"/>
      <c r="H172" s="144"/>
      <c r="I172" s="151"/>
      <c r="J172" s="152"/>
    </row>
    <row r="173" spans="1:10" s="139" customFormat="1" x14ac:dyDescent="0.2">
      <c r="A173" s="159" t="s">
        <v>52</v>
      </c>
      <c r="B173" s="65"/>
      <c r="C173" s="66"/>
      <c r="D173" s="65"/>
      <c r="E173" s="66"/>
      <c r="F173" s="67"/>
      <c r="G173" s="65"/>
      <c r="H173" s="66"/>
      <c r="I173" s="20"/>
      <c r="J173" s="21"/>
    </row>
    <row r="174" spans="1:10" x14ac:dyDescent="0.2">
      <c r="A174" s="158" t="s">
        <v>220</v>
      </c>
      <c r="B174" s="65">
        <v>0</v>
      </c>
      <c r="C174" s="66">
        <v>0</v>
      </c>
      <c r="D174" s="65">
        <v>0</v>
      </c>
      <c r="E174" s="66">
        <v>2</v>
      </c>
      <c r="F174" s="67"/>
      <c r="G174" s="65">
        <f t="shared" ref="G174:G190" si="24">B174-C174</f>
        <v>0</v>
      </c>
      <c r="H174" s="66">
        <f t="shared" ref="H174:H190" si="25">D174-E174</f>
        <v>-2</v>
      </c>
      <c r="I174" s="20" t="str">
        <f t="shared" ref="I174:I190" si="26">IF(C174=0, "-", IF(G174/C174&lt;10, G174/C174, "&gt;999%"))</f>
        <v>-</v>
      </c>
      <c r="J174" s="21">
        <f t="shared" ref="J174:J190" si="27">IF(E174=0, "-", IF(H174/E174&lt;10, H174/E174, "&gt;999%"))</f>
        <v>-1</v>
      </c>
    </row>
    <row r="175" spans="1:10" x14ac:dyDescent="0.2">
      <c r="A175" s="158" t="s">
        <v>204</v>
      </c>
      <c r="B175" s="65">
        <v>4</v>
      </c>
      <c r="C175" s="66">
        <v>0</v>
      </c>
      <c r="D175" s="65">
        <v>90</v>
      </c>
      <c r="E175" s="66">
        <v>0</v>
      </c>
      <c r="F175" s="67"/>
      <c r="G175" s="65">
        <f t="shared" si="24"/>
        <v>4</v>
      </c>
      <c r="H175" s="66">
        <f t="shared" si="25"/>
        <v>90</v>
      </c>
      <c r="I175" s="20" t="str">
        <f t="shared" si="26"/>
        <v>-</v>
      </c>
      <c r="J175" s="21" t="str">
        <f t="shared" si="27"/>
        <v>-</v>
      </c>
    </row>
    <row r="176" spans="1:10" x14ac:dyDescent="0.2">
      <c r="A176" s="158" t="s">
        <v>221</v>
      </c>
      <c r="B176" s="65">
        <v>524</v>
      </c>
      <c r="C176" s="66">
        <v>616</v>
      </c>
      <c r="D176" s="65">
        <v>3175</v>
      </c>
      <c r="E176" s="66">
        <v>3175</v>
      </c>
      <c r="F176" s="67"/>
      <c r="G176" s="65">
        <f t="shared" si="24"/>
        <v>-92</v>
      </c>
      <c r="H176" s="66">
        <f t="shared" si="25"/>
        <v>0</v>
      </c>
      <c r="I176" s="20">
        <f t="shared" si="26"/>
        <v>-0.14935064935064934</v>
      </c>
      <c r="J176" s="21">
        <f t="shared" si="27"/>
        <v>0</v>
      </c>
    </row>
    <row r="177" spans="1:10" x14ac:dyDescent="0.2">
      <c r="A177" s="158" t="s">
        <v>494</v>
      </c>
      <c r="B177" s="65">
        <v>0</v>
      </c>
      <c r="C177" s="66">
        <v>60</v>
      </c>
      <c r="D177" s="65">
        <v>0</v>
      </c>
      <c r="E177" s="66">
        <v>505</v>
      </c>
      <c r="F177" s="67"/>
      <c r="G177" s="65">
        <f t="shared" si="24"/>
        <v>-60</v>
      </c>
      <c r="H177" s="66">
        <f t="shared" si="25"/>
        <v>-505</v>
      </c>
      <c r="I177" s="20">
        <f t="shared" si="26"/>
        <v>-1</v>
      </c>
      <c r="J177" s="21">
        <f t="shared" si="27"/>
        <v>-1</v>
      </c>
    </row>
    <row r="178" spans="1:10" x14ac:dyDescent="0.2">
      <c r="A178" s="158" t="s">
        <v>296</v>
      </c>
      <c r="B178" s="65">
        <v>0</v>
      </c>
      <c r="C178" s="66">
        <v>0</v>
      </c>
      <c r="D178" s="65">
        <v>0</v>
      </c>
      <c r="E178" s="66">
        <v>46</v>
      </c>
      <c r="F178" s="67"/>
      <c r="G178" s="65">
        <f t="shared" si="24"/>
        <v>0</v>
      </c>
      <c r="H178" s="66">
        <f t="shared" si="25"/>
        <v>-46</v>
      </c>
      <c r="I178" s="20" t="str">
        <f t="shared" si="26"/>
        <v>-</v>
      </c>
      <c r="J178" s="21">
        <f t="shared" si="27"/>
        <v>-1</v>
      </c>
    </row>
    <row r="179" spans="1:10" x14ac:dyDescent="0.2">
      <c r="A179" s="158" t="s">
        <v>222</v>
      </c>
      <c r="B179" s="65">
        <v>23</v>
      </c>
      <c r="C179" s="66">
        <v>17</v>
      </c>
      <c r="D179" s="65">
        <v>108</v>
      </c>
      <c r="E179" s="66">
        <v>64</v>
      </c>
      <c r="F179" s="67"/>
      <c r="G179" s="65">
        <f t="shared" si="24"/>
        <v>6</v>
      </c>
      <c r="H179" s="66">
        <f t="shared" si="25"/>
        <v>44</v>
      </c>
      <c r="I179" s="20">
        <f t="shared" si="26"/>
        <v>0.35294117647058826</v>
      </c>
      <c r="J179" s="21">
        <f t="shared" si="27"/>
        <v>0.6875</v>
      </c>
    </row>
    <row r="180" spans="1:10" x14ac:dyDescent="0.2">
      <c r="A180" s="158" t="s">
        <v>415</v>
      </c>
      <c r="B180" s="65">
        <v>34</v>
      </c>
      <c r="C180" s="66">
        <v>0</v>
      </c>
      <c r="D180" s="65">
        <v>88</v>
      </c>
      <c r="E180" s="66">
        <v>0</v>
      </c>
      <c r="F180" s="67"/>
      <c r="G180" s="65">
        <f t="shared" si="24"/>
        <v>34</v>
      </c>
      <c r="H180" s="66">
        <f t="shared" si="25"/>
        <v>88</v>
      </c>
      <c r="I180" s="20" t="str">
        <f t="shared" si="26"/>
        <v>-</v>
      </c>
      <c r="J180" s="21" t="str">
        <f t="shared" si="27"/>
        <v>-</v>
      </c>
    </row>
    <row r="181" spans="1:10" x14ac:dyDescent="0.2">
      <c r="A181" s="158" t="s">
        <v>361</v>
      </c>
      <c r="B181" s="65">
        <v>266</v>
      </c>
      <c r="C181" s="66">
        <v>295</v>
      </c>
      <c r="D181" s="65">
        <v>1782</v>
      </c>
      <c r="E181" s="66">
        <v>1888</v>
      </c>
      <c r="F181" s="67"/>
      <c r="G181" s="65">
        <f t="shared" si="24"/>
        <v>-29</v>
      </c>
      <c r="H181" s="66">
        <f t="shared" si="25"/>
        <v>-106</v>
      </c>
      <c r="I181" s="20">
        <f t="shared" si="26"/>
        <v>-9.8305084745762716E-2</v>
      </c>
      <c r="J181" s="21">
        <f t="shared" si="27"/>
        <v>-5.6144067796610173E-2</v>
      </c>
    </row>
    <row r="182" spans="1:10" x14ac:dyDescent="0.2">
      <c r="A182" s="158" t="s">
        <v>428</v>
      </c>
      <c r="B182" s="65">
        <v>123</v>
      </c>
      <c r="C182" s="66">
        <v>106</v>
      </c>
      <c r="D182" s="65">
        <v>671</v>
      </c>
      <c r="E182" s="66">
        <v>519</v>
      </c>
      <c r="F182" s="67"/>
      <c r="G182" s="65">
        <f t="shared" si="24"/>
        <v>17</v>
      </c>
      <c r="H182" s="66">
        <f t="shared" si="25"/>
        <v>152</v>
      </c>
      <c r="I182" s="20">
        <f t="shared" si="26"/>
        <v>0.16037735849056603</v>
      </c>
      <c r="J182" s="21">
        <f t="shared" si="27"/>
        <v>0.2928709055876686</v>
      </c>
    </row>
    <row r="183" spans="1:10" x14ac:dyDescent="0.2">
      <c r="A183" s="158" t="s">
        <v>429</v>
      </c>
      <c r="B183" s="65">
        <v>154</v>
      </c>
      <c r="C183" s="66">
        <v>182</v>
      </c>
      <c r="D183" s="65">
        <v>602</v>
      </c>
      <c r="E183" s="66">
        <v>779</v>
      </c>
      <c r="F183" s="67"/>
      <c r="G183" s="65">
        <f t="shared" si="24"/>
        <v>-28</v>
      </c>
      <c r="H183" s="66">
        <f t="shared" si="25"/>
        <v>-177</v>
      </c>
      <c r="I183" s="20">
        <f t="shared" si="26"/>
        <v>-0.15384615384615385</v>
      </c>
      <c r="J183" s="21">
        <f t="shared" si="27"/>
        <v>-0.22721437740693196</v>
      </c>
    </row>
    <row r="184" spans="1:10" x14ac:dyDescent="0.2">
      <c r="A184" s="158" t="s">
        <v>245</v>
      </c>
      <c r="B184" s="65">
        <v>6</v>
      </c>
      <c r="C184" s="66">
        <v>14</v>
      </c>
      <c r="D184" s="65">
        <v>98</v>
      </c>
      <c r="E184" s="66">
        <v>14</v>
      </c>
      <c r="F184" s="67"/>
      <c r="G184" s="65">
        <f t="shared" si="24"/>
        <v>-8</v>
      </c>
      <c r="H184" s="66">
        <f t="shared" si="25"/>
        <v>84</v>
      </c>
      <c r="I184" s="20">
        <f t="shared" si="26"/>
        <v>-0.5714285714285714</v>
      </c>
      <c r="J184" s="21">
        <f t="shared" si="27"/>
        <v>6</v>
      </c>
    </row>
    <row r="185" spans="1:10" x14ac:dyDescent="0.2">
      <c r="A185" s="158" t="s">
        <v>297</v>
      </c>
      <c r="B185" s="65">
        <v>17</v>
      </c>
      <c r="C185" s="66">
        <v>0</v>
      </c>
      <c r="D185" s="65">
        <v>163</v>
      </c>
      <c r="E185" s="66">
        <v>0</v>
      </c>
      <c r="F185" s="67"/>
      <c r="G185" s="65">
        <f t="shared" si="24"/>
        <v>17</v>
      </c>
      <c r="H185" s="66">
        <f t="shared" si="25"/>
        <v>163</v>
      </c>
      <c r="I185" s="20" t="str">
        <f t="shared" si="26"/>
        <v>-</v>
      </c>
      <c r="J185" s="21" t="str">
        <f t="shared" si="27"/>
        <v>-</v>
      </c>
    </row>
    <row r="186" spans="1:10" x14ac:dyDescent="0.2">
      <c r="A186" s="158" t="s">
        <v>495</v>
      </c>
      <c r="B186" s="65">
        <v>147</v>
      </c>
      <c r="C186" s="66">
        <v>0</v>
      </c>
      <c r="D186" s="65">
        <v>539</v>
      </c>
      <c r="E186" s="66">
        <v>0</v>
      </c>
      <c r="F186" s="67"/>
      <c r="G186" s="65">
        <f t="shared" si="24"/>
        <v>147</v>
      </c>
      <c r="H186" s="66">
        <f t="shared" si="25"/>
        <v>539</v>
      </c>
      <c r="I186" s="20" t="str">
        <f t="shared" si="26"/>
        <v>-</v>
      </c>
      <c r="J186" s="21" t="str">
        <f t="shared" si="27"/>
        <v>-</v>
      </c>
    </row>
    <row r="187" spans="1:10" x14ac:dyDescent="0.2">
      <c r="A187" s="158" t="s">
        <v>393</v>
      </c>
      <c r="B187" s="65">
        <v>879</v>
      </c>
      <c r="C187" s="66">
        <v>386</v>
      </c>
      <c r="D187" s="65">
        <v>2173</v>
      </c>
      <c r="E187" s="66">
        <v>1475</v>
      </c>
      <c r="F187" s="67"/>
      <c r="G187" s="65">
        <f t="shared" si="24"/>
        <v>493</v>
      </c>
      <c r="H187" s="66">
        <f t="shared" si="25"/>
        <v>698</v>
      </c>
      <c r="I187" s="20">
        <f t="shared" si="26"/>
        <v>1.2772020725388602</v>
      </c>
      <c r="J187" s="21">
        <f t="shared" si="27"/>
        <v>0.47322033898305083</v>
      </c>
    </row>
    <row r="188" spans="1:10" x14ac:dyDescent="0.2">
      <c r="A188" s="158" t="s">
        <v>311</v>
      </c>
      <c r="B188" s="65">
        <v>0</v>
      </c>
      <c r="C188" s="66">
        <v>0</v>
      </c>
      <c r="D188" s="65">
        <v>0</v>
      </c>
      <c r="E188" s="66">
        <v>53</v>
      </c>
      <c r="F188" s="67"/>
      <c r="G188" s="65">
        <f t="shared" si="24"/>
        <v>0</v>
      </c>
      <c r="H188" s="66">
        <f t="shared" si="25"/>
        <v>-53</v>
      </c>
      <c r="I188" s="20" t="str">
        <f t="shared" si="26"/>
        <v>-</v>
      </c>
      <c r="J188" s="21">
        <f t="shared" si="27"/>
        <v>-1</v>
      </c>
    </row>
    <row r="189" spans="1:10" x14ac:dyDescent="0.2">
      <c r="A189" s="158" t="s">
        <v>348</v>
      </c>
      <c r="B189" s="65">
        <v>107</v>
      </c>
      <c r="C189" s="66">
        <v>177</v>
      </c>
      <c r="D189" s="65">
        <v>1026</v>
      </c>
      <c r="E189" s="66">
        <v>766</v>
      </c>
      <c r="F189" s="67"/>
      <c r="G189" s="65">
        <f t="shared" si="24"/>
        <v>-70</v>
      </c>
      <c r="H189" s="66">
        <f t="shared" si="25"/>
        <v>260</v>
      </c>
      <c r="I189" s="20">
        <f t="shared" si="26"/>
        <v>-0.39548022598870058</v>
      </c>
      <c r="J189" s="21">
        <f t="shared" si="27"/>
        <v>0.3394255874673629</v>
      </c>
    </row>
    <row r="190" spans="1:10" s="160" customFormat="1" x14ac:dyDescent="0.2">
      <c r="A190" s="178" t="s">
        <v>652</v>
      </c>
      <c r="B190" s="71">
        <v>2284</v>
      </c>
      <c r="C190" s="72">
        <v>1853</v>
      </c>
      <c r="D190" s="71">
        <v>10515</v>
      </c>
      <c r="E190" s="72">
        <v>9286</v>
      </c>
      <c r="F190" s="73"/>
      <c r="G190" s="71">
        <f t="shared" si="24"/>
        <v>431</v>
      </c>
      <c r="H190" s="72">
        <f t="shared" si="25"/>
        <v>1229</v>
      </c>
      <c r="I190" s="37">
        <f t="shared" si="26"/>
        <v>0.23259579060982191</v>
      </c>
      <c r="J190" s="38">
        <f t="shared" si="27"/>
        <v>0.13234977385311222</v>
      </c>
    </row>
    <row r="191" spans="1:10" x14ac:dyDescent="0.2">
      <c r="A191" s="177"/>
      <c r="B191" s="143"/>
      <c r="C191" s="144"/>
      <c r="D191" s="143"/>
      <c r="E191" s="144"/>
      <c r="F191" s="145"/>
      <c r="G191" s="143"/>
      <c r="H191" s="144"/>
      <c r="I191" s="151"/>
      <c r="J191" s="152"/>
    </row>
    <row r="192" spans="1:10" s="139" customFormat="1" x14ac:dyDescent="0.2">
      <c r="A192" s="159" t="s">
        <v>53</v>
      </c>
      <c r="B192" s="65"/>
      <c r="C192" s="66"/>
      <c r="D192" s="65"/>
      <c r="E192" s="66"/>
      <c r="F192" s="67"/>
      <c r="G192" s="65"/>
      <c r="H192" s="66"/>
      <c r="I192" s="20"/>
      <c r="J192" s="21"/>
    </row>
    <row r="193" spans="1:10" x14ac:dyDescent="0.2">
      <c r="A193" s="158" t="s">
        <v>536</v>
      </c>
      <c r="B193" s="65">
        <v>1</v>
      </c>
      <c r="C193" s="66">
        <v>1</v>
      </c>
      <c r="D193" s="65">
        <v>5</v>
      </c>
      <c r="E193" s="66">
        <v>4</v>
      </c>
      <c r="F193" s="67"/>
      <c r="G193" s="65">
        <f t="shared" ref="G193:G198" si="28">B193-C193</f>
        <v>0</v>
      </c>
      <c r="H193" s="66">
        <f t="shared" ref="H193:H198" si="29">D193-E193</f>
        <v>1</v>
      </c>
      <c r="I193" s="20">
        <f t="shared" ref="I193:I198" si="30">IF(C193=0, "-", IF(G193/C193&lt;10, G193/C193, "&gt;999%"))</f>
        <v>0</v>
      </c>
      <c r="J193" s="21">
        <f t="shared" ref="J193:J198" si="31">IF(E193=0, "-", IF(H193/E193&lt;10, H193/E193, "&gt;999%"))</f>
        <v>0.25</v>
      </c>
    </row>
    <row r="194" spans="1:10" x14ac:dyDescent="0.2">
      <c r="A194" s="158" t="s">
        <v>537</v>
      </c>
      <c r="B194" s="65">
        <v>0</v>
      </c>
      <c r="C194" s="66">
        <v>0</v>
      </c>
      <c r="D194" s="65">
        <v>3</v>
      </c>
      <c r="E194" s="66">
        <v>0</v>
      </c>
      <c r="F194" s="67"/>
      <c r="G194" s="65">
        <f t="shared" si="28"/>
        <v>0</v>
      </c>
      <c r="H194" s="66">
        <f t="shared" si="29"/>
        <v>3</v>
      </c>
      <c r="I194" s="20" t="str">
        <f t="shared" si="30"/>
        <v>-</v>
      </c>
      <c r="J194" s="21" t="str">
        <f t="shared" si="31"/>
        <v>-</v>
      </c>
    </row>
    <row r="195" spans="1:10" x14ac:dyDescent="0.2">
      <c r="A195" s="158" t="s">
        <v>550</v>
      </c>
      <c r="B195" s="65">
        <v>0</v>
      </c>
      <c r="C195" s="66">
        <v>0</v>
      </c>
      <c r="D195" s="65">
        <v>0</v>
      </c>
      <c r="E195" s="66">
        <v>1</v>
      </c>
      <c r="F195" s="67"/>
      <c r="G195" s="65">
        <f t="shared" si="28"/>
        <v>0</v>
      </c>
      <c r="H195" s="66">
        <f t="shared" si="29"/>
        <v>-1</v>
      </c>
      <c r="I195" s="20" t="str">
        <f t="shared" si="30"/>
        <v>-</v>
      </c>
      <c r="J195" s="21">
        <f t="shared" si="31"/>
        <v>-1</v>
      </c>
    </row>
    <row r="196" spans="1:10" x14ac:dyDescent="0.2">
      <c r="A196" s="158" t="s">
        <v>551</v>
      </c>
      <c r="B196" s="65">
        <v>0</v>
      </c>
      <c r="C196" s="66">
        <v>0</v>
      </c>
      <c r="D196" s="65">
        <v>0</v>
      </c>
      <c r="E196" s="66">
        <v>3</v>
      </c>
      <c r="F196" s="67"/>
      <c r="G196" s="65">
        <f t="shared" si="28"/>
        <v>0</v>
      </c>
      <c r="H196" s="66">
        <f t="shared" si="29"/>
        <v>-3</v>
      </c>
      <c r="I196" s="20" t="str">
        <f t="shared" si="30"/>
        <v>-</v>
      </c>
      <c r="J196" s="21">
        <f t="shared" si="31"/>
        <v>-1</v>
      </c>
    </row>
    <row r="197" spans="1:10" x14ac:dyDescent="0.2">
      <c r="A197" s="158" t="s">
        <v>564</v>
      </c>
      <c r="B197" s="65">
        <v>0</v>
      </c>
      <c r="C197" s="66">
        <v>0</v>
      </c>
      <c r="D197" s="65">
        <v>1</v>
      </c>
      <c r="E197" s="66">
        <v>0</v>
      </c>
      <c r="F197" s="67"/>
      <c r="G197" s="65">
        <f t="shared" si="28"/>
        <v>0</v>
      </c>
      <c r="H197" s="66">
        <f t="shared" si="29"/>
        <v>1</v>
      </c>
      <c r="I197" s="20" t="str">
        <f t="shared" si="30"/>
        <v>-</v>
      </c>
      <c r="J197" s="21" t="str">
        <f t="shared" si="31"/>
        <v>-</v>
      </c>
    </row>
    <row r="198" spans="1:10" s="160" customFormat="1" x14ac:dyDescent="0.2">
      <c r="A198" s="178" t="s">
        <v>653</v>
      </c>
      <c r="B198" s="71">
        <v>1</v>
      </c>
      <c r="C198" s="72">
        <v>1</v>
      </c>
      <c r="D198" s="71">
        <v>9</v>
      </c>
      <c r="E198" s="72">
        <v>8</v>
      </c>
      <c r="F198" s="73"/>
      <c r="G198" s="71">
        <f t="shared" si="28"/>
        <v>0</v>
      </c>
      <c r="H198" s="72">
        <f t="shared" si="29"/>
        <v>1</v>
      </c>
      <c r="I198" s="37">
        <f t="shared" si="30"/>
        <v>0</v>
      </c>
      <c r="J198" s="38">
        <f t="shared" si="31"/>
        <v>0.125</v>
      </c>
    </row>
    <row r="199" spans="1:10" x14ac:dyDescent="0.2">
      <c r="A199" s="177"/>
      <c r="B199" s="143"/>
      <c r="C199" s="144"/>
      <c r="D199" s="143"/>
      <c r="E199" s="144"/>
      <c r="F199" s="145"/>
      <c r="G199" s="143"/>
      <c r="H199" s="144"/>
      <c r="I199" s="151"/>
      <c r="J199" s="152"/>
    </row>
    <row r="200" spans="1:10" s="139" customFormat="1" x14ac:dyDescent="0.2">
      <c r="A200" s="159" t="s">
        <v>54</v>
      </c>
      <c r="B200" s="65"/>
      <c r="C200" s="66"/>
      <c r="D200" s="65"/>
      <c r="E200" s="66"/>
      <c r="F200" s="67"/>
      <c r="G200" s="65"/>
      <c r="H200" s="66"/>
      <c r="I200" s="20"/>
      <c r="J200" s="21"/>
    </row>
    <row r="201" spans="1:10" x14ac:dyDescent="0.2">
      <c r="A201" s="158" t="s">
        <v>54</v>
      </c>
      <c r="B201" s="65">
        <v>0</v>
      </c>
      <c r="C201" s="66">
        <v>0</v>
      </c>
      <c r="D201" s="65">
        <v>0</v>
      </c>
      <c r="E201" s="66">
        <v>3</v>
      </c>
      <c r="F201" s="67"/>
      <c r="G201" s="65">
        <f>B201-C201</f>
        <v>0</v>
      </c>
      <c r="H201" s="66">
        <f>D201-E201</f>
        <v>-3</v>
      </c>
      <c r="I201" s="20" t="str">
        <f>IF(C201=0, "-", IF(G201/C201&lt;10, G201/C201, "&gt;999%"))</f>
        <v>-</v>
      </c>
      <c r="J201" s="21">
        <f>IF(E201=0, "-", IF(H201/E201&lt;10, H201/E201, "&gt;999%"))</f>
        <v>-1</v>
      </c>
    </row>
    <row r="202" spans="1:10" s="160" customFormat="1" x14ac:dyDescent="0.2">
      <c r="A202" s="178" t="s">
        <v>654</v>
      </c>
      <c r="B202" s="71">
        <v>0</v>
      </c>
      <c r="C202" s="72">
        <v>0</v>
      </c>
      <c r="D202" s="71">
        <v>0</v>
      </c>
      <c r="E202" s="72">
        <v>3</v>
      </c>
      <c r="F202" s="73"/>
      <c r="G202" s="71">
        <f>B202-C202</f>
        <v>0</v>
      </c>
      <c r="H202" s="72">
        <f>D202-E202</f>
        <v>-3</v>
      </c>
      <c r="I202" s="37" t="str">
        <f>IF(C202=0, "-", IF(G202/C202&lt;10, G202/C202, "&gt;999%"))</f>
        <v>-</v>
      </c>
      <c r="J202" s="38">
        <f>IF(E202=0, "-", IF(H202/E202&lt;10, H202/E202, "&gt;999%"))</f>
        <v>-1</v>
      </c>
    </row>
    <row r="203" spans="1:10" x14ac:dyDescent="0.2">
      <c r="A203" s="177"/>
      <c r="B203" s="143"/>
      <c r="C203" s="144"/>
      <c r="D203" s="143"/>
      <c r="E203" s="144"/>
      <c r="F203" s="145"/>
      <c r="G203" s="143"/>
      <c r="H203" s="144"/>
      <c r="I203" s="151"/>
      <c r="J203" s="152"/>
    </row>
    <row r="204" spans="1:10" s="139" customFormat="1" x14ac:dyDescent="0.2">
      <c r="A204" s="159" t="s">
        <v>55</v>
      </c>
      <c r="B204" s="65"/>
      <c r="C204" s="66"/>
      <c r="D204" s="65"/>
      <c r="E204" s="66"/>
      <c r="F204" s="67"/>
      <c r="G204" s="65"/>
      <c r="H204" s="66"/>
      <c r="I204" s="20"/>
      <c r="J204" s="21"/>
    </row>
    <row r="205" spans="1:10" x14ac:dyDescent="0.2">
      <c r="A205" s="158" t="s">
        <v>565</v>
      </c>
      <c r="B205" s="65">
        <v>34</v>
      </c>
      <c r="C205" s="66">
        <v>12</v>
      </c>
      <c r="D205" s="65">
        <v>215</v>
      </c>
      <c r="E205" s="66">
        <v>85</v>
      </c>
      <c r="F205" s="67"/>
      <c r="G205" s="65">
        <f>B205-C205</f>
        <v>22</v>
      </c>
      <c r="H205" s="66">
        <f>D205-E205</f>
        <v>130</v>
      </c>
      <c r="I205" s="20">
        <f>IF(C205=0, "-", IF(G205/C205&lt;10, G205/C205, "&gt;999%"))</f>
        <v>1.8333333333333333</v>
      </c>
      <c r="J205" s="21">
        <f>IF(E205=0, "-", IF(H205/E205&lt;10, H205/E205, "&gt;999%"))</f>
        <v>1.5294117647058822</v>
      </c>
    </row>
    <row r="206" spans="1:10" x14ac:dyDescent="0.2">
      <c r="A206" s="158" t="s">
        <v>538</v>
      </c>
      <c r="B206" s="65">
        <v>198</v>
      </c>
      <c r="C206" s="66">
        <v>135</v>
      </c>
      <c r="D206" s="65">
        <v>672</v>
      </c>
      <c r="E206" s="66">
        <v>544</v>
      </c>
      <c r="F206" s="67"/>
      <c r="G206" s="65">
        <f>B206-C206</f>
        <v>63</v>
      </c>
      <c r="H206" s="66">
        <f>D206-E206</f>
        <v>128</v>
      </c>
      <c r="I206" s="20">
        <f>IF(C206=0, "-", IF(G206/C206&lt;10, G206/C206, "&gt;999%"))</f>
        <v>0.46666666666666667</v>
      </c>
      <c r="J206" s="21">
        <f>IF(E206=0, "-", IF(H206/E206&lt;10, H206/E206, "&gt;999%"))</f>
        <v>0.23529411764705882</v>
      </c>
    </row>
    <row r="207" spans="1:10" x14ac:dyDescent="0.2">
      <c r="A207" s="158" t="s">
        <v>552</v>
      </c>
      <c r="B207" s="65">
        <v>90</v>
      </c>
      <c r="C207" s="66">
        <v>51</v>
      </c>
      <c r="D207" s="65">
        <v>413</v>
      </c>
      <c r="E207" s="66">
        <v>308</v>
      </c>
      <c r="F207" s="67"/>
      <c r="G207" s="65">
        <f>B207-C207</f>
        <v>39</v>
      </c>
      <c r="H207" s="66">
        <f>D207-E207</f>
        <v>105</v>
      </c>
      <c r="I207" s="20">
        <f>IF(C207=0, "-", IF(G207/C207&lt;10, G207/C207, "&gt;999%"))</f>
        <v>0.76470588235294112</v>
      </c>
      <c r="J207" s="21">
        <f>IF(E207=0, "-", IF(H207/E207&lt;10, H207/E207, "&gt;999%"))</f>
        <v>0.34090909090909088</v>
      </c>
    </row>
    <row r="208" spans="1:10" s="160" customFormat="1" x14ac:dyDescent="0.2">
      <c r="A208" s="178" t="s">
        <v>655</v>
      </c>
      <c r="B208" s="71">
        <v>322</v>
      </c>
      <c r="C208" s="72">
        <v>198</v>
      </c>
      <c r="D208" s="71">
        <v>1300</v>
      </c>
      <c r="E208" s="72">
        <v>937</v>
      </c>
      <c r="F208" s="73"/>
      <c r="G208" s="71">
        <f>B208-C208</f>
        <v>124</v>
      </c>
      <c r="H208" s="72">
        <f>D208-E208</f>
        <v>363</v>
      </c>
      <c r="I208" s="37">
        <f>IF(C208=0, "-", IF(G208/C208&lt;10, G208/C208, "&gt;999%"))</f>
        <v>0.6262626262626263</v>
      </c>
      <c r="J208" s="38">
        <f>IF(E208=0, "-", IF(H208/E208&lt;10, H208/E208, "&gt;999%"))</f>
        <v>0.38740661686232658</v>
      </c>
    </row>
    <row r="209" spans="1:10" x14ac:dyDescent="0.2">
      <c r="A209" s="177"/>
      <c r="B209" s="143"/>
      <c r="C209" s="144"/>
      <c r="D209" s="143"/>
      <c r="E209" s="144"/>
      <c r="F209" s="145"/>
      <c r="G209" s="143"/>
      <c r="H209" s="144"/>
      <c r="I209" s="151"/>
      <c r="J209" s="152"/>
    </row>
    <row r="210" spans="1:10" s="139" customFormat="1" x14ac:dyDescent="0.2">
      <c r="A210" s="159" t="s">
        <v>56</v>
      </c>
      <c r="B210" s="65"/>
      <c r="C210" s="66"/>
      <c r="D210" s="65"/>
      <c r="E210" s="66"/>
      <c r="F210" s="67"/>
      <c r="G210" s="65"/>
      <c r="H210" s="66"/>
      <c r="I210" s="20"/>
      <c r="J210" s="21"/>
    </row>
    <row r="211" spans="1:10" x14ac:dyDescent="0.2">
      <c r="A211" s="158" t="s">
        <v>507</v>
      </c>
      <c r="B211" s="65">
        <v>120</v>
      </c>
      <c r="C211" s="66">
        <v>148</v>
      </c>
      <c r="D211" s="65">
        <v>738</v>
      </c>
      <c r="E211" s="66">
        <v>742</v>
      </c>
      <c r="F211" s="67"/>
      <c r="G211" s="65">
        <f>B211-C211</f>
        <v>-28</v>
      </c>
      <c r="H211" s="66">
        <f>D211-E211</f>
        <v>-4</v>
      </c>
      <c r="I211" s="20">
        <f>IF(C211=0, "-", IF(G211/C211&lt;10, G211/C211, "&gt;999%"))</f>
        <v>-0.1891891891891892</v>
      </c>
      <c r="J211" s="21">
        <f>IF(E211=0, "-", IF(H211/E211&lt;10, H211/E211, "&gt;999%"))</f>
        <v>-5.3908355795148251E-3</v>
      </c>
    </row>
    <row r="212" spans="1:10" x14ac:dyDescent="0.2">
      <c r="A212" s="158" t="s">
        <v>517</v>
      </c>
      <c r="B212" s="65">
        <v>346</v>
      </c>
      <c r="C212" s="66">
        <v>483</v>
      </c>
      <c r="D212" s="65">
        <v>2101</v>
      </c>
      <c r="E212" s="66">
        <v>1966</v>
      </c>
      <c r="F212" s="67"/>
      <c r="G212" s="65">
        <f>B212-C212</f>
        <v>-137</v>
      </c>
      <c r="H212" s="66">
        <f>D212-E212</f>
        <v>135</v>
      </c>
      <c r="I212" s="20">
        <f>IF(C212=0, "-", IF(G212/C212&lt;10, G212/C212, "&gt;999%"))</f>
        <v>-0.28364389233954451</v>
      </c>
      <c r="J212" s="21">
        <f>IF(E212=0, "-", IF(H212/E212&lt;10, H212/E212, "&gt;999%"))</f>
        <v>6.8667344862665305E-2</v>
      </c>
    </row>
    <row r="213" spans="1:10" x14ac:dyDescent="0.2">
      <c r="A213" s="158" t="s">
        <v>430</v>
      </c>
      <c r="B213" s="65">
        <v>258</v>
      </c>
      <c r="C213" s="66">
        <v>107</v>
      </c>
      <c r="D213" s="65">
        <v>1062</v>
      </c>
      <c r="E213" s="66">
        <v>824</v>
      </c>
      <c r="F213" s="67"/>
      <c r="G213" s="65">
        <f>B213-C213</f>
        <v>151</v>
      </c>
      <c r="H213" s="66">
        <f>D213-E213</f>
        <v>238</v>
      </c>
      <c r="I213" s="20">
        <f>IF(C213=0, "-", IF(G213/C213&lt;10, G213/C213, "&gt;999%"))</f>
        <v>1.4112149532710281</v>
      </c>
      <c r="J213" s="21">
        <f>IF(E213=0, "-", IF(H213/E213&lt;10, H213/E213, "&gt;999%"))</f>
        <v>0.28883495145631066</v>
      </c>
    </row>
    <row r="214" spans="1:10" s="160" customFormat="1" x14ac:dyDescent="0.2">
      <c r="A214" s="178" t="s">
        <v>656</v>
      </c>
      <c r="B214" s="71">
        <v>724</v>
      </c>
      <c r="C214" s="72">
        <v>738</v>
      </c>
      <c r="D214" s="71">
        <v>3901</v>
      </c>
      <c r="E214" s="72">
        <v>3532</v>
      </c>
      <c r="F214" s="73"/>
      <c r="G214" s="71">
        <f>B214-C214</f>
        <v>-14</v>
      </c>
      <c r="H214" s="72">
        <f>D214-E214</f>
        <v>369</v>
      </c>
      <c r="I214" s="37">
        <f>IF(C214=0, "-", IF(G214/C214&lt;10, G214/C214, "&gt;999%"))</f>
        <v>-1.8970189701897018E-2</v>
      </c>
      <c r="J214" s="38">
        <f>IF(E214=0, "-", IF(H214/E214&lt;10, H214/E214, "&gt;999%"))</f>
        <v>0.10447338618346545</v>
      </c>
    </row>
    <row r="215" spans="1:10" x14ac:dyDescent="0.2">
      <c r="A215" s="177"/>
      <c r="B215" s="143"/>
      <c r="C215" s="144"/>
      <c r="D215" s="143"/>
      <c r="E215" s="144"/>
      <c r="F215" s="145"/>
      <c r="G215" s="143"/>
      <c r="H215" s="144"/>
      <c r="I215" s="151"/>
      <c r="J215" s="152"/>
    </row>
    <row r="216" spans="1:10" s="139" customFormat="1" x14ac:dyDescent="0.2">
      <c r="A216" s="159" t="s">
        <v>57</v>
      </c>
      <c r="B216" s="65"/>
      <c r="C216" s="66"/>
      <c r="D216" s="65"/>
      <c r="E216" s="66"/>
      <c r="F216" s="67"/>
      <c r="G216" s="65"/>
      <c r="H216" s="66"/>
      <c r="I216" s="20"/>
      <c r="J216" s="21"/>
    </row>
    <row r="217" spans="1:10" x14ac:dyDescent="0.2">
      <c r="A217" s="158" t="s">
        <v>482</v>
      </c>
      <c r="B217" s="65">
        <v>4</v>
      </c>
      <c r="C217" s="66">
        <v>0</v>
      </c>
      <c r="D217" s="65">
        <v>5</v>
      </c>
      <c r="E217" s="66">
        <v>0</v>
      </c>
      <c r="F217" s="67"/>
      <c r="G217" s="65">
        <f>B217-C217</f>
        <v>4</v>
      </c>
      <c r="H217" s="66">
        <f>D217-E217</f>
        <v>5</v>
      </c>
      <c r="I217" s="20" t="str">
        <f>IF(C217=0, "-", IF(G217/C217&lt;10, G217/C217, "&gt;999%"))</f>
        <v>-</v>
      </c>
      <c r="J217" s="21" t="str">
        <f>IF(E217=0, "-", IF(H217/E217&lt;10, H217/E217, "&gt;999%"))</f>
        <v>-</v>
      </c>
    </row>
    <row r="218" spans="1:10" x14ac:dyDescent="0.2">
      <c r="A218" s="158" t="s">
        <v>488</v>
      </c>
      <c r="B218" s="65">
        <v>1</v>
      </c>
      <c r="C218" s="66">
        <v>0</v>
      </c>
      <c r="D218" s="65">
        <v>1</v>
      </c>
      <c r="E218" s="66">
        <v>0</v>
      </c>
      <c r="F218" s="67"/>
      <c r="G218" s="65">
        <f>B218-C218</f>
        <v>1</v>
      </c>
      <c r="H218" s="66">
        <f>D218-E218</f>
        <v>1</v>
      </c>
      <c r="I218" s="20" t="str">
        <f>IF(C218=0, "-", IF(G218/C218&lt;10, G218/C218, "&gt;999%"))</f>
        <v>-</v>
      </c>
      <c r="J218" s="21" t="str">
        <f>IF(E218=0, "-", IF(H218/E218&lt;10, H218/E218, "&gt;999%"))</f>
        <v>-</v>
      </c>
    </row>
    <row r="219" spans="1:10" s="160" customFormat="1" x14ac:dyDescent="0.2">
      <c r="A219" s="178" t="s">
        <v>657</v>
      </c>
      <c r="B219" s="71">
        <v>5</v>
      </c>
      <c r="C219" s="72">
        <v>0</v>
      </c>
      <c r="D219" s="71">
        <v>6</v>
      </c>
      <c r="E219" s="72">
        <v>0</v>
      </c>
      <c r="F219" s="73"/>
      <c r="G219" s="71">
        <f>B219-C219</f>
        <v>5</v>
      </c>
      <c r="H219" s="72">
        <f>D219-E219</f>
        <v>6</v>
      </c>
      <c r="I219" s="37" t="str">
        <f>IF(C219=0, "-", IF(G219/C219&lt;10, G219/C219, "&gt;999%"))</f>
        <v>-</v>
      </c>
      <c r="J219" s="38" t="str">
        <f>IF(E219=0, "-", IF(H219/E219&lt;10, H219/E219, "&gt;999%"))</f>
        <v>-</v>
      </c>
    </row>
    <row r="220" spans="1:10" x14ac:dyDescent="0.2">
      <c r="A220" s="177"/>
      <c r="B220" s="143"/>
      <c r="C220" s="144"/>
      <c r="D220" s="143"/>
      <c r="E220" s="144"/>
      <c r="F220" s="145"/>
      <c r="G220" s="143"/>
      <c r="H220" s="144"/>
      <c r="I220" s="151"/>
      <c r="J220" s="152"/>
    </row>
    <row r="221" spans="1:10" s="139" customFormat="1" x14ac:dyDescent="0.2">
      <c r="A221" s="159" t="s">
        <v>58</v>
      </c>
      <c r="B221" s="65"/>
      <c r="C221" s="66"/>
      <c r="D221" s="65"/>
      <c r="E221" s="66"/>
      <c r="F221" s="67"/>
      <c r="G221" s="65"/>
      <c r="H221" s="66"/>
      <c r="I221" s="20"/>
      <c r="J221" s="21"/>
    </row>
    <row r="222" spans="1:10" x14ac:dyDescent="0.2">
      <c r="A222" s="158" t="s">
        <v>566</v>
      </c>
      <c r="B222" s="65">
        <v>19</v>
      </c>
      <c r="C222" s="66">
        <v>17</v>
      </c>
      <c r="D222" s="65">
        <v>47</v>
      </c>
      <c r="E222" s="66">
        <v>38</v>
      </c>
      <c r="F222" s="67"/>
      <c r="G222" s="65">
        <f>B222-C222</f>
        <v>2</v>
      </c>
      <c r="H222" s="66">
        <f>D222-E222</f>
        <v>9</v>
      </c>
      <c r="I222" s="20">
        <f>IF(C222=0, "-", IF(G222/C222&lt;10, G222/C222, "&gt;999%"))</f>
        <v>0.11764705882352941</v>
      </c>
      <c r="J222" s="21">
        <f>IF(E222=0, "-", IF(H222/E222&lt;10, H222/E222, "&gt;999%"))</f>
        <v>0.23684210526315788</v>
      </c>
    </row>
    <row r="223" spans="1:10" x14ac:dyDescent="0.2">
      <c r="A223" s="158" t="s">
        <v>553</v>
      </c>
      <c r="B223" s="65">
        <v>17</v>
      </c>
      <c r="C223" s="66">
        <v>2</v>
      </c>
      <c r="D223" s="65">
        <v>42</v>
      </c>
      <c r="E223" s="66">
        <v>31</v>
      </c>
      <c r="F223" s="67"/>
      <c r="G223" s="65">
        <f>B223-C223</f>
        <v>15</v>
      </c>
      <c r="H223" s="66">
        <f>D223-E223</f>
        <v>11</v>
      </c>
      <c r="I223" s="20">
        <f>IF(C223=0, "-", IF(G223/C223&lt;10, G223/C223, "&gt;999%"))</f>
        <v>7.5</v>
      </c>
      <c r="J223" s="21">
        <f>IF(E223=0, "-", IF(H223/E223&lt;10, H223/E223, "&gt;999%"))</f>
        <v>0.35483870967741937</v>
      </c>
    </row>
    <row r="224" spans="1:10" x14ac:dyDescent="0.2">
      <c r="A224" s="158" t="s">
        <v>539</v>
      </c>
      <c r="B224" s="65">
        <v>20</v>
      </c>
      <c r="C224" s="66">
        <v>49</v>
      </c>
      <c r="D224" s="65">
        <v>137</v>
      </c>
      <c r="E224" s="66">
        <v>137</v>
      </c>
      <c r="F224" s="67"/>
      <c r="G224" s="65">
        <f>B224-C224</f>
        <v>-29</v>
      </c>
      <c r="H224" s="66">
        <f>D224-E224</f>
        <v>0</v>
      </c>
      <c r="I224" s="20">
        <f>IF(C224=0, "-", IF(G224/C224&lt;10, G224/C224, "&gt;999%"))</f>
        <v>-0.59183673469387754</v>
      </c>
      <c r="J224" s="21">
        <f>IF(E224=0, "-", IF(H224/E224&lt;10, H224/E224, "&gt;999%"))</f>
        <v>0</v>
      </c>
    </row>
    <row r="225" spans="1:10" x14ac:dyDescent="0.2">
      <c r="A225" s="158" t="s">
        <v>540</v>
      </c>
      <c r="B225" s="65">
        <v>1</v>
      </c>
      <c r="C225" s="66">
        <v>21</v>
      </c>
      <c r="D225" s="65">
        <v>8</v>
      </c>
      <c r="E225" s="66">
        <v>56</v>
      </c>
      <c r="F225" s="67"/>
      <c r="G225" s="65">
        <f>B225-C225</f>
        <v>-20</v>
      </c>
      <c r="H225" s="66">
        <f>D225-E225</f>
        <v>-48</v>
      </c>
      <c r="I225" s="20">
        <f>IF(C225=0, "-", IF(G225/C225&lt;10, G225/C225, "&gt;999%"))</f>
        <v>-0.95238095238095233</v>
      </c>
      <c r="J225" s="21">
        <f>IF(E225=0, "-", IF(H225/E225&lt;10, H225/E225, "&gt;999%"))</f>
        <v>-0.8571428571428571</v>
      </c>
    </row>
    <row r="226" spans="1:10" s="160" customFormat="1" x14ac:dyDescent="0.2">
      <c r="A226" s="178" t="s">
        <v>658</v>
      </c>
      <c r="B226" s="71">
        <v>57</v>
      </c>
      <c r="C226" s="72">
        <v>89</v>
      </c>
      <c r="D226" s="71">
        <v>234</v>
      </c>
      <c r="E226" s="72">
        <v>262</v>
      </c>
      <c r="F226" s="73"/>
      <c r="G226" s="71">
        <f>B226-C226</f>
        <v>-32</v>
      </c>
      <c r="H226" s="72">
        <f>D226-E226</f>
        <v>-28</v>
      </c>
      <c r="I226" s="37">
        <f>IF(C226=0, "-", IF(G226/C226&lt;10, G226/C226, "&gt;999%"))</f>
        <v>-0.3595505617977528</v>
      </c>
      <c r="J226" s="38">
        <f>IF(E226=0, "-", IF(H226/E226&lt;10, H226/E226, "&gt;999%"))</f>
        <v>-0.10687022900763359</v>
      </c>
    </row>
    <row r="227" spans="1:10" x14ac:dyDescent="0.2">
      <c r="A227" s="177"/>
      <c r="B227" s="143"/>
      <c r="C227" s="144"/>
      <c r="D227" s="143"/>
      <c r="E227" s="144"/>
      <c r="F227" s="145"/>
      <c r="G227" s="143"/>
      <c r="H227" s="144"/>
      <c r="I227" s="151"/>
      <c r="J227" s="152"/>
    </row>
    <row r="228" spans="1:10" s="139" customFormat="1" x14ac:dyDescent="0.2">
      <c r="A228" s="159" t="s">
        <v>59</v>
      </c>
      <c r="B228" s="65"/>
      <c r="C228" s="66"/>
      <c r="D228" s="65"/>
      <c r="E228" s="66"/>
      <c r="F228" s="67"/>
      <c r="G228" s="65"/>
      <c r="H228" s="66"/>
      <c r="I228" s="20"/>
      <c r="J228" s="21"/>
    </row>
    <row r="229" spans="1:10" x14ac:dyDescent="0.2">
      <c r="A229" s="158" t="s">
        <v>383</v>
      </c>
      <c r="B229" s="65">
        <v>5</v>
      </c>
      <c r="C229" s="66">
        <v>31</v>
      </c>
      <c r="D229" s="65">
        <v>34</v>
      </c>
      <c r="E229" s="66">
        <v>72</v>
      </c>
      <c r="F229" s="67"/>
      <c r="G229" s="65">
        <f t="shared" ref="G229:G235" si="32">B229-C229</f>
        <v>-26</v>
      </c>
      <c r="H229" s="66">
        <f t="shared" ref="H229:H235" si="33">D229-E229</f>
        <v>-38</v>
      </c>
      <c r="I229" s="20">
        <f t="shared" ref="I229:I235" si="34">IF(C229=0, "-", IF(G229/C229&lt;10, G229/C229, "&gt;999%"))</f>
        <v>-0.83870967741935487</v>
      </c>
      <c r="J229" s="21">
        <f t="shared" ref="J229:J235" si="35">IF(E229=0, "-", IF(H229/E229&lt;10, H229/E229, "&gt;999%"))</f>
        <v>-0.52777777777777779</v>
      </c>
    </row>
    <row r="230" spans="1:10" x14ac:dyDescent="0.2">
      <c r="A230" s="158" t="s">
        <v>454</v>
      </c>
      <c r="B230" s="65">
        <v>2</v>
      </c>
      <c r="C230" s="66">
        <v>11</v>
      </c>
      <c r="D230" s="65">
        <v>26</v>
      </c>
      <c r="E230" s="66">
        <v>41</v>
      </c>
      <c r="F230" s="67"/>
      <c r="G230" s="65">
        <f t="shared" si="32"/>
        <v>-9</v>
      </c>
      <c r="H230" s="66">
        <f t="shared" si="33"/>
        <v>-15</v>
      </c>
      <c r="I230" s="20">
        <f t="shared" si="34"/>
        <v>-0.81818181818181823</v>
      </c>
      <c r="J230" s="21">
        <f t="shared" si="35"/>
        <v>-0.36585365853658536</v>
      </c>
    </row>
    <row r="231" spans="1:10" x14ac:dyDescent="0.2">
      <c r="A231" s="158" t="s">
        <v>324</v>
      </c>
      <c r="B231" s="65">
        <v>0</v>
      </c>
      <c r="C231" s="66">
        <v>2</v>
      </c>
      <c r="D231" s="65">
        <v>4</v>
      </c>
      <c r="E231" s="66">
        <v>6</v>
      </c>
      <c r="F231" s="67"/>
      <c r="G231" s="65">
        <f t="shared" si="32"/>
        <v>-2</v>
      </c>
      <c r="H231" s="66">
        <f t="shared" si="33"/>
        <v>-2</v>
      </c>
      <c r="I231" s="20">
        <f t="shared" si="34"/>
        <v>-1</v>
      </c>
      <c r="J231" s="21">
        <f t="shared" si="35"/>
        <v>-0.33333333333333331</v>
      </c>
    </row>
    <row r="232" spans="1:10" x14ac:dyDescent="0.2">
      <c r="A232" s="158" t="s">
        <v>455</v>
      </c>
      <c r="B232" s="65">
        <v>3</v>
      </c>
      <c r="C232" s="66">
        <v>0</v>
      </c>
      <c r="D232" s="65">
        <v>3</v>
      </c>
      <c r="E232" s="66">
        <v>5</v>
      </c>
      <c r="F232" s="67"/>
      <c r="G232" s="65">
        <f t="shared" si="32"/>
        <v>3</v>
      </c>
      <c r="H232" s="66">
        <f t="shared" si="33"/>
        <v>-2</v>
      </c>
      <c r="I232" s="20" t="str">
        <f t="shared" si="34"/>
        <v>-</v>
      </c>
      <c r="J232" s="21">
        <f t="shared" si="35"/>
        <v>-0.4</v>
      </c>
    </row>
    <row r="233" spans="1:10" x14ac:dyDescent="0.2">
      <c r="A233" s="158" t="s">
        <v>259</v>
      </c>
      <c r="B233" s="65">
        <v>3</v>
      </c>
      <c r="C233" s="66">
        <v>13</v>
      </c>
      <c r="D233" s="65">
        <v>11</v>
      </c>
      <c r="E233" s="66">
        <v>23</v>
      </c>
      <c r="F233" s="67"/>
      <c r="G233" s="65">
        <f t="shared" si="32"/>
        <v>-10</v>
      </c>
      <c r="H233" s="66">
        <f t="shared" si="33"/>
        <v>-12</v>
      </c>
      <c r="I233" s="20">
        <f t="shared" si="34"/>
        <v>-0.76923076923076927</v>
      </c>
      <c r="J233" s="21">
        <f t="shared" si="35"/>
        <v>-0.52173913043478259</v>
      </c>
    </row>
    <row r="234" spans="1:10" x14ac:dyDescent="0.2">
      <c r="A234" s="158" t="s">
        <v>276</v>
      </c>
      <c r="B234" s="65">
        <v>1</v>
      </c>
      <c r="C234" s="66">
        <v>4</v>
      </c>
      <c r="D234" s="65">
        <v>3</v>
      </c>
      <c r="E234" s="66">
        <v>11</v>
      </c>
      <c r="F234" s="67"/>
      <c r="G234" s="65">
        <f t="shared" si="32"/>
        <v>-3</v>
      </c>
      <c r="H234" s="66">
        <f t="shared" si="33"/>
        <v>-8</v>
      </c>
      <c r="I234" s="20">
        <f t="shared" si="34"/>
        <v>-0.75</v>
      </c>
      <c r="J234" s="21">
        <f t="shared" si="35"/>
        <v>-0.72727272727272729</v>
      </c>
    </row>
    <row r="235" spans="1:10" s="160" customFormat="1" x14ac:dyDescent="0.2">
      <c r="A235" s="178" t="s">
        <v>659</v>
      </c>
      <c r="B235" s="71">
        <v>14</v>
      </c>
      <c r="C235" s="72">
        <v>61</v>
      </c>
      <c r="D235" s="71">
        <v>81</v>
      </c>
      <c r="E235" s="72">
        <v>158</v>
      </c>
      <c r="F235" s="73"/>
      <c r="G235" s="71">
        <f t="shared" si="32"/>
        <v>-47</v>
      </c>
      <c r="H235" s="72">
        <f t="shared" si="33"/>
        <v>-77</v>
      </c>
      <c r="I235" s="37">
        <f t="shared" si="34"/>
        <v>-0.77049180327868849</v>
      </c>
      <c r="J235" s="38">
        <f t="shared" si="35"/>
        <v>-0.48734177215189872</v>
      </c>
    </row>
    <row r="236" spans="1:10" x14ac:dyDescent="0.2">
      <c r="A236" s="177"/>
      <c r="B236" s="143"/>
      <c r="C236" s="144"/>
      <c r="D236" s="143"/>
      <c r="E236" s="144"/>
      <c r="F236" s="145"/>
      <c r="G236" s="143"/>
      <c r="H236" s="144"/>
      <c r="I236" s="151"/>
      <c r="J236" s="152"/>
    </row>
    <row r="237" spans="1:10" s="139" customFormat="1" x14ac:dyDescent="0.2">
      <c r="A237" s="159" t="s">
        <v>60</v>
      </c>
      <c r="B237" s="65"/>
      <c r="C237" s="66"/>
      <c r="D237" s="65"/>
      <c r="E237" s="66"/>
      <c r="F237" s="67"/>
      <c r="G237" s="65"/>
      <c r="H237" s="66"/>
      <c r="I237" s="20"/>
      <c r="J237" s="21"/>
    </row>
    <row r="238" spans="1:10" x14ac:dyDescent="0.2">
      <c r="A238" s="158" t="s">
        <v>394</v>
      </c>
      <c r="B238" s="65">
        <v>14</v>
      </c>
      <c r="C238" s="66">
        <v>28</v>
      </c>
      <c r="D238" s="65">
        <v>56</v>
      </c>
      <c r="E238" s="66">
        <v>76</v>
      </c>
      <c r="F238" s="67"/>
      <c r="G238" s="65">
        <f t="shared" ref="G238:G243" si="36">B238-C238</f>
        <v>-14</v>
      </c>
      <c r="H238" s="66">
        <f t="shared" ref="H238:H243" si="37">D238-E238</f>
        <v>-20</v>
      </c>
      <c r="I238" s="20">
        <f t="shared" ref="I238:I243" si="38">IF(C238=0, "-", IF(G238/C238&lt;10, G238/C238, "&gt;999%"))</f>
        <v>-0.5</v>
      </c>
      <c r="J238" s="21">
        <f t="shared" ref="J238:J243" si="39">IF(E238=0, "-", IF(H238/E238&lt;10, H238/E238, "&gt;999%"))</f>
        <v>-0.26315789473684209</v>
      </c>
    </row>
    <row r="239" spans="1:10" x14ac:dyDescent="0.2">
      <c r="A239" s="158" t="s">
        <v>362</v>
      </c>
      <c r="B239" s="65">
        <v>79</v>
      </c>
      <c r="C239" s="66">
        <v>19</v>
      </c>
      <c r="D239" s="65">
        <v>292</v>
      </c>
      <c r="E239" s="66">
        <v>137</v>
      </c>
      <c r="F239" s="67"/>
      <c r="G239" s="65">
        <f t="shared" si="36"/>
        <v>60</v>
      </c>
      <c r="H239" s="66">
        <f t="shared" si="37"/>
        <v>155</v>
      </c>
      <c r="I239" s="20">
        <f t="shared" si="38"/>
        <v>3.1578947368421053</v>
      </c>
      <c r="J239" s="21">
        <f t="shared" si="39"/>
        <v>1.1313868613138687</v>
      </c>
    </row>
    <row r="240" spans="1:10" x14ac:dyDescent="0.2">
      <c r="A240" s="158" t="s">
        <v>518</v>
      </c>
      <c r="B240" s="65">
        <v>55</v>
      </c>
      <c r="C240" s="66">
        <v>38</v>
      </c>
      <c r="D240" s="65">
        <v>249</v>
      </c>
      <c r="E240" s="66">
        <v>193</v>
      </c>
      <c r="F240" s="67"/>
      <c r="G240" s="65">
        <f t="shared" si="36"/>
        <v>17</v>
      </c>
      <c r="H240" s="66">
        <f t="shared" si="37"/>
        <v>56</v>
      </c>
      <c r="I240" s="20">
        <f t="shared" si="38"/>
        <v>0.44736842105263158</v>
      </c>
      <c r="J240" s="21">
        <f t="shared" si="39"/>
        <v>0.29015544041450775</v>
      </c>
    </row>
    <row r="241" spans="1:10" x14ac:dyDescent="0.2">
      <c r="A241" s="158" t="s">
        <v>431</v>
      </c>
      <c r="B241" s="65">
        <v>13</v>
      </c>
      <c r="C241" s="66">
        <v>138</v>
      </c>
      <c r="D241" s="65">
        <v>337</v>
      </c>
      <c r="E241" s="66">
        <v>542</v>
      </c>
      <c r="F241" s="67"/>
      <c r="G241" s="65">
        <f t="shared" si="36"/>
        <v>-125</v>
      </c>
      <c r="H241" s="66">
        <f t="shared" si="37"/>
        <v>-205</v>
      </c>
      <c r="I241" s="20">
        <f t="shared" si="38"/>
        <v>-0.90579710144927539</v>
      </c>
      <c r="J241" s="21">
        <f t="shared" si="39"/>
        <v>-0.37822878228782286</v>
      </c>
    </row>
    <row r="242" spans="1:10" x14ac:dyDescent="0.2">
      <c r="A242" s="158" t="s">
        <v>432</v>
      </c>
      <c r="B242" s="65">
        <v>34</v>
      </c>
      <c r="C242" s="66">
        <v>62</v>
      </c>
      <c r="D242" s="65">
        <v>153</v>
      </c>
      <c r="E242" s="66">
        <v>235</v>
      </c>
      <c r="F242" s="67"/>
      <c r="G242" s="65">
        <f t="shared" si="36"/>
        <v>-28</v>
      </c>
      <c r="H242" s="66">
        <f t="shared" si="37"/>
        <v>-82</v>
      </c>
      <c r="I242" s="20">
        <f t="shared" si="38"/>
        <v>-0.45161290322580644</v>
      </c>
      <c r="J242" s="21">
        <f t="shared" si="39"/>
        <v>-0.34893617021276596</v>
      </c>
    </row>
    <row r="243" spans="1:10" s="160" customFormat="1" x14ac:dyDescent="0.2">
      <c r="A243" s="178" t="s">
        <v>660</v>
      </c>
      <c r="B243" s="71">
        <v>195</v>
      </c>
      <c r="C243" s="72">
        <v>285</v>
      </c>
      <c r="D243" s="71">
        <v>1087</v>
      </c>
      <c r="E243" s="72">
        <v>1183</v>
      </c>
      <c r="F243" s="73"/>
      <c r="G243" s="71">
        <f t="shared" si="36"/>
        <v>-90</v>
      </c>
      <c r="H243" s="72">
        <f t="shared" si="37"/>
        <v>-96</v>
      </c>
      <c r="I243" s="37">
        <f t="shared" si="38"/>
        <v>-0.31578947368421051</v>
      </c>
      <c r="J243" s="38">
        <f t="shared" si="39"/>
        <v>-8.1149619611158075E-2</v>
      </c>
    </row>
    <row r="244" spans="1:10" x14ac:dyDescent="0.2">
      <c r="A244" s="177"/>
      <c r="B244" s="143"/>
      <c r="C244" s="144"/>
      <c r="D244" s="143"/>
      <c r="E244" s="144"/>
      <c r="F244" s="145"/>
      <c r="G244" s="143"/>
      <c r="H244" s="144"/>
      <c r="I244" s="151"/>
      <c r="J244" s="152"/>
    </row>
    <row r="245" spans="1:10" s="139" customFormat="1" x14ac:dyDescent="0.2">
      <c r="A245" s="159" t="s">
        <v>61</v>
      </c>
      <c r="B245" s="65"/>
      <c r="C245" s="66"/>
      <c r="D245" s="65"/>
      <c r="E245" s="66"/>
      <c r="F245" s="67"/>
      <c r="G245" s="65"/>
      <c r="H245" s="66"/>
      <c r="I245" s="20"/>
      <c r="J245" s="21"/>
    </row>
    <row r="246" spans="1:10" x14ac:dyDescent="0.2">
      <c r="A246" s="158" t="s">
        <v>61</v>
      </c>
      <c r="B246" s="65">
        <v>83</v>
      </c>
      <c r="C246" s="66">
        <v>91</v>
      </c>
      <c r="D246" s="65">
        <v>408</v>
      </c>
      <c r="E246" s="66">
        <v>339</v>
      </c>
      <c r="F246" s="67"/>
      <c r="G246" s="65">
        <f>B246-C246</f>
        <v>-8</v>
      </c>
      <c r="H246" s="66">
        <f>D246-E246</f>
        <v>69</v>
      </c>
      <c r="I246" s="20">
        <f>IF(C246=0, "-", IF(G246/C246&lt;10, G246/C246, "&gt;999%"))</f>
        <v>-8.7912087912087919E-2</v>
      </c>
      <c r="J246" s="21">
        <f>IF(E246=0, "-", IF(H246/E246&lt;10, H246/E246, "&gt;999%"))</f>
        <v>0.20353982300884957</v>
      </c>
    </row>
    <row r="247" spans="1:10" s="160" customFormat="1" x14ac:dyDescent="0.2">
      <c r="A247" s="178" t="s">
        <v>661</v>
      </c>
      <c r="B247" s="71">
        <v>83</v>
      </c>
      <c r="C247" s="72">
        <v>91</v>
      </c>
      <c r="D247" s="71">
        <v>408</v>
      </c>
      <c r="E247" s="72">
        <v>339</v>
      </c>
      <c r="F247" s="73"/>
      <c r="G247" s="71">
        <f>B247-C247</f>
        <v>-8</v>
      </c>
      <c r="H247" s="72">
        <f>D247-E247</f>
        <v>69</v>
      </c>
      <c r="I247" s="37">
        <f>IF(C247=0, "-", IF(G247/C247&lt;10, G247/C247, "&gt;999%"))</f>
        <v>-8.7912087912087919E-2</v>
      </c>
      <c r="J247" s="38">
        <f>IF(E247=0, "-", IF(H247/E247&lt;10, H247/E247, "&gt;999%"))</f>
        <v>0.20353982300884957</v>
      </c>
    </row>
    <row r="248" spans="1:10" x14ac:dyDescent="0.2">
      <c r="A248" s="177"/>
      <c r="B248" s="143"/>
      <c r="C248" s="144"/>
      <c r="D248" s="143"/>
      <c r="E248" s="144"/>
      <c r="F248" s="145"/>
      <c r="G248" s="143"/>
      <c r="H248" s="144"/>
      <c r="I248" s="151"/>
      <c r="J248" s="152"/>
    </row>
    <row r="249" spans="1:10" s="139" customFormat="1" x14ac:dyDescent="0.2">
      <c r="A249" s="159" t="s">
        <v>62</v>
      </c>
      <c r="B249" s="65"/>
      <c r="C249" s="66"/>
      <c r="D249" s="65"/>
      <c r="E249" s="66"/>
      <c r="F249" s="67"/>
      <c r="G249" s="65"/>
      <c r="H249" s="66"/>
      <c r="I249" s="20"/>
      <c r="J249" s="21"/>
    </row>
    <row r="250" spans="1:10" x14ac:dyDescent="0.2">
      <c r="A250" s="158" t="s">
        <v>298</v>
      </c>
      <c r="B250" s="65">
        <v>278</v>
      </c>
      <c r="C250" s="66">
        <v>119</v>
      </c>
      <c r="D250" s="65">
        <v>1088</v>
      </c>
      <c r="E250" s="66">
        <v>905</v>
      </c>
      <c r="F250" s="67"/>
      <c r="G250" s="65">
        <f t="shared" ref="G250:G261" si="40">B250-C250</f>
        <v>159</v>
      </c>
      <c r="H250" s="66">
        <f t="shared" ref="H250:H261" si="41">D250-E250</f>
        <v>183</v>
      </c>
      <c r="I250" s="20">
        <f t="shared" ref="I250:I261" si="42">IF(C250=0, "-", IF(G250/C250&lt;10, G250/C250, "&gt;999%"))</f>
        <v>1.3361344537815125</v>
      </c>
      <c r="J250" s="21">
        <f t="shared" ref="J250:J261" si="43">IF(E250=0, "-", IF(H250/E250&lt;10, H250/E250, "&gt;999%"))</f>
        <v>0.20220994475138121</v>
      </c>
    </row>
    <row r="251" spans="1:10" x14ac:dyDescent="0.2">
      <c r="A251" s="158" t="s">
        <v>223</v>
      </c>
      <c r="B251" s="65">
        <v>436</v>
      </c>
      <c r="C251" s="66">
        <v>748</v>
      </c>
      <c r="D251" s="65">
        <v>2115</v>
      </c>
      <c r="E251" s="66">
        <v>3146</v>
      </c>
      <c r="F251" s="67"/>
      <c r="G251" s="65">
        <f t="shared" si="40"/>
        <v>-312</v>
      </c>
      <c r="H251" s="66">
        <f t="shared" si="41"/>
        <v>-1031</v>
      </c>
      <c r="I251" s="20">
        <f t="shared" si="42"/>
        <v>-0.41711229946524064</v>
      </c>
      <c r="J251" s="21">
        <f t="shared" si="43"/>
        <v>-0.32771773680864591</v>
      </c>
    </row>
    <row r="252" spans="1:10" x14ac:dyDescent="0.2">
      <c r="A252" s="158" t="s">
        <v>456</v>
      </c>
      <c r="B252" s="65">
        <v>15</v>
      </c>
      <c r="C252" s="66">
        <v>0</v>
      </c>
      <c r="D252" s="65">
        <v>71</v>
      </c>
      <c r="E252" s="66">
        <v>0</v>
      </c>
      <c r="F252" s="67"/>
      <c r="G252" s="65">
        <f t="shared" si="40"/>
        <v>15</v>
      </c>
      <c r="H252" s="66">
        <f t="shared" si="41"/>
        <v>71</v>
      </c>
      <c r="I252" s="20" t="str">
        <f t="shared" si="42"/>
        <v>-</v>
      </c>
      <c r="J252" s="21" t="str">
        <f t="shared" si="43"/>
        <v>-</v>
      </c>
    </row>
    <row r="253" spans="1:10" x14ac:dyDescent="0.2">
      <c r="A253" s="158" t="s">
        <v>363</v>
      </c>
      <c r="B253" s="65">
        <v>14</v>
      </c>
      <c r="C253" s="66">
        <v>27</v>
      </c>
      <c r="D253" s="65">
        <v>133</v>
      </c>
      <c r="E253" s="66">
        <v>40</v>
      </c>
      <c r="F253" s="67"/>
      <c r="G253" s="65">
        <f t="shared" si="40"/>
        <v>-13</v>
      </c>
      <c r="H253" s="66">
        <f t="shared" si="41"/>
        <v>93</v>
      </c>
      <c r="I253" s="20">
        <f t="shared" si="42"/>
        <v>-0.48148148148148145</v>
      </c>
      <c r="J253" s="21">
        <f t="shared" si="43"/>
        <v>2.3250000000000002</v>
      </c>
    </row>
    <row r="254" spans="1:10" x14ac:dyDescent="0.2">
      <c r="A254" s="158" t="s">
        <v>199</v>
      </c>
      <c r="B254" s="65">
        <v>15</v>
      </c>
      <c r="C254" s="66">
        <v>208</v>
      </c>
      <c r="D254" s="65">
        <v>627</v>
      </c>
      <c r="E254" s="66">
        <v>957</v>
      </c>
      <c r="F254" s="67"/>
      <c r="G254" s="65">
        <f t="shared" si="40"/>
        <v>-193</v>
      </c>
      <c r="H254" s="66">
        <f t="shared" si="41"/>
        <v>-330</v>
      </c>
      <c r="I254" s="20">
        <f t="shared" si="42"/>
        <v>-0.92788461538461542</v>
      </c>
      <c r="J254" s="21">
        <f t="shared" si="43"/>
        <v>-0.34482758620689657</v>
      </c>
    </row>
    <row r="255" spans="1:10" x14ac:dyDescent="0.2">
      <c r="A255" s="158" t="s">
        <v>205</v>
      </c>
      <c r="B255" s="65">
        <v>184</v>
      </c>
      <c r="C255" s="66">
        <v>169</v>
      </c>
      <c r="D255" s="65">
        <v>715</v>
      </c>
      <c r="E255" s="66">
        <v>838</v>
      </c>
      <c r="F255" s="67"/>
      <c r="G255" s="65">
        <f t="shared" si="40"/>
        <v>15</v>
      </c>
      <c r="H255" s="66">
        <f t="shared" si="41"/>
        <v>-123</v>
      </c>
      <c r="I255" s="20">
        <f t="shared" si="42"/>
        <v>8.8757396449704137E-2</v>
      </c>
      <c r="J255" s="21">
        <f t="shared" si="43"/>
        <v>-0.1467780429594272</v>
      </c>
    </row>
    <row r="256" spans="1:10" x14ac:dyDescent="0.2">
      <c r="A256" s="158" t="s">
        <v>364</v>
      </c>
      <c r="B256" s="65">
        <v>183</v>
      </c>
      <c r="C256" s="66">
        <v>329</v>
      </c>
      <c r="D256" s="65">
        <v>1035</v>
      </c>
      <c r="E256" s="66">
        <v>1453</v>
      </c>
      <c r="F256" s="67"/>
      <c r="G256" s="65">
        <f t="shared" si="40"/>
        <v>-146</v>
      </c>
      <c r="H256" s="66">
        <f t="shared" si="41"/>
        <v>-418</v>
      </c>
      <c r="I256" s="20">
        <f t="shared" si="42"/>
        <v>-0.44376899696048633</v>
      </c>
      <c r="J256" s="21">
        <f t="shared" si="43"/>
        <v>-0.28768066070199588</v>
      </c>
    </row>
    <row r="257" spans="1:10" x14ac:dyDescent="0.2">
      <c r="A257" s="158" t="s">
        <v>433</v>
      </c>
      <c r="B257" s="65">
        <v>203</v>
      </c>
      <c r="C257" s="66">
        <v>131</v>
      </c>
      <c r="D257" s="65">
        <v>916</v>
      </c>
      <c r="E257" s="66">
        <v>983</v>
      </c>
      <c r="F257" s="67"/>
      <c r="G257" s="65">
        <f t="shared" si="40"/>
        <v>72</v>
      </c>
      <c r="H257" s="66">
        <f t="shared" si="41"/>
        <v>-67</v>
      </c>
      <c r="I257" s="20">
        <f t="shared" si="42"/>
        <v>0.54961832061068705</v>
      </c>
      <c r="J257" s="21">
        <f t="shared" si="43"/>
        <v>-6.8158697863682602E-2</v>
      </c>
    </row>
    <row r="258" spans="1:10" x14ac:dyDescent="0.2">
      <c r="A258" s="158" t="s">
        <v>395</v>
      </c>
      <c r="B258" s="65">
        <v>575</v>
      </c>
      <c r="C258" s="66">
        <v>286</v>
      </c>
      <c r="D258" s="65">
        <v>2572</v>
      </c>
      <c r="E258" s="66">
        <v>1536</v>
      </c>
      <c r="F258" s="67"/>
      <c r="G258" s="65">
        <f t="shared" si="40"/>
        <v>289</v>
      </c>
      <c r="H258" s="66">
        <f t="shared" si="41"/>
        <v>1036</v>
      </c>
      <c r="I258" s="20">
        <f t="shared" si="42"/>
        <v>1.0104895104895104</v>
      </c>
      <c r="J258" s="21">
        <f t="shared" si="43"/>
        <v>0.67447916666666663</v>
      </c>
    </row>
    <row r="259" spans="1:10" x14ac:dyDescent="0.2">
      <c r="A259" s="158" t="s">
        <v>270</v>
      </c>
      <c r="B259" s="65">
        <v>84</v>
      </c>
      <c r="C259" s="66">
        <v>43</v>
      </c>
      <c r="D259" s="65">
        <v>422</v>
      </c>
      <c r="E259" s="66">
        <v>246</v>
      </c>
      <c r="F259" s="67"/>
      <c r="G259" s="65">
        <f t="shared" si="40"/>
        <v>41</v>
      </c>
      <c r="H259" s="66">
        <f t="shared" si="41"/>
        <v>176</v>
      </c>
      <c r="I259" s="20">
        <f t="shared" si="42"/>
        <v>0.95348837209302328</v>
      </c>
      <c r="J259" s="21">
        <f t="shared" si="43"/>
        <v>0.71544715447154472</v>
      </c>
    </row>
    <row r="260" spans="1:10" x14ac:dyDescent="0.2">
      <c r="A260" s="158" t="s">
        <v>349</v>
      </c>
      <c r="B260" s="65">
        <v>311</v>
      </c>
      <c r="C260" s="66">
        <v>210</v>
      </c>
      <c r="D260" s="65">
        <v>1424</v>
      </c>
      <c r="E260" s="66">
        <v>998</v>
      </c>
      <c r="F260" s="67"/>
      <c r="G260" s="65">
        <f t="shared" si="40"/>
        <v>101</v>
      </c>
      <c r="H260" s="66">
        <f t="shared" si="41"/>
        <v>426</v>
      </c>
      <c r="I260" s="20">
        <f t="shared" si="42"/>
        <v>0.48095238095238096</v>
      </c>
      <c r="J260" s="21">
        <f t="shared" si="43"/>
        <v>0.42685370741482964</v>
      </c>
    </row>
    <row r="261" spans="1:10" s="160" customFormat="1" x14ac:dyDescent="0.2">
      <c r="A261" s="178" t="s">
        <v>662</v>
      </c>
      <c r="B261" s="71">
        <v>2298</v>
      </c>
      <c r="C261" s="72">
        <v>2270</v>
      </c>
      <c r="D261" s="71">
        <v>11118</v>
      </c>
      <c r="E261" s="72">
        <v>11102</v>
      </c>
      <c r="F261" s="73"/>
      <c r="G261" s="71">
        <f t="shared" si="40"/>
        <v>28</v>
      </c>
      <c r="H261" s="72">
        <f t="shared" si="41"/>
        <v>16</v>
      </c>
      <c r="I261" s="37">
        <f t="shared" si="42"/>
        <v>1.2334801762114538E-2</v>
      </c>
      <c r="J261" s="38">
        <f t="shared" si="43"/>
        <v>1.4411817690506215E-3</v>
      </c>
    </row>
    <row r="262" spans="1:10" x14ac:dyDescent="0.2">
      <c r="A262" s="177"/>
      <c r="B262" s="143"/>
      <c r="C262" s="144"/>
      <c r="D262" s="143"/>
      <c r="E262" s="144"/>
      <c r="F262" s="145"/>
      <c r="G262" s="143"/>
      <c r="H262" s="144"/>
      <c r="I262" s="151"/>
      <c r="J262" s="152"/>
    </row>
    <row r="263" spans="1:10" s="139" customFormat="1" x14ac:dyDescent="0.2">
      <c r="A263" s="159" t="s">
        <v>63</v>
      </c>
      <c r="B263" s="65"/>
      <c r="C263" s="66"/>
      <c r="D263" s="65"/>
      <c r="E263" s="66"/>
      <c r="F263" s="67"/>
      <c r="G263" s="65"/>
      <c r="H263" s="66"/>
      <c r="I263" s="20"/>
      <c r="J263" s="21"/>
    </row>
    <row r="264" spans="1:10" x14ac:dyDescent="0.2">
      <c r="A264" s="158" t="s">
        <v>339</v>
      </c>
      <c r="B264" s="65">
        <v>0</v>
      </c>
      <c r="C264" s="66">
        <v>1</v>
      </c>
      <c r="D264" s="65">
        <v>0</v>
      </c>
      <c r="E264" s="66">
        <v>13</v>
      </c>
      <c r="F264" s="67"/>
      <c r="G264" s="65">
        <f>B264-C264</f>
        <v>-1</v>
      </c>
      <c r="H264" s="66">
        <f>D264-E264</f>
        <v>-13</v>
      </c>
      <c r="I264" s="20">
        <f>IF(C264=0, "-", IF(G264/C264&lt;10, G264/C264, "&gt;999%"))</f>
        <v>-1</v>
      </c>
      <c r="J264" s="21">
        <f>IF(E264=0, "-", IF(H264/E264&lt;10, H264/E264, "&gt;999%"))</f>
        <v>-1</v>
      </c>
    </row>
    <row r="265" spans="1:10" x14ac:dyDescent="0.2">
      <c r="A265" s="158" t="s">
        <v>474</v>
      </c>
      <c r="B265" s="65">
        <v>6</v>
      </c>
      <c r="C265" s="66">
        <v>3</v>
      </c>
      <c r="D265" s="65">
        <v>16</v>
      </c>
      <c r="E265" s="66">
        <v>15</v>
      </c>
      <c r="F265" s="67"/>
      <c r="G265" s="65">
        <f>B265-C265</f>
        <v>3</v>
      </c>
      <c r="H265" s="66">
        <f>D265-E265</f>
        <v>1</v>
      </c>
      <c r="I265" s="20">
        <f>IF(C265=0, "-", IF(G265/C265&lt;10, G265/C265, "&gt;999%"))</f>
        <v>1</v>
      </c>
      <c r="J265" s="21">
        <f>IF(E265=0, "-", IF(H265/E265&lt;10, H265/E265, "&gt;999%"))</f>
        <v>6.6666666666666666E-2</v>
      </c>
    </row>
    <row r="266" spans="1:10" s="160" customFormat="1" x14ac:dyDescent="0.2">
      <c r="A266" s="178" t="s">
        <v>663</v>
      </c>
      <c r="B266" s="71">
        <v>6</v>
      </c>
      <c r="C266" s="72">
        <v>4</v>
      </c>
      <c r="D266" s="71">
        <v>16</v>
      </c>
      <c r="E266" s="72">
        <v>28</v>
      </c>
      <c r="F266" s="73"/>
      <c r="G266" s="71">
        <f>B266-C266</f>
        <v>2</v>
      </c>
      <c r="H266" s="72">
        <f>D266-E266</f>
        <v>-12</v>
      </c>
      <c r="I266" s="37">
        <f>IF(C266=0, "-", IF(G266/C266&lt;10, G266/C266, "&gt;999%"))</f>
        <v>0.5</v>
      </c>
      <c r="J266" s="38">
        <f>IF(E266=0, "-", IF(H266/E266&lt;10, H266/E266, "&gt;999%"))</f>
        <v>-0.42857142857142855</v>
      </c>
    </row>
    <row r="267" spans="1:10" x14ac:dyDescent="0.2">
      <c r="A267" s="177"/>
      <c r="B267" s="143"/>
      <c r="C267" s="144"/>
      <c r="D267" s="143"/>
      <c r="E267" s="144"/>
      <c r="F267" s="145"/>
      <c r="G267" s="143"/>
      <c r="H267" s="144"/>
      <c r="I267" s="151"/>
      <c r="J267" s="152"/>
    </row>
    <row r="268" spans="1:10" s="139" customFormat="1" x14ac:dyDescent="0.2">
      <c r="A268" s="159" t="s">
        <v>64</v>
      </c>
      <c r="B268" s="65"/>
      <c r="C268" s="66"/>
      <c r="D268" s="65"/>
      <c r="E268" s="66"/>
      <c r="F268" s="67"/>
      <c r="G268" s="65"/>
      <c r="H268" s="66"/>
      <c r="I268" s="20"/>
      <c r="J268" s="21"/>
    </row>
    <row r="269" spans="1:10" x14ac:dyDescent="0.2">
      <c r="A269" s="158" t="s">
        <v>457</v>
      </c>
      <c r="B269" s="65">
        <v>44</v>
      </c>
      <c r="C269" s="66">
        <v>89</v>
      </c>
      <c r="D269" s="65">
        <v>199</v>
      </c>
      <c r="E269" s="66">
        <v>230</v>
      </c>
      <c r="F269" s="67"/>
      <c r="G269" s="65">
        <f t="shared" ref="G269:G276" si="44">B269-C269</f>
        <v>-45</v>
      </c>
      <c r="H269" s="66">
        <f t="shared" ref="H269:H276" si="45">D269-E269</f>
        <v>-31</v>
      </c>
      <c r="I269" s="20">
        <f t="shared" ref="I269:I276" si="46">IF(C269=0, "-", IF(G269/C269&lt;10, G269/C269, "&gt;999%"))</f>
        <v>-0.5056179775280899</v>
      </c>
      <c r="J269" s="21">
        <f t="shared" ref="J269:J276" si="47">IF(E269=0, "-", IF(H269/E269&lt;10, H269/E269, "&gt;999%"))</f>
        <v>-0.13478260869565217</v>
      </c>
    </row>
    <row r="270" spans="1:10" x14ac:dyDescent="0.2">
      <c r="A270" s="158" t="s">
        <v>475</v>
      </c>
      <c r="B270" s="65">
        <v>0</v>
      </c>
      <c r="C270" s="66">
        <v>18</v>
      </c>
      <c r="D270" s="65">
        <v>18</v>
      </c>
      <c r="E270" s="66">
        <v>62</v>
      </c>
      <c r="F270" s="67"/>
      <c r="G270" s="65">
        <f t="shared" si="44"/>
        <v>-18</v>
      </c>
      <c r="H270" s="66">
        <f t="shared" si="45"/>
        <v>-44</v>
      </c>
      <c r="I270" s="20">
        <f t="shared" si="46"/>
        <v>-1</v>
      </c>
      <c r="J270" s="21">
        <f t="shared" si="47"/>
        <v>-0.70967741935483875</v>
      </c>
    </row>
    <row r="271" spans="1:10" x14ac:dyDescent="0.2">
      <c r="A271" s="158" t="s">
        <v>416</v>
      </c>
      <c r="B271" s="65">
        <v>8</v>
      </c>
      <c r="C271" s="66">
        <v>34</v>
      </c>
      <c r="D271" s="65">
        <v>96</v>
      </c>
      <c r="E271" s="66">
        <v>70</v>
      </c>
      <c r="F271" s="67"/>
      <c r="G271" s="65">
        <f t="shared" si="44"/>
        <v>-26</v>
      </c>
      <c r="H271" s="66">
        <f t="shared" si="45"/>
        <v>26</v>
      </c>
      <c r="I271" s="20">
        <f t="shared" si="46"/>
        <v>-0.76470588235294112</v>
      </c>
      <c r="J271" s="21">
        <f t="shared" si="47"/>
        <v>0.37142857142857144</v>
      </c>
    </row>
    <row r="272" spans="1:10" x14ac:dyDescent="0.2">
      <c r="A272" s="158" t="s">
        <v>476</v>
      </c>
      <c r="B272" s="65">
        <v>0</v>
      </c>
      <c r="C272" s="66">
        <v>6</v>
      </c>
      <c r="D272" s="65">
        <v>7</v>
      </c>
      <c r="E272" s="66">
        <v>40</v>
      </c>
      <c r="F272" s="67"/>
      <c r="G272" s="65">
        <f t="shared" si="44"/>
        <v>-6</v>
      </c>
      <c r="H272" s="66">
        <f t="shared" si="45"/>
        <v>-33</v>
      </c>
      <c r="I272" s="20">
        <f t="shared" si="46"/>
        <v>-1</v>
      </c>
      <c r="J272" s="21">
        <f t="shared" si="47"/>
        <v>-0.82499999999999996</v>
      </c>
    </row>
    <row r="273" spans="1:10" x14ac:dyDescent="0.2">
      <c r="A273" s="158" t="s">
        <v>417</v>
      </c>
      <c r="B273" s="65">
        <v>7</v>
      </c>
      <c r="C273" s="66">
        <v>38</v>
      </c>
      <c r="D273" s="65">
        <v>89</v>
      </c>
      <c r="E273" s="66">
        <v>198</v>
      </c>
      <c r="F273" s="67"/>
      <c r="G273" s="65">
        <f t="shared" si="44"/>
        <v>-31</v>
      </c>
      <c r="H273" s="66">
        <f t="shared" si="45"/>
        <v>-109</v>
      </c>
      <c r="I273" s="20">
        <f t="shared" si="46"/>
        <v>-0.81578947368421051</v>
      </c>
      <c r="J273" s="21">
        <f t="shared" si="47"/>
        <v>-0.5505050505050505</v>
      </c>
    </row>
    <row r="274" spans="1:10" x14ac:dyDescent="0.2">
      <c r="A274" s="158" t="s">
        <v>458</v>
      </c>
      <c r="B274" s="65">
        <v>28</v>
      </c>
      <c r="C274" s="66">
        <v>62</v>
      </c>
      <c r="D274" s="65">
        <v>235</v>
      </c>
      <c r="E274" s="66">
        <v>348</v>
      </c>
      <c r="F274" s="67"/>
      <c r="G274" s="65">
        <f t="shared" si="44"/>
        <v>-34</v>
      </c>
      <c r="H274" s="66">
        <f t="shared" si="45"/>
        <v>-113</v>
      </c>
      <c r="I274" s="20">
        <f t="shared" si="46"/>
        <v>-0.54838709677419351</v>
      </c>
      <c r="J274" s="21">
        <f t="shared" si="47"/>
        <v>-0.32471264367816094</v>
      </c>
    </row>
    <row r="275" spans="1:10" x14ac:dyDescent="0.2">
      <c r="A275" s="158" t="s">
        <v>459</v>
      </c>
      <c r="B275" s="65">
        <v>17</v>
      </c>
      <c r="C275" s="66">
        <v>19</v>
      </c>
      <c r="D275" s="65">
        <v>70</v>
      </c>
      <c r="E275" s="66">
        <v>97</v>
      </c>
      <c r="F275" s="67"/>
      <c r="G275" s="65">
        <f t="shared" si="44"/>
        <v>-2</v>
      </c>
      <c r="H275" s="66">
        <f t="shared" si="45"/>
        <v>-27</v>
      </c>
      <c r="I275" s="20">
        <f t="shared" si="46"/>
        <v>-0.10526315789473684</v>
      </c>
      <c r="J275" s="21">
        <f t="shared" si="47"/>
        <v>-0.27835051546391754</v>
      </c>
    </row>
    <row r="276" spans="1:10" s="160" customFormat="1" x14ac:dyDescent="0.2">
      <c r="A276" s="178" t="s">
        <v>664</v>
      </c>
      <c r="B276" s="71">
        <v>104</v>
      </c>
      <c r="C276" s="72">
        <v>266</v>
      </c>
      <c r="D276" s="71">
        <v>714</v>
      </c>
      <c r="E276" s="72">
        <v>1045</v>
      </c>
      <c r="F276" s="73"/>
      <c r="G276" s="71">
        <f t="shared" si="44"/>
        <v>-162</v>
      </c>
      <c r="H276" s="72">
        <f t="shared" si="45"/>
        <v>-331</v>
      </c>
      <c r="I276" s="37">
        <f t="shared" si="46"/>
        <v>-0.60902255639097747</v>
      </c>
      <c r="J276" s="38">
        <f t="shared" si="47"/>
        <v>-0.31674641148325361</v>
      </c>
    </row>
    <row r="277" spans="1:10" x14ac:dyDescent="0.2">
      <c r="A277" s="177"/>
      <c r="B277" s="143"/>
      <c r="C277" s="144"/>
      <c r="D277" s="143"/>
      <c r="E277" s="144"/>
      <c r="F277" s="145"/>
      <c r="G277" s="143"/>
      <c r="H277" s="144"/>
      <c r="I277" s="151"/>
      <c r="J277" s="152"/>
    </row>
    <row r="278" spans="1:10" s="139" customFormat="1" x14ac:dyDescent="0.2">
      <c r="A278" s="159" t="s">
        <v>65</v>
      </c>
      <c r="B278" s="65"/>
      <c r="C278" s="66"/>
      <c r="D278" s="65"/>
      <c r="E278" s="66"/>
      <c r="F278" s="67"/>
      <c r="G278" s="65"/>
      <c r="H278" s="66"/>
      <c r="I278" s="20"/>
      <c r="J278" s="21"/>
    </row>
    <row r="279" spans="1:10" x14ac:dyDescent="0.2">
      <c r="A279" s="158" t="s">
        <v>434</v>
      </c>
      <c r="B279" s="65">
        <v>54</v>
      </c>
      <c r="C279" s="66">
        <v>29</v>
      </c>
      <c r="D279" s="65">
        <v>583</v>
      </c>
      <c r="E279" s="66">
        <v>108</v>
      </c>
      <c r="F279" s="67"/>
      <c r="G279" s="65">
        <f t="shared" ref="G279:G286" si="48">B279-C279</f>
        <v>25</v>
      </c>
      <c r="H279" s="66">
        <f t="shared" ref="H279:H286" si="49">D279-E279</f>
        <v>475</v>
      </c>
      <c r="I279" s="20">
        <f t="shared" ref="I279:I286" si="50">IF(C279=0, "-", IF(G279/C279&lt;10, G279/C279, "&gt;999%"))</f>
        <v>0.86206896551724133</v>
      </c>
      <c r="J279" s="21">
        <f t="shared" ref="J279:J286" si="51">IF(E279=0, "-", IF(H279/E279&lt;10, H279/E279, "&gt;999%"))</f>
        <v>4.3981481481481479</v>
      </c>
    </row>
    <row r="280" spans="1:10" x14ac:dyDescent="0.2">
      <c r="A280" s="158" t="s">
        <v>541</v>
      </c>
      <c r="B280" s="65">
        <v>56</v>
      </c>
      <c r="C280" s="66">
        <v>60</v>
      </c>
      <c r="D280" s="65">
        <v>393</v>
      </c>
      <c r="E280" s="66">
        <v>173</v>
      </c>
      <c r="F280" s="67"/>
      <c r="G280" s="65">
        <f t="shared" si="48"/>
        <v>-4</v>
      </c>
      <c r="H280" s="66">
        <f t="shared" si="49"/>
        <v>220</v>
      </c>
      <c r="I280" s="20">
        <f t="shared" si="50"/>
        <v>-6.6666666666666666E-2</v>
      </c>
      <c r="J280" s="21">
        <f t="shared" si="51"/>
        <v>1.2716763005780347</v>
      </c>
    </row>
    <row r="281" spans="1:10" x14ac:dyDescent="0.2">
      <c r="A281" s="158" t="s">
        <v>483</v>
      </c>
      <c r="B281" s="65">
        <v>0</v>
      </c>
      <c r="C281" s="66">
        <v>3</v>
      </c>
      <c r="D281" s="65">
        <v>24</v>
      </c>
      <c r="E281" s="66">
        <v>10</v>
      </c>
      <c r="F281" s="67"/>
      <c r="G281" s="65">
        <f t="shared" si="48"/>
        <v>-3</v>
      </c>
      <c r="H281" s="66">
        <f t="shared" si="49"/>
        <v>14</v>
      </c>
      <c r="I281" s="20">
        <f t="shared" si="50"/>
        <v>-1</v>
      </c>
      <c r="J281" s="21">
        <f t="shared" si="51"/>
        <v>1.4</v>
      </c>
    </row>
    <row r="282" spans="1:10" x14ac:dyDescent="0.2">
      <c r="A282" s="158" t="s">
        <v>299</v>
      </c>
      <c r="B282" s="65">
        <v>1</v>
      </c>
      <c r="C282" s="66">
        <v>25</v>
      </c>
      <c r="D282" s="65">
        <v>59</v>
      </c>
      <c r="E282" s="66">
        <v>88</v>
      </c>
      <c r="F282" s="67"/>
      <c r="G282" s="65">
        <f t="shared" si="48"/>
        <v>-24</v>
      </c>
      <c r="H282" s="66">
        <f t="shared" si="49"/>
        <v>-29</v>
      </c>
      <c r="I282" s="20">
        <f t="shared" si="50"/>
        <v>-0.96</v>
      </c>
      <c r="J282" s="21">
        <f t="shared" si="51"/>
        <v>-0.32954545454545453</v>
      </c>
    </row>
    <row r="283" spans="1:10" x14ac:dyDescent="0.2">
      <c r="A283" s="158" t="s">
        <v>496</v>
      </c>
      <c r="B283" s="65">
        <v>45</v>
      </c>
      <c r="C283" s="66">
        <v>121</v>
      </c>
      <c r="D283" s="65">
        <v>461</v>
      </c>
      <c r="E283" s="66">
        <v>416</v>
      </c>
      <c r="F283" s="67"/>
      <c r="G283" s="65">
        <f t="shared" si="48"/>
        <v>-76</v>
      </c>
      <c r="H283" s="66">
        <f t="shared" si="49"/>
        <v>45</v>
      </c>
      <c r="I283" s="20">
        <f t="shared" si="50"/>
        <v>-0.62809917355371903</v>
      </c>
      <c r="J283" s="21">
        <f t="shared" si="51"/>
        <v>0.10817307692307693</v>
      </c>
    </row>
    <row r="284" spans="1:10" x14ac:dyDescent="0.2">
      <c r="A284" s="158" t="s">
        <v>519</v>
      </c>
      <c r="B284" s="65">
        <v>14</v>
      </c>
      <c r="C284" s="66">
        <v>112</v>
      </c>
      <c r="D284" s="65">
        <v>306</v>
      </c>
      <c r="E284" s="66">
        <v>598</v>
      </c>
      <c r="F284" s="67"/>
      <c r="G284" s="65">
        <f t="shared" si="48"/>
        <v>-98</v>
      </c>
      <c r="H284" s="66">
        <f t="shared" si="49"/>
        <v>-292</v>
      </c>
      <c r="I284" s="20">
        <f t="shared" si="50"/>
        <v>-0.875</v>
      </c>
      <c r="J284" s="21">
        <f t="shared" si="51"/>
        <v>-0.48829431438127091</v>
      </c>
    </row>
    <row r="285" spans="1:10" x14ac:dyDescent="0.2">
      <c r="A285" s="158" t="s">
        <v>497</v>
      </c>
      <c r="B285" s="65">
        <v>11</v>
      </c>
      <c r="C285" s="66">
        <v>22</v>
      </c>
      <c r="D285" s="65">
        <v>30</v>
      </c>
      <c r="E285" s="66">
        <v>68</v>
      </c>
      <c r="F285" s="67"/>
      <c r="G285" s="65">
        <f t="shared" si="48"/>
        <v>-11</v>
      </c>
      <c r="H285" s="66">
        <f t="shared" si="49"/>
        <v>-38</v>
      </c>
      <c r="I285" s="20">
        <f t="shared" si="50"/>
        <v>-0.5</v>
      </c>
      <c r="J285" s="21">
        <f t="shared" si="51"/>
        <v>-0.55882352941176472</v>
      </c>
    </row>
    <row r="286" spans="1:10" s="160" customFormat="1" x14ac:dyDescent="0.2">
      <c r="A286" s="178" t="s">
        <v>665</v>
      </c>
      <c r="B286" s="71">
        <v>181</v>
      </c>
      <c r="C286" s="72">
        <v>372</v>
      </c>
      <c r="D286" s="71">
        <v>1856</v>
      </c>
      <c r="E286" s="72">
        <v>1461</v>
      </c>
      <c r="F286" s="73"/>
      <c r="G286" s="71">
        <f t="shared" si="48"/>
        <v>-191</v>
      </c>
      <c r="H286" s="72">
        <f t="shared" si="49"/>
        <v>395</v>
      </c>
      <c r="I286" s="37">
        <f t="shared" si="50"/>
        <v>-0.51344086021505375</v>
      </c>
      <c r="J286" s="38">
        <f t="shared" si="51"/>
        <v>0.27036276522929498</v>
      </c>
    </row>
    <row r="287" spans="1:10" x14ac:dyDescent="0.2">
      <c r="A287" s="177"/>
      <c r="B287" s="143"/>
      <c r="C287" s="144"/>
      <c r="D287" s="143"/>
      <c r="E287" s="144"/>
      <c r="F287" s="145"/>
      <c r="G287" s="143"/>
      <c r="H287" s="144"/>
      <c r="I287" s="151"/>
      <c r="J287" s="152"/>
    </row>
    <row r="288" spans="1:10" s="139" customFormat="1" x14ac:dyDescent="0.2">
      <c r="A288" s="159" t="s">
        <v>66</v>
      </c>
      <c r="B288" s="65"/>
      <c r="C288" s="66"/>
      <c r="D288" s="65"/>
      <c r="E288" s="66"/>
      <c r="F288" s="67"/>
      <c r="G288" s="65"/>
      <c r="H288" s="66"/>
      <c r="I288" s="20"/>
      <c r="J288" s="21"/>
    </row>
    <row r="289" spans="1:10" x14ac:dyDescent="0.2">
      <c r="A289" s="158" t="s">
        <v>238</v>
      </c>
      <c r="B289" s="65">
        <v>0</v>
      </c>
      <c r="C289" s="66">
        <v>5</v>
      </c>
      <c r="D289" s="65">
        <v>0</v>
      </c>
      <c r="E289" s="66">
        <v>24</v>
      </c>
      <c r="F289" s="67"/>
      <c r="G289" s="65">
        <f t="shared" ref="G289:G299" si="52">B289-C289</f>
        <v>-5</v>
      </c>
      <c r="H289" s="66">
        <f t="shared" ref="H289:H299" si="53">D289-E289</f>
        <v>-24</v>
      </c>
      <c r="I289" s="20">
        <f t="shared" ref="I289:I299" si="54">IF(C289=0, "-", IF(G289/C289&lt;10, G289/C289, "&gt;999%"))</f>
        <v>-1</v>
      </c>
      <c r="J289" s="21">
        <f t="shared" ref="J289:J299" si="55">IF(E289=0, "-", IF(H289/E289&lt;10, H289/E289, "&gt;999%"))</f>
        <v>-1</v>
      </c>
    </row>
    <row r="290" spans="1:10" x14ac:dyDescent="0.2">
      <c r="A290" s="158" t="s">
        <v>260</v>
      </c>
      <c r="B290" s="65">
        <v>9</v>
      </c>
      <c r="C290" s="66">
        <v>19</v>
      </c>
      <c r="D290" s="65">
        <v>99</v>
      </c>
      <c r="E290" s="66">
        <v>114</v>
      </c>
      <c r="F290" s="67"/>
      <c r="G290" s="65">
        <f t="shared" si="52"/>
        <v>-10</v>
      </c>
      <c r="H290" s="66">
        <f t="shared" si="53"/>
        <v>-15</v>
      </c>
      <c r="I290" s="20">
        <f t="shared" si="54"/>
        <v>-0.52631578947368418</v>
      </c>
      <c r="J290" s="21">
        <f t="shared" si="55"/>
        <v>-0.13157894736842105</v>
      </c>
    </row>
    <row r="291" spans="1:10" x14ac:dyDescent="0.2">
      <c r="A291" s="158" t="s">
        <v>261</v>
      </c>
      <c r="B291" s="65">
        <v>0</v>
      </c>
      <c r="C291" s="66">
        <v>36</v>
      </c>
      <c r="D291" s="65">
        <v>7</v>
      </c>
      <c r="E291" s="66">
        <v>191</v>
      </c>
      <c r="F291" s="67"/>
      <c r="G291" s="65">
        <f t="shared" si="52"/>
        <v>-36</v>
      </c>
      <c r="H291" s="66">
        <f t="shared" si="53"/>
        <v>-184</v>
      </c>
      <c r="I291" s="20">
        <f t="shared" si="54"/>
        <v>-1</v>
      </c>
      <c r="J291" s="21">
        <f t="shared" si="55"/>
        <v>-0.96335078534031415</v>
      </c>
    </row>
    <row r="292" spans="1:10" x14ac:dyDescent="0.2">
      <c r="A292" s="158" t="s">
        <v>325</v>
      </c>
      <c r="B292" s="65">
        <v>1</v>
      </c>
      <c r="C292" s="66">
        <v>3</v>
      </c>
      <c r="D292" s="65">
        <v>6</v>
      </c>
      <c r="E292" s="66">
        <v>5</v>
      </c>
      <c r="F292" s="67"/>
      <c r="G292" s="65">
        <f t="shared" si="52"/>
        <v>-2</v>
      </c>
      <c r="H292" s="66">
        <f t="shared" si="53"/>
        <v>1</v>
      </c>
      <c r="I292" s="20">
        <f t="shared" si="54"/>
        <v>-0.66666666666666663</v>
      </c>
      <c r="J292" s="21">
        <f t="shared" si="55"/>
        <v>0.2</v>
      </c>
    </row>
    <row r="293" spans="1:10" x14ac:dyDescent="0.2">
      <c r="A293" s="158" t="s">
        <v>288</v>
      </c>
      <c r="B293" s="65">
        <v>0</v>
      </c>
      <c r="C293" s="66">
        <v>0</v>
      </c>
      <c r="D293" s="65">
        <v>2</v>
      </c>
      <c r="E293" s="66">
        <v>10</v>
      </c>
      <c r="F293" s="67"/>
      <c r="G293" s="65">
        <f t="shared" si="52"/>
        <v>0</v>
      </c>
      <c r="H293" s="66">
        <f t="shared" si="53"/>
        <v>-8</v>
      </c>
      <c r="I293" s="20" t="str">
        <f t="shared" si="54"/>
        <v>-</v>
      </c>
      <c r="J293" s="21">
        <f t="shared" si="55"/>
        <v>-0.8</v>
      </c>
    </row>
    <row r="294" spans="1:10" x14ac:dyDescent="0.2">
      <c r="A294" s="158" t="s">
        <v>477</v>
      </c>
      <c r="B294" s="65">
        <v>9</v>
      </c>
      <c r="C294" s="66">
        <v>11</v>
      </c>
      <c r="D294" s="65">
        <v>55</v>
      </c>
      <c r="E294" s="66">
        <v>65</v>
      </c>
      <c r="F294" s="67"/>
      <c r="G294" s="65">
        <f t="shared" si="52"/>
        <v>-2</v>
      </c>
      <c r="H294" s="66">
        <f t="shared" si="53"/>
        <v>-10</v>
      </c>
      <c r="I294" s="20">
        <f t="shared" si="54"/>
        <v>-0.18181818181818182</v>
      </c>
      <c r="J294" s="21">
        <f t="shared" si="55"/>
        <v>-0.15384615384615385</v>
      </c>
    </row>
    <row r="295" spans="1:10" x14ac:dyDescent="0.2">
      <c r="A295" s="158" t="s">
        <v>418</v>
      </c>
      <c r="B295" s="65">
        <v>69</v>
      </c>
      <c r="C295" s="66">
        <v>94</v>
      </c>
      <c r="D295" s="65">
        <v>455</v>
      </c>
      <c r="E295" s="66">
        <v>498</v>
      </c>
      <c r="F295" s="67"/>
      <c r="G295" s="65">
        <f t="shared" si="52"/>
        <v>-25</v>
      </c>
      <c r="H295" s="66">
        <f t="shared" si="53"/>
        <v>-43</v>
      </c>
      <c r="I295" s="20">
        <f t="shared" si="54"/>
        <v>-0.26595744680851063</v>
      </c>
      <c r="J295" s="21">
        <f t="shared" si="55"/>
        <v>-8.6345381526104423E-2</v>
      </c>
    </row>
    <row r="296" spans="1:10" x14ac:dyDescent="0.2">
      <c r="A296" s="158" t="s">
        <v>326</v>
      </c>
      <c r="B296" s="65">
        <v>0</v>
      </c>
      <c r="C296" s="66">
        <v>8</v>
      </c>
      <c r="D296" s="65">
        <v>0</v>
      </c>
      <c r="E296" s="66">
        <v>38</v>
      </c>
      <c r="F296" s="67"/>
      <c r="G296" s="65">
        <f t="shared" si="52"/>
        <v>-8</v>
      </c>
      <c r="H296" s="66">
        <f t="shared" si="53"/>
        <v>-38</v>
      </c>
      <c r="I296" s="20">
        <f t="shared" si="54"/>
        <v>-1</v>
      </c>
      <c r="J296" s="21">
        <f t="shared" si="55"/>
        <v>-1</v>
      </c>
    </row>
    <row r="297" spans="1:10" x14ac:dyDescent="0.2">
      <c r="A297" s="158" t="s">
        <v>460</v>
      </c>
      <c r="B297" s="65">
        <v>39</v>
      </c>
      <c r="C297" s="66">
        <v>56</v>
      </c>
      <c r="D297" s="65">
        <v>224</v>
      </c>
      <c r="E297" s="66">
        <v>297</v>
      </c>
      <c r="F297" s="67"/>
      <c r="G297" s="65">
        <f t="shared" si="52"/>
        <v>-17</v>
      </c>
      <c r="H297" s="66">
        <f t="shared" si="53"/>
        <v>-73</v>
      </c>
      <c r="I297" s="20">
        <f t="shared" si="54"/>
        <v>-0.30357142857142855</v>
      </c>
      <c r="J297" s="21">
        <f t="shared" si="55"/>
        <v>-0.24579124579124578</v>
      </c>
    </row>
    <row r="298" spans="1:10" x14ac:dyDescent="0.2">
      <c r="A298" s="158" t="s">
        <v>384</v>
      </c>
      <c r="B298" s="65">
        <v>26</v>
      </c>
      <c r="C298" s="66">
        <v>57</v>
      </c>
      <c r="D298" s="65">
        <v>138</v>
      </c>
      <c r="E298" s="66">
        <v>239</v>
      </c>
      <c r="F298" s="67"/>
      <c r="G298" s="65">
        <f t="shared" si="52"/>
        <v>-31</v>
      </c>
      <c r="H298" s="66">
        <f t="shared" si="53"/>
        <v>-101</v>
      </c>
      <c r="I298" s="20">
        <f t="shared" si="54"/>
        <v>-0.54385964912280704</v>
      </c>
      <c r="J298" s="21">
        <f t="shared" si="55"/>
        <v>-0.42259414225941422</v>
      </c>
    </row>
    <row r="299" spans="1:10" s="160" customFormat="1" x14ac:dyDescent="0.2">
      <c r="A299" s="178" t="s">
        <v>666</v>
      </c>
      <c r="B299" s="71">
        <v>153</v>
      </c>
      <c r="C299" s="72">
        <v>289</v>
      </c>
      <c r="D299" s="71">
        <v>986</v>
      </c>
      <c r="E299" s="72">
        <v>1481</v>
      </c>
      <c r="F299" s="73"/>
      <c r="G299" s="71">
        <f t="shared" si="52"/>
        <v>-136</v>
      </c>
      <c r="H299" s="72">
        <f t="shared" si="53"/>
        <v>-495</v>
      </c>
      <c r="I299" s="37">
        <f t="shared" si="54"/>
        <v>-0.47058823529411764</v>
      </c>
      <c r="J299" s="38">
        <f t="shared" si="55"/>
        <v>-0.33423362592842676</v>
      </c>
    </row>
    <row r="300" spans="1:10" x14ac:dyDescent="0.2">
      <c r="A300" s="177"/>
      <c r="B300" s="143"/>
      <c r="C300" s="144"/>
      <c r="D300" s="143"/>
      <c r="E300" s="144"/>
      <c r="F300" s="145"/>
      <c r="G300" s="143"/>
      <c r="H300" s="144"/>
      <c r="I300" s="151"/>
      <c r="J300" s="152"/>
    </row>
    <row r="301" spans="1:10" s="139" customFormat="1" x14ac:dyDescent="0.2">
      <c r="A301" s="159" t="s">
        <v>67</v>
      </c>
      <c r="B301" s="65"/>
      <c r="C301" s="66"/>
      <c r="D301" s="65"/>
      <c r="E301" s="66"/>
      <c r="F301" s="67"/>
      <c r="G301" s="65"/>
      <c r="H301" s="66"/>
      <c r="I301" s="20"/>
      <c r="J301" s="21"/>
    </row>
    <row r="302" spans="1:10" x14ac:dyDescent="0.2">
      <c r="A302" s="158" t="s">
        <v>327</v>
      </c>
      <c r="B302" s="65">
        <v>0</v>
      </c>
      <c r="C302" s="66">
        <v>0</v>
      </c>
      <c r="D302" s="65">
        <v>5</v>
      </c>
      <c r="E302" s="66">
        <v>6</v>
      </c>
      <c r="F302" s="67"/>
      <c r="G302" s="65">
        <f>B302-C302</f>
        <v>0</v>
      </c>
      <c r="H302" s="66">
        <f>D302-E302</f>
        <v>-1</v>
      </c>
      <c r="I302" s="20" t="str">
        <f>IF(C302=0, "-", IF(G302/C302&lt;10, G302/C302, "&gt;999%"))</f>
        <v>-</v>
      </c>
      <c r="J302" s="21">
        <f>IF(E302=0, "-", IF(H302/E302&lt;10, H302/E302, "&gt;999%"))</f>
        <v>-0.16666666666666666</v>
      </c>
    </row>
    <row r="303" spans="1:10" x14ac:dyDescent="0.2">
      <c r="A303" s="158" t="s">
        <v>328</v>
      </c>
      <c r="B303" s="65">
        <v>1</v>
      </c>
      <c r="C303" s="66">
        <v>4</v>
      </c>
      <c r="D303" s="65">
        <v>16</v>
      </c>
      <c r="E303" s="66">
        <v>8</v>
      </c>
      <c r="F303" s="67"/>
      <c r="G303" s="65">
        <f>B303-C303</f>
        <v>-3</v>
      </c>
      <c r="H303" s="66">
        <f>D303-E303</f>
        <v>8</v>
      </c>
      <c r="I303" s="20">
        <f>IF(C303=0, "-", IF(G303/C303&lt;10, G303/C303, "&gt;999%"))</f>
        <v>-0.75</v>
      </c>
      <c r="J303" s="21">
        <f>IF(E303=0, "-", IF(H303/E303&lt;10, H303/E303, "&gt;999%"))</f>
        <v>1</v>
      </c>
    </row>
    <row r="304" spans="1:10" s="160" customFormat="1" x14ac:dyDescent="0.2">
      <c r="A304" s="178" t="s">
        <v>667</v>
      </c>
      <c r="B304" s="71">
        <v>1</v>
      </c>
      <c r="C304" s="72">
        <v>4</v>
      </c>
      <c r="D304" s="71">
        <v>21</v>
      </c>
      <c r="E304" s="72">
        <v>14</v>
      </c>
      <c r="F304" s="73"/>
      <c r="G304" s="71">
        <f>B304-C304</f>
        <v>-3</v>
      </c>
      <c r="H304" s="72">
        <f>D304-E304</f>
        <v>7</v>
      </c>
      <c r="I304" s="37">
        <f>IF(C304=0, "-", IF(G304/C304&lt;10, G304/C304, "&gt;999%"))</f>
        <v>-0.75</v>
      </c>
      <c r="J304" s="38">
        <f>IF(E304=0, "-", IF(H304/E304&lt;10, H304/E304, "&gt;999%"))</f>
        <v>0.5</v>
      </c>
    </row>
    <row r="305" spans="1:10" x14ac:dyDescent="0.2">
      <c r="A305" s="177"/>
      <c r="B305" s="143"/>
      <c r="C305" s="144"/>
      <c r="D305" s="143"/>
      <c r="E305" s="144"/>
      <c r="F305" s="145"/>
      <c r="G305" s="143"/>
      <c r="H305" s="144"/>
      <c r="I305" s="151"/>
      <c r="J305" s="152"/>
    </row>
    <row r="306" spans="1:10" s="139" customFormat="1" x14ac:dyDescent="0.2">
      <c r="A306" s="159" t="s">
        <v>68</v>
      </c>
      <c r="B306" s="65"/>
      <c r="C306" s="66"/>
      <c r="D306" s="65"/>
      <c r="E306" s="66"/>
      <c r="F306" s="67"/>
      <c r="G306" s="65"/>
      <c r="H306" s="66"/>
      <c r="I306" s="20"/>
      <c r="J306" s="21"/>
    </row>
    <row r="307" spans="1:10" x14ac:dyDescent="0.2">
      <c r="A307" s="158" t="s">
        <v>567</v>
      </c>
      <c r="B307" s="65">
        <v>17</v>
      </c>
      <c r="C307" s="66">
        <v>15</v>
      </c>
      <c r="D307" s="65">
        <v>119</v>
      </c>
      <c r="E307" s="66">
        <v>64</v>
      </c>
      <c r="F307" s="67"/>
      <c r="G307" s="65">
        <f>B307-C307</f>
        <v>2</v>
      </c>
      <c r="H307" s="66">
        <f>D307-E307</f>
        <v>55</v>
      </c>
      <c r="I307" s="20">
        <f>IF(C307=0, "-", IF(G307/C307&lt;10, G307/C307, "&gt;999%"))</f>
        <v>0.13333333333333333</v>
      </c>
      <c r="J307" s="21">
        <f>IF(E307=0, "-", IF(H307/E307&lt;10, H307/E307, "&gt;999%"))</f>
        <v>0.859375</v>
      </c>
    </row>
    <row r="308" spans="1:10" s="160" customFormat="1" x14ac:dyDescent="0.2">
      <c r="A308" s="178" t="s">
        <v>668</v>
      </c>
      <c r="B308" s="71">
        <v>17</v>
      </c>
      <c r="C308" s="72">
        <v>15</v>
      </c>
      <c r="D308" s="71">
        <v>119</v>
      </c>
      <c r="E308" s="72">
        <v>64</v>
      </c>
      <c r="F308" s="73"/>
      <c r="G308" s="71">
        <f>B308-C308</f>
        <v>2</v>
      </c>
      <c r="H308" s="72">
        <f>D308-E308</f>
        <v>55</v>
      </c>
      <c r="I308" s="37">
        <f>IF(C308=0, "-", IF(G308/C308&lt;10, G308/C308, "&gt;999%"))</f>
        <v>0.13333333333333333</v>
      </c>
      <c r="J308" s="38">
        <f>IF(E308=0, "-", IF(H308/E308&lt;10, H308/E308, "&gt;999%"))</f>
        <v>0.859375</v>
      </c>
    </row>
    <row r="309" spans="1:10" x14ac:dyDescent="0.2">
      <c r="A309" s="177"/>
      <c r="B309" s="143"/>
      <c r="C309" s="144"/>
      <c r="D309" s="143"/>
      <c r="E309" s="144"/>
      <c r="F309" s="145"/>
      <c r="G309" s="143"/>
      <c r="H309" s="144"/>
      <c r="I309" s="151"/>
      <c r="J309" s="152"/>
    </row>
    <row r="310" spans="1:10" s="139" customFormat="1" x14ac:dyDescent="0.2">
      <c r="A310" s="159" t="s">
        <v>69</v>
      </c>
      <c r="B310" s="65"/>
      <c r="C310" s="66"/>
      <c r="D310" s="65"/>
      <c r="E310" s="66"/>
      <c r="F310" s="67"/>
      <c r="G310" s="65"/>
      <c r="H310" s="66"/>
      <c r="I310" s="20"/>
      <c r="J310" s="21"/>
    </row>
    <row r="311" spans="1:10" x14ac:dyDescent="0.2">
      <c r="A311" s="158" t="s">
        <v>568</v>
      </c>
      <c r="B311" s="65">
        <v>7</v>
      </c>
      <c r="C311" s="66">
        <v>0</v>
      </c>
      <c r="D311" s="65">
        <v>27</v>
      </c>
      <c r="E311" s="66">
        <v>12</v>
      </c>
      <c r="F311" s="67"/>
      <c r="G311" s="65">
        <f>B311-C311</f>
        <v>7</v>
      </c>
      <c r="H311" s="66">
        <f>D311-E311</f>
        <v>15</v>
      </c>
      <c r="I311" s="20" t="str">
        <f>IF(C311=0, "-", IF(G311/C311&lt;10, G311/C311, "&gt;999%"))</f>
        <v>-</v>
      </c>
      <c r="J311" s="21">
        <f>IF(E311=0, "-", IF(H311/E311&lt;10, H311/E311, "&gt;999%"))</f>
        <v>1.25</v>
      </c>
    </row>
    <row r="312" spans="1:10" x14ac:dyDescent="0.2">
      <c r="A312" s="158" t="s">
        <v>554</v>
      </c>
      <c r="B312" s="65">
        <v>2</v>
      </c>
      <c r="C312" s="66">
        <v>0</v>
      </c>
      <c r="D312" s="65">
        <v>13</v>
      </c>
      <c r="E312" s="66">
        <v>3</v>
      </c>
      <c r="F312" s="67"/>
      <c r="G312" s="65">
        <f>B312-C312</f>
        <v>2</v>
      </c>
      <c r="H312" s="66">
        <f>D312-E312</f>
        <v>10</v>
      </c>
      <c r="I312" s="20" t="str">
        <f>IF(C312=0, "-", IF(G312/C312&lt;10, G312/C312, "&gt;999%"))</f>
        <v>-</v>
      </c>
      <c r="J312" s="21">
        <f>IF(E312=0, "-", IF(H312/E312&lt;10, H312/E312, "&gt;999%"))</f>
        <v>3.3333333333333335</v>
      </c>
    </row>
    <row r="313" spans="1:10" s="160" customFormat="1" x14ac:dyDescent="0.2">
      <c r="A313" s="178" t="s">
        <v>669</v>
      </c>
      <c r="B313" s="71">
        <v>9</v>
      </c>
      <c r="C313" s="72">
        <v>0</v>
      </c>
      <c r="D313" s="71">
        <v>40</v>
      </c>
      <c r="E313" s="72">
        <v>15</v>
      </c>
      <c r="F313" s="73"/>
      <c r="G313" s="71">
        <f>B313-C313</f>
        <v>9</v>
      </c>
      <c r="H313" s="72">
        <f>D313-E313</f>
        <v>25</v>
      </c>
      <c r="I313" s="37" t="str">
        <f>IF(C313=0, "-", IF(G313/C313&lt;10, G313/C313, "&gt;999%"))</f>
        <v>-</v>
      </c>
      <c r="J313" s="38">
        <f>IF(E313=0, "-", IF(H313/E313&lt;10, H313/E313, "&gt;999%"))</f>
        <v>1.6666666666666667</v>
      </c>
    </row>
    <row r="314" spans="1:10" x14ac:dyDescent="0.2">
      <c r="A314" s="177"/>
      <c r="B314" s="143"/>
      <c r="C314" s="144"/>
      <c r="D314" s="143"/>
      <c r="E314" s="144"/>
      <c r="F314" s="145"/>
      <c r="G314" s="143"/>
      <c r="H314" s="144"/>
      <c r="I314" s="151"/>
      <c r="J314" s="152"/>
    </row>
    <row r="315" spans="1:10" s="139" customFormat="1" x14ac:dyDescent="0.2">
      <c r="A315" s="159" t="s">
        <v>70</v>
      </c>
      <c r="B315" s="65"/>
      <c r="C315" s="66"/>
      <c r="D315" s="65"/>
      <c r="E315" s="66"/>
      <c r="F315" s="67"/>
      <c r="G315" s="65"/>
      <c r="H315" s="66"/>
      <c r="I315" s="20"/>
      <c r="J315" s="21"/>
    </row>
    <row r="316" spans="1:10" x14ac:dyDescent="0.2">
      <c r="A316" s="158" t="s">
        <v>340</v>
      </c>
      <c r="B316" s="65">
        <v>1</v>
      </c>
      <c r="C316" s="66">
        <v>0</v>
      </c>
      <c r="D316" s="65">
        <v>4</v>
      </c>
      <c r="E316" s="66">
        <v>0</v>
      </c>
      <c r="F316" s="67"/>
      <c r="G316" s="65">
        <f>B316-C316</f>
        <v>1</v>
      </c>
      <c r="H316" s="66">
        <f>D316-E316</f>
        <v>4</v>
      </c>
      <c r="I316" s="20" t="str">
        <f>IF(C316=0, "-", IF(G316/C316&lt;10, G316/C316, "&gt;999%"))</f>
        <v>-</v>
      </c>
      <c r="J316" s="21" t="str">
        <f>IF(E316=0, "-", IF(H316/E316&lt;10, H316/E316, "&gt;999%"))</f>
        <v>-</v>
      </c>
    </row>
    <row r="317" spans="1:10" x14ac:dyDescent="0.2">
      <c r="A317" s="158" t="s">
        <v>277</v>
      </c>
      <c r="B317" s="65">
        <v>1</v>
      </c>
      <c r="C317" s="66">
        <v>5</v>
      </c>
      <c r="D317" s="65">
        <v>15</v>
      </c>
      <c r="E317" s="66">
        <v>19</v>
      </c>
      <c r="F317" s="67"/>
      <c r="G317" s="65">
        <f>B317-C317</f>
        <v>-4</v>
      </c>
      <c r="H317" s="66">
        <f>D317-E317</f>
        <v>-4</v>
      </c>
      <c r="I317" s="20">
        <f>IF(C317=0, "-", IF(G317/C317&lt;10, G317/C317, "&gt;999%"))</f>
        <v>-0.8</v>
      </c>
      <c r="J317" s="21">
        <f>IF(E317=0, "-", IF(H317/E317&lt;10, H317/E317, "&gt;999%"))</f>
        <v>-0.21052631578947367</v>
      </c>
    </row>
    <row r="318" spans="1:10" x14ac:dyDescent="0.2">
      <c r="A318" s="158" t="s">
        <v>461</v>
      </c>
      <c r="B318" s="65">
        <v>16</v>
      </c>
      <c r="C318" s="66">
        <v>11</v>
      </c>
      <c r="D318" s="65">
        <v>66</v>
      </c>
      <c r="E318" s="66">
        <v>57</v>
      </c>
      <c r="F318" s="67"/>
      <c r="G318" s="65">
        <f>B318-C318</f>
        <v>5</v>
      </c>
      <c r="H318" s="66">
        <f>D318-E318</f>
        <v>9</v>
      </c>
      <c r="I318" s="20">
        <f>IF(C318=0, "-", IF(G318/C318&lt;10, G318/C318, "&gt;999%"))</f>
        <v>0.45454545454545453</v>
      </c>
      <c r="J318" s="21">
        <f>IF(E318=0, "-", IF(H318/E318&lt;10, H318/E318, "&gt;999%"))</f>
        <v>0.15789473684210525</v>
      </c>
    </row>
    <row r="319" spans="1:10" x14ac:dyDescent="0.2">
      <c r="A319" s="158" t="s">
        <v>289</v>
      </c>
      <c r="B319" s="65">
        <v>1</v>
      </c>
      <c r="C319" s="66">
        <v>0</v>
      </c>
      <c r="D319" s="65">
        <v>1</v>
      </c>
      <c r="E319" s="66">
        <v>4</v>
      </c>
      <c r="F319" s="67"/>
      <c r="G319" s="65">
        <f>B319-C319</f>
        <v>1</v>
      </c>
      <c r="H319" s="66">
        <f>D319-E319</f>
        <v>-3</v>
      </c>
      <c r="I319" s="20" t="str">
        <f>IF(C319=0, "-", IF(G319/C319&lt;10, G319/C319, "&gt;999%"))</f>
        <v>-</v>
      </c>
      <c r="J319" s="21">
        <f>IF(E319=0, "-", IF(H319/E319&lt;10, H319/E319, "&gt;999%"))</f>
        <v>-0.75</v>
      </c>
    </row>
    <row r="320" spans="1:10" s="160" customFormat="1" x14ac:dyDescent="0.2">
      <c r="A320" s="178" t="s">
        <v>670</v>
      </c>
      <c r="B320" s="71">
        <v>19</v>
      </c>
      <c r="C320" s="72">
        <v>16</v>
      </c>
      <c r="D320" s="71">
        <v>86</v>
      </c>
      <c r="E320" s="72">
        <v>80</v>
      </c>
      <c r="F320" s="73"/>
      <c r="G320" s="71">
        <f>B320-C320</f>
        <v>3</v>
      </c>
      <c r="H320" s="72">
        <f>D320-E320</f>
        <v>6</v>
      </c>
      <c r="I320" s="37">
        <f>IF(C320=0, "-", IF(G320/C320&lt;10, G320/C320, "&gt;999%"))</f>
        <v>0.1875</v>
      </c>
      <c r="J320" s="38">
        <f>IF(E320=0, "-", IF(H320/E320&lt;10, H320/E320, "&gt;999%"))</f>
        <v>7.4999999999999997E-2</v>
      </c>
    </row>
    <row r="321" spans="1:10" x14ac:dyDescent="0.2">
      <c r="A321" s="177"/>
      <c r="B321" s="143"/>
      <c r="C321" s="144"/>
      <c r="D321" s="143"/>
      <c r="E321" s="144"/>
      <c r="F321" s="145"/>
      <c r="G321" s="143"/>
      <c r="H321" s="144"/>
      <c r="I321" s="151"/>
      <c r="J321" s="152"/>
    </row>
    <row r="322" spans="1:10" s="139" customFormat="1" x14ac:dyDescent="0.2">
      <c r="A322" s="159" t="s">
        <v>71</v>
      </c>
      <c r="B322" s="65"/>
      <c r="C322" s="66"/>
      <c r="D322" s="65"/>
      <c r="E322" s="66"/>
      <c r="F322" s="67"/>
      <c r="G322" s="65"/>
      <c r="H322" s="66"/>
      <c r="I322" s="20"/>
      <c r="J322" s="21"/>
    </row>
    <row r="323" spans="1:10" x14ac:dyDescent="0.2">
      <c r="A323" s="158" t="s">
        <v>508</v>
      </c>
      <c r="B323" s="65">
        <v>50</v>
      </c>
      <c r="C323" s="66">
        <v>87</v>
      </c>
      <c r="D323" s="65">
        <v>413</v>
      </c>
      <c r="E323" s="66">
        <v>397</v>
      </c>
      <c r="F323" s="67"/>
      <c r="G323" s="65">
        <f t="shared" ref="G323:G335" si="56">B323-C323</f>
        <v>-37</v>
      </c>
      <c r="H323" s="66">
        <f t="shared" ref="H323:H335" si="57">D323-E323</f>
        <v>16</v>
      </c>
      <c r="I323" s="20">
        <f t="shared" ref="I323:I335" si="58">IF(C323=0, "-", IF(G323/C323&lt;10, G323/C323, "&gt;999%"))</f>
        <v>-0.42528735632183906</v>
      </c>
      <c r="J323" s="21">
        <f t="shared" ref="J323:J335" si="59">IF(E323=0, "-", IF(H323/E323&lt;10, H323/E323, "&gt;999%"))</f>
        <v>4.0302267002518891E-2</v>
      </c>
    </row>
    <row r="324" spans="1:10" x14ac:dyDescent="0.2">
      <c r="A324" s="158" t="s">
        <v>520</v>
      </c>
      <c r="B324" s="65">
        <v>164</v>
      </c>
      <c r="C324" s="66">
        <v>293</v>
      </c>
      <c r="D324" s="65">
        <v>1332</v>
      </c>
      <c r="E324" s="66">
        <v>1318</v>
      </c>
      <c r="F324" s="67"/>
      <c r="G324" s="65">
        <f t="shared" si="56"/>
        <v>-129</v>
      </c>
      <c r="H324" s="66">
        <f t="shared" si="57"/>
        <v>14</v>
      </c>
      <c r="I324" s="20">
        <f t="shared" si="58"/>
        <v>-0.44027303754266212</v>
      </c>
      <c r="J324" s="21">
        <f t="shared" si="59"/>
        <v>1.0622154779969651E-2</v>
      </c>
    </row>
    <row r="325" spans="1:10" x14ac:dyDescent="0.2">
      <c r="A325" s="158" t="s">
        <v>350</v>
      </c>
      <c r="B325" s="65">
        <v>208</v>
      </c>
      <c r="C325" s="66">
        <v>258</v>
      </c>
      <c r="D325" s="65">
        <v>1310</v>
      </c>
      <c r="E325" s="66">
        <v>2221</v>
      </c>
      <c r="F325" s="67"/>
      <c r="G325" s="65">
        <f t="shared" si="56"/>
        <v>-50</v>
      </c>
      <c r="H325" s="66">
        <f t="shared" si="57"/>
        <v>-911</v>
      </c>
      <c r="I325" s="20">
        <f t="shared" si="58"/>
        <v>-0.19379844961240311</v>
      </c>
      <c r="J325" s="21">
        <f t="shared" si="59"/>
        <v>-0.41017559657811797</v>
      </c>
    </row>
    <row r="326" spans="1:10" x14ac:dyDescent="0.2">
      <c r="A326" s="158" t="s">
        <v>365</v>
      </c>
      <c r="B326" s="65">
        <v>227</v>
      </c>
      <c r="C326" s="66">
        <v>400</v>
      </c>
      <c r="D326" s="65">
        <v>2230</v>
      </c>
      <c r="E326" s="66">
        <v>1688</v>
      </c>
      <c r="F326" s="67"/>
      <c r="G326" s="65">
        <f t="shared" si="56"/>
        <v>-173</v>
      </c>
      <c r="H326" s="66">
        <f t="shared" si="57"/>
        <v>542</v>
      </c>
      <c r="I326" s="20">
        <f t="shared" si="58"/>
        <v>-0.4325</v>
      </c>
      <c r="J326" s="21">
        <f t="shared" si="59"/>
        <v>0.32109004739336494</v>
      </c>
    </row>
    <row r="327" spans="1:10" x14ac:dyDescent="0.2">
      <c r="A327" s="158" t="s">
        <v>396</v>
      </c>
      <c r="B327" s="65">
        <v>243</v>
      </c>
      <c r="C327" s="66">
        <v>792</v>
      </c>
      <c r="D327" s="65">
        <v>3769</v>
      </c>
      <c r="E327" s="66">
        <v>3927</v>
      </c>
      <c r="F327" s="67"/>
      <c r="G327" s="65">
        <f t="shared" si="56"/>
        <v>-549</v>
      </c>
      <c r="H327" s="66">
        <f t="shared" si="57"/>
        <v>-158</v>
      </c>
      <c r="I327" s="20">
        <f t="shared" si="58"/>
        <v>-0.69318181818181823</v>
      </c>
      <c r="J327" s="21">
        <f t="shared" si="59"/>
        <v>-4.0234275528393176E-2</v>
      </c>
    </row>
    <row r="328" spans="1:10" x14ac:dyDescent="0.2">
      <c r="A328" s="158" t="s">
        <v>435</v>
      </c>
      <c r="B328" s="65">
        <v>118</v>
      </c>
      <c r="C328" s="66">
        <v>179</v>
      </c>
      <c r="D328" s="65">
        <v>857</v>
      </c>
      <c r="E328" s="66">
        <v>913</v>
      </c>
      <c r="F328" s="67"/>
      <c r="G328" s="65">
        <f t="shared" si="56"/>
        <v>-61</v>
      </c>
      <c r="H328" s="66">
        <f t="shared" si="57"/>
        <v>-56</v>
      </c>
      <c r="I328" s="20">
        <f t="shared" si="58"/>
        <v>-0.34078212290502791</v>
      </c>
      <c r="J328" s="21">
        <f t="shared" si="59"/>
        <v>-6.1336254107338443E-2</v>
      </c>
    </row>
    <row r="329" spans="1:10" x14ac:dyDescent="0.2">
      <c r="A329" s="158" t="s">
        <v>436</v>
      </c>
      <c r="B329" s="65">
        <v>102</v>
      </c>
      <c r="C329" s="66">
        <v>282</v>
      </c>
      <c r="D329" s="65">
        <v>1175</v>
      </c>
      <c r="E329" s="66">
        <v>1380</v>
      </c>
      <c r="F329" s="67"/>
      <c r="G329" s="65">
        <f t="shared" si="56"/>
        <v>-180</v>
      </c>
      <c r="H329" s="66">
        <f t="shared" si="57"/>
        <v>-205</v>
      </c>
      <c r="I329" s="20">
        <f t="shared" si="58"/>
        <v>-0.63829787234042556</v>
      </c>
      <c r="J329" s="21">
        <f t="shared" si="59"/>
        <v>-0.14855072463768115</v>
      </c>
    </row>
    <row r="330" spans="1:10" x14ac:dyDescent="0.2">
      <c r="A330" s="158" t="s">
        <v>366</v>
      </c>
      <c r="B330" s="65">
        <v>12</v>
      </c>
      <c r="C330" s="66">
        <v>45</v>
      </c>
      <c r="D330" s="65">
        <v>66</v>
      </c>
      <c r="E330" s="66">
        <v>149</v>
      </c>
      <c r="F330" s="67"/>
      <c r="G330" s="65">
        <f t="shared" si="56"/>
        <v>-33</v>
      </c>
      <c r="H330" s="66">
        <f t="shared" si="57"/>
        <v>-83</v>
      </c>
      <c r="I330" s="20">
        <f t="shared" si="58"/>
        <v>-0.73333333333333328</v>
      </c>
      <c r="J330" s="21">
        <f t="shared" si="59"/>
        <v>-0.55704697986577179</v>
      </c>
    </row>
    <row r="331" spans="1:10" x14ac:dyDescent="0.2">
      <c r="A331" s="158" t="s">
        <v>312</v>
      </c>
      <c r="B331" s="65">
        <v>8</v>
      </c>
      <c r="C331" s="66">
        <v>34</v>
      </c>
      <c r="D331" s="65">
        <v>40</v>
      </c>
      <c r="E331" s="66">
        <v>131</v>
      </c>
      <c r="F331" s="67"/>
      <c r="G331" s="65">
        <f t="shared" si="56"/>
        <v>-26</v>
      </c>
      <c r="H331" s="66">
        <f t="shared" si="57"/>
        <v>-91</v>
      </c>
      <c r="I331" s="20">
        <f t="shared" si="58"/>
        <v>-0.76470588235294112</v>
      </c>
      <c r="J331" s="21">
        <f t="shared" si="59"/>
        <v>-0.69465648854961837</v>
      </c>
    </row>
    <row r="332" spans="1:10" x14ac:dyDescent="0.2">
      <c r="A332" s="158" t="s">
        <v>206</v>
      </c>
      <c r="B332" s="65">
        <v>52</v>
      </c>
      <c r="C332" s="66">
        <v>190</v>
      </c>
      <c r="D332" s="65">
        <v>582</v>
      </c>
      <c r="E332" s="66">
        <v>621</v>
      </c>
      <c r="F332" s="67"/>
      <c r="G332" s="65">
        <f t="shared" si="56"/>
        <v>-138</v>
      </c>
      <c r="H332" s="66">
        <f t="shared" si="57"/>
        <v>-39</v>
      </c>
      <c r="I332" s="20">
        <f t="shared" si="58"/>
        <v>-0.72631578947368425</v>
      </c>
      <c r="J332" s="21">
        <f t="shared" si="59"/>
        <v>-6.280193236714976E-2</v>
      </c>
    </row>
    <row r="333" spans="1:10" x14ac:dyDescent="0.2">
      <c r="A333" s="158" t="s">
        <v>224</v>
      </c>
      <c r="B333" s="65">
        <v>93</v>
      </c>
      <c r="C333" s="66">
        <v>504</v>
      </c>
      <c r="D333" s="65">
        <v>1321</v>
      </c>
      <c r="E333" s="66">
        <v>2068</v>
      </c>
      <c r="F333" s="67"/>
      <c r="G333" s="65">
        <f t="shared" si="56"/>
        <v>-411</v>
      </c>
      <c r="H333" s="66">
        <f t="shared" si="57"/>
        <v>-747</v>
      </c>
      <c r="I333" s="20">
        <f t="shared" si="58"/>
        <v>-0.81547619047619047</v>
      </c>
      <c r="J333" s="21">
        <f t="shared" si="59"/>
        <v>-0.36121856866537716</v>
      </c>
    </row>
    <row r="334" spans="1:10" x14ac:dyDescent="0.2">
      <c r="A334" s="158" t="s">
        <v>246</v>
      </c>
      <c r="B334" s="65">
        <v>21</v>
      </c>
      <c r="C334" s="66">
        <v>29</v>
      </c>
      <c r="D334" s="65">
        <v>240</v>
      </c>
      <c r="E334" s="66">
        <v>235</v>
      </c>
      <c r="F334" s="67"/>
      <c r="G334" s="65">
        <f t="shared" si="56"/>
        <v>-8</v>
      </c>
      <c r="H334" s="66">
        <f t="shared" si="57"/>
        <v>5</v>
      </c>
      <c r="I334" s="20">
        <f t="shared" si="58"/>
        <v>-0.27586206896551724</v>
      </c>
      <c r="J334" s="21">
        <f t="shared" si="59"/>
        <v>2.1276595744680851E-2</v>
      </c>
    </row>
    <row r="335" spans="1:10" s="160" customFormat="1" x14ac:dyDescent="0.2">
      <c r="A335" s="178" t="s">
        <v>671</v>
      </c>
      <c r="B335" s="71">
        <v>1298</v>
      </c>
      <c r="C335" s="72">
        <v>3093</v>
      </c>
      <c r="D335" s="71">
        <v>13335</v>
      </c>
      <c r="E335" s="72">
        <v>15048</v>
      </c>
      <c r="F335" s="73"/>
      <c r="G335" s="71">
        <f t="shared" si="56"/>
        <v>-1795</v>
      </c>
      <c r="H335" s="72">
        <f t="shared" si="57"/>
        <v>-1713</v>
      </c>
      <c r="I335" s="37">
        <f t="shared" si="58"/>
        <v>-0.58034270934367926</v>
      </c>
      <c r="J335" s="38">
        <f t="shared" si="59"/>
        <v>-0.11383572567783094</v>
      </c>
    </row>
    <row r="336" spans="1:10" x14ac:dyDescent="0.2">
      <c r="A336" s="177"/>
      <c r="B336" s="143"/>
      <c r="C336" s="144"/>
      <c r="D336" s="143"/>
      <c r="E336" s="144"/>
      <c r="F336" s="145"/>
      <c r="G336" s="143"/>
      <c r="H336" s="144"/>
      <c r="I336" s="151"/>
      <c r="J336" s="152"/>
    </row>
    <row r="337" spans="1:10" s="139" customFormat="1" x14ac:dyDescent="0.2">
      <c r="A337" s="159" t="s">
        <v>72</v>
      </c>
      <c r="B337" s="65"/>
      <c r="C337" s="66"/>
      <c r="D337" s="65"/>
      <c r="E337" s="66"/>
      <c r="F337" s="67"/>
      <c r="G337" s="65"/>
      <c r="H337" s="66"/>
      <c r="I337" s="20"/>
      <c r="J337" s="21"/>
    </row>
    <row r="338" spans="1:10" x14ac:dyDescent="0.2">
      <c r="A338" s="158" t="s">
        <v>341</v>
      </c>
      <c r="B338" s="65">
        <v>2</v>
      </c>
      <c r="C338" s="66">
        <v>2</v>
      </c>
      <c r="D338" s="65">
        <v>8</v>
      </c>
      <c r="E338" s="66">
        <v>8</v>
      </c>
      <c r="F338" s="67"/>
      <c r="G338" s="65">
        <f>B338-C338</f>
        <v>0</v>
      </c>
      <c r="H338" s="66">
        <f>D338-E338</f>
        <v>0</v>
      </c>
      <c r="I338" s="20">
        <f>IF(C338=0, "-", IF(G338/C338&lt;10, G338/C338, "&gt;999%"))</f>
        <v>0</v>
      </c>
      <c r="J338" s="21">
        <f>IF(E338=0, "-", IF(H338/E338&lt;10, H338/E338, "&gt;999%"))</f>
        <v>0</v>
      </c>
    </row>
    <row r="339" spans="1:10" s="160" customFormat="1" x14ac:dyDescent="0.2">
      <c r="A339" s="178" t="s">
        <v>672</v>
      </c>
      <c r="B339" s="71">
        <v>2</v>
      </c>
      <c r="C339" s="72">
        <v>2</v>
      </c>
      <c r="D339" s="71">
        <v>8</v>
      </c>
      <c r="E339" s="72">
        <v>8</v>
      </c>
      <c r="F339" s="73"/>
      <c r="G339" s="71">
        <f>B339-C339</f>
        <v>0</v>
      </c>
      <c r="H339" s="72">
        <f>D339-E339</f>
        <v>0</v>
      </c>
      <c r="I339" s="37">
        <f>IF(C339=0, "-", IF(G339/C339&lt;10, G339/C339, "&gt;999%"))</f>
        <v>0</v>
      </c>
      <c r="J339" s="38">
        <f>IF(E339=0, "-", IF(H339/E339&lt;10, H339/E339, "&gt;999%"))</f>
        <v>0</v>
      </c>
    </row>
    <row r="340" spans="1:10" x14ac:dyDescent="0.2">
      <c r="A340" s="177"/>
      <c r="B340" s="143"/>
      <c r="C340" s="144"/>
      <c r="D340" s="143"/>
      <c r="E340" s="144"/>
      <c r="F340" s="145"/>
      <c r="G340" s="143"/>
      <c r="H340" s="144"/>
      <c r="I340" s="151"/>
      <c r="J340" s="152"/>
    </row>
    <row r="341" spans="1:10" s="139" customFormat="1" x14ac:dyDescent="0.2">
      <c r="A341" s="159" t="s">
        <v>73</v>
      </c>
      <c r="B341" s="65"/>
      <c r="C341" s="66"/>
      <c r="D341" s="65"/>
      <c r="E341" s="66"/>
      <c r="F341" s="67"/>
      <c r="G341" s="65"/>
      <c r="H341" s="66"/>
      <c r="I341" s="20"/>
      <c r="J341" s="21"/>
    </row>
    <row r="342" spans="1:10" x14ac:dyDescent="0.2">
      <c r="A342" s="158" t="s">
        <v>290</v>
      </c>
      <c r="B342" s="65">
        <v>0</v>
      </c>
      <c r="C342" s="66">
        <v>0</v>
      </c>
      <c r="D342" s="65">
        <v>0</v>
      </c>
      <c r="E342" s="66">
        <v>1</v>
      </c>
      <c r="F342" s="67"/>
      <c r="G342" s="65">
        <f t="shared" ref="G342:G365" si="60">B342-C342</f>
        <v>0</v>
      </c>
      <c r="H342" s="66">
        <f t="shared" ref="H342:H365" si="61">D342-E342</f>
        <v>-1</v>
      </c>
      <c r="I342" s="20" t="str">
        <f t="shared" ref="I342:I365" si="62">IF(C342=0, "-", IF(G342/C342&lt;10, G342/C342, "&gt;999%"))</f>
        <v>-</v>
      </c>
      <c r="J342" s="21">
        <f t="shared" ref="J342:J365" si="63">IF(E342=0, "-", IF(H342/E342&lt;10, H342/E342, "&gt;999%"))</f>
        <v>-1</v>
      </c>
    </row>
    <row r="343" spans="1:10" x14ac:dyDescent="0.2">
      <c r="A343" s="158" t="s">
        <v>342</v>
      </c>
      <c r="B343" s="65">
        <v>0</v>
      </c>
      <c r="C343" s="66">
        <v>1</v>
      </c>
      <c r="D343" s="65">
        <v>0</v>
      </c>
      <c r="E343" s="66">
        <v>10</v>
      </c>
      <c r="F343" s="67"/>
      <c r="G343" s="65">
        <f t="shared" si="60"/>
        <v>-1</v>
      </c>
      <c r="H343" s="66">
        <f t="shared" si="61"/>
        <v>-10</v>
      </c>
      <c r="I343" s="20">
        <f t="shared" si="62"/>
        <v>-1</v>
      </c>
      <c r="J343" s="21">
        <f t="shared" si="63"/>
        <v>-1</v>
      </c>
    </row>
    <row r="344" spans="1:10" x14ac:dyDescent="0.2">
      <c r="A344" s="158" t="s">
        <v>239</v>
      </c>
      <c r="B344" s="65">
        <v>181</v>
      </c>
      <c r="C344" s="66">
        <v>283</v>
      </c>
      <c r="D344" s="65">
        <v>693</v>
      </c>
      <c r="E344" s="66">
        <v>1025</v>
      </c>
      <c r="F344" s="67"/>
      <c r="G344" s="65">
        <f t="shared" si="60"/>
        <v>-102</v>
      </c>
      <c r="H344" s="66">
        <f t="shared" si="61"/>
        <v>-332</v>
      </c>
      <c r="I344" s="20">
        <f t="shared" si="62"/>
        <v>-0.36042402826855124</v>
      </c>
      <c r="J344" s="21">
        <f t="shared" si="63"/>
        <v>-0.32390243902439025</v>
      </c>
    </row>
    <row r="345" spans="1:10" x14ac:dyDescent="0.2">
      <c r="A345" s="158" t="s">
        <v>240</v>
      </c>
      <c r="B345" s="65">
        <v>20</v>
      </c>
      <c r="C345" s="66">
        <v>32</v>
      </c>
      <c r="D345" s="65">
        <v>60</v>
      </c>
      <c r="E345" s="66">
        <v>101</v>
      </c>
      <c r="F345" s="67"/>
      <c r="G345" s="65">
        <f t="shared" si="60"/>
        <v>-12</v>
      </c>
      <c r="H345" s="66">
        <f t="shared" si="61"/>
        <v>-41</v>
      </c>
      <c r="I345" s="20">
        <f t="shared" si="62"/>
        <v>-0.375</v>
      </c>
      <c r="J345" s="21">
        <f t="shared" si="63"/>
        <v>-0.40594059405940597</v>
      </c>
    </row>
    <row r="346" spans="1:10" x14ac:dyDescent="0.2">
      <c r="A346" s="158" t="s">
        <v>262</v>
      </c>
      <c r="B346" s="65">
        <v>193</v>
      </c>
      <c r="C346" s="66">
        <v>224</v>
      </c>
      <c r="D346" s="65">
        <v>738</v>
      </c>
      <c r="E346" s="66">
        <v>896</v>
      </c>
      <c r="F346" s="67"/>
      <c r="G346" s="65">
        <f t="shared" si="60"/>
        <v>-31</v>
      </c>
      <c r="H346" s="66">
        <f t="shared" si="61"/>
        <v>-158</v>
      </c>
      <c r="I346" s="20">
        <f t="shared" si="62"/>
        <v>-0.13839285714285715</v>
      </c>
      <c r="J346" s="21">
        <f t="shared" si="63"/>
        <v>-0.17633928571428573</v>
      </c>
    </row>
    <row r="347" spans="1:10" x14ac:dyDescent="0.2">
      <c r="A347" s="158" t="s">
        <v>329</v>
      </c>
      <c r="B347" s="65">
        <v>22</v>
      </c>
      <c r="C347" s="66">
        <v>60</v>
      </c>
      <c r="D347" s="65">
        <v>111</v>
      </c>
      <c r="E347" s="66">
        <v>269</v>
      </c>
      <c r="F347" s="67"/>
      <c r="G347" s="65">
        <f t="shared" si="60"/>
        <v>-38</v>
      </c>
      <c r="H347" s="66">
        <f t="shared" si="61"/>
        <v>-158</v>
      </c>
      <c r="I347" s="20">
        <f t="shared" si="62"/>
        <v>-0.6333333333333333</v>
      </c>
      <c r="J347" s="21">
        <f t="shared" si="63"/>
        <v>-0.58736059479553904</v>
      </c>
    </row>
    <row r="348" spans="1:10" x14ac:dyDescent="0.2">
      <c r="A348" s="158" t="s">
        <v>263</v>
      </c>
      <c r="B348" s="65">
        <v>75</v>
      </c>
      <c r="C348" s="66">
        <v>34</v>
      </c>
      <c r="D348" s="65">
        <v>362</v>
      </c>
      <c r="E348" s="66">
        <v>192</v>
      </c>
      <c r="F348" s="67"/>
      <c r="G348" s="65">
        <f t="shared" si="60"/>
        <v>41</v>
      </c>
      <c r="H348" s="66">
        <f t="shared" si="61"/>
        <v>170</v>
      </c>
      <c r="I348" s="20">
        <f t="shared" si="62"/>
        <v>1.2058823529411764</v>
      </c>
      <c r="J348" s="21">
        <f t="shared" si="63"/>
        <v>0.88541666666666663</v>
      </c>
    </row>
    <row r="349" spans="1:10" x14ac:dyDescent="0.2">
      <c r="A349" s="158" t="s">
        <v>278</v>
      </c>
      <c r="B349" s="65">
        <v>0</v>
      </c>
      <c r="C349" s="66">
        <v>3</v>
      </c>
      <c r="D349" s="65">
        <v>9</v>
      </c>
      <c r="E349" s="66">
        <v>8</v>
      </c>
      <c r="F349" s="67"/>
      <c r="G349" s="65">
        <f t="shared" si="60"/>
        <v>-3</v>
      </c>
      <c r="H349" s="66">
        <f t="shared" si="61"/>
        <v>1</v>
      </c>
      <c r="I349" s="20">
        <f t="shared" si="62"/>
        <v>-1</v>
      </c>
      <c r="J349" s="21">
        <f t="shared" si="63"/>
        <v>0.125</v>
      </c>
    </row>
    <row r="350" spans="1:10" x14ac:dyDescent="0.2">
      <c r="A350" s="158" t="s">
        <v>279</v>
      </c>
      <c r="B350" s="65">
        <v>11</v>
      </c>
      <c r="C350" s="66">
        <v>24</v>
      </c>
      <c r="D350" s="65">
        <v>55</v>
      </c>
      <c r="E350" s="66">
        <v>211</v>
      </c>
      <c r="F350" s="67"/>
      <c r="G350" s="65">
        <f t="shared" si="60"/>
        <v>-13</v>
      </c>
      <c r="H350" s="66">
        <f t="shared" si="61"/>
        <v>-156</v>
      </c>
      <c r="I350" s="20">
        <f t="shared" si="62"/>
        <v>-0.54166666666666663</v>
      </c>
      <c r="J350" s="21">
        <f t="shared" si="63"/>
        <v>-0.73933649289099523</v>
      </c>
    </row>
    <row r="351" spans="1:10" x14ac:dyDescent="0.2">
      <c r="A351" s="158" t="s">
        <v>330</v>
      </c>
      <c r="B351" s="65">
        <v>9</v>
      </c>
      <c r="C351" s="66">
        <v>17</v>
      </c>
      <c r="D351" s="65">
        <v>39</v>
      </c>
      <c r="E351" s="66">
        <v>82</v>
      </c>
      <c r="F351" s="67"/>
      <c r="G351" s="65">
        <f t="shared" si="60"/>
        <v>-8</v>
      </c>
      <c r="H351" s="66">
        <f t="shared" si="61"/>
        <v>-43</v>
      </c>
      <c r="I351" s="20">
        <f t="shared" si="62"/>
        <v>-0.47058823529411764</v>
      </c>
      <c r="J351" s="21">
        <f t="shared" si="63"/>
        <v>-0.52439024390243905</v>
      </c>
    </row>
    <row r="352" spans="1:10" x14ac:dyDescent="0.2">
      <c r="A352" s="158" t="s">
        <v>385</v>
      </c>
      <c r="B352" s="65">
        <v>5</v>
      </c>
      <c r="C352" s="66">
        <v>11</v>
      </c>
      <c r="D352" s="65">
        <v>127</v>
      </c>
      <c r="E352" s="66">
        <v>43</v>
      </c>
      <c r="F352" s="67"/>
      <c r="G352" s="65">
        <f t="shared" si="60"/>
        <v>-6</v>
      </c>
      <c r="H352" s="66">
        <f t="shared" si="61"/>
        <v>84</v>
      </c>
      <c r="I352" s="20">
        <f t="shared" si="62"/>
        <v>-0.54545454545454541</v>
      </c>
      <c r="J352" s="21">
        <f t="shared" si="63"/>
        <v>1.9534883720930232</v>
      </c>
    </row>
    <row r="353" spans="1:10" x14ac:dyDescent="0.2">
      <c r="A353" s="158" t="s">
        <v>419</v>
      </c>
      <c r="B353" s="65">
        <v>12</v>
      </c>
      <c r="C353" s="66">
        <v>5</v>
      </c>
      <c r="D353" s="65">
        <v>88</v>
      </c>
      <c r="E353" s="66">
        <v>82</v>
      </c>
      <c r="F353" s="67"/>
      <c r="G353" s="65">
        <f t="shared" si="60"/>
        <v>7</v>
      </c>
      <c r="H353" s="66">
        <f t="shared" si="61"/>
        <v>6</v>
      </c>
      <c r="I353" s="20">
        <f t="shared" si="62"/>
        <v>1.4</v>
      </c>
      <c r="J353" s="21">
        <f t="shared" si="63"/>
        <v>7.3170731707317069E-2</v>
      </c>
    </row>
    <row r="354" spans="1:10" x14ac:dyDescent="0.2">
      <c r="A354" s="158" t="s">
        <v>291</v>
      </c>
      <c r="B354" s="65">
        <v>2</v>
      </c>
      <c r="C354" s="66">
        <v>0</v>
      </c>
      <c r="D354" s="65">
        <v>8</v>
      </c>
      <c r="E354" s="66">
        <v>0</v>
      </c>
      <c r="F354" s="67"/>
      <c r="G354" s="65">
        <f t="shared" si="60"/>
        <v>2</v>
      </c>
      <c r="H354" s="66">
        <f t="shared" si="61"/>
        <v>8</v>
      </c>
      <c r="I354" s="20" t="str">
        <f t="shared" si="62"/>
        <v>-</v>
      </c>
      <c r="J354" s="21" t="str">
        <f t="shared" si="63"/>
        <v>-</v>
      </c>
    </row>
    <row r="355" spans="1:10" x14ac:dyDescent="0.2">
      <c r="A355" s="158" t="s">
        <v>478</v>
      </c>
      <c r="B355" s="65">
        <v>34</v>
      </c>
      <c r="C355" s="66">
        <v>16</v>
      </c>
      <c r="D355" s="65">
        <v>92</v>
      </c>
      <c r="E355" s="66">
        <v>118</v>
      </c>
      <c r="F355" s="67"/>
      <c r="G355" s="65">
        <f t="shared" si="60"/>
        <v>18</v>
      </c>
      <c r="H355" s="66">
        <f t="shared" si="61"/>
        <v>-26</v>
      </c>
      <c r="I355" s="20">
        <f t="shared" si="62"/>
        <v>1.125</v>
      </c>
      <c r="J355" s="21">
        <f t="shared" si="63"/>
        <v>-0.22033898305084745</v>
      </c>
    </row>
    <row r="356" spans="1:10" x14ac:dyDescent="0.2">
      <c r="A356" s="158" t="s">
        <v>386</v>
      </c>
      <c r="B356" s="65">
        <v>216</v>
      </c>
      <c r="C356" s="66">
        <v>171</v>
      </c>
      <c r="D356" s="65">
        <v>767</v>
      </c>
      <c r="E356" s="66">
        <v>744</v>
      </c>
      <c r="F356" s="67"/>
      <c r="G356" s="65">
        <f t="shared" si="60"/>
        <v>45</v>
      </c>
      <c r="H356" s="66">
        <f t="shared" si="61"/>
        <v>23</v>
      </c>
      <c r="I356" s="20">
        <f t="shared" si="62"/>
        <v>0.26315789473684209</v>
      </c>
      <c r="J356" s="21">
        <f t="shared" si="63"/>
        <v>3.0913978494623656E-2</v>
      </c>
    </row>
    <row r="357" spans="1:10" x14ac:dyDescent="0.2">
      <c r="A357" s="158" t="s">
        <v>420</v>
      </c>
      <c r="B357" s="65">
        <v>100</v>
      </c>
      <c r="C357" s="66">
        <v>110</v>
      </c>
      <c r="D357" s="65">
        <v>500</v>
      </c>
      <c r="E357" s="66">
        <v>737</v>
      </c>
      <c r="F357" s="67"/>
      <c r="G357" s="65">
        <f t="shared" si="60"/>
        <v>-10</v>
      </c>
      <c r="H357" s="66">
        <f t="shared" si="61"/>
        <v>-237</v>
      </c>
      <c r="I357" s="20">
        <f t="shared" si="62"/>
        <v>-9.0909090909090912E-2</v>
      </c>
      <c r="J357" s="21">
        <f t="shared" si="63"/>
        <v>-0.32157394843962006</v>
      </c>
    </row>
    <row r="358" spans="1:10" x14ac:dyDescent="0.2">
      <c r="A358" s="158" t="s">
        <v>421</v>
      </c>
      <c r="B358" s="65">
        <v>91</v>
      </c>
      <c r="C358" s="66">
        <v>42</v>
      </c>
      <c r="D358" s="65">
        <v>428</v>
      </c>
      <c r="E358" s="66">
        <v>188</v>
      </c>
      <c r="F358" s="67"/>
      <c r="G358" s="65">
        <f t="shared" si="60"/>
        <v>49</v>
      </c>
      <c r="H358" s="66">
        <f t="shared" si="61"/>
        <v>240</v>
      </c>
      <c r="I358" s="20">
        <f t="shared" si="62"/>
        <v>1.1666666666666667</v>
      </c>
      <c r="J358" s="21">
        <f t="shared" si="63"/>
        <v>1.2765957446808511</v>
      </c>
    </row>
    <row r="359" spans="1:10" x14ac:dyDescent="0.2">
      <c r="A359" s="158" t="s">
        <v>422</v>
      </c>
      <c r="B359" s="65">
        <v>401</v>
      </c>
      <c r="C359" s="66">
        <v>155</v>
      </c>
      <c r="D359" s="65">
        <v>1222</v>
      </c>
      <c r="E359" s="66">
        <v>845</v>
      </c>
      <c r="F359" s="67"/>
      <c r="G359" s="65">
        <f t="shared" si="60"/>
        <v>246</v>
      </c>
      <c r="H359" s="66">
        <f t="shared" si="61"/>
        <v>377</v>
      </c>
      <c r="I359" s="20">
        <f t="shared" si="62"/>
        <v>1.5870967741935484</v>
      </c>
      <c r="J359" s="21">
        <f t="shared" si="63"/>
        <v>0.44615384615384618</v>
      </c>
    </row>
    <row r="360" spans="1:10" x14ac:dyDescent="0.2">
      <c r="A360" s="158" t="s">
        <v>462</v>
      </c>
      <c r="B360" s="65">
        <v>19</v>
      </c>
      <c r="C360" s="66">
        <v>38</v>
      </c>
      <c r="D360" s="65">
        <v>100</v>
      </c>
      <c r="E360" s="66">
        <v>220</v>
      </c>
      <c r="F360" s="67"/>
      <c r="G360" s="65">
        <f t="shared" si="60"/>
        <v>-19</v>
      </c>
      <c r="H360" s="66">
        <f t="shared" si="61"/>
        <v>-120</v>
      </c>
      <c r="I360" s="20">
        <f t="shared" si="62"/>
        <v>-0.5</v>
      </c>
      <c r="J360" s="21">
        <f t="shared" si="63"/>
        <v>-0.54545454545454541</v>
      </c>
    </row>
    <row r="361" spans="1:10" x14ac:dyDescent="0.2">
      <c r="A361" s="158" t="s">
        <v>463</v>
      </c>
      <c r="B361" s="65">
        <v>163</v>
      </c>
      <c r="C361" s="66">
        <v>93</v>
      </c>
      <c r="D361" s="65">
        <v>612</v>
      </c>
      <c r="E361" s="66">
        <v>725</v>
      </c>
      <c r="F361" s="67"/>
      <c r="G361" s="65">
        <f t="shared" si="60"/>
        <v>70</v>
      </c>
      <c r="H361" s="66">
        <f t="shared" si="61"/>
        <v>-113</v>
      </c>
      <c r="I361" s="20">
        <f t="shared" si="62"/>
        <v>0.75268817204301075</v>
      </c>
      <c r="J361" s="21">
        <f t="shared" si="63"/>
        <v>-0.15586206896551724</v>
      </c>
    </row>
    <row r="362" spans="1:10" x14ac:dyDescent="0.2">
      <c r="A362" s="158" t="s">
        <v>479</v>
      </c>
      <c r="B362" s="65">
        <v>19</v>
      </c>
      <c r="C362" s="66">
        <v>43</v>
      </c>
      <c r="D362" s="65">
        <v>139</v>
      </c>
      <c r="E362" s="66">
        <v>172</v>
      </c>
      <c r="F362" s="67"/>
      <c r="G362" s="65">
        <f t="shared" si="60"/>
        <v>-24</v>
      </c>
      <c r="H362" s="66">
        <f t="shared" si="61"/>
        <v>-33</v>
      </c>
      <c r="I362" s="20">
        <f t="shared" si="62"/>
        <v>-0.55813953488372092</v>
      </c>
      <c r="J362" s="21">
        <f t="shared" si="63"/>
        <v>-0.19186046511627908</v>
      </c>
    </row>
    <row r="363" spans="1:10" x14ac:dyDescent="0.2">
      <c r="A363" s="158" t="s">
        <v>521</v>
      </c>
      <c r="B363" s="65">
        <v>0</v>
      </c>
      <c r="C363" s="66">
        <v>0</v>
      </c>
      <c r="D363" s="65">
        <v>0</v>
      </c>
      <c r="E363" s="66">
        <v>2</v>
      </c>
      <c r="F363" s="67"/>
      <c r="G363" s="65">
        <f t="shared" si="60"/>
        <v>0</v>
      </c>
      <c r="H363" s="66">
        <f t="shared" si="61"/>
        <v>-2</v>
      </c>
      <c r="I363" s="20" t="str">
        <f t="shared" si="62"/>
        <v>-</v>
      </c>
      <c r="J363" s="21">
        <f t="shared" si="63"/>
        <v>-1</v>
      </c>
    </row>
    <row r="364" spans="1:10" x14ac:dyDescent="0.2">
      <c r="A364" s="158" t="s">
        <v>292</v>
      </c>
      <c r="B364" s="65">
        <v>5</v>
      </c>
      <c r="C364" s="66">
        <v>11</v>
      </c>
      <c r="D364" s="65">
        <v>44</v>
      </c>
      <c r="E364" s="66">
        <v>55</v>
      </c>
      <c r="F364" s="67"/>
      <c r="G364" s="65">
        <f t="shared" si="60"/>
        <v>-6</v>
      </c>
      <c r="H364" s="66">
        <f t="shared" si="61"/>
        <v>-11</v>
      </c>
      <c r="I364" s="20">
        <f t="shared" si="62"/>
        <v>-0.54545454545454541</v>
      </c>
      <c r="J364" s="21">
        <f t="shared" si="63"/>
        <v>-0.2</v>
      </c>
    </row>
    <row r="365" spans="1:10" s="160" customFormat="1" x14ac:dyDescent="0.2">
      <c r="A365" s="178" t="s">
        <v>673</v>
      </c>
      <c r="B365" s="71">
        <v>1578</v>
      </c>
      <c r="C365" s="72">
        <v>1373</v>
      </c>
      <c r="D365" s="71">
        <v>6194</v>
      </c>
      <c r="E365" s="72">
        <v>6726</v>
      </c>
      <c r="F365" s="73"/>
      <c r="G365" s="71">
        <f t="shared" si="60"/>
        <v>205</v>
      </c>
      <c r="H365" s="72">
        <f t="shared" si="61"/>
        <v>-532</v>
      </c>
      <c r="I365" s="37">
        <f t="shared" si="62"/>
        <v>0.14930808448652585</v>
      </c>
      <c r="J365" s="38">
        <f t="shared" si="63"/>
        <v>-7.909604519774012E-2</v>
      </c>
    </row>
    <row r="366" spans="1:10" x14ac:dyDescent="0.2">
      <c r="A366" s="177"/>
      <c r="B366" s="143"/>
      <c r="C366" s="144"/>
      <c r="D366" s="143"/>
      <c r="E366" s="144"/>
      <c r="F366" s="145"/>
      <c r="G366" s="143"/>
      <c r="H366" s="144"/>
      <c r="I366" s="151"/>
      <c r="J366" s="152"/>
    </row>
    <row r="367" spans="1:10" s="139" customFormat="1" x14ac:dyDescent="0.2">
      <c r="A367" s="159" t="s">
        <v>74</v>
      </c>
      <c r="B367" s="65"/>
      <c r="C367" s="66"/>
      <c r="D367" s="65"/>
      <c r="E367" s="66"/>
      <c r="F367" s="67"/>
      <c r="G367" s="65"/>
      <c r="H367" s="66"/>
      <c r="I367" s="20"/>
      <c r="J367" s="21"/>
    </row>
    <row r="368" spans="1:10" x14ac:dyDescent="0.2">
      <c r="A368" s="158" t="s">
        <v>569</v>
      </c>
      <c r="B368" s="65">
        <v>26</v>
      </c>
      <c r="C368" s="66">
        <v>35</v>
      </c>
      <c r="D368" s="65">
        <v>106</v>
      </c>
      <c r="E368" s="66">
        <v>242</v>
      </c>
      <c r="F368" s="67"/>
      <c r="G368" s="65">
        <f>B368-C368</f>
        <v>-9</v>
      </c>
      <c r="H368" s="66">
        <f>D368-E368</f>
        <v>-136</v>
      </c>
      <c r="I368" s="20">
        <f>IF(C368=0, "-", IF(G368/C368&lt;10, G368/C368, "&gt;999%"))</f>
        <v>-0.25714285714285712</v>
      </c>
      <c r="J368" s="21">
        <f>IF(E368=0, "-", IF(H368/E368&lt;10, H368/E368, "&gt;999%"))</f>
        <v>-0.56198347107438018</v>
      </c>
    </row>
    <row r="369" spans="1:10" x14ac:dyDescent="0.2">
      <c r="A369" s="158" t="s">
        <v>555</v>
      </c>
      <c r="B369" s="65">
        <v>0</v>
      </c>
      <c r="C369" s="66">
        <v>7</v>
      </c>
      <c r="D369" s="65">
        <v>4</v>
      </c>
      <c r="E369" s="66">
        <v>11</v>
      </c>
      <c r="F369" s="67"/>
      <c r="G369" s="65">
        <f>B369-C369</f>
        <v>-7</v>
      </c>
      <c r="H369" s="66">
        <f>D369-E369</f>
        <v>-7</v>
      </c>
      <c r="I369" s="20">
        <f>IF(C369=0, "-", IF(G369/C369&lt;10, G369/C369, "&gt;999%"))</f>
        <v>-1</v>
      </c>
      <c r="J369" s="21">
        <f>IF(E369=0, "-", IF(H369/E369&lt;10, H369/E369, "&gt;999%"))</f>
        <v>-0.63636363636363635</v>
      </c>
    </row>
    <row r="370" spans="1:10" s="160" customFormat="1" x14ac:dyDescent="0.2">
      <c r="A370" s="178" t="s">
        <v>674</v>
      </c>
      <c r="B370" s="71">
        <v>26</v>
      </c>
      <c r="C370" s="72">
        <v>42</v>
      </c>
      <c r="D370" s="71">
        <v>110</v>
      </c>
      <c r="E370" s="72">
        <v>253</v>
      </c>
      <c r="F370" s="73"/>
      <c r="G370" s="71">
        <f>B370-C370</f>
        <v>-16</v>
      </c>
      <c r="H370" s="72">
        <f>D370-E370</f>
        <v>-143</v>
      </c>
      <c r="I370" s="37">
        <f>IF(C370=0, "-", IF(G370/C370&lt;10, G370/C370, "&gt;999%"))</f>
        <v>-0.38095238095238093</v>
      </c>
      <c r="J370" s="38">
        <f>IF(E370=0, "-", IF(H370/E370&lt;10, H370/E370, "&gt;999%"))</f>
        <v>-0.56521739130434778</v>
      </c>
    </row>
    <row r="371" spans="1:10" x14ac:dyDescent="0.2">
      <c r="A371" s="177"/>
      <c r="B371" s="143"/>
      <c r="C371" s="144"/>
      <c r="D371" s="143"/>
      <c r="E371" s="144"/>
      <c r="F371" s="145"/>
      <c r="G371" s="143"/>
      <c r="H371" s="144"/>
      <c r="I371" s="151"/>
      <c r="J371" s="152"/>
    </row>
    <row r="372" spans="1:10" s="139" customFormat="1" x14ac:dyDescent="0.2">
      <c r="A372" s="159" t="s">
        <v>75</v>
      </c>
      <c r="B372" s="65"/>
      <c r="C372" s="66"/>
      <c r="D372" s="65"/>
      <c r="E372" s="66"/>
      <c r="F372" s="67"/>
      <c r="G372" s="65"/>
      <c r="H372" s="66"/>
      <c r="I372" s="20"/>
      <c r="J372" s="21"/>
    </row>
    <row r="373" spans="1:10" x14ac:dyDescent="0.2">
      <c r="A373" s="158" t="s">
        <v>304</v>
      </c>
      <c r="B373" s="65">
        <v>6</v>
      </c>
      <c r="C373" s="66">
        <v>1</v>
      </c>
      <c r="D373" s="65">
        <v>11</v>
      </c>
      <c r="E373" s="66">
        <v>6</v>
      </c>
      <c r="F373" s="67"/>
      <c r="G373" s="65">
        <f t="shared" ref="G373:G380" si="64">B373-C373</f>
        <v>5</v>
      </c>
      <c r="H373" s="66">
        <f t="shared" ref="H373:H380" si="65">D373-E373</f>
        <v>5</v>
      </c>
      <c r="I373" s="20">
        <f t="shared" ref="I373:I380" si="66">IF(C373=0, "-", IF(G373/C373&lt;10, G373/C373, "&gt;999%"))</f>
        <v>5</v>
      </c>
      <c r="J373" s="21">
        <f t="shared" ref="J373:J380" si="67">IF(E373=0, "-", IF(H373/E373&lt;10, H373/E373, "&gt;999%"))</f>
        <v>0.83333333333333337</v>
      </c>
    </row>
    <row r="374" spans="1:10" x14ac:dyDescent="0.2">
      <c r="A374" s="158" t="s">
        <v>542</v>
      </c>
      <c r="B374" s="65">
        <v>106</v>
      </c>
      <c r="C374" s="66">
        <v>120</v>
      </c>
      <c r="D374" s="65">
        <v>506</v>
      </c>
      <c r="E374" s="66">
        <v>593</v>
      </c>
      <c r="F374" s="67"/>
      <c r="G374" s="65">
        <f t="shared" si="64"/>
        <v>-14</v>
      </c>
      <c r="H374" s="66">
        <f t="shared" si="65"/>
        <v>-87</v>
      </c>
      <c r="I374" s="20">
        <f t="shared" si="66"/>
        <v>-0.11666666666666667</v>
      </c>
      <c r="J374" s="21">
        <f t="shared" si="67"/>
        <v>-0.14671163575042159</v>
      </c>
    </row>
    <row r="375" spans="1:10" x14ac:dyDescent="0.2">
      <c r="A375" s="158" t="s">
        <v>484</v>
      </c>
      <c r="B375" s="65">
        <v>0</v>
      </c>
      <c r="C375" s="66">
        <v>1</v>
      </c>
      <c r="D375" s="65">
        <v>2</v>
      </c>
      <c r="E375" s="66">
        <v>12</v>
      </c>
      <c r="F375" s="67"/>
      <c r="G375" s="65">
        <f t="shared" si="64"/>
        <v>-1</v>
      </c>
      <c r="H375" s="66">
        <f t="shared" si="65"/>
        <v>-10</v>
      </c>
      <c r="I375" s="20">
        <f t="shared" si="66"/>
        <v>-1</v>
      </c>
      <c r="J375" s="21">
        <f t="shared" si="67"/>
        <v>-0.83333333333333337</v>
      </c>
    </row>
    <row r="376" spans="1:10" x14ac:dyDescent="0.2">
      <c r="A376" s="158" t="s">
        <v>305</v>
      </c>
      <c r="B376" s="65">
        <v>2</v>
      </c>
      <c r="C376" s="66">
        <v>13</v>
      </c>
      <c r="D376" s="65">
        <v>33</v>
      </c>
      <c r="E376" s="66">
        <v>46</v>
      </c>
      <c r="F376" s="67"/>
      <c r="G376" s="65">
        <f t="shared" si="64"/>
        <v>-11</v>
      </c>
      <c r="H376" s="66">
        <f t="shared" si="65"/>
        <v>-13</v>
      </c>
      <c r="I376" s="20">
        <f t="shared" si="66"/>
        <v>-0.84615384615384615</v>
      </c>
      <c r="J376" s="21">
        <f t="shared" si="67"/>
        <v>-0.28260869565217389</v>
      </c>
    </row>
    <row r="377" spans="1:10" x14ac:dyDescent="0.2">
      <c r="A377" s="158" t="s">
        <v>306</v>
      </c>
      <c r="B377" s="65">
        <v>6</v>
      </c>
      <c r="C377" s="66">
        <v>9</v>
      </c>
      <c r="D377" s="65">
        <v>110</v>
      </c>
      <c r="E377" s="66">
        <v>77</v>
      </c>
      <c r="F377" s="67"/>
      <c r="G377" s="65">
        <f t="shared" si="64"/>
        <v>-3</v>
      </c>
      <c r="H377" s="66">
        <f t="shared" si="65"/>
        <v>33</v>
      </c>
      <c r="I377" s="20">
        <f t="shared" si="66"/>
        <v>-0.33333333333333331</v>
      </c>
      <c r="J377" s="21">
        <f t="shared" si="67"/>
        <v>0.42857142857142855</v>
      </c>
    </row>
    <row r="378" spans="1:10" x14ac:dyDescent="0.2">
      <c r="A378" s="158" t="s">
        <v>498</v>
      </c>
      <c r="B378" s="65">
        <v>32</v>
      </c>
      <c r="C378" s="66">
        <v>58</v>
      </c>
      <c r="D378" s="65">
        <v>197</v>
      </c>
      <c r="E378" s="66">
        <v>242</v>
      </c>
      <c r="F378" s="67"/>
      <c r="G378" s="65">
        <f t="shared" si="64"/>
        <v>-26</v>
      </c>
      <c r="H378" s="66">
        <f t="shared" si="65"/>
        <v>-45</v>
      </c>
      <c r="I378" s="20">
        <f t="shared" si="66"/>
        <v>-0.44827586206896552</v>
      </c>
      <c r="J378" s="21">
        <f t="shared" si="67"/>
        <v>-0.18595041322314049</v>
      </c>
    </row>
    <row r="379" spans="1:10" x14ac:dyDescent="0.2">
      <c r="A379" s="158" t="s">
        <v>522</v>
      </c>
      <c r="B379" s="65">
        <v>0</v>
      </c>
      <c r="C379" s="66">
        <v>2</v>
      </c>
      <c r="D379" s="65">
        <v>0</v>
      </c>
      <c r="E379" s="66">
        <v>18</v>
      </c>
      <c r="F379" s="67"/>
      <c r="G379" s="65">
        <f t="shared" si="64"/>
        <v>-2</v>
      </c>
      <c r="H379" s="66">
        <f t="shared" si="65"/>
        <v>-18</v>
      </c>
      <c r="I379" s="20">
        <f t="shared" si="66"/>
        <v>-1</v>
      </c>
      <c r="J379" s="21">
        <f t="shared" si="67"/>
        <v>-1</v>
      </c>
    </row>
    <row r="380" spans="1:10" s="160" customFormat="1" x14ac:dyDescent="0.2">
      <c r="A380" s="178" t="s">
        <v>675</v>
      </c>
      <c r="B380" s="71">
        <v>152</v>
      </c>
      <c r="C380" s="72">
        <v>204</v>
      </c>
      <c r="D380" s="71">
        <v>859</v>
      </c>
      <c r="E380" s="72">
        <v>994</v>
      </c>
      <c r="F380" s="73"/>
      <c r="G380" s="71">
        <f t="shared" si="64"/>
        <v>-52</v>
      </c>
      <c r="H380" s="72">
        <f t="shared" si="65"/>
        <v>-135</v>
      </c>
      <c r="I380" s="37">
        <f t="shared" si="66"/>
        <v>-0.25490196078431371</v>
      </c>
      <c r="J380" s="38">
        <f t="shared" si="67"/>
        <v>-0.1358148893360161</v>
      </c>
    </row>
    <row r="381" spans="1:10" x14ac:dyDescent="0.2">
      <c r="A381" s="177"/>
      <c r="B381" s="143"/>
      <c r="C381" s="144"/>
      <c r="D381" s="143"/>
      <c r="E381" s="144"/>
      <c r="F381" s="145"/>
      <c r="G381" s="143"/>
      <c r="H381" s="144"/>
      <c r="I381" s="151"/>
      <c r="J381" s="152"/>
    </row>
    <row r="382" spans="1:10" s="139" customFormat="1" x14ac:dyDescent="0.2">
      <c r="A382" s="159" t="s">
        <v>76</v>
      </c>
      <c r="B382" s="65"/>
      <c r="C382" s="66"/>
      <c r="D382" s="65"/>
      <c r="E382" s="66"/>
      <c r="F382" s="67"/>
      <c r="G382" s="65"/>
      <c r="H382" s="66"/>
      <c r="I382" s="20"/>
      <c r="J382" s="21"/>
    </row>
    <row r="383" spans="1:10" x14ac:dyDescent="0.2">
      <c r="A383" s="158" t="s">
        <v>397</v>
      </c>
      <c r="B383" s="65">
        <v>709</v>
      </c>
      <c r="C383" s="66">
        <v>240</v>
      </c>
      <c r="D383" s="65">
        <v>1554</v>
      </c>
      <c r="E383" s="66">
        <v>858</v>
      </c>
      <c r="F383" s="67"/>
      <c r="G383" s="65">
        <f>B383-C383</f>
        <v>469</v>
      </c>
      <c r="H383" s="66">
        <f>D383-E383</f>
        <v>696</v>
      </c>
      <c r="I383" s="20">
        <f>IF(C383=0, "-", IF(G383/C383&lt;10, G383/C383, "&gt;999%"))</f>
        <v>1.9541666666666666</v>
      </c>
      <c r="J383" s="21">
        <f>IF(E383=0, "-", IF(H383/E383&lt;10, H383/E383, "&gt;999%"))</f>
        <v>0.81118881118881114</v>
      </c>
    </row>
    <row r="384" spans="1:10" x14ac:dyDescent="0.2">
      <c r="A384" s="158" t="s">
        <v>207</v>
      </c>
      <c r="B384" s="65">
        <v>340</v>
      </c>
      <c r="C384" s="66">
        <v>304</v>
      </c>
      <c r="D384" s="65">
        <v>1847</v>
      </c>
      <c r="E384" s="66">
        <v>1406</v>
      </c>
      <c r="F384" s="67"/>
      <c r="G384" s="65">
        <f>B384-C384</f>
        <v>36</v>
      </c>
      <c r="H384" s="66">
        <f>D384-E384</f>
        <v>441</v>
      </c>
      <c r="I384" s="20">
        <f>IF(C384=0, "-", IF(G384/C384&lt;10, G384/C384, "&gt;999%"))</f>
        <v>0.11842105263157894</v>
      </c>
      <c r="J384" s="21">
        <f>IF(E384=0, "-", IF(H384/E384&lt;10, H384/E384, "&gt;999%"))</f>
        <v>0.31365576102418208</v>
      </c>
    </row>
    <row r="385" spans="1:10" x14ac:dyDescent="0.2">
      <c r="A385" s="158" t="s">
        <v>367</v>
      </c>
      <c r="B385" s="65">
        <v>368</v>
      </c>
      <c r="C385" s="66">
        <v>456</v>
      </c>
      <c r="D385" s="65">
        <v>2361</v>
      </c>
      <c r="E385" s="66">
        <v>2115</v>
      </c>
      <c r="F385" s="67"/>
      <c r="G385" s="65">
        <f>B385-C385</f>
        <v>-88</v>
      </c>
      <c r="H385" s="66">
        <f>D385-E385</f>
        <v>246</v>
      </c>
      <c r="I385" s="20">
        <f>IF(C385=0, "-", IF(G385/C385&lt;10, G385/C385, "&gt;999%"))</f>
        <v>-0.19298245614035087</v>
      </c>
      <c r="J385" s="21">
        <f>IF(E385=0, "-", IF(H385/E385&lt;10, H385/E385, "&gt;999%"))</f>
        <v>0.11631205673758865</v>
      </c>
    </row>
    <row r="386" spans="1:10" s="160" customFormat="1" x14ac:dyDescent="0.2">
      <c r="A386" s="178" t="s">
        <v>676</v>
      </c>
      <c r="B386" s="71">
        <v>1417</v>
      </c>
      <c r="C386" s="72">
        <v>1000</v>
      </c>
      <c r="D386" s="71">
        <v>5762</v>
      </c>
      <c r="E386" s="72">
        <v>4379</v>
      </c>
      <c r="F386" s="73"/>
      <c r="G386" s="71">
        <f>B386-C386</f>
        <v>417</v>
      </c>
      <c r="H386" s="72">
        <f>D386-E386</f>
        <v>1383</v>
      </c>
      <c r="I386" s="37">
        <f>IF(C386=0, "-", IF(G386/C386&lt;10, G386/C386, "&gt;999%"))</f>
        <v>0.41699999999999998</v>
      </c>
      <c r="J386" s="38">
        <f>IF(E386=0, "-", IF(H386/E386&lt;10, H386/E386, "&gt;999%"))</f>
        <v>0.3158255309431377</v>
      </c>
    </row>
    <row r="387" spans="1:10" x14ac:dyDescent="0.2">
      <c r="A387" s="177"/>
      <c r="B387" s="143"/>
      <c r="C387" s="144"/>
      <c r="D387" s="143"/>
      <c r="E387" s="144"/>
      <c r="F387" s="145"/>
      <c r="G387" s="143"/>
      <c r="H387" s="144"/>
      <c r="I387" s="151"/>
      <c r="J387" s="152"/>
    </row>
    <row r="388" spans="1:10" s="139" customFormat="1" x14ac:dyDescent="0.2">
      <c r="A388" s="159" t="s">
        <v>77</v>
      </c>
      <c r="B388" s="65"/>
      <c r="C388" s="66"/>
      <c r="D388" s="65"/>
      <c r="E388" s="66"/>
      <c r="F388" s="67"/>
      <c r="G388" s="65"/>
      <c r="H388" s="66"/>
      <c r="I388" s="20"/>
      <c r="J388" s="21"/>
    </row>
    <row r="389" spans="1:10" x14ac:dyDescent="0.2">
      <c r="A389" s="158" t="s">
        <v>313</v>
      </c>
      <c r="B389" s="65">
        <v>4</v>
      </c>
      <c r="C389" s="66">
        <v>10</v>
      </c>
      <c r="D389" s="65">
        <v>32</v>
      </c>
      <c r="E389" s="66">
        <v>25</v>
      </c>
      <c r="F389" s="67"/>
      <c r="G389" s="65">
        <f>B389-C389</f>
        <v>-6</v>
      </c>
      <c r="H389" s="66">
        <f>D389-E389</f>
        <v>7</v>
      </c>
      <c r="I389" s="20">
        <f>IF(C389=0, "-", IF(G389/C389&lt;10, G389/C389, "&gt;999%"))</f>
        <v>-0.6</v>
      </c>
      <c r="J389" s="21">
        <f>IF(E389=0, "-", IF(H389/E389&lt;10, H389/E389, "&gt;999%"))</f>
        <v>0.28000000000000003</v>
      </c>
    </row>
    <row r="390" spans="1:10" x14ac:dyDescent="0.2">
      <c r="A390" s="158" t="s">
        <v>241</v>
      </c>
      <c r="B390" s="65">
        <v>10</v>
      </c>
      <c r="C390" s="66">
        <v>15</v>
      </c>
      <c r="D390" s="65">
        <v>44</v>
      </c>
      <c r="E390" s="66">
        <v>51</v>
      </c>
      <c r="F390" s="67"/>
      <c r="G390" s="65">
        <f>B390-C390</f>
        <v>-5</v>
      </c>
      <c r="H390" s="66">
        <f>D390-E390</f>
        <v>-7</v>
      </c>
      <c r="I390" s="20">
        <f>IF(C390=0, "-", IF(G390/C390&lt;10, G390/C390, "&gt;999%"))</f>
        <v>-0.33333333333333331</v>
      </c>
      <c r="J390" s="21">
        <f>IF(E390=0, "-", IF(H390/E390&lt;10, H390/E390, "&gt;999%"))</f>
        <v>-0.13725490196078433</v>
      </c>
    </row>
    <row r="391" spans="1:10" x14ac:dyDescent="0.2">
      <c r="A391" s="158" t="s">
        <v>387</v>
      </c>
      <c r="B391" s="65">
        <v>15</v>
      </c>
      <c r="C391" s="66">
        <v>53</v>
      </c>
      <c r="D391" s="65">
        <v>143</v>
      </c>
      <c r="E391" s="66">
        <v>196</v>
      </c>
      <c r="F391" s="67"/>
      <c r="G391" s="65">
        <f>B391-C391</f>
        <v>-38</v>
      </c>
      <c r="H391" s="66">
        <f>D391-E391</f>
        <v>-53</v>
      </c>
      <c r="I391" s="20">
        <f>IF(C391=0, "-", IF(G391/C391&lt;10, G391/C391, "&gt;999%"))</f>
        <v>-0.71698113207547165</v>
      </c>
      <c r="J391" s="21">
        <f>IF(E391=0, "-", IF(H391/E391&lt;10, H391/E391, "&gt;999%"))</f>
        <v>-0.27040816326530615</v>
      </c>
    </row>
    <row r="392" spans="1:10" x14ac:dyDescent="0.2">
      <c r="A392" s="158" t="s">
        <v>216</v>
      </c>
      <c r="B392" s="65">
        <v>34</v>
      </c>
      <c r="C392" s="66">
        <v>76</v>
      </c>
      <c r="D392" s="65">
        <v>208</v>
      </c>
      <c r="E392" s="66">
        <v>284</v>
      </c>
      <c r="F392" s="67"/>
      <c r="G392" s="65">
        <f>B392-C392</f>
        <v>-42</v>
      </c>
      <c r="H392" s="66">
        <f>D392-E392</f>
        <v>-76</v>
      </c>
      <c r="I392" s="20">
        <f>IF(C392=0, "-", IF(G392/C392&lt;10, G392/C392, "&gt;999%"))</f>
        <v>-0.55263157894736847</v>
      </c>
      <c r="J392" s="21">
        <f>IF(E392=0, "-", IF(H392/E392&lt;10, H392/E392, "&gt;999%"))</f>
        <v>-0.26760563380281688</v>
      </c>
    </row>
    <row r="393" spans="1:10" s="160" customFormat="1" x14ac:dyDescent="0.2">
      <c r="A393" s="178" t="s">
        <v>677</v>
      </c>
      <c r="B393" s="71">
        <v>63</v>
      </c>
      <c r="C393" s="72">
        <v>154</v>
      </c>
      <c r="D393" s="71">
        <v>427</v>
      </c>
      <c r="E393" s="72">
        <v>556</v>
      </c>
      <c r="F393" s="73"/>
      <c r="G393" s="71">
        <f>B393-C393</f>
        <v>-91</v>
      </c>
      <c r="H393" s="72">
        <f>D393-E393</f>
        <v>-129</v>
      </c>
      <c r="I393" s="37">
        <f>IF(C393=0, "-", IF(G393/C393&lt;10, G393/C393, "&gt;999%"))</f>
        <v>-0.59090909090909094</v>
      </c>
      <c r="J393" s="38">
        <f>IF(E393=0, "-", IF(H393/E393&lt;10, H393/E393, "&gt;999%"))</f>
        <v>-0.23201438848920863</v>
      </c>
    </row>
    <row r="394" spans="1:10" x14ac:dyDescent="0.2">
      <c r="A394" s="177"/>
      <c r="B394" s="143"/>
      <c r="C394" s="144"/>
      <c r="D394" s="143"/>
      <c r="E394" s="144"/>
      <c r="F394" s="145"/>
      <c r="G394" s="143"/>
      <c r="H394" s="144"/>
      <c r="I394" s="151"/>
      <c r="J394" s="152"/>
    </row>
    <row r="395" spans="1:10" s="139" customFormat="1" x14ac:dyDescent="0.2">
      <c r="A395" s="159" t="s">
        <v>78</v>
      </c>
      <c r="B395" s="65"/>
      <c r="C395" s="66"/>
      <c r="D395" s="65"/>
      <c r="E395" s="66"/>
      <c r="F395" s="67"/>
      <c r="G395" s="65"/>
      <c r="H395" s="66"/>
      <c r="I395" s="20"/>
      <c r="J395" s="21"/>
    </row>
    <row r="396" spans="1:10" x14ac:dyDescent="0.2">
      <c r="A396" s="158" t="s">
        <v>368</v>
      </c>
      <c r="B396" s="65">
        <v>131</v>
      </c>
      <c r="C396" s="66">
        <v>62</v>
      </c>
      <c r="D396" s="65">
        <v>1308</v>
      </c>
      <c r="E396" s="66">
        <v>1512</v>
      </c>
      <c r="F396" s="67"/>
      <c r="G396" s="65">
        <f t="shared" ref="G396:G405" si="68">B396-C396</f>
        <v>69</v>
      </c>
      <c r="H396" s="66">
        <f t="shared" ref="H396:H405" si="69">D396-E396</f>
        <v>-204</v>
      </c>
      <c r="I396" s="20">
        <f t="shared" ref="I396:I405" si="70">IF(C396=0, "-", IF(G396/C396&lt;10, G396/C396, "&gt;999%"))</f>
        <v>1.1129032258064515</v>
      </c>
      <c r="J396" s="21">
        <f t="shared" ref="J396:J405" si="71">IF(E396=0, "-", IF(H396/E396&lt;10, H396/E396, "&gt;999%"))</f>
        <v>-0.13492063492063491</v>
      </c>
    </row>
    <row r="397" spans="1:10" x14ac:dyDescent="0.2">
      <c r="A397" s="158" t="s">
        <v>369</v>
      </c>
      <c r="B397" s="65">
        <v>56</v>
      </c>
      <c r="C397" s="66">
        <v>53</v>
      </c>
      <c r="D397" s="65">
        <v>761</v>
      </c>
      <c r="E397" s="66">
        <v>775</v>
      </c>
      <c r="F397" s="67"/>
      <c r="G397" s="65">
        <f t="shared" si="68"/>
        <v>3</v>
      </c>
      <c r="H397" s="66">
        <f t="shared" si="69"/>
        <v>-14</v>
      </c>
      <c r="I397" s="20">
        <f t="shared" si="70"/>
        <v>5.6603773584905662E-2</v>
      </c>
      <c r="J397" s="21">
        <f t="shared" si="71"/>
        <v>-1.806451612903226E-2</v>
      </c>
    </row>
    <row r="398" spans="1:10" x14ac:dyDescent="0.2">
      <c r="A398" s="158" t="s">
        <v>499</v>
      </c>
      <c r="B398" s="65">
        <v>42</v>
      </c>
      <c r="C398" s="66">
        <v>35</v>
      </c>
      <c r="D398" s="65">
        <v>143</v>
      </c>
      <c r="E398" s="66">
        <v>125</v>
      </c>
      <c r="F398" s="67"/>
      <c r="G398" s="65">
        <f t="shared" si="68"/>
        <v>7</v>
      </c>
      <c r="H398" s="66">
        <f t="shared" si="69"/>
        <v>18</v>
      </c>
      <c r="I398" s="20">
        <f t="shared" si="70"/>
        <v>0.2</v>
      </c>
      <c r="J398" s="21">
        <f t="shared" si="71"/>
        <v>0.14399999999999999</v>
      </c>
    </row>
    <row r="399" spans="1:10" x14ac:dyDescent="0.2">
      <c r="A399" s="158" t="s">
        <v>200</v>
      </c>
      <c r="B399" s="65">
        <v>2</v>
      </c>
      <c r="C399" s="66">
        <v>9</v>
      </c>
      <c r="D399" s="65">
        <v>135</v>
      </c>
      <c r="E399" s="66">
        <v>104</v>
      </c>
      <c r="F399" s="67"/>
      <c r="G399" s="65">
        <f t="shared" si="68"/>
        <v>-7</v>
      </c>
      <c r="H399" s="66">
        <f t="shared" si="69"/>
        <v>31</v>
      </c>
      <c r="I399" s="20">
        <f t="shared" si="70"/>
        <v>-0.77777777777777779</v>
      </c>
      <c r="J399" s="21">
        <f t="shared" si="71"/>
        <v>0.29807692307692307</v>
      </c>
    </row>
    <row r="400" spans="1:10" x14ac:dyDescent="0.2">
      <c r="A400" s="158" t="s">
        <v>398</v>
      </c>
      <c r="B400" s="65">
        <v>378</v>
      </c>
      <c r="C400" s="66">
        <v>320</v>
      </c>
      <c r="D400" s="65">
        <v>1947</v>
      </c>
      <c r="E400" s="66">
        <v>1310</v>
      </c>
      <c r="F400" s="67"/>
      <c r="G400" s="65">
        <f t="shared" si="68"/>
        <v>58</v>
      </c>
      <c r="H400" s="66">
        <f t="shared" si="69"/>
        <v>637</v>
      </c>
      <c r="I400" s="20">
        <f t="shared" si="70"/>
        <v>0.18124999999999999</v>
      </c>
      <c r="J400" s="21">
        <f t="shared" si="71"/>
        <v>0.48625954198473281</v>
      </c>
    </row>
    <row r="401" spans="1:10" x14ac:dyDescent="0.2">
      <c r="A401" s="158" t="s">
        <v>437</v>
      </c>
      <c r="B401" s="65">
        <v>0</v>
      </c>
      <c r="C401" s="66">
        <v>91</v>
      </c>
      <c r="D401" s="65">
        <v>3</v>
      </c>
      <c r="E401" s="66">
        <v>338</v>
      </c>
      <c r="F401" s="67"/>
      <c r="G401" s="65">
        <f t="shared" si="68"/>
        <v>-91</v>
      </c>
      <c r="H401" s="66">
        <f t="shared" si="69"/>
        <v>-335</v>
      </c>
      <c r="I401" s="20">
        <f t="shared" si="70"/>
        <v>-1</v>
      </c>
      <c r="J401" s="21">
        <f t="shared" si="71"/>
        <v>-0.99112426035502954</v>
      </c>
    </row>
    <row r="402" spans="1:10" x14ac:dyDescent="0.2">
      <c r="A402" s="158" t="s">
        <v>438</v>
      </c>
      <c r="B402" s="65">
        <v>135</v>
      </c>
      <c r="C402" s="66">
        <v>160</v>
      </c>
      <c r="D402" s="65">
        <v>994</v>
      </c>
      <c r="E402" s="66">
        <v>881</v>
      </c>
      <c r="F402" s="67"/>
      <c r="G402" s="65">
        <f t="shared" si="68"/>
        <v>-25</v>
      </c>
      <c r="H402" s="66">
        <f t="shared" si="69"/>
        <v>113</v>
      </c>
      <c r="I402" s="20">
        <f t="shared" si="70"/>
        <v>-0.15625</v>
      </c>
      <c r="J402" s="21">
        <f t="shared" si="71"/>
        <v>0.1282633371169126</v>
      </c>
    </row>
    <row r="403" spans="1:10" x14ac:dyDescent="0.2">
      <c r="A403" s="158" t="s">
        <v>509</v>
      </c>
      <c r="B403" s="65">
        <v>88</v>
      </c>
      <c r="C403" s="66">
        <v>86</v>
      </c>
      <c r="D403" s="65">
        <v>487</v>
      </c>
      <c r="E403" s="66">
        <v>340</v>
      </c>
      <c r="F403" s="67"/>
      <c r="G403" s="65">
        <f t="shared" si="68"/>
        <v>2</v>
      </c>
      <c r="H403" s="66">
        <f t="shared" si="69"/>
        <v>147</v>
      </c>
      <c r="I403" s="20">
        <f t="shared" si="70"/>
        <v>2.3255813953488372E-2</v>
      </c>
      <c r="J403" s="21">
        <f t="shared" si="71"/>
        <v>0.43235294117647061</v>
      </c>
    </row>
    <row r="404" spans="1:10" x14ac:dyDescent="0.2">
      <c r="A404" s="158" t="s">
        <v>523</v>
      </c>
      <c r="B404" s="65">
        <v>349</v>
      </c>
      <c r="C404" s="66">
        <v>420</v>
      </c>
      <c r="D404" s="65">
        <v>3085</v>
      </c>
      <c r="E404" s="66">
        <v>2513</v>
      </c>
      <c r="F404" s="67"/>
      <c r="G404" s="65">
        <f t="shared" si="68"/>
        <v>-71</v>
      </c>
      <c r="H404" s="66">
        <f t="shared" si="69"/>
        <v>572</v>
      </c>
      <c r="I404" s="20">
        <f t="shared" si="70"/>
        <v>-0.16904761904761906</v>
      </c>
      <c r="J404" s="21">
        <f t="shared" si="71"/>
        <v>0.22761639474731396</v>
      </c>
    </row>
    <row r="405" spans="1:10" s="160" customFormat="1" x14ac:dyDescent="0.2">
      <c r="A405" s="178" t="s">
        <v>678</v>
      </c>
      <c r="B405" s="71">
        <v>1181</v>
      </c>
      <c r="C405" s="72">
        <v>1236</v>
      </c>
      <c r="D405" s="71">
        <v>8863</v>
      </c>
      <c r="E405" s="72">
        <v>7898</v>
      </c>
      <c r="F405" s="73"/>
      <c r="G405" s="71">
        <f t="shared" si="68"/>
        <v>-55</v>
      </c>
      <c r="H405" s="72">
        <f t="shared" si="69"/>
        <v>965</v>
      </c>
      <c r="I405" s="37">
        <f t="shared" si="70"/>
        <v>-4.4498381877022652E-2</v>
      </c>
      <c r="J405" s="38">
        <f t="shared" si="71"/>
        <v>0.12218283109648012</v>
      </c>
    </row>
    <row r="406" spans="1:10" x14ac:dyDescent="0.2">
      <c r="A406" s="177"/>
      <c r="B406" s="143"/>
      <c r="C406" s="144"/>
      <c r="D406" s="143"/>
      <c r="E406" s="144"/>
      <c r="F406" s="145"/>
      <c r="G406" s="143"/>
      <c r="H406" s="144"/>
      <c r="I406" s="151"/>
      <c r="J406" s="152"/>
    </row>
    <row r="407" spans="1:10" s="139" customFormat="1" x14ac:dyDescent="0.2">
      <c r="A407" s="159" t="s">
        <v>79</v>
      </c>
      <c r="B407" s="65"/>
      <c r="C407" s="66"/>
      <c r="D407" s="65"/>
      <c r="E407" s="66"/>
      <c r="F407" s="67"/>
      <c r="G407" s="65"/>
      <c r="H407" s="66"/>
      <c r="I407" s="20"/>
      <c r="J407" s="21"/>
    </row>
    <row r="408" spans="1:10" x14ac:dyDescent="0.2">
      <c r="A408" s="158" t="s">
        <v>314</v>
      </c>
      <c r="B408" s="65">
        <v>0</v>
      </c>
      <c r="C408" s="66">
        <v>2</v>
      </c>
      <c r="D408" s="65">
        <v>7</v>
      </c>
      <c r="E408" s="66">
        <v>17</v>
      </c>
      <c r="F408" s="67"/>
      <c r="G408" s="65">
        <f t="shared" ref="G408:G418" si="72">B408-C408</f>
        <v>-2</v>
      </c>
      <c r="H408" s="66">
        <f t="shared" ref="H408:H418" si="73">D408-E408</f>
        <v>-10</v>
      </c>
      <c r="I408" s="20">
        <f t="shared" ref="I408:I418" si="74">IF(C408=0, "-", IF(G408/C408&lt;10, G408/C408, "&gt;999%"))</f>
        <v>-1</v>
      </c>
      <c r="J408" s="21">
        <f t="shared" ref="J408:J418" si="75">IF(E408=0, "-", IF(H408/E408&lt;10, H408/E408, "&gt;999%"))</f>
        <v>-0.58823529411764708</v>
      </c>
    </row>
    <row r="409" spans="1:10" x14ac:dyDescent="0.2">
      <c r="A409" s="158" t="s">
        <v>343</v>
      </c>
      <c r="B409" s="65">
        <v>0</v>
      </c>
      <c r="C409" s="66">
        <v>2</v>
      </c>
      <c r="D409" s="65">
        <v>6</v>
      </c>
      <c r="E409" s="66">
        <v>6</v>
      </c>
      <c r="F409" s="67"/>
      <c r="G409" s="65">
        <f t="shared" si="72"/>
        <v>-2</v>
      </c>
      <c r="H409" s="66">
        <f t="shared" si="73"/>
        <v>0</v>
      </c>
      <c r="I409" s="20">
        <f t="shared" si="74"/>
        <v>-1</v>
      </c>
      <c r="J409" s="21">
        <f t="shared" si="75"/>
        <v>0</v>
      </c>
    </row>
    <row r="410" spans="1:10" x14ac:dyDescent="0.2">
      <c r="A410" s="158" t="s">
        <v>351</v>
      </c>
      <c r="B410" s="65">
        <v>22</v>
      </c>
      <c r="C410" s="66">
        <v>89</v>
      </c>
      <c r="D410" s="65">
        <v>274</v>
      </c>
      <c r="E410" s="66">
        <v>606</v>
      </c>
      <c r="F410" s="67"/>
      <c r="G410" s="65">
        <f t="shared" si="72"/>
        <v>-67</v>
      </c>
      <c r="H410" s="66">
        <f t="shared" si="73"/>
        <v>-332</v>
      </c>
      <c r="I410" s="20">
        <f t="shared" si="74"/>
        <v>-0.7528089887640449</v>
      </c>
      <c r="J410" s="21">
        <f t="shared" si="75"/>
        <v>-0.54785478547854782</v>
      </c>
    </row>
    <row r="411" spans="1:10" x14ac:dyDescent="0.2">
      <c r="A411" s="158" t="s">
        <v>242</v>
      </c>
      <c r="B411" s="65">
        <v>8</v>
      </c>
      <c r="C411" s="66">
        <v>17</v>
      </c>
      <c r="D411" s="65">
        <v>53</v>
      </c>
      <c r="E411" s="66">
        <v>109</v>
      </c>
      <c r="F411" s="67"/>
      <c r="G411" s="65">
        <f t="shared" si="72"/>
        <v>-9</v>
      </c>
      <c r="H411" s="66">
        <f t="shared" si="73"/>
        <v>-56</v>
      </c>
      <c r="I411" s="20">
        <f t="shared" si="74"/>
        <v>-0.52941176470588236</v>
      </c>
      <c r="J411" s="21">
        <f t="shared" si="75"/>
        <v>-0.51376146788990829</v>
      </c>
    </row>
    <row r="412" spans="1:10" x14ac:dyDescent="0.2">
      <c r="A412" s="158" t="s">
        <v>510</v>
      </c>
      <c r="B412" s="65">
        <v>52</v>
      </c>
      <c r="C412" s="66">
        <v>124</v>
      </c>
      <c r="D412" s="65">
        <v>334</v>
      </c>
      <c r="E412" s="66">
        <v>422</v>
      </c>
      <c r="F412" s="67"/>
      <c r="G412" s="65">
        <f t="shared" si="72"/>
        <v>-72</v>
      </c>
      <c r="H412" s="66">
        <f t="shared" si="73"/>
        <v>-88</v>
      </c>
      <c r="I412" s="20">
        <f t="shared" si="74"/>
        <v>-0.58064516129032262</v>
      </c>
      <c r="J412" s="21">
        <f t="shared" si="75"/>
        <v>-0.20853080568720378</v>
      </c>
    </row>
    <row r="413" spans="1:10" x14ac:dyDescent="0.2">
      <c r="A413" s="158" t="s">
        <v>524</v>
      </c>
      <c r="B413" s="65">
        <v>180</v>
      </c>
      <c r="C413" s="66">
        <v>402</v>
      </c>
      <c r="D413" s="65">
        <v>1465</v>
      </c>
      <c r="E413" s="66">
        <v>1463</v>
      </c>
      <c r="F413" s="67"/>
      <c r="G413" s="65">
        <f t="shared" si="72"/>
        <v>-222</v>
      </c>
      <c r="H413" s="66">
        <f t="shared" si="73"/>
        <v>2</v>
      </c>
      <c r="I413" s="20">
        <f t="shared" si="74"/>
        <v>-0.55223880597014929</v>
      </c>
      <c r="J413" s="21">
        <f t="shared" si="75"/>
        <v>1.3670539986329461E-3</v>
      </c>
    </row>
    <row r="414" spans="1:10" x14ac:dyDescent="0.2">
      <c r="A414" s="158" t="s">
        <v>439</v>
      </c>
      <c r="B414" s="65">
        <v>0</v>
      </c>
      <c r="C414" s="66">
        <v>0</v>
      </c>
      <c r="D414" s="65">
        <v>0</v>
      </c>
      <c r="E414" s="66">
        <v>78</v>
      </c>
      <c r="F414" s="67"/>
      <c r="G414" s="65">
        <f t="shared" si="72"/>
        <v>0</v>
      </c>
      <c r="H414" s="66">
        <f t="shared" si="73"/>
        <v>-78</v>
      </c>
      <c r="I414" s="20" t="str">
        <f t="shared" si="74"/>
        <v>-</v>
      </c>
      <c r="J414" s="21">
        <f t="shared" si="75"/>
        <v>-1</v>
      </c>
    </row>
    <row r="415" spans="1:10" x14ac:dyDescent="0.2">
      <c r="A415" s="158" t="s">
        <v>468</v>
      </c>
      <c r="B415" s="65">
        <v>80</v>
      </c>
      <c r="C415" s="66">
        <v>29</v>
      </c>
      <c r="D415" s="65">
        <v>973</v>
      </c>
      <c r="E415" s="66">
        <v>378</v>
      </c>
      <c r="F415" s="67"/>
      <c r="G415" s="65">
        <f t="shared" si="72"/>
        <v>51</v>
      </c>
      <c r="H415" s="66">
        <f t="shared" si="73"/>
        <v>595</v>
      </c>
      <c r="I415" s="20">
        <f t="shared" si="74"/>
        <v>1.7586206896551724</v>
      </c>
      <c r="J415" s="21">
        <f t="shared" si="75"/>
        <v>1.5740740740740742</v>
      </c>
    </row>
    <row r="416" spans="1:10" x14ac:dyDescent="0.2">
      <c r="A416" s="158" t="s">
        <v>370</v>
      </c>
      <c r="B416" s="65">
        <v>0</v>
      </c>
      <c r="C416" s="66">
        <v>192</v>
      </c>
      <c r="D416" s="65">
        <v>2</v>
      </c>
      <c r="E416" s="66">
        <v>1416</v>
      </c>
      <c r="F416" s="67"/>
      <c r="G416" s="65">
        <f t="shared" si="72"/>
        <v>-192</v>
      </c>
      <c r="H416" s="66">
        <f t="shared" si="73"/>
        <v>-1414</v>
      </c>
      <c r="I416" s="20">
        <f t="shared" si="74"/>
        <v>-1</v>
      </c>
      <c r="J416" s="21">
        <f t="shared" si="75"/>
        <v>-0.99858757062146897</v>
      </c>
    </row>
    <row r="417" spans="1:10" x14ac:dyDescent="0.2">
      <c r="A417" s="158" t="s">
        <v>399</v>
      </c>
      <c r="B417" s="65">
        <v>109</v>
      </c>
      <c r="C417" s="66">
        <v>233</v>
      </c>
      <c r="D417" s="65">
        <v>1237</v>
      </c>
      <c r="E417" s="66">
        <v>2910</v>
      </c>
      <c r="F417" s="67"/>
      <c r="G417" s="65">
        <f t="shared" si="72"/>
        <v>-124</v>
      </c>
      <c r="H417" s="66">
        <f t="shared" si="73"/>
        <v>-1673</v>
      </c>
      <c r="I417" s="20">
        <f t="shared" si="74"/>
        <v>-0.53218884120171672</v>
      </c>
      <c r="J417" s="21">
        <f t="shared" si="75"/>
        <v>-0.57491408934707899</v>
      </c>
    </row>
    <row r="418" spans="1:10" s="160" customFormat="1" x14ac:dyDescent="0.2">
      <c r="A418" s="178" t="s">
        <v>679</v>
      </c>
      <c r="B418" s="71">
        <v>451</v>
      </c>
      <c r="C418" s="72">
        <v>1090</v>
      </c>
      <c r="D418" s="71">
        <v>4351</v>
      </c>
      <c r="E418" s="72">
        <v>7405</v>
      </c>
      <c r="F418" s="73"/>
      <c r="G418" s="71">
        <f t="shared" si="72"/>
        <v>-639</v>
      </c>
      <c r="H418" s="72">
        <f t="shared" si="73"/>
        <v>-3054</v>
      </c>
      <c r="I418" s="37">
        <f t="shared" si="74"/>
        <v>-0.58623853211009169</v>
      </c>
      <c r="J418" s="38">
        <f t="shared" si="75"/>
        <v>-0.41242403781228898</v>
      </c>
    </row>
    <row r="419" spans="1:10" x14ac:dyDescent="0.2">
      <c r="A419" s="177"/>
      <c r="B419" s="143"/>
      <c r="C419" s="144"/>
      <c r="D419" s="143"/>
      <c r="E419" s="144"/>
      <c r="F419" s="145"/>
      <c r="G419" s="143"/>
      <c r="H419" s="144"/>
      <c r="I419" s="151"/>
      <c r="J419" s="152"/>
    </row>
    <row r="420" spans="1:10" s="139" customFormat="1" x14ac:dyDescent="0.2">
      <c r="A420" s="159" t="s">
        <v>80</v>
      </c>
      <c r="B420" s="65"/>
      <c r="C420" s="66"/>
      <c r="D420" s="65"/>
      <c r="E420" s="66"/>
      <c r="F420" s="67"/>
      <c r="G420" s="65"/>
      <c r="H420" s="66"/>
      <c r="I420" s="20"/>
      <c r="J420" s="21"/>
    </row>
    <row r="421" spans="1:10" x14ac:dyDescent="0.2">
      <c r="A421" s="158" t="s">
        <v>371</v>
      </c>
      <c r="B421" s="65">
        <v>6</v>
      </c>
      <c r="C421" s="66">
        <v>15</v>
      </c>
      <c r="D421" s="65">
        <v>64</v>
      </c>
      <c r="E421" s="66">
        <v>96</v>
      </c>
      <c r="F421" s="67"/>
      <c r="G421" s="65">
        <f t="shared" ref="G421:G429" si="76">B421-C421</f>
        <v>-9</v>
      </c>
      <c r="H421" s="66">
        <f t="shared" ref="H421:H429" si="77">D421-E421</f>
        <v>-32</v>
      </c>
      <c r="I421" s="20">
        <f t="shared" ref="I421:I429" si="78">IF(C421=0, "-", IF(G421/C421&lt;10, G421/C421, "&gt;999%"))</f>
        <v>-0.6</v>
      </c>
      <c r="J421" s="21">
        <f t="shared" ref="J421:J429" si="79">IF(E421=0, "-", IF(H421/E421&lt;10, H421/E421, "&gt;999%"))</f>
        <v>-0.33333333333333331</v>
      </c>
    </row>
    <row r="422" spans="1:10" x14ac:dyDescent="0.2">
      <c r="A422" s="158" t="s">
        <v>400</v>
      </c>
      <c r="B422" s="65">
        <v>17</v>
      </c>
      <c r="C422" s="66">
        <v>34</v>
      </c>
      <c r="D422" s="65">
        <v>115</v>
      </c>
      <c r="E422" s="66">
        <v>130</v>
      </c>
      <c r="F422" s="67"/>
      <c r="G422" s="65">
        <f t="shared" si="76"/>
        <v>-17</v>
      </c>
      <c r="H422" s="66">
        <f t="shared" si="77"/>
        <v>-15</v>
      </c>
      <c r="I422" s="20">
        <f t="shared" si="78"/>
        <v>-0.5</v>
      </c>
      <c r="J422" s="21">
        <f t="shared" si="79"/>
        <v>-0.11538461538461539</v>
      </c>
    </row>
    <row r="423" spans="1:10" x14ac:dyDescent="0.2">
      <c r="A423" s="158" t="s">
        <v>225</v>
      </c>
      <c r="B423" s="65">
        <v>0</v>
      </c>
      <c r="C423" s="66">
        <v>0</v>
      </c>
      <c r="D423" s="65">
        <v>0</v>
      </c>
      <c r="E423" s="66">
        <v>8</v>
      </c>
      <c r="F423" s="67"/>
      <c r="G423" s="65">
        <f t="shared" si="76"/>
        <v>0</v>
      </c>
      <c r="H423" s="66">
        <f t="shared" si="77"/>
        <v>-8</v>
      </c>
      <c r="I423" s="20" t="str">
        <f t="shared" si="78"/>
        <v>-</v>
      </c>
      <c r="J423" s="21">
        <f t="shared" si="79"/>
        <v>-1</v>
      </c>
    </row>
    <row r="424" spans="1:10" x14ac:dyDescent="0.2">
      <c r="A424" s="158" t="s">
        <v>401</v>
      </c>
      <c r="B424" s="65">
        <v>11</v>
      </c>
      <c r="C424" s="66">
        <v>10</v>
      </c>
      <c r="D424" s="65">
        <v>43</v>
      </c>
      <c r="E424" s="66">
        <v>38</v>
      </c>
      <c r="F424" s="67"/>
      <c r="G424" s="65">
        <f t="shared" si="76"/>
        <v>1</v>
      </c>
      <c r="H424" s="66">
        <f t="shared" si="77"/>
        <v>5</v>
      </c>
      <c r="I424" s="20">
        <f t="shared" si="78"/>
        <v>0.1</v>
      </c>
      <c r="J424" s="21">
        <f t="shared" si="79"/>
        <v>0.13157894736842105</v>
      </c>
    </row>
    <row r="425" spans="1:10" x14ac:dyDescent="0.2">
      <c r="A425" s="158" t="s">
        <v>247</v>
      </c>
      <c r="B425" s="65">
        <v>3</v>
      </c>
      <c r="C425" s="66">
        <v>1</v>
      </c>
      <c r="D425" s="65">
        <v>32</v>
      </c>
      <c r="E425" s="66">
        <v>13</v>
      </c>
      <c r="F425" s="67"/>
      <c r="G425" s="65">
        <f t="shared" si="76"/>
        <v>2</v>
      </c>
      <c r="H425" s="66">
        <f t="shared" si="77"/>
        <v>19</v>
      </c>
      <c r="I425" s="20">
        <f t="shared" si="78"/>
        <v>2</v>
      </c>
      <c r="J425" s="21">
        <f t="shared" si="79"/>
        <v>1.4615384615384615</v>
      </c>
    </row>
    <row r="426" spans="1:10" x14ac:dyDescent="0.2">
      <c r="A426" s="158" t="s">
        <v>543</v>
      </c>
      <c r="B426" s="65">
        <v>0</v>
      </c>
      <c r="C426" s="66">
        <v>0</v>
      </c>
      <c r="D426" s="65">
        <v>13</v>
      </c>
      <c r="E426" s="66">
        <v>4</v>
      </c>
      <c r="F426" s="67"/>
      <c r="G426" s="65">
        <f t="shared" si="76"/>
        <v>0</v>
      </c>
      <c r="H426" s="66">
        <f t="shared" si="77"/>
        <v>9</v>
      </c>
      <c r="I426" s="20" t="str">
        <f t="shared" si="78"/>
        <v>-</v>
      </c>
      <c r="J426" s="21">
        <f t="shared" si="79"/>
        <v>2.25</v>
      </c>
    </row>
    <row r="427" spans="1:10" x14ac:dyDescent="0.2">
      <c r="A427" s="158" t="s">
        <v>500</v>
      </c>
      <c r="B427" s="65">
        <v>12</v>
      </c>
      <c r="C427" s="66">
        <v>21</v>
      </c>
      <c r="D427" s="65">
        <v>45</v>
      </c>
      <c r="E427" s="66">
        <v>52</v>
      </c>
      <c r="F427" s="67"/>
      <c r="G427" s="65">
        <f t="shared" si="76"/>
        <v>-9</v>
      </c>
      <c r="H427" s="66">
        <f t="shared" si="77"/>
        <v>-7</v>
      </c>
      <c r="I427" s="20">
        <f t="shared" si="78"/>
        <v>-0.42857142857142855</v>
      </c>
      <c r="J427" s="21">
        <f t="shared" si="79"/>
        <v>-0.13461538461538461</v>
      </c>
    </row>
    <row r="428" spans="1:10" x14ac:dyDescent="0.2">
      <c r="A428" s="158" t="s">
        <v>490</v>
      </c>
      <c r="B428" s="65">
        <v>14</v>
      </c>
      <c r="C428" s="66">
        <v>12</v>
      </c>
      <c r="D428" s="65">
        <v>69</v>
      </c>
      <c r="E428" s="66">
        <v>52</v>
      </c>
      <c r="F428" s="67"/>
      <c r="G428" s="65">
        <f t="shared" si="76"/>
        <v>2</v>
      </c>
      <c r="H428" s="66">
        <f t="shared" si="77"/>
        <v>17</v>
      </c>
      <c r="I428" s="20">
        <f t="shared" si="78"/>
        <v>0.16666666666666666</v>
      </c>
      <c r="J428" s="21">
        <f t="shared" si="79"/>
        <v>0.32692307692307693</v>
      </c>
    </row>
    <row r="429" spans="1:10" s="160" customFormat="1" x14ac:dyDescent="0.2">
      <c r="A429" s="178" t="s">
        <v>680</v>
      </c>
      <c r="B429" s="71">
        <v>63</v>
      </c>
      <c r="C429" s="72">
        <v>93</v>
      </c>
      <c r="D429" s="71">
        <v>381</v>
      </c>
      <c r="E429" s="72">
        <v>393</v>
      </c>
      <c r="F429" s="73"/>
      <c r="G429" s="71">
        <f t="shared" si="76"/>
        <v>-30</v>
      </c>
      <c r="H429" s="72">
        <f t="shared" si="77"/>
        <v>-12</v>
      </c>
      <c r="I429" s="37">
        <f t="shared" si="78"/>
        <v>-0.32258064516129031</v>
      </c>
      <c r="J429" s="38">
        <f t="shared" si="79"/>
        <v>-3.0534351145038167E-2</v>
      </c>
    </row>
    <row r="430" spans="1:10" x14ac:dyDescent="0.2">
      <c r="A430" s="177"/>
      <c r="B430" s="143"/>
      <c r="C430" s="144"/>
      <c r="D430" s="143"/>
      <c r="E430" s="144"/>
      <c r="F430" s="145"/>
      <c r="G430" s="143"/>
      <c r="H430" s="144"/>
      <c r="I430" s="151"/>
      <c r="J430" s="152"/>
    </row>
    <row r="431" spans="1:10" s="139" customFormat="1" x14ac:dyDescent="0.2">
      <c r="A431" s="159" t="s">
        <v>81</v>
      </c>
      <c r="B431" s="65"/>
      <c r="C431" s="66"/>
      <c r="D431" s="65"/>
      <c r="E431" s="66"/>
      <c r="F431" s="67"/>
      <c r="G431" s="65"/>
      <c r="H431" s="66"/>
      <c r="I431" s="20"/>
      <c r="J431" s="21"/>
    </row>
    <row r="432" spans="1:10" x14ac:dyDescent="0.2">
      <c r="A432" s="158" t="s">
        <v>264</v>
      </c>
      <c r="B432" s="65">
        <v>30</v>
      </c>
      <c r="C432" s="66">
        <v>0</v>
      </c>
      <c r="D432" s="65">
        <v>110</v>
      </c>
      <c r="E432" s="66">
        <v>0</v>
      </c>
      <c r="F432" s="67"/>
      <c r="G432" s="65">
        <f>B432-C432</f>
        <v>30</v>
      </c>
      <c r="H432" s="66">
        <f>D432-E432</f>
        <v>110</v>
      </c>
      <c r="I432" s="20" t="str">
        <f>IF(C432=0, "-", IF(G432/C432&lt;10, G432/C432, "&gt;999%"))</f>
        <v>-</v>
      </c>
      <c r="J432" s="21" t="str">
        <f>IF(E432=0, "-", IF(H432/E432&lt;10, H432/E432, "&gt;999%"))</f>
        <v>-</v>
      </c>
    </row>
    <row r="433" spans="1:10" s="160" customFormat="1" x14ac:dyDescent="0.2">
      <c r="A433" s="178" t="s">
        <v>681</v>
      </c>
      <c r="B433" s="71">
        <v>30</v>
      </c>
      <c r="C433" s="72">
        <v>0</v>
      </c>
      <c r="D433" s="71">
        <v>110</v>
      </c>
      <c r="E433" s="72">
        <v>0</v>
      </c>
      <c r="F433" s="73"/>
      <c r="G433" s="71">
        <f>B433-C433</f>
        <v>30</v>
      </c>
      <c r="H433" s="72">
        <f>D433-E433</f>
        <v>110</v>
      </c>
      <c r="I433" s="37" t="str">
        <f>IF(C433=0, "-", IF(G433/C433&lt;10, G433/C433, "&gt;999%"))</f>
        <v>-</v>
      </c>
      <c r="J433" s="38" t="str">
        <f>IF(E433=0, "-", IF(H433/E433&lt;10, H433/E433, "&gt;999%"))</f>
        <v>-</v>
      </c>
    </row>
    <row r="434" spans="1:10" x14ac:dyDescent="0.2">
      <c r="A434" s="177"/>
      <c r="B434" s="143"/>
      <c r="C434" s="144"/>
      <c r="D434" s="143"/>
      <c r="E434" s="144"/>
      <c r="F434" s="145"/>
      <c r="G434" s="143"/>
      <c r="H434" s="144"/>
      <c r="I434" s="151"/>
      <c r="J434" s="152"/>
    </row>
    <row r="435" spans="1:10" s="139" customFormat="1" x14ac:dyDescent="0.2">
      <c r="A435" s="159" t="s">
        <v>82</v>
      </c>
      <c r="B435" s="65"/>
      <c r="C435" s="66"/>
      <c r="D435" s="65"/>
      <c r="E435" s="66"/>
      <c r="F435" s="67"/>
      <c r="G435" s="65"/>
      <c r="H435" s="66"/>
      <c r="I435" s="20"/>
      <c r="J435" s="21"/>
    </row>
    <row r="436" spans="1:10" x14ac:dyDescent="0.2">
      <c r="A436" s="158" t="s">
        <v>344</v>
      </c>
      <c r="B436" s="65">
        <v>47</v>
      </c>
      <c r="C436" s="66">
        <v>23</v>
      </c>
      <c r="D436" s="65">
        <v>112</v>
      </c>
      <c r="E436" s="66">
        <v>73</v>
      </c>
      <c r="F436" s="67"/>
      <c r="G436" s="65">
        <f t="shared" ref="G436:G444" si="80">B436-C436</f>
        <v>24</v>
      </c>
      <c r="H436" s="66">
        <f t="shared" ref="H436:H444" si="81">D436-E436</f>
        <v>39</v>
      </c>
      <c r="I436" s="20">
        <f t="shared" ref="I436:I444" si="82">IF(C436=0, "-", IF(G436/C436&lt;10, G436/C436, "&gt;999%"))</f>
        <v>1.0434782608695652</v>
      </c>
      <c r="J436" s="21">
        <f t="shared" ref="J436:J444" si="83">IF(E436=0, "-", IF(H436/E436&lt;10, H436/E436, "&gt;999%"))</f>
        <v>0.53424657534246578</v>
      </c>
    </row>
    <row r="437" spans="1:10" x14ac:dyDescent="0.2">
      <c r="A437" s="158" t="s">
        <v>331</v>
      </c>
      <c r="B437" s="65">
        <v>5</v>
      </c>
      <c r="C437" s="66">
        <v>4</v>
      </c>
      <c r="D437" s="65">
        <v>18</v>
      </c>
      <c r="E437" s="66">
        <v>21</v>
      </c>
      <c r="F437" s="67"/>
      <c r="G437" s="65">
        <f t="shared" si="80"/>
        <v>1</v>
      </c>
      <c r="H437" s="66">
        <f t="shared" si="81"/>
        <v>-3</v>
      </c>
      <c r="I437" s="20">
        <f t="shared" si="82"/>
        <v>0.25</v>
      </c>
      <c r="J437" s="21">
        <f t="shared" si="83"/>
        <v>-0.14285714285714285</v>
      </c>
    </row>
    <row r="438" spans="1:10" x14ac:dyDescent="0.2">
      <c r="A438" s="158" t="s">
        <v>464</v>
      </c>
      <c r="B438" s="65">
        <v>22</v>
      </c>
      <c r="C438" s="66">
        <v>17</v>
      </c>
      <c r="D438" s="65">
        <v>120</v>
      </c>
      <c r="E438" s="66">
        <v>91</v>
      </c>
      <c r="F438" s="67"/>
      <c r="G438" s="65">
        <f t="shared" si="80"/>
        <v>5</v>
      </c>
      <c r="H438" s="66">
        <f t="shared" si="81"/>
        <v>29</v>
      </c>
      <c r="I438" s="20">
        <f t="shared" si="82"/>
        <v>0.29411764705882354</v>
      </c>
      <c r="J438" s="21">
        <f t="shared" si="83"/>
        <v>0.31868131868131866</v>
      </c>
    </row>
    <row r="439" spans="1:10" x14ac:dyDescent="0.2">
      <c r="A439" s="158" t="s">
        <v>465</v>
      </c>
      <c r="B439" s="65">
        <v>21</v>
      </c>
      <c r="C439" s="66">
        <v>16</v>
      </c>
      <c r="D439" s="65">
        <v>147</v>
      </c>
      <c r="E439" s="66">
        <v>95</v>
      </c>
      <c r="F439" s="67"/>
      <c r="G439" s="65">
        <f t="shared" si="80"/>
        <v>5</v>
      </c>
      <c r="H439" s="66">
        <f t="shared" si="81"/>
        <v>52</v>
      </c>
      <c r="I439" s="20">
        <f t="shared" si="82"/>
        <v>0.3125</v>
      </c>
      <c r="J439" s="21">
        <f t="shared" si="83"/>
        <v>0.54736842105263162</v>
      </c>
    </row>
    <row r="440" spans="1:10" x14ac:dyDescent="0.2">
      <c r="A440" s="158" t="s">
        <v>332</v>
      </c>
      <c r="B440" s="65">
        <v>12</v>
      </c>
      <c r="C440" s="66">
        <v>4</v>
      </c>
      <c r="D440" s="65">
        <v>19</v>
      </c>
      <c r="E440" s="66">
        <v>24</v>
      </c>
      <c r="F440" s="67"/>
      <c r="G440" s="65">
        <f t="shared" si="80"/>
        <v>8</v>
      </c>
      <c r="H440" s="66">
        <f t="shared" si="81"/>
        <v>-5</v>
      </c>
      <c r="I440" s="20">
        <f t="shared" si="82"/>
        <v>2</v>
      </c>
      <c r="J440" s="21">
        <f t="shared" si="83"/>
        <v>-0.20833333333333334</v>
      </c>
    </row>
    <row r="441" spans="1:10" x14ac:dyDescent="0.2">
      <c r="A441" s="158" t="s">
        <v>423</v>
      </c>
      <c r="B441" s="65">
        <v>90</v>
      </c>
      <c r="C441" s="66">
        <v>67</v>
      </c>
      <c r="D441" s="65">
        <v>499</v>
      </c>
      <c r="E441" s="66">
        <v>437</v>
      </c>
      <c r="F441" s="67"/>
      <c r="G441" s="65">
        <f t="shared" si="80"/>
        <v>23</v>
      </c>
      <c r="H441" s="66">
        <f t="shared" si="81"/>
        <v>62</v>
      </c>
      <c r="I441" s="20">
        <f t="shared" si="82"/>
        <v>0.34328358208955223</v>
      </c>
      <c r="J441" s="21">
        <f t="shared" si="83"/>
        <v>0.14187643020594964</v>
      </c>
    </row>
    <row r="442" spans="1:10" x14ac:dyDescent="0.2">
      <c r="A442" s="158" t="s">
        <v>293</v>
      </c>
      <c r="B442" s="65">
        <v>0</v>
      </c>
      <c r="C442" s="66">
        <v>4</v>
      </c>
      <c r="D442" s="65">
        <v>5</v>
      </c>
      <c r="E442" s="66">
        <v>12</v>
      </c>
      <c r="F442" s="67"/>
      <c r="G442" s="65">
        <f t="shared" si="80"/>
        <v>-4</v>
      </c>
      <c r="H442" s="66">
        <f t="shared" si="81"/>
        <v>-7</v>
      </c>
      <c r="I442" s="20">
        <f t="shared" si="82"/>
        <v>-1</v>
      </c>
      <c r="J442" s="21">
        <f t="shared" si="83"/>
        <v>-0.58333333333333337</v>
      </c>
    </row>
    <row r="443" spans="1:10" x14ac:dyDescent="0.2">
      <c r="A443" s="158" t="s">
        <v>280</v>
      </c>
      <c r="B443" s="65">
        <v>16</v>
      </c>
      <c r="C443" s="66">
        <v>13</v>
      </c>
      <c r="D443" s="65">
        <v>104</v>
      </c>
      <c r="E443" s="66">
        <v>115</v>
      </c>
      <c r="F443" s="67"/>
      <c r="G443" s="65">
        <f t="shared" si="80"/>
        <v>3</v>
      </c>
      <c r="H443" s="66">
        <f t="shared" si="81"/>
        <v>-11</v>
      </c>
      <c r="I443" s="20">
        <f t="shared" si="82"/>
        <v>0.23076923076923078</v>
      </c>
      <c r="J443" s="21">
        <f t="shared" si="83"/>
        <v>-9.5652173913043481E-2</v>
      </c>
    </row>
    <row r="444" spans="1:10" s="160" customFormat="1" x14ac:dyDescent="0.2">
      <c r="A444" s="178" t="s">
        <v>682</v>
      </c>
      <c r="B444" s="71">
        <v>213</v>
      </c>
      <c r="C444" s="72">
        <v>148</v>
      </c>
      <c r="D444" s="71">
        <v>1024</v>
      </c>
      <c r="E444" s="72">
        <v>868</v>
      </c>
      <c r="F444" s="73"/>
      <c r="G444" s="71">
        <f t="shared" si="80"/>
        <v>65</v>
      </c>
      <c r="H444" s="72">
        <f t="shared" si="81"/>
        <v>156</v>
      </c>
      <c r="I444" s="37">
        <f t="shared" si="82"/>
        <v>0.4391891891891892</v>
      </c>
      <c r="J444" s="38">
        <f t="shared" si="83"/>
        <v>0.17972350230414746</v>
      </c>
    </row>
    <row r="445" spans="1:10" x14ac:dyDescent="0.2">
      <c r="A445" s="177"/>
      <c r="B445" s="143"/>
      <c r="C445" s="144"/>
      <c r="D445" s="143"/>
      <c r="E445" s="144"/>
      <c r="F445" s="145"/>
      <c r="G445" s="143"/>
      <c r="H445" s="144"/>
      <c r="I445" s="151"/>
      <c r="J445" s="152"/>
    </row>
    <row r="446" spans="1:10" s="139" customFormat="1" x14ac:dyDescent="0.2">
      <c r="A446" s="159" t="s">
        <v>83</v>
      </c>
      <c r="B446" s="65"/>
      <c r="C446" s="66"/>
      <c r="D446" s="65"/>
      <c r="E446" s="66"/>
      <c r="F446" s="67"/>
      <c r="G446" s="65"/>
      <c r="H446" s="66"/>
      <c r="I446" s="20"/>
      <c r="J446" s="21"/>
    </row>
    <row r="447" spans="1:10" x14ac:dyDescent="0.2">
      <c r="A447" s="158" t="s">
        <v>525</v>
      </c>
      <c r="B447" s="65">
        <v>118</v>
      </c>
      <c r="C447" s="66">
        <v>147</v>
      </c>
      <c r="D447" s="65">
        <v>506</v>
      </c>
      <c r="E447" s="66">
        <v>453</v>
      </c>
      <c r="F447" s="67"/>
      <c r="G447" s="65">
        <f>B447-C447</f>
        <v>-29</v>
      </c>
      <c r="H447" s="66">
        <f>D447-E447</f>
        <v>53</v>
      </c>
      <c r="I447" s="20">
        <f>IF(C447=0, "-", IF(G447/C447&lt;10, G447/C447, "&gt;999%"))</f>
        <v>-0.19727891156462585</v>
      </c>
      <c r="J447" s="21">
        <f>IF(E447=0, "-", IF(H447/E447&lt;10, H447/E447, "&gt;999%"))</f>
        <v>0.11699779249448124</v>
      </c>
    </row>
    <row r="448" spans="1:10" x14ac:dyDescent="0.2">
      <c r="A448" s="158" t="s">
        <v>526</v>
      </c>
      <c r="B448" s="65">
        <v>22</v>
      </c>
      <c r="C448" s="66">
        <v>1</v>
      </c>
      <c r="D448" s="65">
        <v>67</v>
      </c>
      <c r="E448" s="66">
        <v>1</v>
      </c>
      <c r="F448" s="67"/>
      <c r="G448" s="65">
        <f>B448-C448</f>
        <v>21</v>
      </c>
      <c r="H448" s="66">
        <f>D448-E448</f>
        <v>66</v>
      </c>
      <c r="I448" s="20" t="str">
        <f>IF(C448=0, "-", IF(G448/C448&lt;10, G448/C448, "&gt;999%"))</f>
        <v>&gt;999%</v>
      </c>
      <c r="J448" s="21" t="str">
        <f>IF(E448=0, "-", IF(H448/E448&lt;10, H448/E448, "&gt;999%"))</f>
        <v>&gt;999%</v>
      </c>
    </row>
    <row r="449" spans="1:10" x14ac:dyDescent="0.2">
      <c r="A449" s="158" t="s">
        <v>527</v>
      </c>
      <c r="B449" s="65">
        <v>0</v>
      </c>
      <c r="C449" s="66">
        <v>0</v>
      </c>
      <c r="D449" s="65">
        <v>4</v>
      </c>
      <c r="E449" s="66">
        <v>0</v>
      </c>
      <c r="F449" s="67"/>
      <c r="G449" s="65">
        <f>B449-C449</f>
        <v>0</v>
      </c>
      <c r="H449" s="66">
        <f>D449-E449</f>
        <v>4</v>
      </c>
      <c r="I449" s="20" t="str">
        <f>IF(C449=0, "-", IF(G449/C449&lt;10, G449/C449, "&gt;999%"))</f>
        <v>-</v>
      </c>
      <c r="J449" s="21" t="str">
        <f>IF(E449=0, "-", IF(H449/E449&lt;10, H449/E449, "&gt;999%"))</f>
        <v>-</v>
      </c>
    </row>
    <row r="450" spans="1:10" s="160" customFormat="1" x14ac:dyDescent="0.2">
      <c r="A450" s="178" t="s">
        <v>683</v>
      </c>
      <c r="B450" s="71">
        <v>140</v>
      </c>
      <c r="C450" s="72">
        <v>148</v>
      </c>
      <c r="D450" s="71">
        <v>577</v>
      </c>
      <c r="E450" s="72">
        <v>454</v>
      </c>
      <c r="F450" s="73"/>
      <c r="G450" s="71">
        <f>B450-C450</f>
        <v>-8</v>
      </c>
      <c r="H450" s="72">
        <f>D450-E450</f>
        <v>123</v>
      </c>
      <c r="I450" s="37">
        <f>IF(C450=0, "-", IF(G450/C450&lt;10, G450/C450, "&gt;999%"))</f>
        <v>-5.4054054054054057E-2</v>
      </c>
      <c r="J450" s="38">
        <f>IF(E450=0, "-", IF(H450/E450&lt;10, H450/E450, "&gt;999%"))</f>
        <v>0.27092511013215859</v>
      </c>
    </row>
    <row r="451" spans="1:10" x14ac:dyDescent="0.2">
      <c r="A451" s="177"/>
      <c r="B451" s="143"/>
      <c r="C451" s="144"/>
      <c r="D451" s="143"/>
      <c r="E451" s="144"/>
      <c r="F451" s="145"/>
      <c r="G451" s="143"/>
      <c r="H451" s="144"/>
      <c r="I451" s="151"/>
      <c r="J451" s="152"/>
    </row>
    <row r="452" spans="1:10" s="139" customFormat="1" x14ac:dyDescent="0.2">
      <c r="A452" s="159" t="s">
        <v>84</v>
      </c>
      <c r="B452" s="65"/>
      <c r="C452" s="66"/>
      <c r="D452" s="65"/>
      <c r="E452" s="66"/>
      <c r="F452" s="67"/>
      <c r="G452" s="65"/>
      <c r="H452" s="66"/>
      <c r="I452" s="20"/>
      <c r="J452" s="21"/>
    </row>
    <row r="453" spans="1:10" x14ac:dyDescent="0.2">
      <c r="A453" s="158" t="s">
        <v>372</v>
      </c>
      <c r="B453" s="65">
        <v>53</v>
      </c>
      <c r="C453" s="66">
        <v>0</v>
      </c>
      <c r="D453" s="65">
        <v>229</v>
      </c>
      <c r="E453" s="66">
        <v>0</v>
      </c>
      <c r="F453" s="67"/>
      <c r="G453" s="65">
        <f t="shared" ref="G453:G461" si="84">B453-C453</f>
        <v>53</v>
      </c>
      <c r="H453" s="66">
        <f t="shared" ref="H453:H461" si="85">D453-E453</f>
        <v>229</v>
      </c>
      <c r="I453" s="20" t="str">
        <f t="shared" ref="I453:I461" si="86">IF(C453=0, "-", IF(G453/C453&lt;10, G453/C453, "&gt;999%"))</f>
        <v>-</v>
      </c>
      <c r="J453" s="21" t="str">
        <f t="shared" ref="J453:J461" si="87">IF(E453=0, "-", IF(H453/E453&lt;10, H453/E453, "&gt;999%"))</f>
        <v>-</v>
      </c>
    </row>
    <row r="454" spans="1:10" x14ac:dyDescent="0.2">
      <c r="A454" s="158" t="s">
        <v>352</v>
      </c>
      <c r="B454" s="65">
        <v>44</v>
      </c>
      <c r="C454" s="66">
        <v>72</v>
      </c>
      <c r="D454" s="65">
        <v>231</v>
      </c>
      <c r="E454" s="66">
        <v>101</v>
      </c>
      <c r="F454" s="67"/>
      <c r="G454" s="65">
        <f t="shared" si="84"/>
        <v>-28</v>
      </c>
      <c r="H454" s="66">
        <f t="shared" si="85"/>
        <v>130</v>
      </c>
      <c r="I454" s="20">
        <f t="shared" si="86"/>
        <v>-0.3888888888888889</v>
      </c>
      <c r="J454" s="21">
        <f t="shared" si="87"/>
        <v>1.2871287128712872</v>
      </c>
    </row>
    <row r="455" spans="1:10" x14ac:dyDescent="0.2">
      <c r="A455" s="158" t="s">
        <v>491</v>
      </c>
      <c r="B455" s="65">
        <v>10</v>
      </c>
      <c r="C455" s="66">
        <v>54</v>
      </c>
      <c r="D455" s="65">
        <v>196</v>
      </c>
      <c r="E455" s="66">
        <v>138</v>
      </c>
      <c r="F455" s="67"/>
      <c r="G455" s="65">
        <f t="shared" si="84"/>
        <v>-44</v>
      </c>
      <c r="H455" s="66">
        <f t="shared" si="85"/>
        <v>58</v>
      </c>
      <c r="I455" s="20">
        <f t="shared" si="86"/>
        <v>-0.81481481481481477</v>
      </c>
      <c r="J455" s="21">
        <f t="shared" si="87"/>
        <v>0.42028985507246375</v>
      </c>
    </row>
    <row r="456" spans="1:10" x14ac:dyDescent="0.2">
      <c r="A456" s="158" t="s">
        <v>402</v>
      </c>
      <c r="B456" s="65">
        <v>88</v>
      </c>
      <c r="C456" s="66">
        <v>121</v>
      </c>
      <c r="D456" s="65">
        <v>455</v>
      </c>
      <c r="E456" s="66">
        <v>379</v>
      </c>
      <c r="F456" s="67"/>
      <c r="G456" s="65">
        <f t="shared" si="84"/>
        <v>-33</v>
      </c>
      <c r="H456" s="66">
        <f t="shared" si="85"/>
        <v>76</v>
      </c>
      <c r="I456" s="20">
        <f t="shared" si="86"/>
        <v>-0.27272727272727271</v>
      </c>
      <c r="J456" s="21">
        <f t="shared" si="87"/>
        <v>0.20052770448548812</v>
      </c>
    </row>
    <row r="457" spans="1:10" x14ac:dyDescent="0.2">
      <c r="A457" s="158" t="s">
        <v>544</v>
      </c>
      <c r="B457" s="65">
        <v>101</v>
      </c>
      <c r="C457" s="66">
        <v>94</v>
      </c>
      <c r="D457" s="65">
        <v>282</v>
      </c>
      <c r="E457" s="66">
        <v>234</v>
      </c>
      <c r="F457" s="67"/>
      <c r="G457" s="65">
        <f t="shared" si="84"/>
        <v>7</v>
      </c>
      <c r="H457" s="66">
        <f t="shared" si="85"/>
        <v>48</v>
      </c>
      <c r="I457" s="20">
        <f t="shared" si="86"/>
        <v>7.4468085106382975E-2</v>
      </c>
      <c r="J457" s="21">
        <f t="shared" si="87"/>
        <v>0.20512820512820512</v>
      </c>
    </row>
    <row r="458" spans="1:10" x14ac:dyDescent="0.2">
      <c r="A458" s="158" t="s">
        <v>485</v>
      </c>
      <c r="B458" s="65">
        <v>0</v>
      </c>
      <c r="C458" s="66">
        <v>9</v>
      </c>
      <c r="D458" s="65">
        <v>8</v>
      </c>
      <c r="E458" s="66">
        <v>43</v>
      </c>
      <c r="F458" s="67"/>
      <c r="G458" s="65">
        <f t="shared" si="84"/>
        <v>-9</v>
      </c>
      <c r="H458" s="66">
        <f t="shared" si="85"/>
        <v>-35</v>
      </c>
      <c r="I458" s="20">
        <f t="shared" si="86"/>
        <v>-1</v>
      </c>
      <c r="J458" s="21">
        <f t="shared" si="87"/>
        <v>-0.81395348837209303</v>
      </c>
    </row>
    <row r="459" spans="1:10" x14ac:dyDescent="0.2">
      <c r="A459" s="158" t="s">
        <v>226</v>
      </c>
      <c r="B459" s="65">
        <v>4</v>
      </c>
      <c r="C459" s="66">
        <v>5</v>
      </c>
      <c r="D459" s="65">
        <v>23</v>
      </c>
      <c r="E459" s="66">
        <v>18</v>
      </c>
      <c r="F459" s="67"/>
      <c r="G459" s="65">
        <f t="shared" si="84"/>
        <v>-1</v>
      </c>
      <c r="H459" s="66">
        <f t="shared" si="85"/>
        <v>5</v>
      </c>
      <c r="I459" s="20">
        <f t="shared" si="86"/>
        <v>-0.2</v>
      </c>
      <c r="J459" s="21">
        <f t="shared" si="87"/>
        <v>0.27777777777777779</v>
      </c>
    </row>
    <row r="460" spans="1:10" x14ac:dyDescent="0.2">
      <c r="A460" s="158" t="s">
        <v>501</v>
      </c>
      <c r="B460" s="65">
        <v>68</v>
      </c>
      <c r="C460" s="66">
        <v>120</v>
      </c>
      <c r="D460" s="65">
        <v>187</v>
      </c>
      <c r="E460" s="66">
        <v>455</v>
      </c>
      <c r="F460" s="67"/>
      <c r="G460" s="65">
        <f t="shared" si="84"/>
        <v>-52</v>
      </c>
      <c r="H460" s="66">
        <f t="shared" si="85"/>
        <v>-268</v>
      </c>
      <c r="I460" s="20">
        <f t="shared" si="86"/>
        <v>-0.43333333333333335</v>
      </c>
      <c r="J460" s="21">
        <f t="shared" si="87"/>
        <v>-0.58901098901098903</v>
      </c>
    </row>
    <row r="461" spans="1:10" s="160" customFormat="1" x14ac:dyDescent="0.2">
      <c r="A461" s="178" t="s">
        <v>684</v>
      </c>
      <c r="B461" s="71">
        <v>368</v>
      </c>
      <c r="C461" s="72">
        <v>475</v>
      </c>
      <c r="D461" s="71">
        <v>1611</v>
      </c>
      <c r="E461" s="72">
        <v>1368</v>
      </c>
      <c r="F461" s="73"/>
      <c r="G461" s="71">
        <f t="shared" si="84"/>
        <v>-107</v>
      </c>
      <c r="H461" s="72">
        <f t="shared" si="85"/>
        <v>243</v>
      </c>
      <c r="I461" s="37">
        <f t="shared" si="86"/>
        <v>-0.22526315789473683</v>
      </c>
      <c r="J461" s="38">
        <f t="shared" si="87"/>
        <v>0.17763157894736842</v>
      </c>
    </row>
    <row r="462" spans="1:10" x14ac:dyDescent="0.2">
      <c r="A462" s="177"/>
      <c r="B462" s="143"/>
      <c r="C462" s="144"/>
      <c r="D462" s="143"/>
      <c r="E462" s="144"/>
      <c r="F462" s="145"/>
      <c r="G462" s="143"/>
      <c r="H462" s="144"/>
      <c r="I462" s="151"/>
      <c r="J462" s="152"/>
    </row>
    <row r="463" spans="1:10" s="139" customFormat="1" x14ac:dyDescent="0.2">
      <c r="A463" s="159" t="s">
        <v>85</v>
      </c>
      <c r="B463" s="65"/>
      <c r="C463" s="66"/>
      <c r="D463" s="65"/>
      <c r="E463" s="66"/>
      <c r="F463" s="67"/>
      <c r="G463" s="65"/>
      <c r="H463" s="66"/>
      <c r="I463" s="20"/>
      <c r="J463" s="21"/>
    </row>
    <row r="464" spans="1:10" x14ac:dyDescent="0.2">
      <c r="A464" s="158" t="s">
        <v>345</v>
      </c>
      <c r="B464" s="65">
        <v>0</v>
      </c>
      <c r="C464" s="66">
        <v>0</v>
      </c>
      <c r="D464" s="65">
        <v>2</v>
      </c>
      <c r="E464" s="66">
        <v>1</v>
      </c>
      <c r="F464" s="67"/>
      <c r="G464" s="65">
        <f>B464-C464</f>
        <v>0</v>
      </c>
      <c r="H464" s="66">
        <f>D464-E464</f>
        <v>1</v>
      </c>
      <c r="I464" s="20" t="str">
        <f>IF(C464=0, "-", IF(G464/C464&lt;10, G464/C464, "&gt;999%"))</f>
        <v>-</v>
      </c>
      <c r="J464" s="21">
        <f>IF(E464=0, "-", IF(H464/E464&lt;10, H464/E464, "&gt;999%"))</f>
        <v>1</v>
      </c>
    </row>
    <row r="465" spans="1:10" x14ac:dyDescent="0.2">
      <c r="A465" s="158" t="s">
        <v>480</v>
      </c>
      <c r="B465" s="65">
        <v>2</v>
      </c>
      <c r="C465" s="66">
        <v>1</v>
      </c>
      <c r="D465" s="65">
        <v>5</v>
      </c>
      <c r="E465" s="66">
        <v>1</v>
      </c>
      <c r="F465" s="67"/>
      <c r="G465" s="65">
        <f>B465-C465</f>
        <v>1</v>
      </c>
      <c r="H465" s="66">
        <f>D465-E465</f>
        <v>4</v>
      </c>
      <c r="I465" s="20">
        <f>IF(C465=0, "-", IF(G465/C465&lt;10, G465/C465, "&gt;999%"))</f>
        <v>1</v>
      </c>
      <c r="J465" s="21">
        <f>IF(E465=0, "-", IF(H465/E465&lt;10, H465/E465, "&gt;999%"))</f>
        <v>4</v>
      </c>
    </row>
    <row r="466" spans="1:10" x14ac:dyDescent="0.2">
      <c r="A466" s="158" t="s">
        <v>294</v>
      </c>
      <c r="B466" s="65">
        <v>1</v>
      </c>
      <c r="C466" s="66">
        <v>2</v>
      </c>
      <c r="D466" s="65">
        <v>5</v>
      </c>
      <c r="E466" s="66">
        <v>2</v>
      </c>
      <c r="F466" s="67"/>
      <c r="G466" s="65">
        <f>B466-C466</f>
        <v>-1</v>
      </c>
      <c r="H466" s="66">
        <f>D466-E466</f>
        <v>3</v>
      </c>
      <c r="I466" s="20">
        <f>IF(C466=0, "-", IF(G466/C466&lt;10, G466/C466, "&gt;999%"))</f>
        <v>-0.5</v>
      </c>
      <c r="J466" s="21">
        <f>IF(E466=0, "-", IF(H466/E466&lt;10, H466/E466, "&gt;999%"))</f>
        <v>1.5</v>
      </c>
    </row>
    <row r="467" spans="1:10" s="160" customFormat="1" x14ac:dyDescent="0.2">
      <c r="A467" s="178" t="s">
        <v>685</v>
      </c>
      <c r="B467" s="71">
        <v>3</v>
      </c>
      <c r="C467" s="72">
        <v>3</v>
      </c>
      <c r="D467" s="71">
        <v>12</v>
      </c>
      <c r="E467" s="72">
        <v>4</v>
      </c>
      <c r="F467" s="73"/>
      <c r="G467" s="71">
        <f>B467-C467</f>
        <v>0</v>
      </c>
      <c r="H467" s="72">
        <f>D467-E467</f>
        <v>8</v>
      </c>
      <c r="I467" s="37">
        <f>IF(C467=0, "-", IF(G467/C467&lt;10, G467/C467, "&gt;999%"))</f>
        <v>0</v>
      </c>
      <c r="J467" s="38">
        <f>IF(E467=0, "-", IF(H467/E467&lt;10, H467/E467, "&gt;999%"))</f>
        <v>2</v>
      </c>
    </row>
    <row r="468" spans="1:10" x14ac:dyDescent="0.2">
      <c r="A468" s="177"/>
      <c r="B468" s="143"/>
      <c r="C468" s="144"/>
      <c r="D468" s="143"/>
      <c r="E468" s="144"/>
      <c r="F468" s="145"/>
      <c r="G468" s="143"/>
      <c r="H468" s="144"/>
      <c r="I468" s="151"/>
      <c r="J468" s="152"/>
    </row>
    <row r="469" spans="1:10" s="139" customFormat="1" x14ac:dyDescent="0.2">
      <c r="A469" s="159" t="s">
        <v>86</v>
      </c>
      <c r="B469" s="65"/>
      <c r="C469" s="66"/>
      <c r="D469" s="65"/>
      <c r="E469" s="66"/>
      <c r="F469" s="67"/>
      <c r="G469" s="65"/>
      <c r="H469" s="66"/>
      <c r="I469" s="20"/>
      <c r="J469" s="21"/>
    </row>
    <row r="470" spans="1:10" x14ac:dyDescent="0.2">
      <c r="A470" s="158" t="s">
        <v>570</v>
      </c>
      <c r="B470" s="65">
        <v>50</v>
      </c>
      <c r="C470" s="66">
        <v>29</v>
      </c>
      <c r="D470" s="65">
        <v>176</v>
      </c>
      <c r="E470" s="66">
        <v>186</v>
      </c>
      <c r="F470" s="67"/>
      <c r="G470" s="65">
        <f>B470-C470</f>
        <v>21</v>
      </c>
      <c r="H470" s="66">
        <f>D470-E470</f>
        <v>-10</v>
      </c>
      <c r="I470" s="20">
        <f>IF(C470=0, "-", IF(G470/C470&lt;10, G470/C470, "&gt;999%"))</f>
        <v>0.72413793103448276</v>
      </c>
      <c r="J470" s="21">
        <f>IF(E470=0, "-", IF(H470/E470&lt;10, H470/E470, "&gt;999%"))</f>
        <v>-5.3763440860215055E-2</v>
      </c>
    </row>
    <row r="471" spans="1:10" s="160" customFormat="1" x14ac:dyDescent="0.2">
      <c r="A471" s="178" t="s">
        <v>686</v>
      </c>
      <c r="B471" s="71">
        <v>50</v>
      </c>
      <c r="C471" s="72">
        <v>29</v>
      </c>
      <c r="D471" s="71">
        <v>176</v>
      </c>
      <c r="E471" s="72">
        <v>186</v>
      </c>
      <c r="F471" s="73"/>
      <c r="G471" s="71">
        <f>B471-C471</f>
        <v>21</v>
      </c>
      <c r="H471" s="72">
        <f>D471-E471</f>
        <v>-10</v>
      </c>
      <c r="I471" s="37">
        <f>IF(C471=0, "-", IF(G471/C471&lt;10, G471/C471, "&gt;999%"))</f>
        <v>0.72413793103448276</v>
      </c>
      <c r="J471" s="38">
        <f>IF(E471=0, "-", IF(H471/E471&lt;10, H471/E471, "&gt;999%"))</f>
        <v>-5.3763440860215055E-2</v>
      </c>
    </row>
    <row r="472" spans="1:10" x14ac:dyDescent="0.2">
      <c r="A472" s="177"/>
      <c r="B472" s="143"/>
      <c r="C472" s="144"/>
      <c r="D472" s="143"/>
      <c r="E472" s="144"/>
      <c r="F472" s="145"/>
      <c r="G472" s="143"/>
      <c r="H472" s="144"/>
      <c r="I472" s="151"/>
      <c r="J472" s="152"/>
    </row>
    <row r="473" spans="1:10" s="139" customFormat="1" x14ac:dyDescent="0.2">
      <c r="A473" s="159" t="s">
        <v>87</v>
      </c>
      <c r="B473" s="65"/>
      <c r="C473" s="66"/>
      <c r="D473" s="65"/>
      <c r="E473" s="66"/>
      <c r="F473" s="67"/>
      <c r="G473" s="65"/>
      <c r="H473" s="66"/>
      <c r="I473" s="20"/>
      <c r="J473" s="21"/>
    </row>
    <row r="474" spans="1:10" x14ac:dyDescent="0.2">
      <c r="A474" s="158" t="s">
        <v>556</v>
      </c>
      <c r="B474" s="65">
        <v>1</v>
      </c>
      <c r="C474" s="66">
        <v>0</v>
      </c>
      <c r="D474" s="65">
        <v>2</v>
      </c>
      <c r="E474" s="66">
        <v>0</v>
      </c>
      <c r="F474" s="67"/>
      <c r="G474" s="65">
        <f>B474-C474</f>
        <v>1</v>
      </c>
      <c r="H474" s="66">
        <f>D474-E474</f>
        <v>2</v>
      </c>
      <c r="I474" s="20" t="str">
        <f>IF(C474=0, "-", IF(G474/C474&lt;10, G474/C474, "&gt;999%"))</f>
        <v>-</v>
      </c>
      <c r="J474" s="21" t="str">
        <f>IF(E474=0, "-", IF(H474/E474&lt;10, H474/E474, "&gt;999%"))</f>
        <v>-</v>
      </c>
    </row>
    <row r="475" spans="1:10" s="160" customFormat="1" x14ac:dyDescent="0.2">
      <c r="A475" s="178" t="s">
        <v>687</v>
      </c>
      <c r="B475" s="71">
        <v>1</v>
      </c>
      <c r="C475" s="72">
        <v>0</v>
      </c>
      <c r="D475" s="71">
        <v>2</v>
      </c>
      <c r="E475" s="72">
        <v>0</v>
      </c>
      <c r="F475" s="73"/>
      <c r="G475" s="71">
        <f>B475-C475</f>
        <v>1</v>
      </c>
      <c r="H475" s="72">
        <f>D475-E475</f>
        <v>2</v>
      </c>
      <c r="I475" s="37" t="str">
        <f>IF(C475=0, "-", IF(G475/C475&lt;10, G475/C475, "&gt;999%"))</f>
        <v>-</v>
      </c>
      <c r="J475" s="38" t="str">
        <f>IF(E475=0, "-", IF(H475/E475&lt;10, H475/E475, "&gt;999%"))</f>
        <v>-</v>
      </c>
    </row>
    <row r="476" spans="1:10" x14ac:dyDescent="0.2">
      <c r="A476" s="177"/>
      <c r="B476" s="143"/>
      <c r="C476" s="144"/>
      <c r="D476" s="143"/>
      <c r="E476" s="144"/>
      <c r="F476" s="145"/>
      <c r="G476" s="143"/>
      <c r="H476" s="144"/>
      <c r="I476" s="151"/>
      <c r="J476" s="152"/>
    </row>
    <row r="477" spans="1:10" s="139" customFormat="1" x14ac:dyDescent="0.2">
      <c r="A477" s="159" t="s">
        <v>88</v>
      </c>
      <c r="B477" s="65"/>
      <c r="C477" s="66"/>
      <c r="D477" s="65"/>
      <c r="E477" s="66"/>
      <c r="F477" s="67"/>
      <c r="G477" s="65"/>
      <c r="H477" s="66"/>
      <c r="I477" s="20"/>
      <c r="J477" s="21"/>
    </row>
    <row r="478" spans="1:10" x14ac:dyDescent="0.2">
      <c r="A478" s="158" t="s">
        <v>208</v>
      </c>
      <c r="B478" s="65">
        <v>0</v>
      </c>
      <c r="C478" s="66">
        <v>45</v>
      </c>
      <c r="D478" s="65">
        <v>17</v>
      </c>
      <c r="E478" s="66">
        <v>151</v>
      </c>
      <c r="F478" s="67"/>
      <c r="G478" s="65">
        <f t="shared" ref="G478:G485" si="88">B478-C478</f>
        <v>-45</v>
      </c>
      <c r="H478" s="66">
        <f t="shared" ref="H478:H485" si="89">D478-E478</f>
        <v>-134</v>
      </c>
      <c r="I478" s="20">
        <f t="shared" ref="I478:I485" si="90">IF(C478=0, "-", IF(G478/C478&lt;10, G478/C478, "&gt;999%"))</f>
        <v>-1</v>
      </c>
      <c r="J478" s="21">
        <f t="shared" ref="J478:J485" si="91">IF(E478=0, "-", IF(H478/E478&lt;10, H478/E478, "&gt;999%"))</f>
        <v>-0.88741721854304634</v>
      </c>
    </row>
    <row r="479" spans="1:10" x14ac:dyDescent="0.2">
      <c r="A479" s="158" t="s">
        <v>373</v>
      </c>
      <c r="B479" s="65">
        <v>72</v>
      </c>
      <c r="C479" s="66">
        <v>38</v>
      </c>
      <c r="D479" s="65">
        <v>261</v>
      </c>
      <c r="E479" s="66">
        <v>375</v>
      </c>
      <c r="F479" s="67"/>
      <c r="G479" s="65">
        <f t="shared" si="88"/>
        <v>34</v>
      </c>
      <c r="H479" s="66">
        <f t="shared" si="89"/>
        <v>-114</v>
      </c>
      <c r="I479" s="20">
        <f t="shared" si="90"/>
        <v>0.89473684210526316</v>
      </c>
      <c r="J479" s="21">
        <f t="shared" si="91"/>
        <v>-0.30399999999999999</v>
      </c>
    </row>
    <row r="480" spans="1:10" x14ac:dyDescent="0.2">
      <c r="A480" s="158" t="s">
        <v>403</v>
      </c>
      <c r="B480" s="65">
        <v>18</v>
      </c>
      <c r="C480" s="66">
        <v>38</v>
      </c>
      <c r="D480" s="65">
        <v>120</v>
      </c>
      <c r="E480" s="66">
        <v>282</v>
      </c>
      <c r="F480" s="67"/>
      <c r="G480" s="65">
        <f t="shared" si="88"/>
        <v>-20</v>
      </c>
      <c r="H480" s="66">
        <f t="shared" si="89"/>
        <v>-162</v>
      </c>
      <c r="I480" s="20">
        <f t="shared" si="90"/>
        <v>-0.52631578947368418</v>
      </c>
      <c r="J480" s="21">
        <f t="shared" si="91"/>
        <v>-0.57446808510638303</v>
      </c>
    </row>
    <row r="481" spans="1:10" x14ac:dyDescent="0.2">
      <c r="A481" s="158" t="s">
        <v>440</v>
      </c>
      <c r="B481" s="65">
        <v>71</v>
      </c>
      <c r="C481" s="66">
        <v>62</v>
      </c>
      <c r="D481" s="65">
        <v>248</v>
      </c>
      <c r="E481" s="66">
        <v>398</v>
      </c>
      <c r="F481" s="67"/>
      <c r="G481" s="65">
        <f t="shared" si="88"/>
        <v>9</v>
      </c>
      <c r="H481" s="66">
        <f t="shared" si="89"/>
        <v>-150</v>
      </c>
      <c r="I481" s="20">
        <f t="shared" si="90"/>
        <v>0.14516129032258066</v>
      </c>
      <c r="J481" s="21">
        <f t="shared" si="91"/>
        <v>-0.37688442211055279</v>
      </c>
    </row>
    <row r="482" spans="1:10" x14ac:dyDescent="0.2">
      <c r="A482" s="158" t="s">
        <v>248</v>
      </c>
      <c r="B482" s="65">
        <v>9</v>
      </c>
      <c r="C482" s="66">
        <v>30</v>
      </c>
      <c r="D482" s="65">
        <v>223</v>
      </c>
      <c r="E482" s="66">
        <v>236</v>
      </c>
      <c r="F482" s="67"/>
      <c r="G482" s="65">
        <f t="shared" si="88"/>
        <v>-21</v>
      </c>
      <c r="H482" s="66">
        <f t="shared" si="89"/>
        <v>-13</v>
      </c>
      <c r="I482" s="20">
        <f t="shared" si="90"/>
        <v>-0.7</v>
      </c>
      <c r="J482" s="21">
        <f t="shared" si="91"/>
        <v>-5.5084745762711863E-2</v>
      </c>
    </row>
    <row r="483" spans="1:10" x14ac:dyDescent="0.2">
      <c r="A483" s="158" t="s">
        <v>227</v>
      </c>
      <c r="B483" s="65">
        <v>37</v>
      </c>
      <c r="C483" s="66">
        <v>28</v>
      </c>
      <c r="D483" s="65">
        <v>106</v>
      </c>
      <c r="E483" s="66">
        <v>226</v>
      </c>
      <c r="F483" s="67"/>
      <c r="G483" s="65">
        <f t="shared" si="88"/>
        <v>9</v>
      </c>
      <c r="H483" s="66">
        <f t="shared" si="89"/>
        <v>-120</v>
      </c>
      <c r="I483" s="20">
        <f t="shared" si="90"/>
        <v>0.32142857142857145</v>
      </c>
      <c r="J483" s="21">
        <f t="shared" si="91"/>
        <v>-0.53097345132743368</v>
      </c>
    </row>
    <row r="484" spans="1:10" x14ac:dyDescent="0.2">
      <c r="A484" s="158" t="s">
        <v>271</v>
      </c>
      <c r="B484" s="65">
        <v>46</v>
      </c>
      <c r="C484" s="66">
        <v>18</v>
      </c>
      <c r="D484" s="65">
        <v>197</v>
      </c>
      <c r="E484" s="66">
        <v>101</v>
      </c>
      <c r="F484" s="67"/>
      <c r="G484" s="65">
        <f t="shared" si="88"/>
        <v>28</v>
      </c>
      <c r="H484" s="66">
        <f t="shared" si="89"/>
        <v>96</v>
      </c>
      <c r="I484" s="20">
        <f t="shared" si="90"/>
        <v>1.5555555555555556</v>
      </c>
      <c r="J484" s="21">
        <f t="shared" si="91"/>
        <v>0.95049504950495045</v>
      </c>
    </row>
    <row r="485" spans="1:10" s="160" customFormat="1" x14ac:dyDescent="0.2">
      <c r="A485" s="178" t="s">
        <v>688</v>
      </c>
      <c r="B485" s="71">
        <v>253</v>
      </c>
      <c r="C485" s="72">
        <v>259</v>
      </c>
      <c r="D485" s="71">
        <v>1172</v>
      </c>
      <c r="E485" s="72">
        <v>1769</v>
      </c>
      <c r="F485" s="73"/>
      <c r="G485" s="71">
        <f t="shared" si="88"/>
        <v>-6</v>
      </c>
      <c r="H485" s="72">
        <f t="shared" si="89"/>
        <v>-597</v>
      </c>
      <c r="I485" s="37">
        <f t="shared" si="90"/>
        <v>-2.3166023166023165E-2</v>
      </c>
      <c r="J485" s="38">
        <f t="shared" si="91"/>
        <v>-0.33747880158281512</v>
      </c>
    </row>
    <row r="486" spans="1:10" x14ac:dyDescent="0.2">
      <c r="A486" s="177"/>
      <c r="B486" s="143"/>
      <c r="C486" s="144"/>
      <c r="D486" s="143"/>
      <c r="E486" s="144"/>
      <c r="F486" s="145"/>
      <c r="G486" s="143"/>
      <c r="H486" s="144"/>
      <c r="I486" s="151"/>
      <c r="J486" s="152"/>
    </row>
    <row r="487" spans="1:10" s="139" customFormat="1" x14ac:dyDescent="0.2">
      <c r="A487" s="159" t="s">
        <v>89</v>
      </c>
      <c r="B487" s="65"/>
      <c r="C487" s="66"/>
      <c r="D487" s="65"/>
      <c r="E487" s="66"/>
      <c r="F487" s="67"/>
      <c r="G487" s="65"/>
      <c r="H487" s="66"/>
      <c r="I487" s="20"/>
      <c r="J487" s="21"/>
    </row>
    <row r="488" spans="1:10" x14ac:dyDescent="0.2">
      <c r="A488" s="158" t="s">
        <v>404</v>
      </c>
      <c r="B488" s="65">
        <v>20</v>
      </c>
      <c r="C488" s="66">
        <v>10</v>
      </c>
      <c r="D488" s="65">
        <v>84</v>
      </c>
      <c r="E488" s="66">
        <v>65</v>
      </c>
      <c r="F488" s="67"/>
      <c r="G488" s="65">
        <f>B488-C488</f>
        <v>10</v>
      </c>
      <c r="H488" s="66">
        <f>D488-E488</f>
        <v>19</v>
      </c>
      <c r="I488" s="20">
        <f>IF(C488=0, "-", IF(G488/C488&lt;10, G488/C488, "&gt;999%"))</f>
        <v>1</v>
      </c>
      <c r="J488" s="21">
        <f>IF(E488=0, "-", IF(H488/E488&lt;10, H488/E488, "&gt;999%"))</f>
        <v>0.29230769230769232</v>
      </c>
    </row>
    <row r="489" spans="1:10" x14ac:dyDescent="0.2">
      <c r="A489" s="158" t="s">
        <v>528</v>
      </c>
      <c r="B489" s="65">
        <v>26</v>
      </c>
      <c r="C489" s="66">
        <v>39</v>
      </c>
      <c r="D489" s="65">
        <v>150</v>
      </c>
      <c r="E489" s="66">
        <v>256</v>
      </c>
      <c r="F489" s="67"/>
      <c r="G489" s="65">
        <f>B489-C489</f>
        <v>-13</v>
      </c>
      <c r="H489" s="66">
        <f>D489-E489</f>
        <v>-106</v>
      </c>
      <c r="I489" s="20">
        <f>IF(C489=0, "-", IF(G489/C489&lt;10, G489/C489, "&gt;999%"))</f>
        <v>-0.33333333333333331</v>
      </c>
      <c r="J489" s="21">
        <f>IF(E489=0, "-", IF(H489/E489&lt;10, H489/E489, "&gt;999%"))</f>
        <v>-0.4140625</v>
      </c>
    </row>
    <row r="490" spans="1:10" x14ac:dyDescent="0.2">
      <c r="A490" s="158" t="s">
        <v>441</v>
      </c>
      <c r="B490" s="65">
        <v>39</v>
      </c>
      <c r="C490" s="66">
        <v>11</v>
      </c>
      <c r="D490" s="65">
        <v>214</v>
      </c>
      <c r="E490" s="66">
        <v>79</v>
      </c>
      <c r="F490" s="67"/>
      <c r="G490" s="65">
        <f>B490-C490</f>
        <v>28</v>
      </c>
      <c r="H490" s="66">
        <f>D490-E490</f>
        <v>135</v>
      </c>
      <c r="I490" s="20">
        <f>IF(C490=0, "-", IF(G490/C490&lt;10, G490/C490, "&gt;999%"))</f>
        <v>2.5454545454545454</v>
      </c>
      <c r="J490" s="21">
        <f>IF(E490=0, "-", IF(H490/E490&lt;10, H490/E490, "&gt;999%"))</f>
        <v>1.7088607594936709</v>
      </c>
    </row>
    <row r="491" spans="1:10" s="160" customFormat="1" x14ac:dyDescent="0.2">
      <c r="A491" s="178" t="s">
        <v>689</v>
      </c>
      <c r="B491" s="71">
        <v>85</v>
      </c>
      <c r="C491" s="72">
        <v>60</v>
      </c>
      <c r="D491" s="71">
        <v>448</v>
      </c>
      <c r="E491" s="72">
        <v>400</v>
      </c>
      <c r="F491" s="73"/>
      <c r="G491" s="71">
        <f>B491-C491</f>
        <v>25</v>
      </c>
      <c r="H491" s="72">
        <f>D491-E491</f>
        <v>48</v>
      </c>
      <c r="I491" s="37">
        <f>IF(C491=0, "-", IF(G491/C491&lt;10, G491/C491, "&gt;999%"))</f>
        <v>0.41666666666666669</v>
      </c>
      <c r="J491" s="38">
        <f>IF(E491=0, "-", IF(H491/E491&lt;10, H491/E491, "&gt;999%"))</f>
        <v>0.12</v>
      </c>
    </row>
    <row r="492" spans="1:10" x14ac:dyDescent="0.2">
      <c r="A492" s="177"/>
      <c r="B492" s="143"/>
      <c r="C492" s="144"/>
      <c r="D492" s="143"/>
      <c r="E492" s="144"/>
      <c r="F492" s="145"/>
      <c r="G492" s="143"/>
      <c r="H492" s="144"/>
      <c r="I492" s="151"/>
      <c r="J492" s="152"/>
    </row>
    <row r="493" spans="1:10" s="139" customFormat="1" x14ac:dyDescent="0.2">
      <c r="A493" s="159" t="s">
        <v>90</v>
      </c>
      <c r="B493" s="65"/>
      <c r="C493" s="66"/>
      <c r="D493" s="65"/>
      <c r="E493" s="66"/>
      <c r="F493" s="67"/>
      <c r="G493" s="65"/>
      <c r="H493" s="66"/>
      <c r="I493" s="20"/>
      <c r="J493" s="21"/>
    </row>
    <row r="494" spans="1:10" x14ac:dyDescent="0.2">
      <c r="A494" s="158" t="s">
        <v>315</v>
      </c>
      <c r="B494" s="65">
        <v>5</v>
      </c>
      <c r="C494" s="66">
        <v>0</v>
      </c>
      <c r="D494" s="65">
        <v>99</v>
      </c>
      <c r="E494" s="66">
        <v>27</v>
      </c>
      <c r="F494" s="67"/>
      <c r="G494" s="65">
        <f t="shared" ref="G494:G501" si="92">B494-C494</f>
        <v>5</v>
      </c>
      <c r="H494" s="66">
        <f t="shared" ref="H494:H501" si="93">D494-E494</f>
        <v>72</v>
      </c>
      <c r="I494" s="20" t="str">
        <f t="shared" ref="I494:I501" si="94">IF(C494=0, "-", IF(G494/C494&lt;10, G494/C494, "&gt;999%"))</f>
        <v>-</v>
      </c>
      <c r="J494" s="21">
        <f t="shared" ref="J494:J501" si="95">IF(E494=0, "-", IF(H494/E494&lt;10, H494/E494, "&gt;999%"))</f>
        <v>2.6666666666666665</v>
      </c>
    </row>
    <row r="495" spans="1:10" x14ac:dyDescent="0.2">
      <c r="A495" s="158" t="s">
        <v>405</v>
      </c>
      <c r="B495" s="65">
        <v>236</v>
      </c>
      <c r="C495" s="66">
        <v>210</v>
      </c>
      <c r="D495" s="65">
        <v>1415</v>
      </c>
      <c r="E495" s="66">
        <v>1814</v>
      </c>
      <c r="F495" s="67"/>
      <c r="G495" s="65">
        <f t="shared" si="92"/>
        <v>26</v>
      </c>
      <c r="H495" s="66">
        <f t="shared" si="93"/>
        <v>-399</v>
      </c>
      <c r="I495" s="20">
        <f t="shared" si="94"/>
        <v>0.12380952380952381</v>
      </c>
      <c r="J495" s="21">
        <f t="shared" si="95"/>
        <v>-0.21995589856670342</v>
      </c>
    </row>
    <row r="496" spans="1:10" x14ac:dyDescent="0.2">
      <c r="A496" s="158" t="s">
        <v>228</v>
      </c>
      <c r="B496" s="65">
        <v>49</v>
      </c>
      <c r="C496" s="66">
        <v>139</v>
      </c>
      <c r="D496" s="65">
        <v>338</v>
      </c>
      <c r="E496" s="66">
        <v>493</v>
      </c>
      <c r="F496" s="67"/>
      <c r="G496" s="65">
        <f t="shared" si="92"/>
        <v>-90</v>
      </c>
      <c r="H496" s="66">
        <f t="shared" si="93"/>
        <v>-155</v>
      </c>
      <c r="I496" s="20">
        <f t="shared" si="94"/>
        <v>-0.64748201438848918</v>
      </c>
      <c r="J496" s="21">
        <f t="shared" si="95"/>
        <v>-0.31440162271805272</v>
      </c>
    </row>
    <row r="497" spans="1:10" x14ac:dyDescent="0.2">
      <c r="A497" s="158" t="s">
        <v>249</v>
      </c>
      <c r="B497" s="65">
        <v>0</v>
      </c>
      <c r="C497" s="66">
        <v>1</v>
      </c>
      <c r="D497" s="65">
        <v>0</v>
      </c>
      <c r="E497" s="66">
        <v>38</v>
      </c>
      <c r="F497" s="67"/>
      <c r="G497" s="65">
        <f t="shared" si="92"/>
        <v>-1</v>
      </c>
      <c r="H497" s="66">
        <f t="shared" si="93"/>
        <v>-38</v>
      </c>
      <c r="I497" s="20">
        <f t="shared" si="94"/>
        <v>-1</v>
      </c>
      <c r="J497" s="21">
        <f t="shared" si="95"/>
        <v>-1</v>
      </c>
    </row>
    <row r="498" spans="1:10" x14ac:dyDescent="0.2">
      <c r="A498" s="158" t="s">
        <v>442</v>
      </c>
      <c r="B498" s="65">
        <v>338</v>
      </c>
      <c r="C498" s="66">
        <v>76</v>
      </c>
      <c r="D498" s="65">
        <v>1412</v>
      </c>
      <c r="E498" s="66">
        <v>970</v>
      </c>
      <c r="F498" s="67"/>
      <c r="G498" s="65">
        <f t="shared" si="92"/>
        <v>262</v>
      </c>
      <c r="H498" s="66">
        <f t="shared" si="93"/>
        <v>442</v>
      </c>
      <c r="I498" s="20">
        <f t="shared" si="94"/>
        <v>3.4473684210526314</v>
      </c>
      <c r="J498" s="21">
        <f t="shared" si="95"/>
        <v>0.4556701030927835</v>
      </c>
    </row>
    <row r="499" spans="1:10" x14ac:dyDescent="0.2">
      <c r="A499" s="158" t="s">
        <v>229</v>
      </c>
      <c r="B499" s="65">
        <v>98</v>
      </c>
      <c r="C499" s="66">
        <v>26</v>
      </c>
      <c r="D499" s="65">
        <v>110</v>
      </c>
      <c r="E499" s="66">
        <v>143</v>
      </c>
      <c r="F499" s="67"/>
      <c r="G499" s="65">
        <f t="shared" si="92"/>
        <v>72</v>
      </c>
      <c r="H499" s="66">
        <f t="shared" si="93"/>
        <v>-33</v>
      </c>
      <c r="I499" s="20">
        <f t="shared" si="94"/>
        <v>2.7692307692307692</v>
      </c>
      <c r="J499" s="21">
        <f t="shared" si="95"/>
        <v>-0.23076923076923078</v>
      </c>
    </row>
    <row r="500" spans="1:10" x14ac:dyDescent="0.2">
      <c r="A500" s="158" t="s">
        <v>374</v>
      </c>
      <c r="B500" s="65">
        <v>179</v>
      </c>
      <c r="C500" s="66">
        <v>304</v>
      </c>
      <c r="D500" s="65">
        <v>935</v>
      </c>
      <c r="E500" s="66">
        <v>1011</v>
      </c>
      <c r="F500" s="67"/>
      <c r="G500" s="65">
        <f t="shared" si="92"/>
        <v>-125</v>
      </c>
      <c r="H500" s="66">
        <f t="shared" si="93"/>
        <v>-76</v>
      </c>
      <c r="I500" s="20">
        <f t="shared" si="94"/>
        <v>-0.41118421052631576</v>
      </c>
      <c r="J500" s="21">
        <f t="shared" si="95"/>
        <v>-7.5173095944609303E-2</v>
      </c>
    </row>
    <row r="501" spans="1:10" s="160" customFormat="1" x14ac:dyDescent="0.2">
      <c r="A501" s="178" t="s">
        <v>690</v>
      </c>
      <c r="B501" s="71">
        <v>905</v>
      </c>
      <c r="C501" s="72">
        <v>756</v>
      </c>
      <c r="D501" s="71">
        <v>4309</v>
      </c>
      <c r="E501" s="72">
        <v>4496</v>
      </c>
      <c r="F501" s="73"/>
      <c r="G501" s="71">
        <f t="shared" si="92"/>
        <v>149</v>
      </c>
      <c r="H501" s="72">
        <f t="shared" si="93"/>
        <v>-187</v>
      </c>
      <c r="I501" s="37">
        <f t="shared" si="94"/>
        <v>0.19708994708994709</v>
      </c>
      <c r="J501" s="38">
        <f t="shared" si="95"/>
        <v>-4.1592526690391457E-2</v>
      </c>
    </row>
    <row r="502" spans="1:10" x14ac:dyDescent="0.2">
      <c r="A502" s="177"/>
      <c r="B502" s="143"/>
      <c r="C502" s="144"/>
      <c r="D502" s="143"/>
      <c r="E502" s="144"/>
      <c r="F502" s="145"/>
      <c r="G502" s="143"/>
      <c r="H502" s="144"/>
      <c r="I502" s="151"/>
      <c r="J502" s="152"/>
    </row>
    <row r="503" spans="1:10" s="139" customFormat="1" x14ac:dyDescent="0.2">
      <c r="A503" s="159" t="s">
        <v>91</v>
      </c>
      <c r="B503" s="65"/>
      <c r="C503" s="66"/>
      <c r="D503" s="65"/>
      <c r="E503" s="66"/>
      <c r="F503" s="67"/>
      <c r="G503" s="65"/>
      <c r="H503" s="66"/>
      <c r="I503" s="20"/>
      <c r="J503" s="21"/>
    </row>
    <row r="504" spans="1:10" x14ac:dyDescent="0.2">
      <c r="A504" s="158" t="s">
        <v>209</v>
      </c>
      <c r="B504" s="65">
        <v>254</v>
      </c>
      <c r="C504" s="66">
        <v>83</v>
      </c>
      <c r="D504" s="65">
        <v>1433</v>
      </c>
      <c r="E504" s="66">
        <v>597</v>
      </c>
      <c r="F504" s="67"/>
      <c r="G504" s="65">
        <f t="shared" ref="G504:G510" si="96">B504-C504</f>
        <v>171</v>
      </c>
      <c r="H504" s="66">
        <f t="shared" ref="H504:H510" si="97">D504-E504</f>
        <v>836</v>
      </c>
      <c r="I504" s="20">
        <f t="shared" ref="I504:I510" si="98">IF(C504=0, "-", IF(G504/C504&lt;10, G504/C504, "&gt;999%"))</f>
        <v>2.0602409638554215</v>
      </c>
      <c r="J504" s="21">
        <f t="shared" ref="J504:J510" si="99">IF(E504=0, "-", IF(H504/E504&lt;10, H504/E504, "&gt;999%"))</f>
        <v>1.4003350083752093</v>
      </c>
    </row>
    <row r="505" spans="1:10" x14ac:dyDescent="0.2">
      <c r="A505" s="158" t="s">
        <v>353</v>
      </c>
      <c r="B505" s="65">
        <v>25</v>
      </c>
      <c r="C505" s="66">
        <v>48</v>
      </c>
      <c r="D505" s="65">
        <v>257</v>
      </c>
      <c r="E505" s="66">
        <v>178</v>
      </c>
      <c r="F505" s="67"/>
      <c r="G505" s="65">
        <f t="shared" si="96"/>
        <v>-23</v>
      </c>
      <c r="H505" s="66">
        <f t="shared" si="97"/>
        <v>79</v>
      </c>
      <c r="I505" s="20">
        <f t="shared" si="98"/>
        <v>-0.47916666666666669</v>
      </c>
      <c r="J505" s="21">
        <f t="shared" si="99"/>
        <v>0.4438202247191011</v>
      </c>
    </row>
    <row r="506" spans="1:10" x14ac:dyDescent="0.2">
      <c r="A506" s="158" t="s">
        <v>354</v>
      </c>
      <c r="B506" s="65">
        <v>88</v>
      </c>
      <c r="C506" s="66">
        <v>70</v>
      </c>
      <c r="D506" s="65">
        <v>470</v>
      </c>
      <c r="E506" s="66">
        <v>173</v>
      </c>
      <c r="F506" s="67"/>
      <c r="G506" s="65">
        <f t="shared" si="96"/>
        <v>18</v>
      </c>
      <c r="H506" s="66">
        <f t="shared" si="97"/>
        <v>297</v>
      </c>
      <c r="I506" s="20">
        <f t="shared" si="98"/>
        <v>0.25714285714285712</v>
      </c>
      <c r="J506" s="21">
        <f t="shared" si="99"/>
        <v>1.7167630057803469</v>
      </c>
    </row>
    <row r="507" spans="1:10" x14ac:dyDescent="0.2">
      <c r="A507" s="158" t="s">
        <v>375</v>
      </c>
      <c r="B507" s="65">
        <v>0</v>
      </c>
      <c r="C507" s="66">
        <v>5</v>
      </c>
      <c r="D507" s="65">
        <v>16</v>
      </c>
      <c r="E507" s="66">
        <v>47</v>
      </c>
      <c r="F507" s="67"/>
      <c r="G507" s="65">
        <f t="shared" si="96"/>
        <v>-5</v>
      </c>
      <c r="H507" s="66">
        <f t="shared" si="97"/>
        <v>-31</v>
      </c>
      <c r="I507" s="20">
        <f t="shared" si="98"/>
        <v>-1</v>
      </c>
      <c r="J507" s="21">
        <f t="shared" si="99"/>
        <v>-0.65957446808510634</v>
      </c>
    </row>
    <row r="508" spans="1:10" x14ac:dyDescent="0.2">
      <c r="A508" s="158" t="s">
        <v>210</v>
      </c>
      <c r="B508" s="65">
        <v>116</v>
      </c>
      <c r="C508" s="66">
        <v>96</v>
      </c>
      <c r="D508" s="65">
        <v>386</v>
      </c>
      <c r="E508" s="66">
        <v>598</v>
      </c>
      <c r="F508" s="67"/>
      <c r="G508" s="65">
        <f t="shared" si="96"/>
        <v>20</v>
      </c>
      <c r="H508" s="66">
        <f t="shared" si="97"/>
        <v>-212</v>
      </c>
      <c r="I508" s="20">
        <f t="shared" si="98"/>
        <v>0.20833333333333334</v>
      </c>
      <c r="J508" s="21">
        <f t="shared" si="99"/>
        <v>-0.35451505016722407</v>
      </c>
    </row>
    <row r="509" spans="1:10" x14ac:dyDescent="0.2">
      <c r="A509" s="158" t="s">
        <v>376</v>
      </c>
      <c r="B509" s="65">
        <v>69</v>
      </c>
      <c r="C509" s="66">
        <v>69</v>
      </c>
      <c r="D509" s="65">
        <v>184</v>
      </c>
      <c r="E509" s="66">
        <v>368</v>
      </c>
      <c r="F509" s="67"/>
      <c r="G509" s="65">
        <f t="shared" si="96"/>
        <v>0</v>
      </c>
      <c r="H509" s="66">
        <f t="shared" si="97"/>
        <v>-184</v>
      </c>
      <c r="I509" s="20">
        <f t="shared" si="98"/>
        <v>0</v>
      </c>
      <c r="J509" s="21">
        <f t="shared" si="99"/>
        <v>-0.5</v>
      </c>
    </row>
    <row r="510" spans="1:10" s="160" customFormat="1" x14ac:dyDescent="0.2">
      <c r="A510" s="178" t="s">
        <v>691</v>
      </c>
      <c r="B510" s="71">
        <v>552</v>
      </c>
      <c r="C510" s="72">
        <v>371</v>
      </c>
      <c r="D510" s="71">
        <v>2746</v>
      </c>
      <c r="E510" s="72">
        <v>1961</v>
      </c>
      <c r="F510" s="73"/>
      <c r="G510" s="71">
        <f t="shared" si="96"/>
        <v>181</v>
      </c>
      <c r="H510" s="72">
        <f t="shared" si="97"/>
        <v>785</v>
      </c>
      <c r="I510" s="37">
        <f t="shared" si="98"/>
        <v>0.48787061994609165</v>
      </c>
      <c r="J510" s="38">
        <f t="shared" si="99"/>
        <v>0.40030596634370219</v>
      </c>
    </row>
    <row r="511" spans="1:10" x14ac:dyDescent="0.2">
      <c r="A511" s="177"/>
      <c r="B511" s="143"/>
      <c r="C511" s="144"/>
      <c r="D511" s="143"/>
      <c r="E511" s="144"/>
      <c r="F511" s="145"/>
      <c r="G511" s="143"/>
      <c r="H511" s="144"/>
      <c r="I511" s="151"/>
      <c r="J511" s="152"/>
    </row>
    <row r="512" spans="1:10" s="139" customFormat="1" x14ac:dyDescent="0.2">
      <c r="A512" s="159" t="s">
        <v>92</v>
      </c>
      <c r="B512" s="65"/>
      <c r="C512" s="66"/>
      <c r="D512" s="65"/>
      <c r="E512" s="66"/>
      <c r="F512" s="67"/>
      <c r="G512" s="65"/>
      <c r="H512" s="66"/>
      <c r="I512" s="20"/>
      <c r="J512" s="21"/>
    </row>
    <row r="513" spans="1:10" x14ac:dyDescent="0.2">
      <c r="A513" s="158" t="s">
        <v>265</v>
      </c>
      <c r="B513" s="65">
        <v>50</v>
      </c>
      <c r="C513" s="66">
        <v>0</v>
      </c>
      <c r="D513" s="65">
        <v>1274</v>
      </c>
      <c r="E513" s="66">
        <v>0</v>
      </c>
      <c r="F513" s="67"/>
      <c r="G513" s="65">
        <f>B513-C513</f>
        <v>50</v>
      </c>
      <c r="H513" s="66">
        <f>D513-E513</f>
        <v>1274</v>
      </c>
      <c r="I513" s="20" t="str">
        <f>IF(C513=0, "-", IF(G513/C513&lt;10, G513/C513, "&gt;999%"))</f>
        <v>-</v>
      </c>
      <c r="J513" s="21" t="str">
        <f>IF(E513=0, "-", IF(H513/E513&lt;10, H513/E513, "&gt;999%"))</f>
        <v>-</v>
      </c>
    </row>
    <row r="514" spans="1:10" s="160" customFormat="1" x14ac:dyDescent="0.2">
      <c r="A514" s="178" t="s">
        <v>692</v>
      </c>
      <c r="B514" s="71">
        <v>50</v>
      </c>
      <c r="C514" s="72">
        <v>0</v>
      </c>
      <c r="D514" s="71">
        <v>1274</v>
      </c>
      <c r="E514" s="72">
        <v>0</v>
      </c>
      <c r="F514" s="73"/>
      <c r="G514" s="71">
        <f>B514-C514</f>
        <v>50</v>
      </c>
      <c r="H514" s="72">
        <f>D514-E514</f>
        <v>1274</v>
      </c>
      <c r="I514" s="37" t="str">
        <f>IF(C514=0, "-", IF(G514/C514&lt;10, G514/C514, "&gt;999%"))</f>
        <v>-</v>
      </c>
      <c r="J514" s="38" t="str">
        <f>IF(E514=0, "-", IF(H514/E514&lt;10, H514/E514, "&gt;999%"))</f>
        <v>-</v>
      </c>
    </row>
    <row r="515" spans="1:10" x14ac:dyDescent="0.2">
      <c r="A515" s="177"/>
      <c r="B515" s="143"/>
      <c r="C515" s="144"/>
      <c r="D515" s="143"/>
      <c r="E515" s="144"/>
      <c r="F515" s="145"/>
      <c r="G515" s="143"/>
      <c r="H515" s="144"/>
      <c r="I515" s="151"/>
      <c r="J515" s="152"/>
    </row>
    <row r="516" spans="1:10" s="139" customFormat="1" x14ac:dyDescent="0.2">
      <c r="A516" s="159" t="s">
        <v>93</v>
      </c>
      <c r="B516" s="65"/>
      <c r="C516" s="66"/>
      <c r="D516" s="65"/>
      <c r="E516" s="66"/>
      <c r="F516" s="67"/>
      <c r="G516" s="65"/>
      <c r="H516" s="66"/>
      <c r="I516" s="20"/>
      <c r="J516" s="21"/>
    </row>
    <row r="517" spans="1:10" x14ac:dyDescent="0.2">
      <c r="A517" s="158" t="s">
        <v>316</v>
      </c>
      <c r="B517" s="65">
        <v>0</v>
      </c>
      <c r="C517" s="66">
        <v>1</v>
      </c>
      <c r="D517" s="65">
        <v>0</v>
      </c>
      <c r="E517" s="66">
        <v>47</v>
      </c>
      <c r="F517" s="67"/>
      <c r="G517" s="65">
        <f t="shared" ref="G517:G541" si="100">B517-C517</f>
        <v>-1</v>
      </c>
      <c r="H517" s="66">
        <f t="shared" ref="H517:H541" si="101">D517-E517</f>
        <v>-47</v>
      </c>
      <c r="I517" s="20">
        <f t="shared" ref="I517:I541" si="102">IF(C517=0, "-", IF(G517/C517&lt;10, G517/C517, "&gt;999%"))</f>
        <v>-1</v>
      </c>
      <c r="J517" s="21">
        <f t="shared" ref="J517:J541" si="103">IF(E517=0, "-", IF(H517/E517&lt;10, H517/E517, "&gt;999%"))</f>
        <v>-1</v>
      </c>
    </row>
    <row r="518" spans="1:10" x14ac:dyDescent="0.2">
      <c r="A518" s="158" t="s">
        <v>250</v>
      </c>
      <c r="B518" s="65">
        <v>131</v>
      </c>
      <c r="C518" s="66">
        <v>272</v>
      </c>
      <c r="D518" s="65">
        <v>1263</v>
      </c>
      <c r="E518" s="66">
        <v>1603</v>
      </c>
      <c r="F518" s="67"/>
      <c r="G518" s="65">
        <f t="shared" si="100"/>
        <v>-141</v>
      </c>
      <c r="H518" s="66">
        <f t="shared" si="101"/>
        <v>-340</v>
      </c>
      <c r="I518" s="20">
        <f t="shared" si="102"/>
        <v>-0.51838235294117652</v>
      </c>
      <c r="J518" s="21">
        <f t="shared" si="103"/>
        <v>-0.21210230817217718</v>
      </c>
    </row>
    <row r="519" spans="1:10" x14ac:dyDescent="0.2">
      <c r="A519" s="158" t="s">
        <v>377</v>
      </c>
      <c r="B519" s="65">
        <v>184</v>
      </c>
      <c r="C519" s="66">
        <v>125</v>
      </c>
      <c r="D519" s="65">
        <v>1038</v>
      </c>
      <c r="E519" s="66">
        <v>1077</v>
      </c>
      <c r="F519" s="67"/>
      <c r="G519" s="65">
        <f t="shared" si="100"/>
        <v>59</v>
      </c>
      <c r="H519" s="66">
        <f t="shared" si="101"/>
        <v>-39</v>
      </c>
      <c r="I519" s="20">
        <f t="shared" si="102"/>
        <v>0.47199999999999998</v>
      </c>
      <c r="J519" s="21">
        <f t="shared" si="103"/>
        <v>-3.6211699164345405E-2</v>
      </c>
    </row>
    <row r="520" spans="1:10" x14ac:dyDescent="0.2">
      <c r="A520" s="158" t="s">
        <v>489</v>
      </c>
      <c r="B520" s="65">
        <v>1</v>
      </c>
      <c r="C520" s="66">
        <v>1</v>
      </c>
      <c r="D520" s="65">
        <v>7</v>
      </c>
      <c r="E520" s="66">
        <v>13</v>
      </c>
      <c r="F520" s="67"/>
      <c r="G520" s="65">
        <f t="shared" si="100"/>
        <v>0</v>
      </c>
      <c r="H520" s="66">
        <f t="shared" si="101"/>
        <v>-6</v>
      </c>
      <c r="I520" s="20">
        <f t="shared" si="102"/>
        <v>0</v>
      </c>
      <c r="J520" s="21">
        <f t="shared" si="103"/>
        <v>-0.46153846153846156</v>
      </c>
    </row>
    <row r="521" spans="1:10" x14ac:dyDescent="0.2">
      <c r="A521" s="158" t="s">
        <v>230</v>
      </c>
      <c r="B521" s="65">
        <v>496</v>
      </c>
      <c r="C521" s="66">
        <v>392</v>
      </c>
      <c r="D521" s="65">
        <v>2740</v>
      </c>
      <c r="E521" s="66">
        <v>2823</v>
      </c>
      <c r="F521" s="67"/>
      <c r="G521" s="65">
        <f t="shared" si="100"/>
        <v>104</v>
      </c>
      <c r="H521" s="66">
        <f t="shared" si="101"/>
        <v>-83</v>
      </c>
      <c r="I521" s="20">
        <f t="shared" si="102"/>
        <v>0.26530612244897961</v>
      </c>
      <c r="J521" s="21">
        <f t="shared" si="103"/>
        <v>-2.9401346085724405E-2</v>
      </c>
    </row>
    <row r="522" spans="1:10" x14ac:dyDescent="0.2">
      <c r="A522" s="158" t="s">
        <v>443</v>
      </c>
      <c r="B522" s="65">
        <v>64</v>
      </c>
      <c r="C522" s="66">
        <v>116</v>
      </c>
      <c r="D522" s="65">
        <v>476</v>
      </c>
      <c r="E522" s="66">
        <v>344</v>
      </c>
      <c r="F522" s="67"/>
      <c r="G522" s="65">
        <f t="shared" si="100"/>
        <v>-52</v>
      </c>
      <c r="H522" s="66">
        <f t="shared" si="101"/>
        <v>132</v>
      </c>
      <c r="I522" s="20">
        <f t="shared" si="102"/>
        <v>-0.44827586206896552</v>
      </c>
      <c r="J522" s="21">
        <f t="shared" si="103"/>
        <v>0.38372093023255816</v>
      </c>
    </row>
    <row r="523" spans="1:10" x14ac:dyDescent="0.2">
      <c r="A523" s="158" t="s">
        <v>307</v>
      </c>
      <c r="B523" s="65">
        <v>4</v>
      </c>
      <c r="C523" s="66">
        <v>1</v>
      </c>
      <c r="D523" s="65">
        <v>16</v>
      </c>
      <c r="E523" s="66">
        <v>35</v>
      </c>
      <c r="F523" s="67"/>
      <c r="G523" s="65">
        <f t="shared" si="100"/>
        <v>3</v>
      </c>
      <c r="H523" s="66">
        <f t="shared" si="101"/>
        <v>-19</v>
      </c>
      <c r="I523" s="20">
        <f t="shared" si="102"/>
        <v>3</v>
      </c>
      <c r="J523" s="21">
        <f t="shared" si="103"/>
        <v>-0.54285714285714282</v>
      </c>
    </row>
    <row r="524" spans="1:10" x14ac:dyDescent="0.2">
      <c r="A524" s="158" t="s">
        <v>486</v>
      </c>
      <c r="B524" s="65">
        <v>19</v>
      </c>
      <c r="C524" s="66">
        <v>6</v>
      </c>
      <c r="D524" s="65">
        <v>197</v>
      </c>
      <c r="E524" s="66">
        <v>103</v>
      </c>
      <c r="F524" s="67"/>
      <c r="G524" s="65">
        <f t="shared" si="100"/>
        <v>13</v>
      </c>
      <c r="H524" s="66">
        <f t="shared" si="101"/>
        <v>94</v>
      </c>
      <c r="I524" s="20">
        <f t="shared" si="102"/>
        <v>2.1666666666666665</v>
      </c>
      <c r="J524" s="21">
        <f t="shared" si="103"/>
        <v>0.91262135922330101</v>
      </c>
    </row>
    <row r="525" spans="1:10" x14ac:dyDescent="0.2">
      <c r="A525" s="158" t="s">
        <v>502</v>
      </c>
      <c r="B525" s="65">
        <v>199</v>
      </c>
      <c r="C525" s="66">
        <v>279</v>
      </c>
      <c r="D525" s="65">
        <v>1360</v>
      </c>
      <c r="E525" s="66">
        <v>1306</v>
      </c>
      <c r="F525" s="67"/>
      <c r="G525" s="65">
        <f t="shared" si="100"/>
        <v>-80</v>
      </c>
      <c r="H525" s="66">
        <f t="shared" si="101"/>
        <v>54</v>
      </c>
      <c r="I525" s="20">
        <f t="shared" si="102"/>
        <v>-0.28673835125448027</v>
      </c>
      <c r="J525" s="21">
        <f t="shared" si="103"/>
        <v>4.1347626339969371E-2</v>
      </c>
    </row>
    <row r="526" spans="1:10" x14ac:dyDescent="0.2">
      <c r="A526" s="158" t="s">
        <v>511</v>
      </c>
      <c r="B526" s="65">
        <v>523</v>
      </c>
      <c r="C526" s="66">
        <v>287</v>
      </c>
      <c r="D526" s="65">
        <v>1629</v>
      </c>
      <c r="E526" s="66">
        <v>1211</v>
      </c>
      <c r="F526" s="67"/>
      <c r="G526" s="65">
        <f t="shared" si="100"/>
        <v>236</v>
      </c>
      <c r="H526" s="66">
        <f t="shared" si="101"/>
        <v>418</v>
      </c>
      <c r="I526" s="20">
        <f t="shared" si="102"/>
        <v>0.82229965156794427</v>
      </c>
      <c r="J526" s="21">
        <f t="shared" si="103"/>
        <v>0.34516928158546656</v>
      </c>
    </row>
    <row r="527" spans="1:10" x14ac:dyDescent="0.2">
      <c r="A527" s="158" t="s">
        <v>529</v>
      </c>
      <c r="B527" s="65">
        <v>1027</v>
      </c>
      <c r="C527" s="66">
        <v>1024</v>
      </c>
      <c r="D527" s="65">
        <v>4506</v>
      </c>
      <c r="E527" s="66">
        <v>4281</v>
      </c>
      <c r="F527" s="67"/>
      <c r="G527" s="65">
        <f t="shared" si="100"/>
        <v>3</v>
      </c>
      <c r="H527" s="66">
        <f t="shared" si="101"/>
        <v>225</v>
      </c>
      <c r="I527" s="20">
        <f t="shared" si="102"/>
        <v>2.9296875E-3</v>
      </c>
      <c r="J527" s="21">
        <f t="shared" si="103"/>
        <v>5.2557813594954449E-2</v>
      </c>
    </row>
    <row r="528" spans="1:10" x14ac:dyDescent="0.2">
      <c r="A528" s="158" t="s">
        <v>444</v>
      </c>
      <c r="B528" s="65">
        <v>554</v>
      </c>
      <c r="C528" s="66">
        <v>605</v>
      </c>
      <c r="D528" s="65">
        <v>2077</v>
      </c>
      <c r="E528" s="66">
        <v>992</v>
      </c>
      <c r="F528" s="67"/>
      <c r="G528" s="65">
        <f t="shared" si="100"/>
        <v>-51</v>
      </c>
      <c r="H528" s="66">
        <f t="shared" si="101"/>
        <v>1085</v>
      </c>
      <c r="I528" s="20">
        <f t="shared" si="102"/>
        <v>-8.4297520661157019E-2</v>
      </c>
      <c r="J528" s="21">
        <f t="shared" si="103"/>
        <v>1.09375</v>
      </c>
    </row>
    <row r="529" spans="1:10" x14ac:dyDescent="0.2">
      <c r="A529" s="158" t="s">
        <v>530</v>
      </c>
      <c r="B529" s="65">
        <v>268</v>
      </c>
      <c r="C529" s="66">
        <v>154</v>
      </c>
      <c r="D529" s="65">
        <v>1081</v>
      </c>
      <c r="E529" s="66">
        <v>878</v>
      </c>
      <c r="F529" s="67"/>
      <c r="G529" s="65">
        <f t="shared" si="100"/>
        <v>114</v>
      </c>
      <c r="H529" s="66">
        <f t="shared" si="101"/>
        <v>203</v>
      </c>
      <c r="I529" s="20">
        <f t="shared" si="102"/>
        <v>0.74025974025974028</v>
      </c>
      <c r="J529" s="21">
        <f t="shared" si="103"/>
        <v>0.23120728929384965</v>
      </c>
    </row>
    <row r="530" spans="1:10" x14ac:dyDescent="0.2">
      <c r="A530" s="158" t="s">
        <v>469</v>
      </c>
      <c r="B530" s="65">
        <v>306</v>
      </c>
      <c r="C530" s="66">
        <v>207</v>
      </c>
      <c r="D530" s="65">
        <v>1282</v>
      </c>
      <c r="E530" s="66">
        <v>2415</v>
      </c>
      <c r="F530" s="67"/>
      <c r="G530" s="65">
        <f t="shared" si="100"/>
        <v>99</v>
      </c>
      <c r="H530" s="66">
        <f t="shared" si="101"/>
        <v>-1133</v>
      </c>
      <c r="I530" s="20">
        <f t="shared" si="102"/>
        <v>0.47826086956521741</v>
      </c>
      <c r="J530" s="21">
        <f t="shared" si="103"/>
        <v>-0.46915113871635611</v>
      </c>
    </row>
    <row r="531" spans="1:10" x14ac:dyDescent="0.2">
      <c r="A531" s="158" t="s">
        <v>281</v>
      </c>
      <c r="B531" s="65">
        <v>0</v>
      </c>
      <c r="C531" s="66">
        <v>0</v>
      </c>
      <c r="D531" s="65">
        <v>4</v>
      </c>
      <c r="E531" s="66">
        <v>7</v>
      </c>
      <c r="F531" s="67"/>
      <c r="G531" s="65">
        <f t="shared" si="100"/>
        <v>0</v>
      </c>
      <c r="H531" s="66">
        <f t="shared" si="101"/>
        <v>-3</v>
      </c>
      <c r="I531" s="20" t="str">
        <f t="shared" si="102"/>
        <v>-</v>
      </c>
      <c r="J531" s="21">
        <f t="shared" si="103"/>
        <v>-0.42857142857142855</v>
      </c>
    </row>
    <row r="532" spans="1:10" x14ac:dyDescent="0.2">
      <c r="A532" s="158" t="s">
        <v>445</v>
      </c>
      <c r="B532" s="65">
        <v>296</v>
      </c>
      <c r="C532" s="66">
        <v>441</v>
      </c>
      <c r="D532" s="65">
        <v>2525</v>
      </c>
      <c r="E532" s="66">
        <v>1968</v>
      </c>
      <c r="F532" s="67"/>
      <c r="G532" s="65">
        <f t="shared" si="100"/>
        <v>-145</v>
      </c>
      <c r="H532" s="66">
        <f t="shared" si="101"/>
        <v>557</v>
      </c>
      <c r="I532" s="20">
        <f t="shared" si="102"/>
        <v>-0.3287981859410431</v>
      </c>
      <c r="J532" s="21">
        <f t="shared" si="103"/>
        <v>0.28302845528455284</v>
      </c>
    </row>
    <row r="533" spans="1:10" x14ac:dyDescent="0.2">
      <c r="A533" s="158" t="s">
        <v>231</v>
      </c>
      <c r="B533" s="65">
        <v>0</v>
      </c>
      <c r="C533" s="66">
        <v>3</v>
      </c>
      <c r="D533" s="65">
        <v>6</v>
      </c>
      <c r="E533" s="66">
        <v>12</v>
      </c>
      <c r="F533" s="67"/>
      <c r="G533" s="65">
        <f t="shared" si="100"/>
        <v>-3</v>
      </c>
      <c r="H533" s="66">
        <f t="shared" si="101"/>
        <v>-6</v>
      </c>
      <c r="I533" s="20">
        <f t="shared" si="102"/>
        <v>-1</v>
      </c>
      <c r="J533" s="21">
        <f t="shared" si="103"/>
        <v>-0.5</v>
      </c>
    </row>
    <row r="534" spans="1:10" x14ac:dyDescent="0.2">
      <c r="A534" s="158" t="s">
        <v>211</v>
      </c>
      <c r="B534" s="65">
        <v>0</v>
      </c>
      <c r="C534" s="66">
        <v>0</v>
      </c>
      <c r="D534" s="65">
        <v>0</v>
      </c>
      <c r="E534" s="66">
        <v>1</v>
      </c>
      <c r="F534" s="67"/>
      <c r="G534" s="65">
        <f t="shared" si="100"/>
        <v>0</v>
      </c>
      <c r="H534" s="66">
        <f t="shared" si="101"/>
        <v>-1</v>
      </c>
      <c r="I534" s="20" t="str">
        <f t="shared" si="102"/>
        <v>-</v>
      </c>
      <c r="J534" s="21">
        <f t="shared" si="103"/>
        <v>-1</v>
      </c>
    </row>
    <row r="535" spans="1:10" x14ac:dyDescent="0.2">
      <c r="A535" s="158" t="s">
        <v>232</v>
      </c>
      <c r="B535" s="65">
        <v>0</v>
      </c>
      <c r="C535" s="66">
        <v>3</v>
      </c>
      <c r="D535" s="65">
        <v>1</v>
      </c>
      <c r="E535" s="66">
        <v>15</v>
      </c>
      <c r="F535" s="67"/>
      <c r="G535" s="65">
        <f t="shared" si="100"/>
        <v>-3</v>
      </c>
      <c r="H535" s="66">
        <f t="shared" si="101"/>
        <v>-14</v>
      </c>
      <c r="I535" s="20">
        <f t="shared" si="102"/>
        <v>-1</v>
      </c>
      <c r="J535" s="21">
        <f t="shared" si="103"/>
        <v>-0.93333333333333335</v>
      </c>
    </row>
    <row r="536" spans="1:10" x14ac:dyDescent="0.2">
      <c r="A536" s="158" t="s">
        <v>406</v>
      </c>
      <c r="B536" s="65">
        <v>599</v>
      </c>
      <c r="C536" s="66">
        <v>566</v>
      </c>
      <c r="D536" s="65">
        <v>4833</v>
      </c>
      <c r="E536" s="66">
        <v>4351</v>
      </c>
      <c r="F536" s="67"/>
      <c r="G536" s="65">
        <f t="shared" si="100"/>
        <v>33</v>
      </c>
      <c r="H536" s="66">
        <f t="shared" si="101"/>
        <v>482</v>
      </c>
      <c r="I536" s="20">
        <f t="shared" si="102"/>
        <v>5.8303886925795051E-2</v>
      </c>
      <c r="J536" s="21">
        <f t="shared" si="103"/>
        <v>0.11077913123419904</v>
      </c>
    </row>
    <row r="537" spans="1:10" x14ac:dyDescent="0.2">
      <c r="A537" s="158" t="s">
        <v>333</v>
      </c>
      <c r="B537" s="65">
        <v>1</v>
      </c>
      <c r="C537" s="66">
        <v>15</v>
      </c>
      <c r="D537" s="65">
        <v>39</v>
      </c>
      <c r="E537" s="66">
        <v>68</v>
      </c>
      <c r="F537" s="67"/>
      <c r="G537" s="65">
        <f t="shared" si="100"/>
        <v>-14</v>
      </c>
      <c r="H537" s="66">
        <f t="shared" si="101"/>
        <v>-29</v>
      </c>
      <c r="I537" s="20">
        <f t="shared" si="102"/>
        <v>-0.93333333333333335</v>
      </c>
      <c r="J537" s="21">
        <f t="shared" si="103"/>
        <v>-0.4264705882352941</v>
      </c>
    </row>
    <row r="538" spans="1:10" x14ac:dyDescent="0.2">
      <c r="A538" s="158" t="s">
        <v>300</v>
      </c>
      <c r="B538" s="65">
        <v>0</v>
      </c>
      <c r="C538" s="66">
        <v>0</v>
      </c>
      <c r="D538" s="65">
        <v>0</v>
      </c>
      <c r="E538" s="66">
        <v>2</v>
      </c>
      <c r="F538" s="67"/>
      <c r="G538" s="65">
        <f t="shared" si="100"/>
        <v>0</v>
      </c>
      <c r="H538" s="66">
        <f t="shared" si="101"/>
        <v>-2</v>
      </c>
      <c r="I538" s="20" t="str">
        <f t="shared" si="102"/>
        <v>-</v>
      </c>
      <c r="J538" s="21">
        <f t="shared" si="103"/>
        <v>-1</v>
      </c>
    </row>
    <row r="539" spans="1:10" x14ac:dyDescent="0.2">
      <c r="A539" s="158" t="s">
        <v>212</v>
      </c>
      <c r="B539" s="65">
        <v>53</v>
      </c>
      <c r="C539" s="66">
        <v>103</v>
      </c>
      <c r="D539" s="65">
        <v>278</v>
      </c>
      <c r="E539" s="66">
        <v>679</v>
      </c>
      <c r="F539" s="67"/>
      <c r="G539" s="65">
        <f t="shared" si="100"/>
        <v>-50</v>
      </c>
      <c r="H539" s="66">
        <f t="shared" si="101"/>
        <v>-401</v>
      </c>
      <c r="I539" s="20">
        <f t="shared" si="102"/>
        <v>-0.4854368932038835</v>
      </c>
      <c r="J539" s="21">
        <f t="shared" si="103"/>
        <v>-0.59057437407952873</v>
      </c>
    </row>
    <row r="540" spans="1:10" x14ac:dyDescent="0.2">
      <c r="A540" s="158" t="s">
        <v>355</v>
      </c>
      <c r="B540" s="65">
        <v>162</v>
      </c>
      <c r="C540" s="66">
        <v>169</v>
      </c>
      <c r="D540" s="65">
        <v>984</v>
      </c>
      <c r="E540" s="66">
        <v>961</v>
      </c>
      <c r="F540" s="67"/>
      <c r="G540" s="65">
        <f t="shared" si="100"/>
        <v>-7</v>
      </c>
      <c r="H540" s="66">
        <f t="shared" si="101"/>
        <v>23</v>
      </c>
      <c r="I540" s="20">
        <f t="shared" si="102"/>
        <v>-4.142011834319527E-2</v>
      </c>
      <c r="J540" s="21">
        <f t="shared" si="103"/>
        <v>2.3933402705515087E-2</v>
      </c>
    </row>
    <row r="541" spans="1:10" s="160" customFormat="1" x14ac:dyDescent="0.2">
      <c r="A541" s="178" t="s">
        <v>693</v>
      </c>
      <c r="B541" s="71">
        <v>4887</v>
      </c>
      <c r="C541" s="72">
        <v>4770</v>
      </c>
      <c r="D541" s="71">
        <v>26342</v>
      </c>
      <c r="E541" s="72">
        <v>25192</v>
      </c>
      <c r="F541" s="73"/>
      <c r="G541" s="71">
        <f t="shared" si="100"/>
        <v>117</v>
      </c>
      <c r="H541" s="72">
        <f t="shared" si="101"/>
        <v>1150</v>
      </c>
      <c r="I541" s="37">
        <f t="shared" si="102"/>
        <v>2.4528301886792454E-2</v>
      </c>
      <c r="J541" s="38">
        <f t="shared" si="103"/>
        <v>4.5649412511908544E-2</v>
      </c>
    </row>
    <row r="542" spans="1:10" x14ac:dyDescent="0.2">
      <c r="A542" s="177"/>
      <c r="B542" s="143"/>
      <c r="C542" s="144"/>
      <c r="D542" s="143"/>
      <c r="E542" s="144"/>
      <c r="F542" s="145"/>
      <c r="G542" s="143"/>
      <c r="H542" s="144"/>
      <c r="I542" s="151"/>
      <c r="J542" s="152"/>
    </row>
    <row r="543" spans="1:10" s="139" customFormat="1" x14ac:dyDescent="0.2">
      <c r="A543" s="159" t="s">
        <v>94</v>
      </c>
      <c r="B543" s="65"/>
      <c r="C543" s="66"/>
      <c r="D543" s="65"/>
      <c r="E543" s="66"/>
      <c r="F543" s="67"/>
      <c r="G543" s="65"/>
      <c r="H543" s="66"/>
      <c r="I543" s="20"/>
      <c r="J543" s="21"/>
    </row>
    <row r="544" spans="1:10" x14ac:dyDescent="0.2">
      <c r="A544" s="158" t="s">
        <v>571</v>
      </c>
      <c r="B544" s="65">
        <v>45</v>
      </c>
      <c r="C544" s="66">
        <v>10</v>
      </c>
      <c r="D544" s="65">
        <v>153</v>
      </c>
      <c r="E544" s="66">
        <v>82</v>
      </c>
      <c r="F544" s="67"/>
      <c r="G544" s="65">
        <f>B544-C544</f>
        <v>35</v>
      </c>
      <c r="H544" s="66">
        <f>D544-E544</f>
        <v>71</v>
      </c>
      <c r="I544" s="20">
        <f>IF(C544=0, "-", IF(G544/C544&lt;10, G544/C544, "&gt;999%"))</f>
        <v>3.5</v>
      </c>
      <c r="J544" s="21">
        <f>IF(E544=0, "-", IF(H544/E544&lt;10, H544/E544, "&gt;999%"))</f>
        <v>0.86585365853658536</v>
      </c>
    </row>
    <row r="545" spans="1:10" x14ac:dyDescent="0.2">
      <c r="A545" s="158" t="s">
        <v>557</v>
      </c>
      <c r="B545" s="65">
        <v>9</v>
      </c>
      <c r="C545" s="66">
        <v>6</v>
      </c>
      <c r="D545" s="65">
        <v>28</v>
      </c>
      <c r="E545" s="66">
        <v>27</v>
      </c>
      <c r="F545" s="67"/>
      <c r="G545" s="65">
        <f>B545-C545</f>
        <v>3</v>
      </c>
      <c r="H545" s="66">
        <f>D545-E545</f>
        <v>1</v>
      </c>
      <c r="I545" s="20">
        <f>IF(C545=0, "-", IF(G545/C545&lt;10, G545/C545, "&gt;999%"))</f>
        <v>0.5</v>
      </c>
      <c r="J545" s="21">
        <f>IF(E545=0, "-", IF(H545/E545&lt;10, H545/E545, "&gt;999%"))</f>
        <v>3.7037037037037035E-2</v>
      </c>
    </row>
    <row r="546" spans="1:10" s="160" customFormat="1" x14ac:dyDescent="0.2">
      <c r="A546" s="178" t="s">
        <v>694</v>
      </c>
      <c r="B546" s="71">
        <v>54</v>
      </c>
      <c r="C546" s="72">
        <v>16</v>
      </c>
      <c r="D546" s="71">
        <v>181</v>
      </c>
      <c r="E546" s="72">
        <v>109</v>
      </c>
      <c r="F546" s="73"/>
      <c r="G546" s="71">
        <f>B546-C546</f>
        <v>38</v>
      </c>
      <c r="H546" s="72">
        <f>D546-E546</f>
        <v>72</v>
      </c>
      <c r="I546" s="37">
        <f>IF(C546=0, "-", IF(G546/C546&lt;10, G546/C546, "&gt;999%"))</f>
        <v>2.375</v>
      </c>
      <c r="J546" s="38">
        <f>IF(E546=0, "-", IF(H546/E546&lt;10, H546/E546, "&gt;999%"))</f>
        <v>0.66055045871559637</v>
      </c>
    </row>
    <row r="547" spans="1:10" x14ac:dyDescent="0.2">
      <c r="A547" s="177"/>
      <c r="B547" s="143"/>
      <c r="C547" s="144"/>
      <c r="D547" s="143"/>
      <c r="E547" s="144"/>
      <c r="F547" s="145"/>
      <c r="G547" s="143"/>
      <c r="H547" s="144"/>
      <c r="I547" s="151"/>
      <c r="J547" s="152"/>
    </row>
    <row r="548" spans="1:10" s="139" customFormat="1" x14ac:dyDescent="0.2">
      <c r="A548" s="159" t="s">
        <v>95</v>
      </c>
      <c r="B548" s="65"/>
      <c r="C548" s="66"/>
      <c r="D548" s="65"/>
      <c r="E548" s="66"/>
      <c r="F548" s="67"/>
      <c r="G548" s="65"/>
      <c r="H548" s="66"/>
      <c r="I548" s="20"/>
      <c r="J548" s="21"/>
    </row>
    <row r="549" spans="1:10" x14ac:dyDescent="0.2">
      <c r="A549" s="158" t="s">
        <v>531</v>
      </c>
      <c r="B549" s="65">
        <v>72</v>
      </c>
      <c r="C549" s="66">
        <v>163</v>
      </c>
      <c r="D549" s="65">
        <v>475</v>
      </c>
      <c r="E549" s="66">
        <v>913</v>
      </c>
      <c r="F549" s="67"/>
      <c r="G549" s="65">
        <f t="shared" ref="G549:G569" si="104">B549-C549</f>
        <v>-91</v>
      </c>
      <c r="H549" s="66">
        <f t="shared" ref="H549:H569" si="105">D549-E549</f>
        <v>-438</v>
      </c>
      <c r="I549" s="20">
        <f t="shared" ref="I549:I569" si="106">IF(C549=0, "-", IF(G549/C549&lt;10, G549/C549, "&gt;999%"))</f>
        <v>-0.55828220858895705</v>
      </c>
      <c r="J549" s="21">
        <f t="shared" ref="J549:J569" si="107">IF(E549=0, "-", IF(H549/E549&lt;10, H549/E549, "&gt;999%"))</f>
        <v>-0.47973713033953996</v>
      </c>
    </row>
    <row r="550" spans="1:10" x14ac:dyDescent="0.2">
      <c r="A550" s="158" t="s">
        <v>266</v>
      </c>
      <c r="B550" s="65">
        <v>16</v>
      </c>
      <c r="C550" s="66">
        <v>0</v>
      </c>
      <c r="D550" s="65">
        <v>62</v>
      </c>
      <c r="E550" s="66">
        <v>0</v>
      </c>
      <c r="F550" s="67"/>
      <c r="G550" s="65">
        <f t="shared" si="104"/>
        <v>16</v>
      </c>
      <c r="H550" s="66">
        <f t="shared" si="105"/>
        <v>62</v>
      </c>
      <c r="I550" s="20" t="str">
        <f t="shared" si="106"/>
        <v>-</v>
      </c>
      <c r="J550" s="21" t="str">
        <f t="shared" si="107"/>
        <v>-</v>
      </c>
    </row>
    <row r="551" spans="1:10" x14ac:dyDescent="0.2">
      <c r="A551" s="158" t="s">
        <v>301</v>
      </c>
      <c r="B551" s="65">
        <v>0</v>
      </c>
      <c r="C551" s="66">
        <v>1</v>
      </c>
      <c r="D551" s="65">
        <v>9</v>
      </c>
      <c r="E551" s="66">
        <v>24</v>
      </c>
      <c r="F551" s="67"/>
      <c r="G551" s="65">
        <f t="shared" si="104"/>
        <v>-1</v>
      </c>
      <c r="H551" s="66">
        <f t="shared" si="105"/>
        <v>-15</v>
      </c>
      <c r="I551" s="20">
        <f t="shared" si="106"/>
        <v>-1</v>
      </c>
      <c r="J551" s="21">
        <f t="shared" si="107"/>
        <v>-0.625</v>
      </c>
    </row>
    <row r="552" spans="1:10" x14ac:dyDescent="0.2">
      <c r="A552" s="158" t="s">
        <v>492</v>
      </c>
      <c r="B552" s="65">
        <v>5</v>
      </c>
      <c r="C552" s="66">
        <v>0</v>
      </c>
      <c r="D552" s="65">
        <v>77</v>
      </c>
      <c r="E552" s="66">
        <v>101</v>
      </c>
      <c r="F552" s="67"/>
      <c r="G552" s="65">
        <f t="shared" si="104"/>
        <v>5</v>
      </c>
      <c r="H552" s="66">
        <f t="shared" si="105"/>
        <v>-24</v>
      </c>
      <c r="I552" s="20" t="str">
        <f t="shared" si="106"/>
        <v>-</v>
      </c>
      <c r="J552" s="21">
        <f t="shared" si="107"/>
        <v>-0.23762376237623761</v>
      </c>
    </row>
    <row r="553" spans="1:10" x14ac:dyDescent="0.2">
      <c r="A553" s="158" t="s">
        <v>308</v>
      </c>
      <c r="B553" s="65">
        <v>3</v>
      </c>
      <c r="C553" s="66">
        <v>2</v>
      </c>
      <c r="D553" s="65">
        <v>11</v>
      </c>
      <c r="E553" s="66">
        <v>20</v>
      </c>
      <c r="F553" s="67"/>
      <c r="G553" s="65">
        <f t="shared" si="104"/>
        <v>1</v>
      </c>
      <c r="H553" s="66">
        <f t="shared" si="105"/>
        <v>-9</v>
      </c>
      <c r="I553" s="20">
        <f t="shared" si="106"/>
        <v>0.5</v>
      </c>
      <c r="J553" s="21">
        <f t="shared" si="107"/>
        <v>-0.45</v>
      </c>
    </row>
    <row r="554" spans="1:10" x14ac:dyDescent="0.2">
      <c r="A554" s="158" t="s">
        <v>302</v>
      </c>
      <c r="B554" s="65">
        <v>1</v>
      </c>
      <c r="C554" s="66">
        <v>3</v>
      </c>
      <c r="D554" s="65">
        <v>5</v>
      </c>
      <c r="E554" s="66">
        <v>8</v>
      </c>
      <c r="F554" s="67"/>
      <c r="G554" s="65">
        <f t="shared" si="104"/>
        <v>-2</v>
      </c>
      <c r="H554" s="66">
        <f t="shared" si="105"/>
        <v>-3</v>
      </c>
      <c r="I554" s="20">
        <f t="shared" si="106"/>
        <v>-0.66666666666666663</v>
      </c>
      <c r="J554" s="21">
        <f t="shared" si="107"/>
        <v>-0.375</v>
      </c>
    </row>
    <row r="555" spans="1:10" x14ac:dyDescent="0.2">
      <c r="A555" s="158" t="s">
        <v>545</v>
      </c>
      <c r="B555" s="65">
        <v>22</v>
      </c>
      <c r="C555" s="66">
        <v>37</v>
      </c>
      <c r="D555" s="65">
        <v>101</v>
      </c>
      <c r="E555" s="66">
        <v>160</v>
      </c>
      <c r="F555" s="67"/>
      <c r="G555" s="65">
        <f t="shared" si="104"/>
        <v>-15</v>
      </c>
      <c r="H555" s="66">
        <f t="shared" si="105"/>
        <v>-59</v>
      </c>
      <c r="I555" s="20">
        <f t="shared" si="106"/>
        <v>-0.40540540540540543</v>
      </c>
      <c r="J555" s="21">
        <f t="shared" si="107"/>
        <v>-0.36875000000000002</v>
      </c>
    </row>
    <row r="556" spans="1:10" x14ac:dyDescent="0.2">
      <c r="A556" s="158" t="s">
        <v>487</v>
      </c>
      <c r="B556" s="65">
        <v>0</v>
      </c>
      <c r="C556" s="66">
        <v>6</v>
      </c>
      <c r="D556" s="65">
        <v>11</v>
      </c>
      <c r="E556" s="66">
        <v>8</v>
      </c>
      <c r="F556" s="67"/>
      <c r="G556" s="65">
        <f t="shared" si="104"/>
        <v>-6</v>
      </c>
      <c r="H556" s="66">
        <f t="shared" si="105"/>
        <v>3</v>
      </c>
      <c r="I556" s="20">
        <f t="shared" si="106"/>
        <v>-1</v>
      </c>
      <c r="J556" s="21">
        <f t="shared" si="107"/>
        <v>0.375</v>
      </c>
    </row>
    <row r="557" spans="1:10" x14ac:dyDescent="0.2">
      <c r="A557" s="158" t="s">
        <v>233</v>
      </c>
      <c r="B557" s="65">
        <v>124</v>
      </c>
      <c r="C557" s="66">
        <v>52</v>
      </c>
      <c r="D557" s="65">
        <v>320</v>
      </c>
      <c r="E557" s="66">
        <v>112</v>
      </c>
      <c r="F557" s="67"/>
      <c r="G557" s="65">
        <f t="shared" si="104"/>
        <v>72</v>
      </c>
      <c r="H557" s="66">
        <f t="shared" si="105"/>
        <v>208</v>
      </c>
      <c r="I557" s="20">
        <f t="shared" si="106"/>
        <v>1.3846153846153846</v>
      </c>
      <c r="J557" s="21">
        <f t="shared" si="107"/>
        <v>1.8571428571428572</v>
      </c>
    </row>
    <row r="558" spans="1:10" x14ac:dyDescent="0.2">
      <c r="A558" s="158" t="s">
        <v>407</v>
      </c>
      <c r="B558" s="65">
        <v>0</v>
      </c>
      <c r="C558" s="66">
        <v>0</v>
      </c>
      <c r="D558" s="65">
        <v>0</v>
      </c>
      <c r="E558" s="66">
        <v>1</v>
      </c>
      <c r="F558" s="67"/>
      <c r="G558" s="65">
        <f t="shared" si="104"/>
        <v>0</v>
      </c>
      <c r="H558" s="66">
        <f t="shared" si="105"/>
        <v>-1</v>
      </c>
      <c r="I558" s="20" t="str">
        <f t="shared" si="106"/>
        <v>-</v>
      </c>
      <c r="J558" s="21">
        <f t="shared" si="107"/>
        <v>-1</v>
      </c>
    </row>
    <row r="559" spans="1:10" x14ac:dyDescent="0.2">
      <c r="A559" s="158" t="s">
        <v>303</v>
      </c>
      <c r="B559" s="65">
        <v>8</v>
      </c>
      <c r="C559" s="66">
        <v>15</v>
      </c>
      <c r="D559" s="65">
        <v>35</v>
      </c>
      <c r="E559" s="66">
        <v>107</v>
      </c>
      <c r="F559" s="67"/>
      <c r="G559" s="65">
        <f t="shared" si="104"/>
        <v>-7</v>
      </c>
      <c r="H559" s="66">
        <f t="shared" si="105"/>
        <v>-72</v>
      </c>
      <c r="I559" s="20">
        <f t="shared" si="106"/>
        <v>-0.46666666666666667</v>
      </c>
      <c r="J559" s="21">
        <f t="shared" si="107"/>
        <v>-0.67289719626168221</v>
      </c>
    </row>
    <row r="560" spans="1:10" x14ac:dyDescent="0.2">
      <c r="A560" s="158" t="s">
        <v>251</v>
      </c>
      <c r="B560" s="65">
        <v>15</v>
      </c>
      <c r="C560" s="66">
        <v>40</v>
      </c>
      <c r="D560" s="65">
        <v>121</v>
      </c>
      <c r="E560" s="66">
        <v>104</v>
      </c>
      <c r="F560" s="67"/>
      <c r="G560" s="65">
        <f t="shared" si="104"/>
        <v>-25</v>
      </c>
      <c r="H560" s="66">
        <f t="shared" si="105"/>
        <v>17</v>
      </c>
      <c r="I560" s="20">
        <f t="shared" si="106"/>
        <v>-0.625</v>
      </c>
      <c r="J560" s="21">
        <f t="shared" si="107"/>
        <v>0.16346153846153846</v>
      </c>
    </row>
    <row r="561" spans="1:10" x14ac:dyDescent="0.2">
      <c r="A561" s="158" t="s">
        <v>446</v>
      </c>
      <c r="B561" s="65">
        <v>11</v>
      </c>
      <c r="C561" s="66">
        <v>4</v>
      </c>
      <c r="D561" s="65">
        <v>20</v>
      </c>
      <c r="E561" s="66">
        <v>8</v>
      </c>
      <c r="F561" s="67"/>
      <c r="G561" s="65">
        <f t="shared" si="104"/>
        <v>7</v>
      </c>
      <c r="H561" s="66">
        <f t="shared" si="105"/>
        <v>12</v>
      </c>
      <c r="I561" s="20">
        <f t="shared" si="106"/>
        <v>1.75</v>
      </c>
      <c r="J561" s="21">
        <f t="shared" si="107"/>
        <v>1.5</v>
      </c>
    </row>
    <row r="562" spans="1:10" x14ac:dyDescent="0.2">
      <c r="A562" s="158" t="s">
        <v>213</v>
      </c>
      <c r="B562" s="65">
        <v>36</v>
      </c>
      <c r="C562" s="66">
        <v>152</v>
      </c>
      <c r="D562" s="65">
        <v>359</v>
      </c>
      <c r="E562" s="66">
        <v>629</v>
      </c>
      <c r="F562" s="67"/>
      <c r="G562" s="65">
        <f t="shared" si="104"/>
        <v>-116</v>
      </c>
      <c r="H562" s="66">
        <f t="shared" si="105"/>
        <v>-270</v>
      </c>
      <c r="I562" s="20">
        <f t="shared" si="106"/>
        <v>-0.76315789473684215</v>
      </c>
      <c r="J562" s="21">
        <f t="shared" si="107"/>
        <v>-0.42925278219395868</v>
      </c>
    </row>
    <row r="563" spans="1:10" x14ac:dyDescent="0.2">
      <c r="A563" s="158" t="s">
        <v>356</v>
      </c>
      <c r="B563" s="65">
        <v>226</v>
      </c>
      <c r="C563" s="66">
        <v>141</v>
      </c>
      <c r="D563" s="65">
        <v>803</v>
      </c>
      <c r="E563" s="66">
        <v>958</v>
      </c>
      <c r="F563" s="67"/>
      <c r="G563" s="65">
        <f t="shared" si="104"/>
        <v>85</v>
      </c>
      <c r="H563" s="66">
        <f t="shared" si="105"/>
        <v>-155</v>
      </c>
      <c r="I563" s="20">
        <f t="shared" si="106"/>
        <v>0.6028368794326241</v>
      </c>
      <c r="J563" s="21">
        <f t="shared" si="107"/>
        <v>-0.1617954070981211</v>
      </c>
    </row>
    <row r="564" spans="1:10" x14ac:dyDescent="0.2">
      <c r="A564" s="158" t="s">
        <v>408</v>
      </c>
      <c r="B564" s="65">
        <v>99</v>
      </c>
      <c r="C564" s="66">
        <v>146</v>
      </c>
      <c r="D564" s="65">
        <v>297</v>
      </c>
      <c r="E564" s="66">
        <v>447</v>
      </c>
      <c r="F564" s="67"/>
      <c r="G564" s="65">
        <f t="shared" si="104"/>
        <v>-47</v>
      </c>
      <c r="H564" s="66">
        <f t="shared" si="105"/>
        <v>-150</v>
      </c>
      <c r="I564" s="20">
        <f t="shared" si="106"/>
        <v>-0.32191780821917809</v>
      </c>
      <c r="J564" s="21">
        <f t="shared" si="107"/>
        <v>-0.33557046979865773</v>
      </c>
    </row>
    <row r="565" spans="1:10" x14ac:dyDescent="0.2">
      <c r="A565" s="158" t="s">
        <v>447</v>
      </c>
      <c r="B565" s="65">
        <v>165</v>
      </c>
      <c r="C565" s="66">
        <v>176</v>
      </c>
      <c r="D565" s="65">
        <v>431</v>
      </c>
      <c r="E565" s="66">
        <v>794</v>
      </c>
      <c r="F565" s="67"/>
      <c r="G565" s="65">
        <f t="shared" si="104"/>
        <v>-11</v>
      </c>
      <c r="H565" s="66">
        <f t="shared" si="105"/>
        <v>-363</v>
      </c>
      <c r="I565" s="20">
        <f t="shared" si="106"/>
        <v>-6.25E-2</v>
      </c>
      <c r="J565" s="21">
        <f t="shared" si="107"/>
        <v>-0.45717884130982367</v>
      </c>
    </row>
    <row r="566" spans="1:10" x14ac:dyDescent="0.2">
      <c r="A566" s="158" t="s">
        <v>466</v>
      </c>
      <c r="B566" s="65">
        <v>43</v>
      </c>
      <c r="C566" s="66">
        <v>44</v>
      </c>
      <c r="D566" s="65">
        <v>130</v>
      </c>
      <c r="E566" s="66">
        <v>262</v>
      </c>
      <c r="F566" s="67"/>
      <c r="G566" s="65">
        <f t="shared" si="104"/>
        <v>-1</v>
      </c>
      <c r="H566" s="66">
        <f t="shared" si="105"/>
        <v>-132</v>
      </c>
      <c r="I566" s="20">
        <f t="shared" si="106"/>
        <v>-2.2727272727272728E-2</v>
      </c>
      <c r="J566" s="21">
        <f t="shared" si="107"/>
        <v>-0.50381679389312972</v>
      </c>
    </row>
    <row r="567" spans="1:10" x14ac:dyDescent="0.2">
      <c r="A567" s="158" t="s">
        <v>503</v>
      </c>
      <c r="B567" s="65">
        <v>25</v>
      </c>
      <c r="C567" s="66">
        <v>92</v>
      </c>
      <c r="D567" s="65">
        <v>173</v>
      </c>
      <c r="E567" s="66">
        <v>304</v>
      </c>
      <c r="F567" s="67"/>
      <c r="G567" s="65">
        <f t="shared" si="104"/>
        <v>-67</v>
      </c>
      <c r="H567" s="66">
        <f t="shared" si="105"/>
        <v>-131</v>
      </c>
      <c r="I567" s="20">
        <f t="shared" si="106"/>
        <v>-0.72826086956521741</v>
      </c>
      <c r="J567" s="21">
        <f t="shared" si="107"/>
        <v>-0.43092105263157893</v>
      </c>
    </row>
    <row r="568" spans="1:10" x14ac:dyDescent="0.2">
      <c r="A568" s="158" t="s">
        <v>378</v>
      </c>
      <c r="B568" s="65">
        <v>1</v>
      </c>
      <c r="C568" s="66">
        <v>189</v>
      </c>
      <c r="D568" s="65">
        <v>329</v>
      </c>
      <c r="E568" s="66">
        <v>636</v>
      </c>
      <c r="F568" s="67"/>
      <c r="G568" s="65">
        <f t="shared" si="104"/>
        <v>-188</v>
      </c>
      <c r="H568" s="66">
        <f t="shared" si="105"/>
        <v>-307</v>
      </c>
      <c r="I568" s="20">
        <f t="shared" si="106"/>
        <v>-0.99470899470899465</v>
      </c>
      <c r="J568" s="21">
        <f t="shared" si="107"/>
        <v>-0.48270440251572327</v>
      </c>
    </row>
    <row r="569" spans="1:10" s="160" customFormat="1" x14ac:dyDescent="0.2">
      <c r="A569" s="178" t="s">
        <v>695</v>
      </c>
      <c r="B569" s="71">
        <v>872</v>
      </c>
      <c r="C569" s="72">
        <v>1263</v>
      </c>
      <c r="D569" s="71">
        <v>3769</v>
      </c>
      <c r="E569" s="72">
        <v>5596</v>
      </c>
      <c r="F569" s="73"/>
      <c r="G569" s="71">
        <f t="shared" si="104"/>
        <v>-391</v>
      </c>
      <c r="H569" s="72">
        <f t="shared" si="105"/>
        <v>-1827</v>
      </c>
      <c r="I569" s="37">
        <f t="shared" si="106"/>
        <v>-0.3095803642121932</v>
      </c>
      <c r="J569" s="38">
        <f t="shared" si="107"/>
        <v>-0.32648320228734812</v>
      </c>
    </row>
    <row r="570" spans="1:10" x14ac:dyDescent="0.2">
      <c r="A570" s="177"/>
      <c r="B570" s="143"/>
      <c r="C570" s="144"/>
      <c r="D570" s="143"/>
      <c r="E570" s="144"/>
      <c r="F570" s="145"/>
      <c r="G570" s="143"/>
      <c r="H570" s="144"/>
      <c r="I570" s="151"/>
      <c r="J570" s="152"/>
    </row>
    <row r="571" spans="1:10" s="139" customFormat="1" x14ac:dyDescent="0.2">
      <c r="A571" s="159" t="s">
        <v>96</v>
      </c>
      <c r="B571" s="65"/>
      <c r="C571" s="66"/>
      <c r="D571" s="65"/>
      <c r="E571" s="66"/>
      <c r="F571" s="67"/>
      <c r="G571" s="65"/>
      <c r="H571" s="66"/>
      <c r="I571" s="20"/>
      <c r="J571" s="21"/>
    </row>
    <row r="572" spans="1:10" x14ac:dyDescent="0.2">
      <c r="A572" s="158" t="s">
        <v>267</v>
      </c>
      <c r="B572" s="65">
        <v>4</v>
      </c>
      <c r="C572" s="66">
        <v>3</v>
      </c>
      <c r="D572" s="65">
        <v>40</v>
      </c>
      <c r="E572" s="66">
        <v>24</v>
      </c>
      <c r="F572" s="67"/>
      <c r="G572" s="65">
        <f t="shared" ref="G572:G578" si="108">B572-C572</f>
        <v>1</v>
      </c>
      <c r="H572" s="66">
        <f t="shared" ref="H572:H578" si="109">D572-E572</f>
        <v>16</v>
      </c>
      <c r="I572" s="20">
        <f t="shared" ref="I572:I578" si="110">IF(C572=0, "-", IF(G572/C572&lt;10, G572/C572, "&gt;999%"))</f>
        <v>0.33333333333333331</v>
      </c>
      <c r="J572" s="21">
        <f t="shared" ref="J572:J578" si="111">IF(E572=0, "-", IF(H572/E572&lt;10, H572/E572, "&gt;999%"))</f>
        <v>0.66666666666666663</v>
      </c>
    </row>
    <row r="573" spans="1:10" x14ac:dyDescent="0.2">
      <c r="A573" s="158" t="s">
        <v>268</v>
      </c>
      <c r="B573" s="65">
        <v>0</v>
      </c>
      <c r="C573" s="66">
        <v>0</v>
      </c>
      <c r="D573" s="65">
        <v>0</v>
      </c>
      <c r="E573" s="66">
        <v>8</v>
      </c>
      <c r="F573" s="67"/>
      <c r="G573" s="65">
        <f t="shared" si="108"/>
        <v>0</v>
      </c>
      <c r="H573" s="66">
        <f t="shared" si="109"/>
        <v>-8</v>
      </c>
      <c r="I573" s="20" t="str">
        <f t="shared" si="110"/>
        <v>-</v>
      </c>
      <c r="J573" s="21">
        <f t="shared" si="111"/>
        <v>-1</v>
      </c>
    </row>
    <row r="574" spans="1:10" x14ac:dyDescent="0.2">
      <c r="A574" s="158" t="s">
        <v>269</v>
      </c>
      <c r="B574" s="65">
        <v>4</v>
      </c>
      <c r="C574" s="66">
        <v>0</v>
      </c>
      <c r="D574" s="65">
        <v>33</v>
      </c>
      <c r="E574" s="66">
        <v>0</v>
      </c>
      <c r="F574" s="67"/>
      <c r="G574" s="65">
        <f t="shared" si="108"/>
        <v>4</v>
      </c>
      <c r="H574" s="66">
        <f t="shared" si="109"/>
        <v>33</v>
      </c>
      <c r="I574" s="20" t="str">
        <f t="shared" si="110"/>
        <v>-</v>
      </c>
      <c r="J574" s="21" t="str">
        <f t="shared" si="111"/>
        <v>-</v>
      </c>
    </row>
    <row r="575" spans="1:10" x14ac:dyDescent="0.2">
      <c r="A575" s="158" t="s">
        <v>388</v>
      </c>
      <c r="B575" s="65">
        <v>161</v>
      </c>
      <c r="C575" s="66">
        <v>135</v>
      </c>
      <c r="D575" s="65">
        <v>812</v>
      </c>
      <c r="E575" s="66">
        <v>719</v>
      </c>
      <c r="F575" s="67"/>
      <c r="G575" s="65">
        <f t="shared" si="108"/>
        <v>26</v>
      </c>
      <c r="H575" s="66">
        <f t="shared" si="109"/>
        <v>93</v>
      </c>
      <c r="I575" s="20">
        <f t="shared" si="110"/>
        <v>0.19259259259259259</v>
      </c>
      <c r="J575" s="21">
        <f t="shared" si="111"/>
        <v>0.12934631432545202</v>
      </c>
    </row>
    <row r="576" spans="1:10" x14ac:dyDescent="0.2">
      <c r="A576" s="158" t="s">
        <v>424</v>
      </c>
      <c r="B576" s="65">
        <v>127</v>
      </c>
      <c r="C576" s="66">
        <v>147</v>
      </c>
      <c r="D576" s="65">
        <v>648</v>
      </c>
      <c r="E576" s="66">
        <v>642</v>
      </c>
      <c r="F576" s="67"/>
      <c r="G576" s="65">
        <f t="shared" si="108"/>
        <v>-20</v>
      </c>
      <c r="H576" s="66">
        <f t="shared" si="109"/>
        <v>6</v>
      </c>
      <c r="I576" s="20">
        <f t="shared" si="110"/>
        <v>-0.1360544217687075</v>
      </c>
      <c r="J576" s="21">
        <f t="shared" si="111"/>
        <v>9.3457943925233638E-3</v>
      </c>
    </row>
    <row r="577" spans="1:10" x14ac:dyDescent="0.2">
      <c r="A577" s="158" t="s">
        <v>467</v>
      </c>
      <c r="B577" s="65">
        <v>91</v>
      </c>
      <c r="C577" s="66">
        <v>49</v>
      </c>
      <c r="D577" s="65">
        <v>227</v>
      </c>
      <c r="E577" s="66">
        <v>258</v>
      </c>
      <c r="F577" s="67"/>
      <c r="G577" s="65">
        <f t="shared" si="108"/>
        <v>42</v>
      </c>
      <c r="H577" s="66">
        <f t="shared" si="109"/>
        <v>-31</v>
      </c>
      <c r="I577" s="20">
        <f t="shared" si="110"/>
        <v>0.8571428571428571</v>
      </c>
      <c r="J577" s="21">
        <f t="shared" si="111"/>
        <v>-0.12015503875968993</v>
      </c>
    </row>
    <row r="578" spans="1:10" s="160" customFormat="1" x14ac:dyDescent="0.2">
      <c r="A578" s="178" t="s">
        <v>696</v>
      </c>
      <c r="B578" s="71">
        <v>387</v>
      </c>
      <c r="C578" s="72">
        <v>334</v>
      </c>
      <c r="D578" s="71">
        <v>1760</v>
      </c>
      <c r="E578" s="72">
        <v>1651</v>
      </c>
      <c r="F578" s="73"/>
      <c r="G578" s="71">
        <f t="shared" si="108"/>
        <v>53</v>
      </c>
      <c r="H578" s="72">
        <f t="shared" si="109"/>
        <v>109</v>
      </c>
      <c r="I578" s="37">
        <f t="shared" si="110"/>
        <v>0.15868263473053892</v>
      </c>
      <c r="J578" s="38">
        <f t="shared" si="111"/>
        <v>6.6020593579648693E-2</v>
      </c>
    </row>
    <row r="579" spans="1:10" x14ac:dyDescent="0.2">
      <c r="A579" s="177"/>
      <c r="B579" s="143"/>
      <c r="C579" s="144"/>
      <c r="D579" s="143"/>
      <c r="E579" s="144"/>
      <c r="F579" s="145"/>
      <c r="G579" s="143"/>
      <c r="H579" s="144"/>
      <c r="I579" s="151"/>
      <c r="J579" s="152"/>
    </row>
    <row r="580" spans="1:10" s="139" customFormat="1" x14ac:dyDescent="0.2">
      <c r="A580" s="159" t="s">
        <v>97</v>
      </c>
      <c r="B580" s="65"/>
      <c r="C580" s="66"/>
      <c r="D580" s="65"/>
      <c r="E580" s="66"/>
      <c r="F580" s="67"/>
      <c r="G580" s="65"/>
      <c r="H580" s="66"/>
      <c r="I580" s="20"/>
      <c r="J580" s="21"/>
    </row>
    <row r="581" spans="1:10" x14ac:dyDescent="0.2">
      <c r="A581" s="158" t="s">
        <v>572</v>
      </c>
      <c r="B581" s="65">
        <v>110</v>
      </c>
      <c r="C581" s="66">
        <v>55</v>
      </c>
      <c r="D581" s="65">
        <v>402</v>
      </c>
      <c r="E581" s="66">
        <v>270</v>
      </c>
      <c r="F581" s="67"/>
      <c r="G581" s="65">
        <f>B581-C581</f>
        <v>55</v>
      </c>
      <c r="H581" s="66">
        <f>D581-E581</f>
        <v>132</v>
      </c>
      <c r="I581" s="20">
        <f>IF(C581=0, "-", IF(G581/C581&lt;10, G581/C581, "&gt;999%"))</f>
        <v>1</v>
      </c>
      <c r="J581" s="21">
        <f>IF(E581=0, "-", IF(H581/E581&lt;10, H581/E581, "&gt;999%"))</f>
        <v>0.48888888888888887</v>
      </c>
    </row>
    <row r="582" spans="1:10" x14ac:dyDescent="0.2">
      <c r="A582" s="158" t="s">
        <v>558</v>
      </c>
      <c r="B582" s="65">
        <v>1</v>
      </c>
      <c r="C582" s="66">
        <v>0</v>
      </c>
      <c r="D582" s="65">
        <v>1</v>
      </c>
      <c r="E582" s="66">
        <v>3</v>
      </c>
      <c r="F582" s="67"/>
      <c r="G582" s="65">
        <f>B582-C582</f>
        <v>1</v>
      </c>
      <c r="H582" s="66">
        <f>D582-E582</f>
        <v>-2</v>
      </c>
      <c r="I582" s="20" t="str">
        <f>IF(C582=0, "-", IF(G582/C582&lt;10, G582/C582, "&gt;999%"))</f>
        <v>-</v>
      </c>
      <c r="J582" s="21">
        <f>IF(E582=0, "-", IF(H582/E582&lt;10, H582/E582, "&gt;999%"))</f>
        <v>-0.66666666666666663</v>
      </c>
    </row>
    <row r="583" spans="1:10" s="160" customFormat="1" x14ac:dyDescent="0.2">
      <c r="A583" s="178" t="s">
        <v>697</v>
      </c>
      <c r="B583" s="71">
        <v>111</v>
      </c>
      <c r="C583" s="72">
        <v>55</v>
      </c>
      <c r="D583" s="71">
        <v>403</v>
      </c>
      <c r="E583" s="72">
        <v>273</v>
      </c>
      <c r="F583" s="73"/>
      <c r="G583" s="71">
        <f>B583-C583</f>
        <v>56</v>
      </c>
      <c r="H583" s="72">
        <f>D583-E583</f>
        <v>130</v>
      </c>
      <c r="I583" s="37">
        <f>IF(C583=0, "-", IF(G583/C583&lt;10, G583/C583, "&gt;999%"))</f>
        <v>1.0181818181818181</v>
      </c>
      <c r="J583" s="38">
        <f>IF(E583=0, "-", IF(H583/E583&lt;10, H583/E583, "&gt;999%"))</f>
        <v>0.47619047619047616</v>
      </c>
    </row>
    <row r="584" spans="1:10" x14ac:dyDescent="0.2">
      <c r="A584" s="177"/>
      <c r="B584" s="143"/>
      <c r="C584" s="144"/>
      <c r="D584" s="143"/>
      <c r="E584" s="144"/>
      <c r="F584" s="145"/>
      <c r="G584" s="143"/>
      <c r="H584" s="144"/>
      <c r="I584" s="151"/>
      <c r="J584" s="152"/>
    </row>
    <row r="585" spans="1:10" s="139" customFormat="1" x14ac:dyDescent="0.2">
      <c r="A585" s="159" t="s">
        <v>98</v>
      </c>
      <c r="B585" s="65"/>
      <c r="C585" s="66"/>
      <c r="D585" s="65"/>
      <c r="E585" s="66"/>
      <c r="F585" s="67"/>
      <c r="G585" s="65"/>
      <c r="H585" s="66"/>
      <c r="I585" s="20"/>
      <c r="J585" s="21"/>
    </row>
    <row r="586" spans="1:10" x14ac:dyDescent="0.2">
      <c r="A586" s="158" t="s">
        <v>573</v>
      </c>
      <c r="B586" s="65">
        <v>2</v>
      </c>
      <c r="C586" s="66">
        <v>1</v>
      </c>
      <c r="D586" s="65">
        <v>18</v>
      </c>
      <c r="E586" s="66">
        <v>19</v>
      </c>
      <c r="F586" s="67"/>
      <c r="G586" s="65">
        <f>B586-C586</f>
        <v>1</v>
      </c>
      <c r="H586" s="66">
        <f>D586-E586</f>
        <v>-1</v>
      </c>
      <c r="I586" s="20">
        <f>IF(C586=0, "-", IF(G586/C586&lt;10, G586/C586, "&gt;999%"))</f>
        <v>1</v>
      </c>
      <c r="J586" s="21">
        <f>IF(E586=0, "-", IF(H586/E586&lt;10, H586/E586, "&gt;999%"))</f>
        <v>-5.2631578947368418E-2</v>
      </c>
    </row>
    <row r="587" spans="1:10" s="160" customFormat="1" x14ac:dyDescent="0.2">
      <c r="A587" s="165" t="s">
        <v>698</v>
      </c>
      <c r="B587" s="166">
        <v>2</v>
      </c>
      <c r="C587" s="167">
        <v>1</v>
      </c>
      <c r="D587" s="166">
        <v>18</v>
      </c>
      <c r="E587" s="167">
        <v>19</v>
      </c>
      <c r="F587" s="168"/>
      <c r="G587" s="166">
        <f>B587-C587</f>
        <v>1</v>
      </c>
      <c r="H587" s="167">
        <f>D587-E587</f>
        <v>-1</v>
      </c>
      <c r="I587" s="169">
        <f>IF(C587=0, "-", IF(G587/C587&lt;10, G587/C587, "&gt;999%"))</f>
        <v>1</v>
      </c>
      <c r="J587" s="170">
        <f>IF(E587=0, "-", IF(H587/E587&lt;10, H587/E587, "&gt;999%"))</f>
        <v>-5.2631578947368418E-2</v>
      </c>
    </row>
    <row r="588" spans="1:10" x14ac:dyDescent="0.2">
      <c r="A588" s="171"/>
      <c r="B588" s="172"/>
      <c r="C588" s="173"/>
      <c r="D588" s="172"/>
      <c r="E588" s="173"/>
      <c r="F588" s="174"/>
      <c r="G588" s="172"/>
      <c r="H588" s="173"/>
      <c r="I588" s="175"/>
      <c r="J588" s="176"/>
    </row>
    <row r="589" spans="1:10" x14ac:dyDescent="0.2">
      <c r="A589" s="27" t="s">
        <v>16</v>
      </c>
      <c r="B589" s="71">
        <f>SUM(B7:B588)/2</f>
        <v>25764</v>
      </c>
      <c r="C589" s="77">
        <f>SUM(C7:C588)/2</f>
        <v>29332</v>
      </c>
      <c r="D589" s="71">
        <f>SUM(D7:D588)/2</f>
        <v>141996</v>
      </c>
      <c r="E589" s="77">
        <f>SUM(E7:E588)/2</f>
        <v>146231</v>
      </c>
      <c r="F589" s="73"/>
      <c r="G589" s="71">
        <f>B589-C589</f>
        <v>-3568</v>
      </c>
      <c r="H589" s="72">
        <f>D589-E589</f>
        <v>-4235</v>
      </c>
      <c r="I589" s="37">
        <f>IF(C589=0, 0, G589/C589)</f>
        <v>-0.1216418928133097</v>
      </c>
      <c r="J589" s="38">
        <f>IF(E589=0, 0, H589/E589)</f>
        <v>-2.8961027415527488E-2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6" max="16383" man="1"/>
    <brk id="161" max="16383" man="1"/>
    <brk id="219" max="16383" man="1"/>
    <brk id="276" max="16383" man="1"/>
    <brk id="335" max="16383" man="1"/>
    <brk id="393" max="16383" man="1"/>
    <brk id="450" max="16383" man="1"/>
    <brk id="510" max="16383" man="1"/>
    <brk id="56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110</v>
      </c>
      <c r="B7" s="65">
        <v>4875</v>
      </c>
      <c r="C7" s="66">
        <v>6528</v>
      </c>
      <c r="D7" s="65">
        <v>28642</v>
      </c>
      <c r="E7" s="66">
        <v>32193</v>
      </c>
      <c r="F7" s="67"/>
      <c r="G7" s="65">
        <f>B7-C7</f>
        <v>-1653</v>
      </c>
      <c r="H7" s="66">
        <f>D7-E7</f>
        <v>-3551</v>
      </c>
      <c r="I7" s="28">
        <f>IF(C7=0, "-", IF(G7/C7&lt;10, G7/C7*100, "&gt;999"))</f>
        <v>-25.321691176470591</v>
      </c>
      <c r="J7" s="29">
        <f>IF(E7=0, "-", IF(H7/E7&lt;10, H7/E7*100, "&gt;999"))</f>
        <v>-11.030348212344299</v>
      </c>
    </row>
    <row r="8" spans="1:10" x14ac:dyDescent="0.2">
      <c r="A8" s="7" t="s">
        <v>119</v>
      </c>
      <c r="B8" s="65">
        <v>14232</v>
      </c>
      <c r="C8" s="66">
        <v>14195</v>
      </c>
      <c r="D8" s="65">
        <v>77073</v>
      </c>
      <c r="E8" s="66">
        <v>76505</v>
      </c>
      <c r="F8" s="67"/>
      <c r="G8" s="65">
        <f>B8-C8</f>
        <v>37</v>
      </c>
      <c r="H8" s="66">
        <f>D8-E8</f>
        <v>568</v>
      </c>
      <c r="I8" s="28">
        <f>IF(C8=0, "-", IF(G8/C8&lt;10, G8/C8*100, "&gt;999"))</f>
        <v>0.26065516026769991</v>
      </c>
      <c r="J8" s="29">
        <f>IF(E8=0, "-", IF(H8/E8&lt;10, H8/E8*100, "&gt;999"))</f>
        <v>0.74243513495849944</v>
      </c>
    </row>
    <row r="9" spans="1:10" x14ac:dyDescent="0.2">
      <c r="A9" s="7" t="s">
        <v>125</v>
      </c>
      <c r="B9" s="65">
        <v>5257</v>
      </c>
      <c r="C9" s="66">
        <v>7373</v>
      </c>
      <c r="D9" s="65">
        <v>30333</v>
      </c>
      <c r="E9" s="66">
        <v>32024</v>
      </c>
      <c r="F9" s="67"/>
      <c r="G9" s="65">
        <f>B9-C9</f>
        <v>-2116</v>
      </c>
      <c r="H9" s="66">
        <f>D9-E9</f>
        <v>-1691</v>
      </c>
      <c r="I9" s="28">
        <f>IF(C9=0, "-", IF(G9/C9&lt;10, G9/C9*100, "&gt;999"))</f>
        <v>-28.69930828699308</v>
      </c>
      <c r="J9" s="29">
        <f>IF(E9=0, "-", IF(H9/E9&lt;10, H9/E9*100, "&gt;999"))</f>
        <v>-5.2804146889832628</v>
      </c>
    </row>
    <row r="10" spans="1:10" x14ac:dyDescent="0.2">
      <c r="A10" s="7" t="s">
        <v>126</v>
      </c>
      <c r="B10" s="65">
        <v>1400</v>
      </c>
      <c r="C10" s="66">
        <v>1236</v>
      </c>
      <c r="D10" s="65">
        <v>5948</v>
      </c>
      <c r="E10" s="66">
        <v>5509</v>
      </c>
      <c r="F10" s="67"/>
      <c r="G10" s="65">
        <f>B10-C10</f>
        <v>164</v>
      </c>
      <c r="H10" s="66">
        <f>D10-E10</f>
        <v>439</v>
      </c>
      <c r="I10" s="28">
        <f>IF(C10=0, "-", IF(G10/C10&lt;10, G10/C10*100, "&gt;999"))</f>
        <v>13.268608414239482</v>
      </c>
      <c r="J10" s="29">
        <f>IF(E10=0, "-", IF(H10/E10&lt;10, H10/E10*100, "&gt;999"))</f>
        <v>7.9687783626792523</v>
      </c>
    </row>
    <row r="11" spans="1:10" s="43" customFormat="1" x14ac:dyDescent="0.2">
      <c r="A11" s="27" t="s">
        <v>0</v>
      </c>
      <c r="B11" s="71">
        <f>SUM(B7:B10)</f>
        <v>25764</v>
      </c>
      <c r="C11" s="72">
        <f>SUM(C7:C10)</f>
        <v>29332</v>
      </c>
      <c r="D11" s="71">
        <f>SUM(D7:D10)</f>
        <v>141996</v>
      </c>
      <c r="E11" s="72">
        <f>SUM(E7:E10)</f>
        <v>146231</v>
      </c>
      <c r="F11" s="73"/>
      <c r="G11" s="71">
        <f>B11-C11</f>
        <v>-3568</v>
      </c>
      <c r="H11" s="72">
        <f>D11-E11</f>
        <v>-4235</v>
      </c>
      <c r="I11" s="44">
        <f>IF(C11=0, 0, G11/C11*100)</f>
        <v>-12.16418928133097</v>
      </c>
      <c r="J11" s="45">
        <f>IF(E11=0, 0, H11/E11*100)</f>
        <v>-2.8961027415527489</v>
      </c>
    </row>
    <row r="13" spans="1:10" x14ac:dyDescent="0.2">
      <c r="A13" s="3"/>
      <c r="B13" s="196" t="s">
        <v>1</v>
      </c>
      <c r="C13" s="197"/>
      <c r="D13" s="196" t="s">
        <v>2</v>
      </c>
      <c r="E13" s="197"/>
      <c r="F13" s="59"/>
      <c r="G13" s="196" t="s">
        <v>3</v>
      </c>
      <c r="H13" s="200"/>
      <c r="I13" s="200"/>
      <c r="J13" s="197"/>
    </row>
    <row r="14" spans="1:10" x14ac:dyDescent="0.2">
      <c r="A14" s="7" t="s">
        <v>111</v>
      </c>
      <c r="B14" s="65">
        <v>22</v>
      </c>
      <c r="C14" s="66">
        <v>238</v>
      </c>
      <c r="D14" s="65">
        <v>864</v>
      </c>
      <c r="E14" s="66">
        <v>1133</v>
      </c>
      <c r="F14" s="67"/>
      <c r="G14" s="65">
        <f t="shared" ref="G14:G34" si="0">B14-C14</f>
        <v>-216</v>
      </c>
      <c r="H14" s="66">
        <f t="shared" ref="H14:H34" si="1">D14-E14</f>
        <v>-269</v>
      </c>
      <c r="I14" s="28">
        <f t="shared" ref="I14:I33" si="2">IF(C14=0, "-", IF(G14/C14&lt;10, G14/C14*100, "&gt;999"))</f>
        <v>-90.756302521008408</v>
      </c>
      <c r="J14" s="29">
        <f t="shared" ref="J14:J33" si="3">IF(E14=0, "-", IF(H14/E14&lt;10, H14/E14*100, "&gt;999"))</f>
        <v>-23.742277140335393</v>
      </c>
    </row>
    <row r="15" spans="1:10" x14ac:dyDescent="0.2">
      <c r="A15" s="7" t="s">
        <v>112</v>
      </c>
      <c r="B15" s="65">
        <v>1088</v>
      </c>
      <c r="C15" s="66">
        <v>1237</v>
      </c>
      <c r="D15" s="65">
        <v>6004</v>
      </c>
      <c r="E15" s="66">
        <v>6076</v>
      </c>
      <c r="F15" s="67"/>
      <c r="G15" s="65">
        <f t="shared" si="0"/>
        <v>-149</v>
      </c>
      <c r="H15" s="66">
        <f t="shared" si="1"/>
        <v>-72</v>
      </c>
      <c r="I15" s="28">
        <f t="shared" si="2"/>
        <v>-12.045270816491511</v>
      </c>
      <c r="J15" s="29">
        <f t="shared" si="3"/>
        <v>-1.184990125082291</v>
      </c>
    </row>
    <row r="16" spans="1:10" x14ac:dyDescent="0.2">
      <c r="A16" s="7" t="s">
        <v>113</v>
      </c>
      <c r="B16" s="65">
        <v>2269</v>
      </c>
      <c r="C16" s="66">
        <v>3140</v>
      </c>
      <c r="D16" s="65">
        <v>12043</v>
      </c>
      <c r="E16" s="66">
        <v>15324</v>
      </c>
      <c r="F16" s="67"/>
      <c r="G16" s="65">
        <f t="shared" si="0"/>
        <v>-871</v>
      </c>
      <c r="H16" s="66">
        <f t="shared" si="1"/>
        <v>-3281</v>
      </c>
      <c r="I16" s="28">
        <f t="shared" si="2"/>
        <v>-27.738853503184714</v>
      </c>
      <c r="J16" s="29">
        <f t="shared" si="3"/>
        <v>-21.410858783607413</v>
      </c>
    </row>
    <row r="17" spans="1:10" x14ac:dyDescent="0.2">
      <c r="A17" s="7" t="s">
        <v>114</v>
      </c>
      <c r="B17" s="65">
        <v>720</v>
      </c>
      <c r="C17" s="66">
        <v>1016</v>
      </c>
      <c r="D17" s="65">
        <v>5735</v>
      </c>
      <c r="E17" s="66">
        <v>4848</v>
      </c>
      <c r="F17" s="67"/>
      <c r="G17" s="65">
        <f t="shared" si="0"/>
        <v>-296</v>
      </c>
      <c r="H17" s="66">
        <f t="shared" si="1"/>
        <v>887</v>
      </c>
      <c r="I17" s="28">
        <f t="shared" si="2"/>
        <v>-29.133858267716533</v>
      </c>
      <c r="J17" s="29">
        <f t="shared" si="3"/>
        <v>18.296204620462046</v>
      </c>
    </row>
    <row r="18" spans="1:10" x14ac:dyDescent="0.2">
      <c r="A18" s="7" t="s">
        <v>115</v>
      </c>
      <c r="B18" s="65">
        <v>202</v>
      </c>
      <c r="C18" s="66">
        <v>187</v>
      </c>
      <c r="D18" s="65">
        <v>981</v>
      </c>
      <c r="E18" s="66">
        <v>1003</v>
      </c>
      <c r="F18" s="67"/>
      <c r="G18" s="65">
        <f t="shared" si="0"/>
        <v>15</v>
      </c>
      <c r="H18" s="66">
        <f t="shared" si="1"/>
        <v>-22</v>
      </c>
      <c r="I18" s="28">
        <f t="shared" si="2"/>
        <v>8.0213903743315509</v>
      </c>
      <c r="J18" s="29">
        <f t="shared" si="3"/>
        <v>-2.1934197407776668</v>
      </c>
    </row>
    <row r="19" spans="1:10" x14ac:dyDescent="0.2">
      <c r="A19" s="7" t="s">
        <v>116</v>
      </c>
      <c r="B19" s="65">
        <v>17</v>
      </c>
      <c r="C19" s="66">
        <v>32</v>
      </c>
      <c r="D19" s="65">
        <v>104</v>
      </c>
      <c r="E19" s="66">
        <v>154</v>
      </c>
      <c r="F19" s="67"/>
      <c r="G19" s="65">
        <f t="shared" si="0"/>
        <v>-15</v>
      </c>
      <c r="H19" s="66">
        <f t="shared" si="1"/>
        <v>-50</v>
      </c>
      <c r="I19" s="28">
        <f t="shared" si="2"/>
        <v>-46.875</v>
      </c>
      <c r="J19" s="29">
        <f t="shared" si="3"/>
        <v>-32.467532467532465</v>
      </c>
    </row>
    <row r="20" spans="1:10" x14ac:dyDescent="0.2">
      <c r="A20" s="7" t="s">
        <v>117</v>
      </c>
      <c r="B20" s="65">
        <v>326</v>
      </c>
      <c r="C20" s="66">
        <v>223</v>
      </c>
      <c r="D20" s="65">
        <v>1664</v>
      </c>
      <c r="E20" s="66">
        <v>1559</v>
      </c>
      <c r="F20" s="67"/>
      <c r="G20" s="65">
        <f t="shared" si="0"/>
        <v>103</v>
      </c>
      <c r="H20" s="66">
        <f t="shared" si="1"/>
        <v>105</v>
      </c>
      <c r="I20" s="28">
        <f t="shared" si="2"/>
        <v>46.188340807174889</v>
      </c>
      <c r="J20" s="29">
        <f t="shared" si="3"/>
        <v>6.7350865939704931</v>
      </c>
    </row>
    <row r="21" spans="1:10" x14ac:dyDescent="0.2">
      <c r="A21" s="7" t="s">
        <v>118</v>
      </c>
      <c r="B21" s="65">
        <v>231</v>
      </c>
      <c r="C21" s="66">
        <v>455</v>
      </c>
      <c r="D21" s="65">
        <v>1247</v>
      </c>
      <c r="E21" s="66">
        <v>2096</v>
      </c>
      <c r="F21" s="67"/>
      <c r="G21" s="65">
        <f t="shared" si="0"/>
        <v>-224</v>
      </c>
      <c r="H21" s="66">
        <f t="shared" si="1"/>
        <v>-849</v>
      </c>
      <c r="I21" s="28">
        <f t="shared" si="2"/>
        <v>-49.230769230769234</v>
      </c>
      <c r="J21" s="29">
        <f t="shared" si="3"/>
        <v>-40.505725190839691</v>
      </c>
    </row>
    <row r="22" spans="1:10" x14ac:dyDescent="0.2">
      <c r="A22" s="142" t="s">
        <v>120</v>
      </c>
      <c r="B22" s="143">
        <v>1320</v>
      </c>
      <c r="C22" s="144">
        <v>1384</v>
      </c>
      <c r="D22" s="143">
        <v>7227</v>
      </c>
      <c r="E22" s="144">
        <v>7815</v>
      </c>
      <c r="F22" s="145"/>
      <c r="G22" s="143">
        <f t="shared" si="0"/>
        <v>-64</v>
      </c>
      <c r="H22" s="144">
        <f t="shared" si="1"/>
        <v>-588</v>
      </c>
      <c r="I22" s="146">
        <f t="shared" si="2"/>
        <v>-4.6242774566473983</v>
      </c>
      <c r="J22" s="147">
        <f t="shared" si="3"/>
        <v>-7.5239923224568139</v>
      </c>
    </row>
    <row r="23" spans="1:10" x14ac:dyDescent="0.2">
      <c r="A23" s="7" t="s">
        <v>121</v>
      </c>
      <c r="B23" s="65">
        <v>2820</v>
      </c>
      <c r="C23" s="66">
        <v>3786</v>
      </c>
      <c r="D23" s="65">
        <v>17899</v>
      </c>
      <c r="E23" s="66">
        <v>20216</v>
      </c>
      <c r="F23" s="67"/>
      <c r="G23" s="65">
        <f t="shared" si="0"/>
        <v>-966</v>
      </c>
      <c r="H23" s="66">
        <f t="shared" si="1"/>
        <v>-2317</v>
      </c>
      <c r="I23" s="28">
        <f t="shared" si="2"/>
        <v>-25.515055467511889</v>
      </c>
      <c r="J23" s="29">
        <f t="shared" si="3"/>
        <v>-11.461218836565097</v>
      </c>
    </row>
    <row r="24" spans="1:10" x14ac:dyDescent="0.2">
      <c r="A24" s="7" t="s">
        <v>122</v>
      </c>
      <c r="B24" s="65">
        <v>5717</v>
      </c>
      <c r="C24" s="66">
        <v>4674</v>
      </c>
      <c r="D24" s="65">
        <v>29175</v>
      </c>
      <c r="E24" s="66">
        <v>26648</v>
      </c>
      <c r="F24" s="67"/>
      <c r="G24" s="65">
        <f t="shared" si="0"/>
        <v>1043</v>
      </c>
      <c r="H24" s="66">
        <f t="shared" si="1"/>
        <v>2527</v>
      </c>
      <c r="I24" s="28">
        <f t="shared" si="2"/>
        <v>22.314933675652547</v>
      </c>
      <c r="J24" s="29">
        <f t="shared" si="3"/>
        <v>9.4828880216151301</v>
      </c>
    </row>
    <row r="25" spans="1:10" x14ac:dyDescent="0.2">
      <c r="A25" s="7" t="s">
        <v>123</v>
      </c>
      <c r="B25" s="65">
        <v>3885</v>
      </c>
      <c r="C25" s="66">
        <v>3966</v>
      </c>
      <c r="D25" s="65">
        <v>19965</v>
      </c>
      <c r="E25" s="66">
        <v>18353</v>
      </c>
      <c r="F25" s="67"/>
      <c r="G25" s="65">
        <f t="shared" si="0"/>
        <v>-81</v>
      </c>
      <c r="H25" s="66">
        <f t="shared" si="1"/>
        <v>1612</v>
      </c>
      <c r="I25" s="28">
        <f t="shared" si="2"/>
        <v>-2.0423600605143721</v>
      </c>
      <c r="J25" s="29">
        <f t="shared" si="3"/>
        <v>8.7833051817141605</v>
      </c>
    </row>
    <row r="26" spans="1:10" x14ac:dyDescent="0.2">
      <c r="A26" s="7" t="s">
        <v>124</v>
      </c>
      <c r="B26" s="65">
        <v>490</v>
      </c>
      <c r="C26" s="66">
        <v>385</v>
      </c>
      <c r="D26" s="65">
        <v>2807</v>
      </c>
      <c r="E26" s="66">
        <v>3473</v>
      </c>
      <c r="F26" s="67"/>
      <c r="G26" s="65">
        <f t="shared" si="0"/>
        <v>105</v>
      </c>
      <c r="H26" s="66">
        <f t="shared" si="1"/>
        <v>-666</v>
      </c>
      <c r="I26" s="28">
        <f t="shared" si="2"/>
        <v>27.27272727272727</v>
      </c>
      <c r="J26" s="29">
        <f t="shared" si="3"/>
        <v>-19.176504463000288</v>
      </c>
    </row>
    <row r="27" spans="1:10" x14ac:dyDescent="0.2">
      <c r="A27" s="142" t="s">
        <v>127</v>
      </c>
      <c r="B27" s="143">
        <v>23</v>
      </c>
      <c r="C27" s="144">
        <v>29</v>
      </c>
      <c r="D27" s="143">
        <v>254</v>
      </c>
      <c r="E27" s="144">
        <v>192</v>
      </c>
      <c r="F27" s="145"/>
      <c r="G27" s="143">
        <f t="shared" si="0"/>
        <v>-6</v>
      </c>
      <c r="H27" s="144">
        <f t="shared" si="1"/>
        <v>62</v>
      </c>
      <c r="I27" s="146">
        <f t="shared" si="2"/>
        <v>-20.689655172413794</v>
      </c>
      <c r="J27" s="147">
        <f t="shared" si="3"/>
        <v>32.291666666666671</v>
      </c>
    </row>
    <row r="28" spans="1:10" x14ac:dyDescent="0.2">
      <c r="A28" s="7" t="s">
        <v>128</v>
      </c>
      <c r="B28" s="65">
        <v>2</v>
      </c>
      <c r="C28" s="66">
        <v>1</v>
      </c>
      <c r="D28" s="65">
        <v>8</v>
      </c>
      <c r="E28" s="66">
        <v>13</v>
      </c>
      <c r="F28" s="67"/>
      <c r="G28" s="65">
        <f t="shared" si="0"/>
        <v>1</v>
      </c>
      <c r="H28" s="66">
        <f t="shared" si="1"/>
        <v>-5</v>
      </c>
      <c r="I28" s="28">
        <f t="shared" si="2"/>
        <v>100</v>
      </c>
      <c r="J28" s="29">
        <f t="shared" si="3"/>
        <v>-38.461538461538467</v>
      </c>
    </row>
    <row r="29" spans="1:10" x14ac:dyDescent="0.2">
      <c r="A29" s="7" t="s">
        <v>129</v>
      </c>
      <c r="B29" s="65">
        <v>29</v>
      </c>
      <c r="C29" s="66">
        <v>66</v>
      </c>
      <c r="D29" s="65">
        <v>342</v>
      </c>
      <c r="E29" s="66">
        <v>291</v>
      </c>
      <c r="F29" s="67"/>
      <c r="G29" s="65">
        <f t="shared" si="0"/>
        <v>-37</v>
      </c>
      <c r="H29" s="66">
        <f t="shared" si="1"/>
        <v>51</v>
      </c>
      <c r="I29" s="28">
        <f t="shared" si="2"/>
        <v>-56.060606060606055</v>
      </c>
      <c r="J29" s="29">
        <f t="shared" si="3"/>
        <v>17.525773195876287</v>
      </c>
    </row>
    <row r="30" spans="1:10" x14ac:dyDescent="0.2">
      <c r="A30" s="7" t="s">
        <v>130</v>
      </c>
      <c r="B30" s="65">
        <v>585</v>
      </c>
      <c r="C30" s="66">
        <v>1003</v>
      </c>
      <c r="D30" s="65">
        <v>3428</v>
      </c>
      <c r="E30" s="66">
        <v>4229</v>
      </c>
      <c r="F30" s="67"/>
      <c r="G30" s="65">
        <f t="shared" si="0"/>
        <v>-418</v>
      </c>
      <c r="H30" s="66">
        <f t="shared" si="1"/>
        <v>-801</v>
      </c>
      <c r="I30" s="28">
        <f t="shared" si="2"/>
        <v>-41.674975074775674</v>
      </c>
      <c r="J30" s="29">
        <f t="shared" si="3"/>
        <v>-18.940647907306694</v>
      </c>
    </row>
    <row r="31" spans="1:10" x14ac:dyDescent="0.2">
      <c r="A31" s="7" t="s">
        <v>131</v>
      </c>
      <c r="B31" s="65">
        <v>917</v>
      </c>
      <c r="C31" s="66">
        <v>892</v>
      </c>
      <c r="D31" s="65">
        <v>4177</v>
      </c>
      <c r="E31" s="66">
        <v>3878</v>
      </c>
      <c r="F31" s="67"/>
      <c r="G31" s="65">
        <f t="shared" si="0"/>
        <v>25</v>
      </c>
      <c r="H31" s="66">
        <f t="shared" si="1"/>
        <v>299</v>
      </c>
      <c r="I31" s="28">
        <f t="shared" si="2"/>
        <v>2.8026905829596416</v>
      </c>
      <c r="J31" s="29">
        <f t="shared" si="3"/>
        <v>7.710159876224858</v>
      </c>
    </row>
    <row r="32" spans="1:10" x14ac:dyDescent="0.2">
      <c r="A32" s="7" t="s">
        <v>132</v>
      </c>
      <c r="B32" s="65">
        <v>3701</v>
      </c>
      <c r="C32" s="66">
        <v>5382</v>
      </c>
      <c r="D32" s="65">
        <v>22124</v>
      </c>
      <c r="E32" s="66">
        <v>23421</v>
      </c>
      <c r="F32" s="67"/>
      <c r="G32" s="65">
        <f t="shared" si="0"/>
        <v>-1681</v>
      </c>
      <c r="H32" s="66">
        <f t="shared" si="1"/>
        <v>-1297</v>
      </c>
      <c r="I32" s="28">
        <f t="shared" si="2"/>
        <v>-31.233742103307321</v>
      </c>
      <c r="J32" s="29">
        <f t="shared" si="3"/>
        <v>-5.5377652534050634</v>
      </c>
    </row>
    <row r="33" spans="1:10" x14ac:dyDescent="0.2">
      <c r="A33" s="142" t="s">
        <v>126</v>
      </c>
      <c r="B33" s="143">
        <v>1400</v>
      </c>
      <c r="C33" s="144">
        <v>1236</v>
      </c>
      <c r="D33" s="143">
        <v>5948</v>
      </c>
      <c r="E33" s="144">
        <v>5509</v>
      </c>
      <c r="F33" s="145"/>
      <c r="G33" s="143">
        <f t="shared" si="0"/>
        <v>164</v>
      </c>
      <c r="H33" s="144">
        <f t="shared" si="1"/>
        <v>439</v>
      </c>
      <c r="I33" s="146">
        <f t="shared" si="2"/>
        <v>13.268608414239482</v>
      </c>
      <c r="J33" s="147">
        <f t="shared" si="3"/>
        <v>7.9687783626792523</v>
      </c>
    </row>
    <row r="34" spans="1:10" s="43" customFormat="1" x14ac:dyDescent="0.2">
      <c r="A34" s="27" t="s">
        <v>0</v>
      </c>
      <c r="B34" s="71">
        <f>SUM(B14:B33)</f>
        <v>25764</v>
      </c>
      <c r="C34" s="72">
        <f>SUM(C14:C33)</f>
        <v>29332</v>
      </c>
      <c r="D34" s="71">
        <f>SUM(D14:D33)</f>
        <v>141996</v>
      </c>
      <c r="E34" s="72">
        <f>SUM(E14:E33)</f>
        <v>146231</v>
      </c>
      <c r="F34" s="73"/>
      <c r="G34" s="71">
        <f t="shared" si="0"/>
        <v>-3568</v>
      </c>
      <c r="H34" s="72">
        <f t="shared" si="1"/>
        <v>-4235</v>
      </c>
      <c r="I34" s="44">
        <f>IF(C34=0, 0, G34/C34*100)</f>
        <v>-12.16418928133097</v>
      </c>
      <c r="J34" s="45">
        <f>IF(E34=0, 0, H34/E34*100)</f>
        <v>-2.8961027415527489</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110</v>
      </c>
      <c r="B39" s="30">
        <f>$B$7/$B$11*100</f>
        <v>18.921751280857009</v>
      </c>
      <c r="C39" s="31">
        <f>$C$7/$C$11*100</f>
        <v>22.255557070775943</v>
      </c>
      <c r="D39" s="30">
        <f>$D$7/$D$11*100</f>
        <v>20.170990732133298</v>
      </c>
      <c r="E39" s="31">
        <f>$E$7/$E$11*100</f>
        <v>22.015167782481143</v>
      </c>
      <c r="F39" s="32"/>
      <c r="G39" s="30">
        <f>B39-C39</f>
        <v>-3.3338057899189337</v>
      </c>
      <c r="H39" s="31">
        <f>D39-E39</f>
        <v>-1.8441770503478452</v>
      </c>
    </row>
    <row r="40" spans="1:10" x14ac:dyDescent="0.2">
      <c r="A40" s="7" t="s">
        <v>119</v>
      </c>
      <c r="B40" s="30">
        <f>$B$8/$B$11*100</f>
        <v>55.239869585468092</v>
      </c>
      <c r="C40" s="31">
        <f>$C$8/$C$11*100</f>
        <v>48.394245192963311</v>
      </c>
      <c r="D40" s="30">
        <f>$D$8/$D$11*100</f>
        <v>54.278289529282517</v>
      </c>
      <c r="E40" s="31">
        <f>$E$8/$E$11*100</f>
        <v>52.317907967530829</v>
      </c>
      <c r="F40" s="32"/>
      <c r="G40" s="30">
        <f>B40-C40</f>
        <v>6.8456243925047815</v>
      </c>
      <c r="H40" s="31">
        <f>D40-E40</f>
        <v>1.9603815617516887</v>
      </c>
    </row>
    <row r="41" spans="1:10" x14ac:dyDescent="0.2">
      <c r="A41" s="7" t="s">
        <v>125</v>
      </c>
      <c r="B41" s="30">
        <f>$B$9/$B$11*100</f>
        <v>20.404440304300575</v>
      </c>
      <c r="C41" s="31">
        <f>$C$9/$C$11*100</f>
        <v>25.1363698349925</v>
      </c>
      <c r="D41" s="30">
        <f>$D$9/$D$11*100</f>
        <v>21.36186934843235</v>
      </c>
      <c r="E41" s="31">
        <f>$E$9/$E$11*100</f>
        <v>21.899597212629331</v>
      </c>
      <c r="F41" s="32"/>
      <c r="G41" s="30">
        <f>B41-C41</f>
        <v>-4.7319295306919251</v>
      </c>
      <c r="H41" s="31">
        <f>D41-E41</f>
        <v>-0.53772786419698093</v>
      </c>
    </row>
    <row r="42" spans="1:10" x14ac:dyDescent="0.2">
      <c r="A42" s="7" t="s">
        <v>126</v>
      </c>
      <c r="B42" s="30">
        <f>$B$10/$B$11*100</f>
        <v>5.4339388293743207</v>
      </c>
      <c r="C42" s="31">
        <f>$C$10/$C$11*100</f>
        <v>4.2138279012682398</v>
      </c>
      <c r="D42" s="30">
        <f>$D$10/$D$11*100</f>
        <v>4.1888503901518357</v>
      </c>
      <c r="E42" s="31">
        <f>$E$10/$E$11*100</f>
        <v>3.7673270373586996</v>
      </c>
      <c r="F42" s="32"/>
      <c r="G42" s="30">
        <f>B42-C42</f>
        <v>1.2201109281060809</v>
      </c>
      <c r="H42" s="31">
        <f>D42-E42</f>
        <v>0.42152335279313613</v>
      </c>
    </row>
    <row r="43" spans="1:10" s="43" customFormat="1" x14ac:dyDescent="0.2">
      <c r="A43" s="27" t="s">
        <v>0</v>
      </c>
      <c r="B43" s="46">
        <f>SUM(B39:B42)</f>
        <v>100.00000000000001</v>
      </c>
      <c r="C43" s="47">
        <f>SUM(C39:C42)</f>
        <v>100</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8.5390467318739324E-2</v>
      </c>
      <c r="C46" s="31">
        <f>$C$14/$C$34*100</f>
        <v>0.81140051820537307</v>
      </c>
      <c r="D46" s="30">
        <f>$D$14/$D$34*100</f>
        <v>0.60846784416462429</v>
      </c>
      <c r="E46" s="31">
        <f>$E$14/$E$34*100</f>
        <v>0.77480151267515096</v>
      </c>
      <c r="F46" s="32"/>
      <c r="G46" s="30">
        <f t="shared" ref="G46:G66" si="4">B46-C46</f>
        <v>-0.72601005088663373</v>
      </c>
      <c r="H46" s="31">
        <f t="shared" ref="H46:H66" si="5">D46-E46</f>
        <v>-0.16633366851052667</v>
      </c>
    </row>
    <row r="47" spans="1:10" x14ac:dyDescent="0.2">
      <c r="A47" s="7" t="s">
        <v>112</v>
      </c>
      <c r="B47" s="30">
        <f>$B$15/$B$34*100</f>
        <v>4.2229467473994715</v>
      </c>
      <c r="C47" s="31">
        <f>$C$15/$C$34*100</f>
        <v>4.2172371471430523</v>
      </c>
      <c r="D47" s="30">
        <f>$D$15/$D$34*100</f>
        <v>4.2282881207921346</v>
      </c>
      <c r="E47" s="31">
        <f>$E$15/$E$34*100</f>
        <v>4.1550697184591501</v>
      </c>
      <c r="F47" s="32"/>
      <c r="G47" s="30">
        <f t="shared" si="4"/>
        <v>5.7096002564192005E-3</v>
      </c>
      <c r="H47" s="31">
        <f t="shared" si="5"/>
        <v>7.3218402332984489E-2</v>
      </c>
    </row>
    <row r="48" spans="1:10" x14ac:dyDescent="0.2">
      <c r="A48" s="7" t="s">
        <v>113</v>
      </c>
      <c r="B48" s="30">
        <f>$B$16/$B$34*100</f>
        <v>8.806862288464524</v>
      </c>
      <c r="C48" s="31">
        <f>$C$16/$C$34*100</f>
        <v>10.705032046911223</v>
      </c>
      <c r="D48" s="30">
        <f>$D$16/$D$34*100</f>
        <v>8.4812248232344558</v>
      </c>
      <c r="E48" s="31">
        <f>$E$16/$E$34*100</f>
        <v>10.479310132598423</v>
      </c>
      <c r="F48" s="32"/>
      <c r="G48" s="30">
        <f t="shared" si="4"/>
        <v>-1.8981697584466986</v>
      </c>
      <c r="H48" s="31">
        <f t="shared" si="5"/>
        <v>-1.998085309363967</v>
      </c>
    </row>
    <row r="49" spans="1:8" x14ac:dyDescent="0.2">
      <c r="A49" s="7" t="s">
        <v>114</v>
      </c>
      <c r="B49" s="30">
        <f>$B$17/$B$34*100</f>
        <v>2.7945971122496505</v>
      </c>
      <c r="C49" s="31">
        <f>$C$17/$C$34*100</f>
        <v>3.4637938088094913</v>
      </c>
      <c r="D49" s="30">
        <f>$D$17/$D$34*100</f>
        <v>4.0388461646806952</v>
      </c>
      <c r="E49" s="31">
        <f>$E$17/$E$34*100</f>
        <v>3.3153025008377157</v>
      </c>
      <c r="F49" s="32"/>
      <c r="G49" s="30">
        <f t="shared" si="4"/>
        <v>-0.66919669655984082</v>
      </c>
      <c r="H49" s="31">
        <f t="shared" si="5"/>
        <v>0.72354366384297952</v>
      </c>
    </row>
    <row r="50" spans="1:8" x14ac:dyDescent="0.2">
      <c r="A50" s="7" t="s">
        <v>115</v>
      </c>
      <c r="B50" s="30">
        <f>$B$18/$B$34*100</f>
        <v>0.78403974538115206</v>
      </c>
      <c r="C50" s="31">
        <f>$C$18/$C$34*100</f>
        <v>0.63752897858993585</v>
      </c>
      <c r="D50" s="30">
        <f>$D$18/$D$34*100</f>
        <v>0.69086453139525061</v>
      </c>
      <c r="E50" s="31">
        <f>$E$18/$E$34*100</f>
        <v>0.68590107432760494</v>
      </c>
      <c r="F50" s="32"/>
      <c r="G50" s="30">
        <f t="shared" si="4"/>
        <v>0.14651076679121622</v>
      </c>
      <c r="H50" s="31">
        <f t="shared" si="5"/>
        <v>4.9634570676456713E-3</v>
      </c>
    </row>
    <row r="51" spans="1:8" x14ac:dyDescent="0.2">
      <c r="A51" s="7" t="s">
        <v>116</v>
      </c>
      <c r="B51" s="30">
        <f>$B$19/$B$34*100</f>
        <v>6.5983542928116742E-2</v>
      </c>
      <c r="C51" s="31">
        <f>$C$19/$C$34*100</f>
        <v>0.10909586799399973</v>
      </c>
      <c r="D51" s="30">
        <f>$D$19/$D$34*100</f>
        <v>7.3241499760556633E-2</v>
      </c>
      <c r="E51" s="31">
        <f>$E$19/$E$34*100</f>
        <v>0.10531282696555451</v>
      </c>
      <c r="F51" s="32"/>
      <c r="G51" s="30">
        <f t="shared" si="4"/>
        <v>-4.3112325065882987E-2</v>
      </c>
      <c r="H51" s="31">
        <f t="shared" si="5"/>
        <v>-3.2071327204997876E-2</v>
      </c>
    </row>
    <row r="52" spans="1:8" x14ac:dyDescent="0.2">
      <c r="A52" s="7" t="s">
        <v>117</v>
      </c>
      <c r="B52" s="30">
        <f>$B$20/$B$34*100</f>
        <v>1.2653314702685918</v>
      </c>
      <c r="C52" s="31">
        <f>$C$20/$C$34*100</f>
        <v>0.7602618300831856</v>
      </c>
      <c r="D52" s="30">
        <f>$D$20/$D$34*100</f>
        <v>1.1718639961689061</v>
      </c>
      <c r="E52" s="31">
        <f>$E$20/$E$34*100</f>
        <v>1.0661214106448018</v>
      </c>
      <c r="F52" s="32"/>
      <c r="G52" s="30">
        <f t="shared" si="4"/>
        <v>0.50506964018540623</v>
      </c>
      <c r="H52" s="31">
        <f t="shared" si="5"/>
        <v>0.10574258552410432</v>
      </c>
    </row>
    <row r="53" spans="1:8" x14ac:dyDescent="0.2">
      <c r="A53" s="7" t="s">
        <v>118</v>
      </c>
      <c r="B53" s="30">
        <f>$B$21/$B$34*100</f>
        <v>0.89659990684676294</v>
      </c>
      <c r="C53" s="31">
        <f>$C$21/$C$34*100</f>
        <v>1.5512068730396835</v>
      </c>
      <c r="D53" s="30">
        <f>$D$21/$D$34*100</f>
        <v>0.87819375193667426</v>
      </c>
      <c r="E53" s="31">
        <f>$E$21/$E$34*100</f>
        <v>1.4333486059727416</v>
      </c>
      <c r="F53" s="32"/>
      <c r="G53" s="30">
        <f t="shared" si="4"/>
        <v>-0.65460696619292058</v>
      </c>
      <c r="H53" s="31">
        <f t="shared" si="5"/>
        <v>-0.55515485403606735</v>
      </c>
    </row>
    <row r="54" spans="1:8" x14ac:dyDescent="0.2">
      <c r="A54" s="142" t="s">
        <v>120</v>
      </c>
      <c r="B54" s="148">
        <f>$B$22/$B$34*100</f>
        <v>5.1234280391243594</v>
      </c>
      <c r="C54" s="149">
        <f>$C$22/$C$34*100</f>
        <v>4.7183962907404879</v>
      </c>
      <c r="D54" s="148">
        <f>$D$22/$D$34*100</f>
        <v>5.0895799881686807</v>
      </c>
      <c r="E54" s="149">
        <f>$E$22/$E$34*100</f>
        <v>5.344284043739016</v>
      </c>
      <c r="F54" s="150"/>
      <c r="G54" s="148">
        <f t="shared" si="4"/>
        <v>0.40503174838387146</v>
      </c>
      <c r="H54" s="149">
        <f t="shared" si="5"/>
        <v>-0.25470405557033526</v>
      </c>
    </row>
    <row r="55" spans="1:8" x14ac:dyDescent="0.2">
      <c r="A55" s="7" t="s">
        <v>121</v>
      </c>
      <c r="B55" s="30">
        <f>$B$23/$B$34*100</f>
        <v>10.945505356311132</v>
      </c>
      <c r="C55" s="31">
        <f>$C$23/$C$34*100</f>
        <v>12.907404882040094</v>
      </c>
      <c r="D55" s="30">
        <f>$D$23/$D$34*100</f>
        <v>12.605284655905798</v>
      </c>
      <c r="E55" s="31">
        <f>$E$23/$E$34*100</f>
        <v>13.824702012569153</v>
      </c>
      <c r="F55" s="32"/>
      <c r="G55" s="30">
        <f t="shared" si="4"/>
        <v>-1.9618995257289615</v>
      </c>
      <c r="H55" s="31">
        <f t="shared" si="5"/>
        <v>-1.2194173566633548</v>
      </c>
    </row>
    <row r="56" spans="1:8" x14ac:dyDescent="0.2">
      <c r="A56" s="7" t="s">
        <v>122</v>
      </c>
      <c r="B56" s="30">
        <f>$B$24/$B$34*100</f>
        <v>22.18987734823785</v>
      </c>
      <c r="C56" s="31">
        <f>$C$24/$C$34*100</f>
        <v>15.934815218873585</v>
      </c>
      <c r="D56" s="30">
        <f>$D$24/$D$34*100</f>
        <v>20.546353418406152</v>
      </c>
      <c r="E56" s="31">
        <f>$E$24/$E$34*100</f>
        <v>18.22322216219543</v>
      </c>
      <c r="F56" s="32"/>
      <c r="G56" s="30">
        <f t="shared" si="4"/>
        <v>6.2550621293642656</v>
      </c>
      <c r="H56" s="31">
        <f t="shared" si="5"/>
        <v>2.323131256210722</v>
      </c>
    </row>
    <row r="57" spans="1:8" x14ac:dyDescent="0.2">
      <c r="A57" s="7" t="s">
        <v>123</v>
      </c>
      <c r="B57" s="30">
        <f>$B$25/$B$34*100</f>
        <v>15.079180251513741</v>
      </c>
      <c r="C57" s="31">
        <f>$C$25/$C$34*100</f>
        <v>13.521069139506341</v>
      </c>
      <c r="D57" s="30">
        <f>$D$25/$D$34*100</f>
        <v>14.060255218456858</v>
      </c>
      <c r="E57" s="31">
        <f>$E$25/$E$34*100</f>
        <v>12.550690346096244</v>
      </c>
      <c r="F57" s="32"/>
      <c r="G57" s="30">
        <f t="shared" si="4"/>
        <v>1.5581111120073992</v>
      </c>
      <c r="H57" s="31">
        <f t="shared" si="5"/>
        <v>1.5095648723606132</v>
      </c>
    </row>
    <row r="58" spans="1:8" x14ac:dyDescent="0.2">
      <c r="A58" s="7" t="s">
        <v>124</v>
      </c>
      <c r="B58" s="30">
        <f>$B$26/$B$34*100</f>
        <v>1.9018785902810122</v>
      </c>
      <c r="C58" s="31">
        <f>$C$26/$C$34*100</f>
        <v>1.3125596618028093</v>
      </c>
      <c r="D58" s="30">
        <f>$D$26/$D$34*100</f>
        <v>1.9768162483450238</v>
      </c>
      <c r="E58" s="31">
        <f>$E$26/$E$34*100</f>
        <v>2.3750094029309792</v>
      </c>
      <c r="F58" s="32"/>
      <c r="G58" s="30">
        <f t="shared" si="4"/>
        <v>0.589318928478203</v>
      </c>
      <c r="H58" s="31">
        <f t="shared" si="5"/>
        <v>-0.39819315458595539</v>
      </c>
    </row>
    <row r="59" spans="1:8" x14ac:dyDescent="0.2">
      <c r="A59" s="142" t="s">
        <v>127</v>
      </c>
      <c r="B59" s="148">
        <f>$B$27/$B$34*100</f>
        <v>8.9271852196863843E-2</v>
      </c>
      <c r="C59" s="149">
        <f>$C$27/$C$34*100</f>
        <v>9.8868130369562268E-2</v>
      </c>
      <c r="D59" s="148">
        <f>$D$27/$D$34*100</f>
        <v>0.17887827826135949</v>
      </c>
      <c r="E59" s="149">
        <f>$E$27/$E$34*100</f>
        <v>0.13129910894406793</v>
      </c>
      <c r="F59" s="150"/>
      <c r="G59" s="148">
        <f t="shared" si="4"/>
        <v>-9.5962781726984248E-3</v>
      </c>
      <c r="H59" s="149">
        <f t="shared" si="5"/>
        <v>4.7579169317291559E-2</v>
      </c>
    </row>
    <row r="60" spans="1:8" x14ac:dyDescent="0.2">
      <c r="A60" s="7" t="s">
        <v>128</v>
      </c>
      <c r="B60" s="30">
        <f>$B$28/$B$34*100</f>
        <v>7.7627697562490296E-3</v>
      </c>
      <c r="C60" s="31">
        <f>$C$28/$C$34*100</f>
        <v>3.4092458748124915E-3</v>
      </c>
      <c r="D60" s="30">
        <f>$D$28/$D$34*100</f>
        <v>5.6339615200428185E-3</v>
      </c>
      <c r="E60" s="31">
        <f>$E$28/$E$34*100</f>
        <v>8.8900438347546008E-3</v>
      </c>
      <c r="F60" s="32"/>
      <c r="G60" s="30">
        <f t="shared" si="4"/>
        <v>4.3535238814365381E-3</v>
      </c>
      <c r="H60" s="31">
        <f t="shared" si="5"/>
        <v>-3.2560823147117822E-3</v>
      </c>
    </row>
    <row r="61" spans="1:8" x14ac:dyDescent="0.2">
      <c r="A61" s="7" t="s">
        <v>129</v>
      </c>
      <c r="B61" s="30">
        <f>$B$29/$B$34*100</f>
        <v>0.11256016146561093</v>
      </c>
      <c r="C61" s="31">
        <f>$C$29/$C$34*100</f>
        <v>0.22501022773762444</v>
      </c>
      <c r="D61" s="30">
        <f>$D$29/$D$34*100</f>
        <v>0.24085185498183048</v>
      </c>
      <c r="E61" s="31">
        <f>$E$29/$E$34*100</f>
        <v>0.19900021199335299</v>
      </c>
      <c r="F61" s="32"/>
      <c r="G61" s="30">
        <f t="shared" si="4"/>
        <v>-0.11245006627201351</v>
      </c>
      <c r="H61" s="31">
        <f t="shared" si="5"/>
        <v>4.1851642988477489E-2</v>
      </c>
    </row>
    <row r="62" spans="1:8" x14ac:dyDescent="0.2">
      <c r="A62" s="7" t="s">
        <v>130</v>
      </c>
      <c r="B62" s="30">
        <f>$B$30/$B$34*100</f>
        <v>2.2706101537028411</v>
      </c>
      <c r="C62" s="31">
        <f>$C$30/$C$34*100</f>
        <v>3.4194736124369287</v>
      </c>
      <c r="D62" s="30">
        <f>$D$30/$D$34*100</f>
        <v>2.4141525113383477</v>
      </c>
      <c r="E62" s="31">
        <f>$E$30/$E$34*100</f>
        <v>2.8919996443982465</v>
      </c>
      <c r="F62" s="32"/>
      <c r="G62" s="30">
        <f t="shared" si="4"/>
        <v>-1.1488634587340876</v>
      </c>
      <c r="H62" s="31">
        <f t="shared" si="5"/>
        <v>-0.47784713305989879</v>
      </c>
    </row>
    <row r="63" spans="1:8" x14ac:dyDescent="0.2">
      <c r="A63" s="7" t="s">
        <v>131</v>
      </c>
      <c r="B63" s="30">
        <f>$B$31/$B$34*100</f>
        <v>3.55922993324018</v>
      </c>
      <c r="C63" s="31">
        <f>$C$31/$C$34*100</f>
        <v>3.0410473203327424</v>
      </c>
      <c r="D63" s="30">
        <f>$D$31/$D$34*100</f>
        <v>2.9416321586523564</v>
      </c>
      <c r="E63" s="31">
        <f>$E$31/$E$34*100</f>
        <v>2.6519684608598726</v>
      </c>
      <c r="F63" s="32"/>
      <c r="G63" s="30">
        <f t="shared" si="4"/>
        <v>0.51818261290743761</v>
      </c>
      <c r="H63" s="31">
        <f t="shared" si="5"/>
        <v>0.2896636977924838</v>
      </c>
    </row>
    <row r="64" spans="1:8" x14ac:dyDescent="0.2">
      <c r="A64" s="7" t="s">
        <v>132</v>
      </c>
      <c r="B64" s="30">
        <f>$B$32/$B$34*100</f>
        <v>14.36500543393883</v>
      </c>
      <c r="C64" s="31">
        <f>$C$32/$C$34*100</f>
        <v>18.348561298240828</v>
      </c>
      <c r="D64" s="30">
        <f>$D$32/$D$34*100</f>
        <v>15.580720583678415</v>
      </c>
      <c r="E64" s="31">
        <f>$E$32/$E$34*100</f>
        <v>16.01643974259904</v>
      </c>
      <c r="F64" s="32"/>
      <c r="G64" s="30">
        <f t="shared" si="4"/>
        <v>-3.9835558643019979</v>
      </c>
      <c r="H64" s="31">
        <f t="shared" si="5"/>
        <v>-0.43571915892062485</v>
      </c>
    </row>
    <row r="65" spans="1:8" x14ac:dyDescent="0.2">
      <c r="A65" s="142" t="s">
        <v>126</v>
      </c>
      <c r="B65" s="148">
        <f>$B$33/$B$34*100</f>
        <v>5.4339388293743207</v>
      </c>
      <c r="C65" s="149">
        <f>$C$33/$C$34*100</f>
        <v>4.2138279012682398</v>
      </c>
      <c r="D65" s="148">
        <f>$D$33/$D$34*100</f>
        <v>4.1888503901518357</v>
      </c>
      <c r="E65" s="149">
        <f>$E$33/$E$34*100</f>
        <v>3.7673270373586996</v>
      </c>
      <c r="F65" s="150"/>
      <c r="G65" s="148">
        <f t="shared" si="4"/>
        <v>1.2201109281060809</v>
      </c>
      <c r="H65" s="149">
        <f t="shared" si="5"/>
        <v>0.42152335279313613</v>
      </c>
    </row>
    <row r="66" spans="1:8" s="43" customFormat="1" x14ac:dyDescent="0.2">
      <c r="A66" s="27" t="s">
        <v>0</v>
      </c>
      <c r="B66" s="46">
        <f>SUM(B46:B65)</f>
        <v>100.00000000000001</v>
      </c>
      <c r="C66" s="47">
        <f>SUM(C46:C65)</f>
        <v>99.999999999999986</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37</v>
      </c>
      <c r="C6" s="66">
        <v>42</v>
      </c>
      <c r="D6" s="65">
        <v>143</v>
      </c>
      <c r="E6" s="66">
        <v>160</v>
      </c>
      <c r="F6" s="67"/>
      <c r="G6" s="65">
        <f t="shared" ref="G6:G37" si="0">B6-C6</f>
        <v>-5</v>
      </c>
      <c r="H6" s="66">
        <f t="shared" ref="H6:H37" si="1">D6-E6</f>
        <v>-17</v>
      </c>
      <c r="I6" s="20">
        <f t="shared" ref="I6:I37" si="2">IF(C6=0, "-", IF(G6/C6&lt;10, G6/C6, "&gt;999%"))</f>
        <v>-0.11904761904761904</v>
      </c>
      <c r="J6" s="21">
        <f t="shared" ref="J6:J37" si="3">IF(E6=0, "-", IF(H6/E6&lt;10, H6/E6, "&gt;999%"))</f>
        <v>-0.10625</v>
      </c>
    </row>
    <row r="7" spans="1:10" x14ac:dyDescent="0.2">
      <c r="A7" s="7" t="s">
        <v>32</v>
      </c>
      <c r="B7" s="65">
        <v>0</v>
      </c>
      <c r="C7" s="66">
        <v>0</v>
      </c>
      <c r="D7" s="65">
        <v>2</v>
      </c>
      <c r="E7" s="66">
        <v>2</v>
      </c>
      <c r="F7" s="67"/>
      <c r="G7" s="65">
        <f t="shared" si="0"/>
        <v>0</v>
      </c>
      <c r="H7" s="66">
        <f t="shared" si="1"/>
        <v>0</v>
      </c>
      <c r="I7" s="20" t="str">
        <f t="shared" si="2"/>
        <v>-</v>
      </c>
      <c r="J7" s="21">
        <f t="shared" si="3"/>
        <v>0</v>
      </c>
    </row>
    <row r="8" spans="1:10" x14ac:dyDescent="0.2">
      <c r="A8" s="7" t="s">
        <v>33</v>
      </c>
      <c r="B8" s="65">
        <v>3</v>
      </c>
      <c r="C8" s="66">
        <v>2</v>
      </c>
      <c r="D8" s="65">
        <v>19</v>
      </c>
      <c r="E8" s="66">
        <v>16</v>
      </c>
      <c r="F8" s="67"/>
      <c r="G8" s="65">
        <f t="shared" si="0"/>
        <v>1</v>
      </c>
      <c r="H8" s="66">
        <f t="shared" si="1"/>
        <v>3</v>
      </c>
      <c r="I8" s="20">
        <f t="shared" si="2"/>
        <v>0.5</v>
      </c>
      <c r="J8" s="21">
        <f t="shared" si="3"/>
        <v>0.1875</v>
      </c>
    </row>
    <row r="9" spans="1:10" x14ac:dyDescent="0.2">
      <c r="A9" s="7" t="s">
        <v>34</v>
      </c>
      <c r="B9" s="65">
        <v>373</v>
      </c>
      <c r="C9" s="66">
        <v>513</v>
      </c>
      <c r="D9" s="65">
        <v>1686</v>
      </c>
      <c r="E9" s="66">
        <v>2162</v>
      </c>
      <c r="F9" s="67"/>
      <c r="G9" s="65">
        <f t="shared" si="0"/>
        <v>-140</v>
      </c>
      <c r="H9" s="66">
        <f t="shared" si="1"/>
        <v>-476</v>
      </c>
      <c r="I9" s="20">
        <f t="shared" si="2"/>
        <v>-0.27290448343079921</v>
      </c>
      <c r="J9" s="21">
        <f t="shared" si="3"/>
        <v>-0.22016651248843663</v>
      </c>
    </row>
    <row r="10" spans="1:10" x14ac:dyDescent="0.2">
      <c r="A10" s="7" t="s">
        <v>35</v>
      </c>
      <c r="B10" s="65">
        <v>4</v>
      </c>
      <c r="C10" s="66">
        <v>5</v>
      </c>
      <c r="D10" s="65">
        <v>28</v>
      </c>
      <c r="E10" s="66">
        <v>27</v>
      </c>
      <c r="F10" s="67"/>
      <c r="G10" s="65">
        <f t="shared" si="0"/>
        <v>-1</v>
      </c>
      <c r="H10" s="66">
        <f t="shared" si="1"/>
        <v>1</v>
      </c>
      <c r="I10" s="20">
        <f t="shared" si="2"/>
        <v>-0.2</v>
      </c>
      <c r="J10" s="21">
        <f t="shared" si="3"/>
        <v>3.7037037037037035E-2</v>
      </c>
    </row>
    <row r="11" spans="1:10" x14ac:dyDescent="0.2">
      <c r="A11" s="7" t="s">
        <v>36</v>
      </c>
      <c r="B11" s="65">
        <v>762</v>
      </c>
      <c r="C11" s="66">
        <v>1214</v>
      </c>
      <c r="D11" s="65">
        <v>4485</v>
      </c>
      <c r="E11" s="66">
        <v>5392</v>
      </c>
      <c r="F11" s="67"/>
      <c r="G11" s="65">
        <f t="shared" si="0"/>
        <v>-452</v>
      </c>
      <c r="H11" s="66">
        <f t="shared" si="1"/>
        <v>-907</v>
      </c>
      <c r="I11" s="20">
        <f t="shared" si="2"/>
        <v>-0.37232289950576608</v>
      </c>
      <c r="J11" s="21">
        <f t="shared" si="3"/>
        <v>-0.16821216617210683</v>
      </c>
    </row>
    <row r="12" spans="1:10" x14ac:dyDescent="0.2">
      <c r="A12" s="7" t="s">
        <v>37</v>
      </c>
      <c r="B12" s="65">
        <v>48</v>
      </c>
      <c r="C12" s="66">
        <v>112</v>
      </c>
      <c r="D12" s="65">
        <v>321</v>
      </c>
      <c r="E12" s="66">
        <v>295</v>
      </c>
      <c r="F12" s="67"/>
      <c r="G12" s="65">
        <f t="shared" si="0"/>
        <v>-64</v>
      </c>
      <c r="H12" s="66">
        <f t="shared" si="1"/>
        <v>26</v>
      </c>
      <c r="I12" s="20">
        <f t="shared" si="2"/>
        <v>-0.5714285714285714</v>
      </c>
      <c r="J12" s="21">
        <f t="shared" si="3"/>
        <v>8.8135593220338981E-2</v>
      </c>
    </row>
    <row r="13" spans="1:10" x14ac:dyDescent="0.2">
      <c r="A13" s="7" t="s">
        <v>38</v>
      </c>
      <c r="B13" s="65">
        <v>0</v>
      </c>
      <c r="C13" s="66">
        <v>1</v>
      </c>
      <c r="D13" s="65">
        <v>10</v>
      </c>
      <c r="E13" s="66">
        <v>13</v>
      </c>
      <c r="F13" s="67"/>
      <c r="G13" s="65">
        <f t="shared" si="0"/>
        <v>-1</v>
      </c>
      <c r="H13" s="66">
        <f t="shared" si="1"/>
        <v>-3</v>
      </c>
      <c r="I13" s="20">
        <f t="shared" si="2"/>
        <v>-1</v>
      </c>
      <c r="J13" s="21">
        <f t="shared" si="3"/>
        <v>-0.23076923076923078</v>
      </c>
    </row>
    <row r="14" spans="1:10" x14ac:dyDescent="0.2">
      <c r="A14" s="7" t="s">
        <v>39</v>
      </c>
      <c r="B14" s="65">
        <v>4</v>
      </c>
      <c r="C14" s="66">
        <v>2</v>
      </c>
      <c r="D14" s="65">
        <v>67</v>
      </c>
      <c r="E14" s="66">
        <v>22</v>
      </c>
      <c r="F14" s="67"/>
      <c r="G14" s="65">
        <f t="shared" si="0"/>
        <v>2</v>
      </c>
      <c r="H14" s="66">
        <f t="shared" si="1"/>
        <v>45</v>
      </c>
      <c r="I14" s="20">
        <f t="shared" si="2"/>
        <v>1</v>
      </c>
      <c r="J14" s="21">
        <f t="shared" si="3"/>
        <v>2.0454545454545454</v>
      </c>
    </row>
    <row r="15" spans="1:10" x14ac:dyDescent="0.2">
      <c r="A15" s="7" t="s">
        <v>42</v>
      </c>
      <c r="B15" s="65">
        <v>8</v>
      </c>
      <c r="C15" s="66">
        <v>2</v>
      </c>
      <c r="D15" s="65">
        <v>28</v>
      </c>
      <c r="E15" s="66">
        <v>20</v>
      </c>
      <c r="F15" s="67"/>
      <c r="G15" s="65">
        <f t="shared" si="0"/>
        <v>6</v>
      </c>
      <c r="H15" s="66">
        <f t="shared" si="1"/>
        <v>8</v>
      </c>
      <c r="I15" s="20">
        <f t="shared" si="2"/>
        <v>3</v>
      </c>
      <c r="J15" s="21">
        <f t="shared" si="3"/>
        <v>0.4</v>
      </c>
    </row>
    <row r="16" spans="1:10" x14ac:dyDescent="0.2">
      <c r="A16" s="7" t="s">
        <v>43</v>
      </c>
      <c r="B16" s="65">
        <v>5</v>
      </c>
      <c r="C16" s="66">
        <v>21</v>
      </c>
      <c r="D16" s="65">
        <v>102</v>
      </c>
      <c r="E16" s="66">
        <v>72</v>
      </c>
      <c r="F16" s="67"/>
      <c r="G16" s="65">
        <f t="shared" si="0"/>
        <v>-16</v>
      </c>
      <c r="H16" s="66">
        <f t="shared" si="1"/>
        <v>30</v>
      </c>
      <c r="I16" s="20">
        <f t="shared" si="2"/>
        <v>-0.76190476190476186</v>
      </c>
      <c r="J16" s="21">
        <f t="shared" si="3"/>
        <v>0.41666666666666669</v>
      </c>
    </row>
    <row r="17" spans="1:10" x14ac:dyDescent="0.2">
      <c r="A17" s="7" t="s">
        <v>44</v>
      </c>
      <c r="B17" s="65">
        <v>14</v>
      </c>
      <c r="C17" s="66">
        <v>16</v>
      </c>
      <c r="D17" s="65">
        <v>87</v>
      </c>
      <c r="E17" s="66">
        <v>137</v>
      </c>
      <c r="F17" s="67"/>
      <c r="G17" s="65">
        <f t="shared" si="0"/>
        <v>-2</v>
      </c>
      <c r="H17" s="66">
        <f t="shared" si="1"/>
        <v>-50</v>
      </c>
      <c r="I17" s="20">
        <f t="shared" si="2"/>
        <v>-0.125</v>
      </c>
      <c r="J17" s="21">
        <f t="shared" si="3"/>
        <v>-0.36496350364963503</v>
      </c>
    </row>
    <row r="18" spans="1:10" x14ac:dyDescent="0.2">
      <c r="A18" s="7" t="s">
        <v>45</v>
      </c>
      <c r="B18" s="65">
        <v>1506</v>
      </c>
      <c r="C18" s="66">
        <v>2861</v>
      </c>
      <c r="D18" s="65">
        <v>9951</v>
      </c>
      <c r="E18" s="66">
        <v>13035</v>
      </c>
      <c r="F18" s="67"/>
      <c r="G18" s="65">
        <f t="shared" si="0"/>
        <v>-1355</v>
      </c>
      <c r="H18" s="66">
        <f t="shared" si="1"/>
        <v>-3084</v>
      </c>
      <c r="I18" s="20">
        <f t="shared" si="2"/>
        <v>-0.47361062565536527</v>
      </c>
      <c r="J18" s="21">
        <f t="shared" si="3"/>
        <v>-0.23659378596087458</v>
      </c>
    </row>
    <row r="19" spans="1:10" x14ac:dyDescent="0.2">
      <c r="A19" s="7" t="s">
        <v>48</v>
      </c>
      <c r="B19" s="65">
        <v>15</v>
      </c>
      <c r="C19" s="66">
        <v>13</v>
      </c>
      <c r="D19" s="65">
        <v>91</v>
      </c>
      <c r="E19" s="66">
        <v>31</v>
      </c>
      <c r="F19" s="67"/>
      <c r="G19" s="65">
        <f t="shared" si="0"/>
        <v>2</v>
      </c>
      <c r="H19" s="66">
        <f t="shared" si="1"/>
        <v>60</v>
      </c>
      <c r="I19" s="20">
        <f t="shared" si="2"/>
        <v>0.15384615384615385</v>
      </c>
      <c r="J19" s="21">
        <f t="shared" si="3"/>
        <v>1.935483870967742</v>
      </c>
    </row>
    <row r="20" spans="1:10" x14ac:dyDescent="0.2">
      <c r="A20" s="7" t="s">
        <v>49</v>
      </c>
      <c r="B20" s="65">
        <v>584</v>
      </c>
      <c r="C20" s="66">
        <v>413</v>
      </c>
      <c r="D20" s="65">
        <v>2052</v>
      </c>
      <c r="E20" s="66">
        <v>1580</v>
      </c>
      <c r="F20" s="67"/>
      <c r="G20" s="65">
        <f t="shared" si="0"/>
        <v>171</v>
      </c>
      <c r="H20" s="66">
        <f t="shared" si="1"/>
        <v>472</v>
      </c>
      <c r="I20" s="20">
        <f t="shared" si="2"/>
        <v>0.41404358353510895</v>
      </c>
      <c r="J20" s="21">
        <f t="shared" si="3"/>
        <v>0.29873417721518986</v>
      </c>
    </row>
    <row r="21" spans="1:10" x14ac:dyDescent="0.2">
      <c r="A21" s="7" t="s">
        <v>51</v>
      </c>
      <c r="B21" s="65">
        <v>381</v>
      </c>
      <c r="C21" s="66">
        <v>272</v>
      </c>
      <c r="D21" s="65">
        <v>2751</v>
      </c>
      <c r="E21" s="66">
        <v>2928</v>
      </c>
      <c r="F21" s="67"/>
      <c r="G21" s="65">
        <f t="shared" si="0"/>
        <v>109</v>
      </c>
      <c r="H21" s="66">
        <f t="shared" si="1"/>
        <v>-177</v>
      </c>
      <c r="I21" s="20">
        <f t="shared" si="2"/>
        <v>0.40073529411764708</v>
      </c>
      <c r="J21" s="21">
        <f t="shared" si="3"/>
        <v>-6.0450819672131145E-2</v>
      </c>
    </row>
    <row r="22" spans="1:10" x14ac:dyDescent="0.2">
      <c r="A22" s="7" t="s">
        <v>52</v>
      </c>
      <c r="B22" s="65">
        <v>2284</v>
      </c>
      <c r="C22" s="66">
        <v>1853</v>
      </c>
      <c r="D22" s="65">
        <v>10515</v>
      </c>
      <c r="E22" s="66">
        <v>9286</v>
      </c>
      <c r="F22" s="67"/>
      <c r="G22" s="65">
        <f t="shared" si="0"/>
        <v>431</v>
      </c>
      <c r="H22" s="66">
        <f t="shared" si="1"/>
        <v>1229</v>
      </c>
      <c r="I22" s="20">
        <f t="shared" si="2"/>
        <v>0.23259579060982191</v>
      </c>
      <c r="J22" s="21">
        <f t="shared" si="3"/>
        <v>0.13234977385311222</v>
      </c>
    </row>
    <row r="23" spans="1:10" x14ac:dyDescent="0.2">
      <c r="A23" s="7" t="s">
        <v>56</v>
      </c>
      <c r="B23" s="65">
        <v>724</v>
      </c>
      <c r="C23" s="66">
        <v>738</v>
      </c>
      <c r="D23" s="65">
        <v>3901</v>
      </c>
      <c r="E23" s="66">
        <v>3532</v>
      </c>
      <c r="F23" s="67"/>
      <c r="G23" s="65">
        <f t="shared" si="0"/>
        <v>-14</v>
      </c>
      <c r="H23" s="66">
        <f t="shared" si="1"/>
        <v>369</v>
      </c>
      <c r="I23" s="20">
        <f t="shared" si="2"/>
        <v>-1.8970189701897018E-2</v>
      </c>
      <c r="J23" s="21">
        <f t="shared" si="3"/>
        <v>0.10447338618346545</v>
      </c>
    </row>
    <row r="24" spans="1:10" x14ac:dyDescent="0.2">
      <c r="A24" s="7" t="s">
        <v>57</v>
      </c>
      <c r="B24" s="65">
        <v>5</v>
      </c>
      <c r="C24" s="66">
        <v>0</v>
      </c>
      <c r="D24" s="65">
        <v>6</v>
      </c>
      <c r="E24" s="66">
        <v>0</v>
      </c>
      <c r="F24" s="67"/>
      <c r="G24" s="65">
        <f t="shared" si="0"/>
        <v>5</v>
      </c>
      <c r="H24" s="66">
        <f t="shared" si="1"/>
        <v>6</v>
      </c>
      <c r="I24" s="20" t="str">
        <f t="shared" si="2"/>
        <v>-</v>
      </c>
      <c r="J24" s="21" t="str">
        <f t="shared" si="3"/>
        <v>-</v>
      </c>
    </row>
    <row r="25" spans="1:10" x14ac:dyDescent="0.2">
      <c r="A25" s="7" t="s">
        <v>59</v>
      </c>
      <c r="B25" s="65">
        <v>14</v>
      </c>
      <c r="C25" s="66">
        <v>61</v>
      </c>
      <c r="D25" s="65">
        <v>81</v>
      </c>
      <c r="E25" s="66">
        <v>158</v>
      </c>
      <c r="F25" s="67"/>
      <c r="G25" s="65">
        <f t="shared" si="0"/>
        <v>-47</v>
      </c>
      <c r="H25" s="66">
        <f t="shared" si="1"/>
        <v>-77</v>
      </c>
      <c r="I25" s="20">
        <f t="shared" si="2"/>
        <v>-0.77049180327868849</v>
      </c>
      <c r="J25" s="21">
        <f t="shared" si="3"/>
        <v>-0.48734177215189872</v>
      </c>
    </row>
    <row r="26" spans="1:10" x14ac:dyDescent="0.2">
      <c r="A26" s="7" t="s">
        <v>60</v>
      </c>
      <c r="B26" s="65">
        <v>195</v>
      </c>
      <c r="C26" s="66">
        <v>285</v>
      </c>
      <c r="D26" s="65">
        <v>1087</v>
      </c>
      <c r="E26" s="66">
        <v>1183</v>
      </c>
      <c r="F26" s="67"/>
      <c r="G26" s="65">
        <f t="shared" si="0"/>
        <v>-90</v>
      </c>
      <c r="H26" s="66">
        <f t="shared" si="1"/>
        <v>-96</v>
      </c>
      <c r="I26" s="20">
        <f t="shared" si="2"/>
        <v>-0.31578947368421051</v>
      </c>
      <c r="J26" s="21">
        <f t="shared" si="3"/>
        <v>-8.1149619611158075E-2</v>
      </c>
    </row>
    <row r="27" spans="1:10" x14ac:dyDescent="0.2">
      <c r="A27" s="7" t="s">
        <v>62</v>
      </c>
      <c r="B27" s="65">
        <v>2298</v>
      </c>
      <c r="C27" s="66">
        <v>2270</v>
      </c>
      <c r="D27" s="65">
        <v>11118</v>
      </c>
      <c r="E27" s="66">
        <v>11102</v>
      </c>
      <c r="F27" s="67"/>
      <c r="G27" s="65">
        <f t="shared" si="0"/>
        <v>28</v>
      </c>
      <c r="H27" s="66">
        <f t="shared" si="1"/>
        <v>16</v>
      </c>
      <c r="I27" s="20">
        <f t="shared" si="2"/>
        <v>1.2334801762114538E-2</v>
      </c>
      <c r="J27" s="21">
        <f t="shared" si="3"/>
        <v>1.4411817690506215E-3</v>
      </c>
    </row>
    <row r="28" spans="1:10" x14ac:dyDescent="0.2">
      <c r="A28" s="7" t="s">
        <v>63</v>
      </c>
      <c r="B28" s="65">
        <v>6</v>
      </c>
      <c r="C28" s="66">
        <v>4</v>
      </c>
      <c r="D28" s="65">
        <v>16</v>
      </c>
      <c r="E28" s="66">
        <v>28</v>
      </c>
      <c r="F28" s="67"/>
      <c r="G28" s="65">
        <f t="shared" si="0"/>
        <v>2</v>
      </c>
      <c r="H28" s="66">
        <f t="shared" si="1"/>
        <v>-12</v>
      </c>
      <c r="I28" s="20">
        <f t="shared" si="2"/>
        <v>0.5</v>
      </c>
      <c r="J28" s="21">
        <f t="shared" si="3"/>
        <v>-0.42857142857142855</v>
      </c>
    </row>
    <row r="29" spans="1:10" x14ac:dyDescent="0.2">
      <c r="A29" s="7" t="s">
        <v>64</v>
      </c>
      <c r="B29" s="65">
        <v>104</v>
      </c>
      <c r="C29" s="66">
        <v>266</v>
      </c>
      <c r="D29" s="65">
        <v>714</v>
      </c>
      <c r="E29" s="66">
        <v>1045</v>
      </c>
      <c r="F29" s="67"/>
      <c r="G29" s="65">
        <f t="shared" si="0"/>
        <v>-162</v>
      </c>
      <c r="H29" s="66">
        <f t="shared" si="1"/>
        <v>-331</v>
      </c>
      <c r="I29" s="20">
        <f t="shared" si="2"/>
        <v>-0.60902255639097747</v>
      </c>
      <c r="J29" s="21">
        <f t="shared" si="3"/>
        <v>-0.31674641148325361</v>
      </c>
    </row>
    <row r="30" spans="1:10" x14ac:dyDescent="0.2">
      <c r="A30" s="7" t="s">
        <v>65</v>
      </c>
      <c r="B30" s="65">
        <v>181</v>
      </c>
      <c r="C30" s="66">
        <v>372</v>
      </c>
      <c r="D30" s="65">
        <v>1856</v>
      </c>
      <c r="E30" s="66">
        <v>1461</v>
      </c>
      <c r="F30" s="67"/>
      <c r="G30" s="65">
        <f t="shared" si="0"/>
        <v>-191</v>
      </c>
      <c r="H30" s="66">
        <f t="shared" si="1"/>
        <v>395</v>
      </c>
      <c r="I30" s="20">
        <f t="shared" si="2"/>
        <v>-0.51344086021505375</v>
      </c>
      <c r="J30" s="21">
        <f t="shared" si="3"/>
        <v>0.27036276522929498</v>
      </c>
    </row>
    <row r="31" spans="1:10" x14ac:dyDescent="0.2">
      <c r="A31" s="7" t="s">
        <v>66</v>
      </c>
      <c r="B31" s="65">
        <v>153</v>
      </c>
      <c r="C31" s="66">
        <v>289</v>
      </c>
      <c r="D31" s="65">
        <v>986</v>
      </c>
      <c r="E31" s="66">
        <v>1481</v>
      </c>
      <c r="F31" s="67"/>
      <c r="G31" s="65">
        <f t="shared" si="0"/>
        <v>-136</v>
      </c>
      <c r="H31" s="66">
        <f t="shared" si="1"/>
        <v>-495</v>
      </c>
      <c r="I31" s="20">
        <f t="shared" si="2"/>
        <v>-0.47058823529411764</v>
      </c>
      <c r="J31" s="21">
        <f t="shared" si="3"/>
        <v>-0.33423362592842676</v>
      </c>
    </row>
    <row r="32" spans="1:10" x14ac:dyDescent="0.2">
      <c r="A32" s="7" t="s">
        <v>67</v>
      </c>
      <c r="B32" s="65">
        <v>1</v>
      </c>
      <c r="C32" s="66">
        <v>4</v>
      </c>
      <c r="D32" s="65">
        <v>21</v>
      </c>
      <c r="E32" s="66">
        <v>14</v>
      </c>
      <c r="F32" s="67"/>
      <c r="G32" s="65">
        <f t="shared" si="0"/>
        <v>-3</v>
      </c>
      <c r="H32" s="66">
        <f t="shared" si="1"/>
        <v>7</v>
      </c>
      <c r="I32" s="20">
        <f t="shared" si="2"/>
        <v>-0.75</v>
      </c>
      <c r="J32" s="21">
        <f t="shared" si="3"/>
        <v>0.5</v>
      </c>
    </row>
    <row r="33" spans="1:10" x14ac:dyDescent="0.2">
      <c r="A33" s="7" t="s">
        <v>70</v>
      </c>
      <c r="B33" s="65">
        <v>19</v>
      </c>
      <c r="C33" s="66">
        <v>16</v>
      </c>
      <c r="D33" s="65">
        <v>86</v>
      </c>
      <c r="E33" s="66">
        <v>80</v>
      </c>
      <c r="F33" s="67"/>
      <c r="G33" s="65">
        <f t="shared" si="0"/>
        <v>3</v>
      </c>
      <c r="H33" s="66">
        <f t="shared" si="1"/>
        <v>6</v>
      </c>
      <c r="I33" s="20">
        <f t="shared" si="2"/>
        <v>0.1875</v>
      </c>
      <c r="J33" s="21">
        <f t="shared" si="3"/>
        <v>7.4999999999999997E-2</v>
      </c>
    </row>
    <row r="34" spans="1:10" x14ac:dyDescent="0.2">
      <c r="A34" s="7" t="s">
        <v>71</v>
      </c>
      <c r="B34" s="65">
        <v>1298</v>
      </c>
      <c r="C34" s="66">
        <v>3093</v>
      </c>
      <c r="D34" s="65">
        <v>13335</v>
      </c>
      <c r="E34" s="66">
        <v>15048</v>
      </c>
      <c r="F34" s="67"/>
      <c r="G34" s="65">
        <f t="shared" si="0"/>
        <v>-1795</v>
      </c>
      <c r="H34" s="66">
        <f t="shared" si="1"/>
        <v>-1713</v>
      </c>
      <c r="I34" s="20">
        <f t="shared" si="2"/>
        <v>-0.58034270934367926</v>
      </c>
      <c r="J34" s="21">
        <f t="shared" si="3"/>
        <v>-0.11383572567783094</v>
      </c>
    </row>
    <row r="35" spans="1:10" x14ac:dyDescent="0.2">
      <c r="A35" s="7" t="s">
        <v>72</v>
      </c>
      <c r="B35" s="65">
        <v>2</v>
      </c>
      <c r="C35" s="66">
        <v>2</v>
      </c>
      <c r="D35" s="65">
        <v>8</v>
      </c>
      <c r="E35" s="66">
        <v>8</v>
      </c>
      <c r="F35" s="67"/>
      <c r="G35" s="65">
        <f t="shared" si="0"/>
        <v>0</v>
      </c>
      <c r="H35" s="66">
        <f t="shared" si="1"/>
        <v>0</v>
      </c>
      <c r="I35" s="20">
        <f t="shared" si="2"/>
        <v>0</v>
      </c>
      <c r="J35" s="21">
        <f t="shared" si="3"/>
        <v>0</v>
      </c>
    </row>
    <row r="36" spans="1:10" x14ac:dyDescent="0.2">
      <c r="A36" s="7" t="s">
        <v>73</v>
      </c>
      <c r="B36" s="65">
        <v>1578</v>
      </c>
      <c r="C36" s="66">
        <v>1373</v>
      </c>
      <c r="D36" s="65">
        <v>6194</v>
      </c>
      <c r="E36" s="66">
        <v>6726</v>
      </c>
      <c r="F36" s="67"/>
      <c r="G36" s="65">
        <f t="shared" si="0"/>
        <v>205</v>
      </c>
      <c r="H36" s="66">
        <f t="shared" si="1"/>
        <v>-532</v>
      </c>
      <c r="I36" s="20">
        <f t="shared" si="2"/>
        <v>0.14930808448652585</v>
      </c>
      <c r="J36" s="21">
        <f t="shared" si="3"/>
        <v>-7.909604519774012E-2</v>
      </c>
    </row>
    <row r="37" spans="1:10" x14ac:dyDescent="0.2">
      <c r="A37" s="7" t="s">
        <v>75</v>
      </c>
      <c r="B37" s="65">
        <v>152</v>
      </c>
      <c r="C37" s="66">
        <v>204</v>
      </c>
      <c r="D37" s="65">
        <v>859</v>
      </c>
      <c r="E37" s="66">
        <v>994</v>
      </c>
      <c r="F37" s="67"/>
      <c r="G37" s="65">
        <f t="shared" si="0"/>
        <v>-52</v>
      </c>
      <c r="H37" s="66">
        <f t="shared" si="1"/>
        <v>-135</v>
      </c>
      <c r="I37" s="20">
        <f t="shared" si="2"/>
        <v>-0.25490196078431371</v>
      </c>
      <c r="J37" s="21">
        <f t="shared" si="3"/>
        <v>-0.1358148893360161</v>
      </c>
    </row>
    <row r="38" spans="1:10" x14ac:dyDescent="0.2">
      <c r="A38" s="7" t="s">
        <v>76</v>
      </c>
      <c r="B38" s="65">
        <v>1417</v>
      </c>
      <c r="C38" s="66">
        <v>1000</v>
      </c>
      <c r="D38" s="65">
        <v>5762</v>
      </c>
      <c r="E38" s="66">
        <v>4379</v>
      </c>
      <c r="F38" s="67"/>
      <c r="G38" s="65">
        <f t="shared" ref="G38:G73" si="4">B38-C38</f>
        <v>417</v>
      </c>
      <c r="H38" s="66">
        <f t="shared" ref="H38:H73" si="5">D38-E38</f>
        <v>1383</v>
      </c>
      <c r="I38" s="20">
        <f t="shared" ref="I38:I73" si="6">IF(C38=0, "-", IF(G38/C38&lt;10, G38/C38, "&gt;999%"))</f>
        <v>0.41699999999999998</v>
      </c>
      <c r="J38" s="21">
        <f t="shared" ref="J38:J73" si="7">IF(E38=0, "-", IF(H38/E38&lt;10, H38/E38, "&gt;999%"))</f>
        <v>0.3158255309431377</v>
      </c>
    </row>
    <row r="39" spans="1:10" x14ac:dyDescent="0.2">
      <c r="A39" s="7" t="s">
        <v>77</v>
      </c>
      <c r="B39" s="65">
        <v>63</v>
      </c>
      <c r="C39" s="66">
        <v>154</v>
      </c>
      <c r="D39" s="65">
        <v>427</v>
      </c>
      <c r="E39" s="66">
        <v>556</v>
      </c>
      <c r="F39" s="67"/>
      <c r="G39" s="65">
        <f t="shared" si="4"/>
        <v>-91</v>
      </c>
      <c r="H39" s="66">
        <f t="shared" si="5"/>
        <v>-129</v>
      </c>
      <c r="I39" s="20">
        <f t="shared" si="6"/>
        <v>-0.59090909090909094</v>
      </c>
      <c r="J39" s="21">
        <f t="shared" si="7"/>
        <v>-0.23201438848920863</v>
      </c>
    </row>
    <row r="40" spans="1:10" x14ac:dyDescent="0.2">
      <c r="A40" s="7" t="s">
        <v>78</v>
      </c>
      <c r="B40" s="65">
        <v>1181</v>
      </c>
      <c r="C40" s="66">
        <v>1236</v>
      </c>
      <c r="D40" s="65">
        <v>8863</v>
      </c>
      <c r="E40" s="66">
        <v>7898</v>
      </c>
      <c r="F40" s="67"/>
      <c r="G40" s="65">
        <f t="shared" si="4"/>
        <v>-55</v>
      </c>
      <c r="H40" s="66">
        <f t="shared" si="5"/>
        <v>965</v>
      </c>
      <c r="I40" s="20">
        <f t="shared" si="6"/>
        <v>-4.4498381877022652E-2</v>
      </c>
      <c r="J40" s="21">
        <f t="shared" si="7"/>
        <v>0.12218283109648012</v>
      </c>
    </row>
    <row r="41" spans="1:10" x14ac:dyDescent="0.2">
      <c r="A41" s="7" t="s">
        <v>79</v>
      </c>
      <c r="B41" s="65">
        <v>451</v>
      </c>
      <c r="C41" s="66">
        <v>1090</v>
      </c>
      <c r="D41" s="65">
        <v>4351</v>
      </c>
      <c r="E41" s="66">
        <v>7405</v>
      </c>
      <c r="F41" s="67"/>
      <c r="G41" s="65">
        <f t="shared" si="4"/>
        <v>-639</v>
      </c>
      <c r="H41" s="66">
        <f t="shared" si="5"/>
        <v>-3054</v>
      </c>
      <c r="I41" s="20">
        <f t="shared" si="6"/>
        <v>-0.58623853211009169</v>
      </c>
      <c r="J41" s="21">
        <f t="shared" si="7"/>
        <v>-0.41242403781228898</v>
      </c>
    </row>
    <row r="42" spans="1:10" x14ac:dyDescent="0.2">
      <c r="A42" s="7" t="s">
        <v>80</v>
      </c>
      <c r="B42" s="65">
        <v>63</v>
      </c>
      <c r="C42" s="66">
        <v>93</v>
      </c>
      <c r="D42" s="65">
        <v>381</v>
      </c>
      <c r="E42" s="66">
        <v>393</v>
      </c>
      <c r="F42" s="67"/>
      <c r="G42" s="65">
        <f t="shared" si="4"/>
        <v>-30</v>
      </c>
      <c r="H42" s="66">
        <f t="shared" si="5"/>
        <v>-12</v>
      </c>
      <c r="I42" s="20">
        <f t="shared" si="6"/>
        <v>-0.32258064516129031</v>
      </c>
      <c r="J42" s="21">
        <f t="shared" si="7"/>
        <v>-3.0534351145038167E-2</v>
      </c>
    </row>
    <row r="43" spans="1:10" x14ac:dyDescent="0.2">
      <c r="A43" s="7" t="s">
        <v>81</v>
      </c>
      <c r="B43" s="65">
        <v>30</v>
      </c>
      <c r="C43" s="66">
        <v>0</v>
      </c>
      <c r="D43" s="65">
        <v>110</v>
      </c>
      <c r="E43" s="66">
        <v>0</v>
      </c>
      <c r="F43" s="67"/>
      <c r="G43" s="65">
        <f t="shared" si="4"/>
        <v>30</v>
      </c>
      <c r="H43" s="66">
        <f t="shared" si="5"/>
        <v>110</v>
      </c>
      <c r="I43" s="20" t="str">
        <f t="shared" si="6"/>
        <v>-</v>
      </c>
      <c r="J43" s="21" t="str">
        <f t="shared" si="7"/>
        <v>-</v>
      </c>
    </row>
    <row r="44" spans="1:10" x14ac:dyDescent="0.2">
      <c r="A44" s="7" t="s">
        <v>82</v>
      </c>
      <c r="B44" s="65">
        <v>213</v>
      </c>
      <c r="C44" s="66">
        <v>148</v>
      </c>
      <c r="D44" s="65">
        <v>1024</v>
      </c>
      <c r="E44" s="66">
        <v>868</v>
      </c>
      <c r="F44" s="67"/>
      <c r="G44" s="65">
        <f t="shared" si="4"/>
        <v>65</v>
      </c>
      <c r="H44" s="66">
        <f t="shared" si="5"/>
        <v>156</v>
      </c>
      <c r="I44" s="20">
        <f t="shared" si="6"/>
        <v>0.4391891891891892</v>
      </c>
      <c r="J44" s="21">
        <f t="shared" si="7"/>
        <v>0.17972350230414746</v>
      </c>
    </row>
    <row r="45" spans="1:10" x14ac:dyDescent="0.2">
      <c r="A45" s="7" t="s">
        <v>83</v>
      </c>
      <c r="B45" s="65">
        <v>140</v>
      </c>
      <c r="C45" s="66">
        <v>148</v>
      </c>
      <c r="D45" s="65">
        <v>577</v>
      </c>
      <c r="E45" s="66">
        <v>454</v>
      </c>
      <c r="F45" s="67"/>
      <c r="G45" s="65">
        <f t="shared" si="4"/>
        <v>-8</v>
      </c>
      <c r="H45" s="66">
        <f t="shared" si="5"/>
        <v>123</v>
      </c>
      <c r="I45" s="20">
        <f t="shared" si="6"/>
        <v>-5.4054054054054057E-2</v>
      </c>
      <c r="J45" s="21">
        <f t="shared" si="7"/>
        <v>0.27092511013215859</v>
      </c>
    </row>
    <row r="46" spans="1:10" x14ac:dyDescent="0.2">
      <c r="A46" s="7" t="s">
        <v>84</v>
      </c>
      <c r="B46" s="65">
        <v>368</v>
      </c>
      <c r="C46" s="66">
        <v>475</v>
      </c>
      <c r="D46" s="65">
        <v>1611</v>
      </c>
      <c r="E46" s="66">
        <v>1368</v>
      </c>
      <c r="F46" s="67"/>
      <c r="G46" s="65">
        <f t="shared" si="4"/>
        <v>-107</v>
      </c>
      <c r="H46" s="66">
        <f t="shared" si="5"/>
        <v>243</v>
      </c>
      <c r="I46" s="20">
        <f t="shared" si="6"/>
        <v>-0.22526315789473683</v>
      </c>
      <c r="J46" s="21">
        <f t="shared" si="7"/>
        <v>0.17763157894736842</v>
      </c>
    </row>
    <row r="47" spans="1:10" x14ac:dyDescent="0.2">
      <c r="A47" s="7" t="s">
        <v>85</v>
      </c>
      <c r="B47" s="65">
        <v>3</v>
      </c>
      <c r="C47" s="66">
        <v>3</v>
      </c>
      <c r="D47" s="65">
        <v>12</v>
      </c>
      <c r="E47" s="66">
        <v>4</v>
      </c>
      <c r="F47" s="67"/>
      <c r="G47" s="65">
        <f t="shared" si="4"/>
        <v>0</v>
      </c>
      <c r="H47" s="66">
        <f t="shared" si="5"/>
        <v>8</v>
      </c>
      <c r="I47" s="20">
        <f t="shared" si="6"/>
        <v>0</v>
      </c>
      <c r="J47" s="21">
        <f t="shared" si="7"/>
        <v>2</v>
      </c>
    </row>
    <row r="48" spans="1:10" x14ac:dyDescent="0.2">
      <c r="A48" s="7" t="s">
        <v>88</v>
      </c>
      <c r="B48" s="65">
        <v>253</v>
      </c>
      <c r="C48" s="66">
        <v>259</v>
      </c>
      <c r="D48" s="65">
        <v>1172</v>
      </c>
      <c r="E48" s="66">
        <v>1769</v>
      </c>
      <c r="F48" s="67"/>
      <c r="G48" s="65">
        <f t="shared" si="4"/>
        <v>-6</v>
      </c>
      <c r="H48" s="66">
        <f t="shared" si="5"/>
        <v>-597</v>
      </c>
      <c r="I48" s="20">
        <f t="shared" si="6"/>
        <v>-2.3166023166023165E-2</v>
      </c>
      <c r="J48" s="21">
        <f t="shared" si="7"/>
        <v>-0.33747880158281512</v>
      </c>
    </row>
    <row r="49" spans="1:10" x14ac:dyDescent="0.2">
      <c r="A49" s="7" t="s">
        <v>89</v>
      </c>
      <c r="B49" s="65">
        <v>85</v>
      </c>
      <c r="C49" s="66">
        <v>60</v>
      </c>
      <c r="D49" s="65">
        <v>448</v>
      </c>
      <c r="E49" s="66">
        <v>400</v>
      </c>
      <c r="F49" s="67"/>
      <c r="G49" s="65">
        <f t="shared" si="4"/>
        <v>25</v>
      </c>
      <c r="H49" s="66">
        <f t="shared" si="5"/>
        <v>48</v>
      </c>
      <c r="I49" s="20">
        <f t="shared" si="6"/>
        <v>0.41666666666666669</v>
      </c>
      <c r="J49" s="21">
        <f t="shared" si="7"/>
        <v>0.12</v>
      </c>
    </row>
    <row r="50" spans="1:10" x14ac:dyDescent="0.2">
      <c r="A50" s="7" t="s">
        <v>90</v>
      </c>
      <c r="B50" s="65">
        <v>905</v>
      </c>
      <c r="C50" s="66">
        <v>756</v>
      </c>
      <c r="D50" s="65">
        <v>4309</v>
      </c>
      <c r="E50" s="66">
        <v>4496</v>
      </c>
      <c r="F50" s="67"/>
      <c r="G50" s="65">
        <f t="shared" si="4"/>
        <v>149</v>
      </c>
      <c r="H50" s="66">
        <f t="shared" si="5"/>
        <v>-187</v>
      </c>
      <c r="I50" s="20">
        <f t="shared" si="6"/>
        <v>0.19708994708994709</v>
      </c>
      <c r="J50" s="21">
        <f t="shared" si="7"/>
        <v>-4.1592526690391457E-2</v>
      </c>
    </row>
    <row r="51" spans="1:10" x14ac:dyDescent="0.2">
      <c r="A51" s="7" t="s">
        <v>91</v>
      </c>
      <c r="B51" s="65">
        <v>552</v>
      </c>
      <c r="C51" s="66">
        <v>371</v>
      </c>
      <c r="D51" s="65">
        <v>2746</v>
      </c>
      <c r="E51" s="66">
        <v>1961</v>
      </c>
      <c r="F51" s="67"/>
      <c r="G51" s="65">
        <f t="shared" si="4"/>
        <v>181</v>
      </c>
      <c r="H51" s="66">
        <f t="shared" si="5"/>
        <v>785</v>
      </c>
      <c r="I51" s="20">
        <f t="shared" si="6"/>
        <v>0.48787061994609165</v>
      </c>
      <c r="J51" s="21">
        <f t="shared" si="7"/>
        <v>0.40030596634370219</v>
      </c>
    </row>
    <row r="52" spans="1:10" x14ac:dyDescent="0.2">
      <c r="A52" s="7" t="s">
        <v>92</v>
      </c>
      <c r="B52" s="65">
        <v>50</v>
      </c>
      <c r="C52" s="66">
        <v>0</v>
      </c>
      <c r="D52" s="65">
        <v>1274</v>
      </c>
      <c r="E52" s="66">
        <v>0</v>
      </c>
      <c r="F52" s="67"/>
      <c r="G52" s="65">
        <f t="shared" si="4"/>
        <v>50</v>
      </c>
      <c r="H52" s="66">
        <f t="shared" si="5"/>
        <v>1274</v>
      </c>
      <c r="I52" s="20" t="str">
        <f t="shared" si="6"/>
        <v>-</v>
      </c>
      <c r="J52" s="21" t="str">
        <f t="shared" si="7"/>
        <v>-</v>
      </c>
    </row>
    <row r="53" spans="1:10" x14ac:dyDescent="0.2">
      <c r="A53" s="7" t="s">
        <v>93</v>
      </c>
      <c r="B53" s="65">
        <v>4887</v>
      </c>
      <c r="C53" s="66">
        <v>4770</v>
      </c>
      <c r="D53" s="65">
        <v>26342</v>
      </c>
      <c r="E53" s="66">
        <v>25192</v>
      </c>
      <c r="F53" s="67"/>
      <c r="G53" s="65">
        <f t="shared" si="4"/>
        <v>117</v>
      </c>
      <c r="H53" s="66">
        <f t="shared" si="5"/>
        <v>1150</v>
      </c>
      <c r="I53" s="20">
        <f t="shared" si="6"/>
        <v>2.4528301886792454E-2</v>
      </c>
      <c r="J53" s="21">
        <f t="shared" si="7"/>
        <v>4.5649412511908544E-2</v>
      </c>
    </row>
    <row r="54" spans="1:10" x14ac:dyDescent="0.2">
      <c r="A54" s="7" t="s">
        <v>95</v>
      </c>
      <c r="B54" s="65">
        <v>872</v>
      </c>
      <c r="C54" s="66">
        <v>1263</v>
      </c>
      <c r="D54" s="65">
        <v>3769</v>
      </c>
      <c r="E54" s="66">
        <v>5596</v>
      </c>
      <c r="F54" s="67"/>
      <c r="G54" s="65">
        <f t="shared" si="4"/>
        <v>-391</v>
      </c>
      <c r="H54" s="66">
        <f t="shared" si="5"/>
        <v>-1827</v>
      </c>
      <c r="I54" s="20">
        <f t="shared" si="6"/>
        <v>-0.3095803642121932</v>
      </c>
      <c r="J54" s="21">
        <f t="shared" si="7"/>
        <v>-0.32648320228734812</v>
      </c>
    </row>
    <row r="55" spans="1:10" x14ac:dyDescent="0.2">
      <c r="A55" s="7" t="s">
        <v>96</v>
      </c>
      <c r="B55" s="65">
        <v>387</v>
      </c>
      <c r="C55" s="66">
        <v>334</v>
      </c>
      <c r="D55" s="65">
        <v>1760</v>
      </c>
      <c r="E55" s="66">
        <v>1651</v>
      </c>
      <c r="F55" s="67"/>
      <c r="G55" s="65">
        <f t="shared" si="4"/>
        <v>53</v>
      </c>
      <c r="H55" s="66">
        <f t="shared" si="5"/>
        <v>109</v>
      </c>
      <c r="I55" s="20">
        <f t="shared" si="6"/>
        <v>0.15868263473053892</v>
      </c>
      <c r="J55" s="21">
        <f t="shared" si="7"/>
        <v>6.6020593579648693E-2</v>
      </c>
    </row>
    <row r="56" spans="1:10" x14ac:dyDescent="0.2">
      <c r="A56" s="142" t="s">
        <v>40</v>
      </c>
      <c r="B56" s="143">
        <v>26</v>
      </c>
      <c r="C56" s="144">
        <v>23</v>
      </c>
      <c r="D56" s="143">
        <v>106</v>
      </c>
      <c r="E56" s="144">
        <v>90</v>
      </c>
      <c r="F56" s="145"/>
      <c r="G56" s="143">
        <f t="shared" si="4"/>
        <v>3</v>
      </c>
      <c r="H56" s="144">
        <f t="shared" si="5"/>
        <v>16</v>
      </c>
      <c r="I56" s="151">
        <f t="shared" si="6"/>
        <v>0.13043478260869565</v>
      </c>
      <c r="J56" s="152">
        <f t="shared" si="7"/>
        <v>0.17777777777777778</v>
      </c>
    </row>
    <row r="57" spans="1:10" x14ac:dyDescent="0.2">
      <c r="A57" s="7" t="s">
        <v>41</v>
      </c>
      <c r="B57" s="65">
        <v>4</v>
      </c>
      <c r="C57" s="66">
        <v>10</v>
      </c>
      <c r="D57" s="65">
        <v>10</v>
      </c>
      <c r="E57" s="66">
        <v>11</v>
      </c>
      <c r="F57" s="67"/>
      <c r="G57" s="65">
        <f t="shared" si="4"/>
        <v>-6</v>
      </c>
      <c r="H57" s="66">
        <f t="shared" si="5"/>
        <v>-1</v>
      </c>
      <c r="I57" s="20">
        <f t="shared" si="6"/>
        <v>-0.6</v>
      </c>
      <c r="J57" s="21">
        <f t="shared" si="7"/>
        <v>-9.0909090909090912E-2</v>
      </c>
    </row>
    <row r="58" spans="1:10" x14ac:dyDescent="0.2">
      <c r="A58" s="7" t="s">
        <v>46</v>
      </c>
      <c r="B58" s="65">
        <v>20</v>
      </c>
      <c r="C58" s="66">
        <v>7</v>
      </c>
      <c r="D58" s="65">
        <v>68</v>
      </c>
      <c r="E58" s="66">
        <v>55</v>
      </c>
      <c r="F58" s="67"/>
      <c r="G58" s="65">
        <f t="shared" si="4"/>
        <v>13</v>
      </c>
      <c r="H58" s="66">
        <f t="shared" si="5"/>
        <v>13</v>
      </c>
      <c r="I58" s="20">
        <f t="shared" si="6"/>
        <v>1.8571428571428572</v>
      </c>
      <c r="J58" s="21">
        <f t="shared" si="7"/>
        <v>0.23636363636363636</v>
      </c>
    </row>
    <row r="59" spans="1:10" x14ac:dyDescent="0.2">
      <c r="A59" s="7" t="s">
        <v>47</v>
      </c>
      <c r="B59" s="65">
        <v>129</v>
      </c>
      <c r="C59" s="66">
        <v>132</v>
      </c>
      <c r="D59" s="65">
        <v>608</v>
      </c>
      <c r="E59" s="66">
        <v>502</v>
      </c>
      <c r="F59" s="67"/>
      <c r="G59" s="65">
        <f t="shared" si="4"/>
        <v>-3</v>
      </c>
      <c r="H59" s="66">
        <f t="shared" si="5"/>
        <v>106</v>
      </c>
      <c r="I59" s="20">
        <f t="shared" si="6"/>
        <v>-2.2727272727272728E-2</v>
      </c>
      <c r="J59" s="21">
        <f t="shared" si="7"/>
        <v>0.21115537848605578</v>
      </c>
    </row>
    <row r="60" spans="1:10" x14ac:dyDescent="0.2">
      <c r="A60" s="7" t="s">
        <v>50</v>
      </c>
      <c r="B60" s="65">
        <v>174</v>
      </c>
      <c r="C60" s="66">
        <v>144</v>
      </c>
      <c r="D60" s="65">
        <v>660</v>
      </c>
      <c r="E60" s="66">
        <v>677</v>
      </c>
      <c r="F60" s="67"/>
      <c r="G60" s="65">
        <f t="shared" si="4"/>
        <v>30</v>
      </c>
      <c r="H60" s="66">
        <f t="shared" si="5"/>
        <v>-17</v>
      </c>
      <c r="I60" s="20">
        <f t="shared" si="6"/>
        <v>0.20833333333333334</v>
      </c>
      <c r="J60" s="21">
        <f t="shared" si="7"/>
        <v>-2.5110782865583457E-2</v>
      </c>
    </row>
    <row r="61" spans="1:10" x14ac:dyDescent="0.2">
      <c r="A61" s="7" t="s">
        <v>53</v>
      </c>
      <c r="B61" s="65">
        <v>1</v>
      </c>
      <c r="C61" s="66">
        <v>1</v>
      </c>
      <c r="D61" s="65">
        <v>9</v>
      </c>
      <c r="E61" s="66">
        <v>8</v>
      </c>
      <c r="F61" s="67"/>
      <c r="G61" s="65">
        <f t="shared" si="4"/>
        <v>0</v>
      </c>
      <c r="H61" s="66">
        <f t="shared" si="5"/>
        <v>1</v>
      </c>
      <c r="I61" s="20">
        <f t="shared" si="6"/>
        <v>0</v>
      </c>
      <c r="J61" s="21">
        <f t="shared" si="7"/>
        <v>0.125</v>
      </c>
    </row>
    <row r="62" spans="1:10" x14ac:dyDescent="0.2">
      <c r="A62" s="7" t="s">
        <v>54</v>
      </c>
      <c r="B62" s="65">
        <v>0</v>
      </c>
      <c r="C62" s="66">
        <v>0</v>
      </c>
      <c r="D62" s="65">
        <v>0</v>
      </c>
      <c r="E62" s="66">
        <v>3</v>
      </c>
      <c r="F62" s="67"/>
      <c r="G62" s="65">
        <f t="shared" si="4"/>
        <v>0</v>
      </c>
      <c r="H62" s="66">
        <f t="shared" si="5"/>
        <v>-3</v>
      </c>
      <c r="I62" s="20" t="str">
        <f t="shared" si="6"/>
        <v>-</v>
      </c>
      <c r="J62" s="21">
        <f t="shared" si="7"/>
        <v>-1</v>
      </c>
    </row>
    <row r="63" spans="1:10" x14ac:dyDescent="0.2">
      <c r="A63" s="7" t="s">
        <v>55</v>
      </c>
      <c r="B63" s="65">
        <v>322</v>
      </c>
      <c r="C63" s="66">
        <v>198</v>
      </c>
      <c r="D63" s="65">
        <v>1300</v>
      </c>
      <c r="E63" s="66">
        <v>937</v>
      </c>
      <c r="F63" s="67"/>
      <c r="G63" s="65">
        <f t="shared" si="4"/>
        <v>124</v>
      </c>
      <c r="H63" s="66">
        <f t="shared" si="5"/>
        <v>363</v>
      </c>
      <c r="I63" s="20">
        <f t="shared" si="6"/>
        <v>0.6262626262626263</v>
      </c>
      <c r="J63" s="21">
        <f t="shared" si="7"/>
        <v>0.38740661686232658</v>
      </c>
    </row>
    <row r="64" spans="1:10" x14ac:dyDescent="0.2">
      <c r="A64" s="7" t="s">
        <v>58</v>
      </c>
      <c r="B64" s="65">
        <v>57</v>
      </c>
      <c r="C64" s="66">
        <v>89</v>
      </c>
      <c r="D64" s="65">
        <v>234</v>
      </c>
      <c r="E64" s="66">
        <v>262</v>
      </c>
      <c r="F64" s="67"/>
      <c r="G64" s="65">
        <f t="shared" si="4"/>
        <v>-32</v>
      </c>
      <c r="H64" s="66">
        <f t="shared" si="5"/>
        <v>-28</v>
      </c>
      <c r="I64" s="20">
        <f t="shared" si="6"/>
        <v>-0.3595505617977528</v>
      </c>
      <c r="J64" s="21">
        <f t="shared" si="7"/>
        <v>-0.10687022900763359</v>
      </c>
    </row>
    <row r="65" spans="1:10" x14ac:dyDescent="0.2">
      <c r="A65" s="7" t="s">
        <v>61</v>
      </c>
      <c r="B65" s="65">
        <v>83</v>
      </c>
      <c r="C65" s="66">
        <v>91</v>
      </c>
      <c r="D65" s="65">
        <v>408</v>
      </c>
      <c r="E65" s="66">
        <v>339</v>
      </c>
      <c r="F65" s="67"/>
      <c r="G65" s="65">
        <f t="shared" si="4"/>
        <v>-8</v>
      </c>
      <c r="H65" s="66">
        <f t="shared" si="5"/>
        <v>69</v>
      </c>
      <c r="I65" s="20">
        <f t="shared" si="6"/>
        <v>-8.7912087912087919E-2</v>
      </c>
      <c r="J65" s="21">
        <f t="shared" si="7"/>
        <v>0.20353982300884957</v>
      </c>
    </row>
    <row r="66" spans="1:10" x14ac:dyDescent="0.2">
      <c r="A66" s="7" t="s">
        <v>68</v>
      </c>
      <c r="B66" s="65">
        <v>17</v>
      </c>
      <c r="C66" s="66">
        <v>15</v>
      </c>
      <c r="D66" s="65">
        <v>119</v>
      </c>
      <c r="E66" s="66">
        <v>64</v>
      </c>
      <c r="F66" s="67"/>
      <c r="G66" s="65">
        <f t="shared" si="4"/>
        <v>2</v>
      </c>
      <c r="H66" s="66">
        <f t="shared" si="5"/>
        <v>55</v>
      </c>
      <c r="I66" s="20">
        <f t="shared" si="6"/>
        <v>0.13333333333333333</v>
      </c>
      <c r="J66" s="21">
        <f t="shared" si="7"/>
        <v>0.859375</v>
      </c>
    </row>
    <row r="67" spans="1:10" x14ac:dyDescent="0.2">
      <c r="A67" s="7" t="s">
        <v>69</v>
      </c>
      <c r="B67" s="65">
        <v>9</v>
      </c>
      <c r="C67" s="66">
        <v>0</v>
      </c>
      <c r="D67" s="65">
        <v>40</v>
      </c>
      <c r="E67" s="66">
        <v>15</v>
      </c>
      <c r="F67" s="67"/>
      <c r="G67" s="65">
        <f t="shared" si="4"/>
        <v>9</v>
      </c>
      <c r="H67" s="66">
        <f t="shared" si="5"/>
        <v>25</v>
      </c>
      <c r="I67" s="20" t="str">
        <f t="shared" si="6"/>
        <v>-</v>
      </c>
      <c r="J67" s="21">
        <f t="shared" si="7"/>
        <v>1.6666666666666667</v>
      </c>
    </row>
    <row r="68" spans="1:10" x14ac:dyDescent="0.2">
      <c r="A68" s="7" t="s">
        <v>74</v>
      </c>
      <c r="B68" s="65">
        <v>26</v>
      </c>
      <c r="C68" s="66">
        <v>42</v>
      </c>
      <c r="D68" s="65">
        <v>110</v>
      </c>
      <c r="E68" s="66">
        <v>253</v>
      </c>
      <c r="F68" s="67"/>
      <c r="G68" s="65">
        <f t="shared" si="4"/>
        <v>-16</v>
      </c>
      <c r="H68" s="66">
        <f t="shared" si="5"/>
        <v>-143</v>
      </c>
      <c r="I68" s="20">
        <f t="shared" si="6"/>
        <v>-0.38095238095238093</v>
      </c>
      <c r="J68" s="21">
        <f t="shared" si="7"/>
        <v>-0.56521739130434778</v>
      </c>
    </row>
    <row r="69" spans="1:10" x14ac:dyDescent="0.2">
      <c r="A69" s="7" t="s">
        <v>86</v>
      </c>
      <c r="B69" s="65">
        <v>50</v>
      </c>
      <c r="C69" s="66">
        <v>29</v>
      </c>
      <c r="D69" s="65">
        <v>176</v>
      </c>
      <c r="E69" s="66">
        <v>186</v>
      </c>
      <c r="F69" s="67"/>
      <c r="G69" s="65">
        <f t="shared" si="4"/>
        <v>21</v>
      </c>
      <c r="H69" s="66">
        <f t="shared" si="5"/>
        <v>-10</v>
      </c>
      <c r="I69" s="20">
        <f t="shared" si="6"/>
        <v>0.72413793103448276</v>
      </c>
      <c r="J69" s="21">
        <f t="shared" si="7"/>
        <v>-5.3763440860215055E-2</v>
      </c>
    </row>
    <row r="70" spans="1:10" x14ac:dyDescent="0.2">
      <c r="A70" s="7" t="s">
        <v>87</v>
      </c>
      <c r="B70" s="65">
        <v>1</v>
      </c>
      <c r="C70" s="66">
        <v>0</v>
      </c>
      <c r="D70" s="65">
        <v>2</v>
      </c>
      <c r="E70" s="66">
        <v>0</v>
      </c>
      <c r="F70" s="67"/>
      <c r="G70" s="65">
        <f t="shared" si="4"/>
        <v>1</v>
      </c>
      <c r="H70" s="66">
        <f t="shared" si="5"/>
        <v>2</v>
      </c>
      <c r="I70" s="20" t="str">
        <f t="shared" si="6"/>
        <v>-</v>
      </c>
      <c r="J70" s="21" t="str">
        <f t="shared" si="7"/>
        <v>-</v>
      </c>
    </row>
    <row r="71" spans="1:10" x14ac:dyDescent="0.2">
      <c r="A71" s="7" t="s">
        <v>94</v>
      </c>
      <c r="B71" s="65">
        <v>54</v>
      </c>
      <c r="C71" s="66">
        <v>16</v>
      </c>
      <c r="D71" s="65">
        <v>181</v>
      </c>
      <c r="E71" s="66">
        <v>109</v>
      </c>
      <c r="F71" s="67"/>
      <c r="G71" s="65">
        <f t="shared" si="4"/>
        <v>38</v>
      </c>
      <c r="H71" s="66">
        <f t="shared" si="5"/>
        <v>72</v>
      </c>
      <c r="I71" s="20">
        <f t="shared" si="6"/>
        <v>2.375</v>
      </c>
      <c r="J71" s="21">
        <f t="shared" si="7"/>
        <v>0.66055045871559637</v>
      </c>
    </row>
    <row r="72" spans="1:10" x14ac:dyDescent="0.2">
      <c r="A72" s="7" t="s">
        <v>97</v>
      </c>
      <c r="B72" s="65">
        <v>111</v>
      </c>
      <c r="C72" s="66">
        <v>55</v>
      </c>
      <c r="D72" s="65">
        <v>403</v>
      </c>
      <c r="E72" s="66">
        <v>273</v>
      </c>
      <c r="F72" s="67"/>
      <c r="G72" s="65">
        <f t="shared" si="4"/>
        <v>56</v>
      </c>
      <c r="H72" s="66">
        <f t="shared" si="5"/>
        <v>130</v>
      </c>
      <c r="I72" s="20">
        <f t="shared" si="6"/>
        <v>1.0181818181818181</v>
      </c>
      <c r="J72" s="21">
        <f t="shared" si="7"/>
        <v>0.47619047619047616</v>
      </c>
    </row>
    <row r="73" spans="1:10" x14ac:dyDescent="0.2">
      <c r="A73" s="7" t="s">
        <v>98</v>
      </c>
      <c r="B73" s="65">
        <v>2</v>
      </c>
      <c r="C73" s="66">
        <v>1</v>
      </c>
      <c r="D73" s="65">
        <v>18</v>
      </c>
      <c r="E73" s="66">
        <v>19</v>
      </c>
      <c r="F73" s="67"/>
      <c r="G73" s="65">
        <f t="shared" si="4"/>
        <v>1</v>
      </c>
      <c r="H73" s="66">
        <f t="shared" si="5"/>
        <v>-1</v>
      </c>
      <c r="I73" s="20">
        <f t="shared" si="6"/>
        <v>1</v>
      </c>
      <c r="J73" s="21">
        <f t="shared" si="7"/>
        <v>-5.2631578947368418E-2</v>
      </c>
    </row>
    <row r="74" spans="1:10" x14ac:dyDescent="0.2">
      <c r="A74" s="1"/>
      <c r="B74" s="68"/>
      <c r="C74" s="69"/>
      <c r="D74" s="68"/>
      <c r="E74" s="69"/>
      <c r="F74" s="70"/>
      <c r="G74" s="68"/>
      <c r="H74" s="69"/>
      <c r="I74" s="5"/>
      <c r="J74" s="6"/>
    </row>
    <row r="75" spans="1:10" s="43" customFormat="1" x14ac:dyDescent="0.2">
      <c r="A75" s="27" t="s">
        <v>5</v>
      </c>
      <c r="B75" s="71">
        <f>SUM(B6:B74)</f>
        <v>25764</v>
      </c>
      <c r="C75" s="72">
        <f>SUM(C6:C74)</f>
        <v>29332</v>
      </c>
      <c r="D75" s="71">
        <f>SUM(D6:D74)</f>
        <v>141996</v>
      </c>
      <c r="E75" s="72">
        <f>SUM(E6:E74)</f>
        <v>146231</v>
      </c>
      <c r="F75" s="73"/>
      <c r="G75" s="71">
        <f>SUM(G6:G74)</f>
        <v>-3568</v>
      </c>
      <c r="H75" s="72">
        <f>SUM(H6:H74)</f>
        <v>-4235</v>
      </c>
      <c r="I75" s="37">
        <f>IF(C75=0, 0, G75/C75)</f>
        <v>-0.1216418928133097</v>
      </c>
      <c r="J75" s="38">
        <f>IF(E75=0, 0, H75/E75)</f>
        <v>-2.8961027415527488E-2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100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0.143611240490607</v>
      </c>
      <c r="C6" s="17">
        <v>0.143188326742125</v>
      </c>
      <c r="D6" s="16">
        <v>0.10070706217076501</v>
      </c>
      <c r="E6" s="17">
        <v>0.109415924120057</v>
      </c>
      <c r="F6" s="12"/>
      <c r="G6" s="10">
        <f t="shared" ref="G6:G37" si="0">B6-C6</f>
        <v>4.2291374848199559E-4</v>
      </c>
      <c r="H6" s="11">
        <f t="shared" ref="H6:H37" si="1">D6-E6</f>
        <v>-8.7088619492919905E-3</v>
      </c>
    </row>
    <row r="7" spans="1:8" x14ac:dyDescent="0.2">
      <c r="A7" s="7" t="s">
        <v>32</v>
      </c>
      <c r="B7" s="16">
        <v>0</v>
      </c>
      <c r="C7" s="17">
        <v>0</v>
      </c>
      <c r="D7" s="16">
        <v>1.4084903800106999E-3</v>
      </c>
      <c r="E7" s="17">
        <v>1.3676990515007099E-3</v>
      </c>
      <c r="F7" s="12"/>
      <c r="G7" s="10">
        <f t="shared" si="0"/>
        <v>0</v>
      </c>
      <c r="H7" s="11">
        <f t="shared" si="1"/>
        <v>4.0791328509989918E-5</v>
      </c>
    </row>
    <row r="8" spans="1:8" x14ac:dyDescent="0.2">
      <c r="A8" s="7" t="s">
        <v>33</v>
      </c>
      <c r="B8" s="16">
        <v>1.16441546343735E-2</v>
      </c>
      <c r="C8" s="17">
        <v>6.8184917496249805E-3</v>
      </c>
      <c r="D8" s="16">
        <v>1.3380658610101698E-2</v>
      </c>
      <c r="E8" s="17">
        <v>1.09415924120057E-2</v>
      </c>
      <c r="F8" s="12"/>
      <c r="G8" s="10">
        <f t="shared" si="0"/>
        <v>4.8256628847485198E-3</v>
      </c>
      <c r="H8" s="11">
        <f t="shared" si="1"/>
        <v>2.4390661980959981E-3</v>
      </c>
    </row>
    <row r="9" spans="1:8" x14ac:dyDescent="0.2">
      <c r="A9" s="7" t="s">
        <v>34</v>
      </c>
      <c r="B9" s="16">
        <v>1.44775655954044</v>
      </c>
      <c r="C9" s="17">
        <v>1.7489431337788099</v>
      </c>
      <c r="D9" s="16">
        <v>1.18735739034902</v>
      </c>
      <c r="E9" s="17">
        <v>1.4784826746722701</v>
      </c>
      <c r="F9" s="12"/>
      <c r="G9" s="10">
        <f t="shared" si="0"/>
        <v>-0.30118657423836992</v>
      </c>
      <c r="H9" s="11">
        <f t="shared" si="1"/>
        <v>-0.29112528432325013</v>
      </c>
    </row>
    <row r="10" spans="1:8" x14ac:dyDescent="0.2">
      <c r="A10" s="7" t="s">
        <v>35</v>
      </c>
      <c r="B10" s="16">
        <v>1.5525539512498099E-2</v>
      </c>
      <c r="C10" s="17">
        <v>1.7046229374062499E-2</v>
      </c>
      <c r="D10" s="16">
        <v>1.9718865320149898E-2</v>
      </c>
      <c r="E10" s="17">
        <v>1.84639371952596E-2</v>
      </c>
      <c r="F10" s="12"/>
      <c r="G10" s="10">
        <f t="shared" si="0"/>
        <v>-1.5206898615644001E-3</v>
      </c>
      <c r="H10" s="11">
        <f t="shared" si="1"/>
        <v>1.2549281248902984E-3</v>
      </c>
    </row>
    <row r="11" spans="1:8" x14ac:dyDescent="0.2">
      <c r="A11" s="7" t="s">
        <v>36</v>
      </c>
      <c r="B11" s="16">
        <v>2.9576152771308801</v>
      </c>
      <c r="C11" s="17">
        <v>4.1388244920223602</v>
      </c>
      <c r="D11" s="16">
        <v>3.1585396771740002</v>
      </c>
      <c r="E11" s="17">
        <v>3.6873166428459099</v>
      </c>
      <c r="F11" s="12"/>
      <c r="G11" s="10">
        <f t="shared" si="0"/>
        <v>-1.1812092148914801</v>
      </c>
      <c r="H11" s="11">
        <f t="shared" si="1"/>
        <v>-0.52877696567190968</v>
      </c>
    </row>
    <row r="12" spans="1:8" x14ac:dyDescent="0.2">
      <c r="A12" s="7" t="s">
        <v>37</v>
      </c>
      <c r="B12" s="16">
        <v>0.186306474149977</v>
      </c>
      <c r="C12" s="17">
        <v>0.381835537978999</v>
      </c>
      <c r="D12" s="16">
        <v>0.22606270599171802</v>
      </c>
      <c r="E12" s="17">
        <v>0.20173561009635402</v>
      </c>
      <c r="F12" s="12"/>
      <c r="G12" s="10">
        <f t="shared" si="0"/>
        <v>-0.19552906382902199</v>
      </c>
      <c r="H12" s="11">
        <f t="shared" si="1"/>
        <v>2.4327095895363998E-2</v>
      </c>
    </row>
    <row r="13" spans="1:8" x14ac:dyDescent="0.2">
      <c r="A13" s="7" t="s">
        <v>38</v>
      </c>
      <c r="B13" s="16">
        <v>0</v>
      </c>
      <c r="C13" s="17">
        <v>3.4092458748124902E-3</v>
      </c>
      <c r="D13" s="16">
        <v>7.0424519000535203E-3</v>
      </c>
      <c r="E13" s="17">
        <v>8.890043834754599E-3</v>
      </c>
      <c r="F13" s="12"/>
      <c r="G13" s="10">
        <f t="shared" si="0"/>
        <v>-3.4092458748124902E-3</v>
      </c>
      <c r="H13" s="11">
        <f t="shared" si="1"/>
        <v>-1.8475919347010787E-3</v>
      </c>
    </row>
    <row r="14" spans="1:8" x14ac:dyDescent="0.2">
      <c r="A14" s="7" t="s">
        <v>39</v>
      </c>
      <c r="B14" s="16">
        <v>1.5525539512498099E-2</v>
      </c>
      <c r="C14" s="17">
        <v>6.8184917496249805E-3</v>
      </c>
      <c r="D14" s="16">
        <v>4.7184427730358601E-2</v>
      </c>
      <c r="E14" s="17">
        <v>1.5044689566507801E-2</v>
      </c>
      <c r="F14" s="12"/>
      <c r="G14" s="10">
        <f t="shared" si="0"/>
        <v>8.7070477628731179E-3</v>
      </c>
      <c r="H14" s="11">
        <f t="shared" si="1"/>
        <v>3.2139738163850802E-2</v>
      </c>
    </row>
    <row r="15" spans="1:8" x14ac:dyDescent="0.2">
      <c r="A15" s="7" t="s">
        <v>42</v>
      </c>
      <c r="B15" s="16">
        <v>3.1051079024996101E-2</v>
      </c>
      <c r="C15" s="17">
        <v>6.8184917496249805E-3</v>
      </c>
      <c r="D15" s="16">
        <v>1.9718865320149898E-2</v>
      </c>
      <c r="E15" s="17">
        <v>1.3676990515007099E-2</v>
      </c>
      <c r="F15" s="12"/>
      <c r="G15" s="10">
        <f t="shared" si="0"/>
        <v>2.4232587275371122E-2</v>
      </c>
      <c r="H15" s="11">
        <f t="shared" si="1"/>
        <v>6.0418748051427988E-3</v>
      </c>
    </row>
    <row r="16" spans="1:8" x14ac:dyDescent="0.2">
      <c r="A16" s="7" t="s">
        <v>43</v>
      </c>
      <c r="B16" s="16">
        <v>1.9406924390622599E-2</v>
      </c>
      <c r="C16" s="17">
        <v>7.1594163371062308E-2</v>
      </c>
      <c r="D16" s="16">
        <v>7.1833009380545904E-2</v>
      </c>
      <c r="E16" s="17">
        <v>4.9237165854025502E-2</v>
      </c>
      <c r="F16" s="12"/>
      <c r="G16" s="10">
        <f t="shared" si="0"/>
        <v>-5.2187238980439712E-2</v>
      </c>
      <c r="H16" s="11">
        <f t="shared" si="1"/>
        <v>2.2595843526520401E-2</v>
      </c>
    </row>
    <row r="17" spans="1:8" x14ac:dyDescent="0.2">
      <c r="A17" s="7" t="s">
        <v>44</v>
      </c>
      <c r="B17" s="16">
        <v>5.4339388293743199E-2</v>
      </c>
      <c r="C17" s="17">
        <v>5.4547933996999892E-2</v>
      </c>
      <c r="D17" s="16">
        <v>6.1269331530465598E-2</v>
      </c>
      <c r="E17" s="17">
        <v>9.3687385027798498E-2</v>
      </c>
      <c r="F17" s="12"/>
      <c r="G17" s="10">
        <f t="shared" si="0"/>
        <v>-2.0854570325669342E-4</v>
      </c>
      <c r="H17" s="11">
        <f t="shared" si="1"/>
        <v>-3.2418053497332899E-2</v>
      </c>
    </row>
    <row r="18" spans="1:8" x14ac:dyDescent="0.2">
      <c r="A18" s="7" t="s">
        <v>45</v>
      </c>
      <c r="B18" s="16">
        <v>5.8453656264555196</v>
      </c>
      <c r="C18" s="17">
        <v>9.7538524478385398</v>
      </c>
      <c r="D18" s="16">
        <v>7.0079438857432601</v>
      </c>
      <c r="E18" s="17">
        <v>8.9139785681558603</v>
      </c>
      <c r="F18" s="12"/>
      <c r="G18" s="10">
        <f t="shared" si="0"/>
        <v>-3.9084868213830202</v>
      </c>
      <c r="H18" s="11">
        <f t="shared" si="1"/>
        <v>-1.9060346824126002</v>
      </c>
    </row>
    <row r="19" spans="1:8" x14ac:dyDescent="0.2">
      <c r="A19" s="7" t="s">
        <v>48</v>
      </c>
      <c r="B19" s="16">
        <v>5.8220773171867704E-2</v>
      </c>
      <c r="C19" s="17">
        <v>4.4320196372562397E-2</v>
      </c>
      <c r="D19" s="16">
        <v>6.4086312290487099E-2</v>
      </c>
      <c r="E19" s="17">
        <v>2.1199335298260999E-2</v>
      </c>
      <c r="F19" s="12"/>
      <c r="G19" s="10">
        <f t="shared" si="0"/>
        <v>1.3900576799305307E-2</v>
      </c>
      <c r="H19" s="11">
        <f t="shared" si="1"/>
        <v>4.28869769922261E-2</v>
      </c>
    </row>
    <row r="20" spans="1:8" x14ac:dyDescent="0.2">
      <c r="A20" s="7" t="s">
        <v>49</v>
      </c>
      <c r="B20" s="16">
        <v>2.26672876882472</v>
      </c>
      <c r="C20" s="17">
        <v>1.4080185462975601</v>
      </c>
      <c r="D20" s="16">
        <v>1.44511112989098</v>
      </c>
      <c r="E20" s="17">
        <v>1.08048225068556</v>
      </c>
      <c r="F20" s="12"/>
      <c r="G20" s="10">
        <f t="shared" si="0"/>
        <v>0.85871022252715989</v>
      </c>
      <c r="H20" s="11">
        <f t="shared" si="1"/>
        <v>0.36462887920541998</v>
      </c>
    </row>
    <row r="21" spans="1:8" x14ac:dyDescent="0.2">
      <c r="A21" s="7" t="s">
        <v>51</v>
      </c>
      <c r="B21" s="16">
        <v>1.4788076385654401</v>
      </c>
      <c r="C21" s="17">
        <v>0.92731487794899792</v>
      </c>
      <c r="D21" s="16">
        <v>1.93737851770472</v>
      </c>
      <c r="E21" s="17">
        <v>2.0023114113970402</v>
      </c>
      <c r="F21" s="12"/>
      <c r="G21" s="10">
        <f t="shared" si="0"/>
        <v>0.55149276061644215</v>
      </c>
      <c r="H21" s="11">
        <f t="shared" si="1"/>
        <v>-6.4932893692320137E-2</v>
      </c>
    </row>
    <row r="22" spans="1:8" x14ac:dyDescent="0.2">
      <c r="A22" s="7" t="s">
        <v>52</v>
      </c>
      <c r="B22" s="16">
        <v>8.8650830616363905</v>
      </c>
      <c r="C22" s="17">
        <v>6.3173326060275494</v>
      </c>
      <c r="D22" s="16">
        <v>7.4051381729062795</v>
      </c>
      <c r="E22" s="17">
        <v>6.3502266961177902</v>
      </c>
      <c r="F22" s="12"/>
      <c r="G22" s="10">
        <f t="shared" si="0"/>
        <v>2.5477504556088411</v>
      </c>
      <c r="H22" s="11">
        <f t="shared" si="1"/>
        <v>1.0549114767884893</v>
      </c>
    </row>
    <row r="23" spans="1:8" x14ac:dyDescent="0.2">
      <c r="A23" s="7" t="s">
        <v>56</v>
      </c>
      <c r="B23" s="16">
        <v>2.8101226517621503</v>
      </c>
      <c r="C23" s="17">
        <v>2.5160234556116197</v>
      </c>
      <c r="D23" s="16">
        <v>2.7472604862108798</v>
      </c>
      <c r="E23" s="17">
        <v>2.41535652495025</v>
      </c>
      <c r="F23" s="12"/>
      <c r="G23" s="10">
        <f t="shared" si="0"/>
        <v>0.2940991961505306</v>
      </c>
      <c r="H23" s="11">
        <f t="shared" si="1"/>
        <v>0.33190396126062982</v>
      </c>
    </row>
    <row r="24" spans="1:8" x14ac:dyDescent="0.2">
      <c r="A24" s="7" t="s">
        <v>57</v>
      </c>
      <c r="B24" s="16">
        <v>1.9406924390622599E-2</v>
      </c>
      <c r="C24" s="17">
        <v>0</v>
      </c>
      <c r="D24" s="16">
        <v>4.2254711400321098E-3</v>
      </c>
      <c r="E24" s="17">
        <v>0</v>
      </c>
      <c r="F24" s="12"/>
      <c r="G24" s="10">
        <f t="shared" si="0"/>
        <v>1.9406924390622599E-2</v>
      </c>
      <c r="H24" s="11">
        <f t="shared" si="1"/>
        <v>4.2254711400321098E-3</v>
      </c>
    </row>
    <row r="25" spans="1:8" x14ac:dyDescent="0.2">
      <c r="A25" s="7" t="s">
        <v>59</v>
      </c>
      <c r="B25" s="16">
        <v>5.4339388293743199E-2</v>
      </c>
      <c r="C25" s="17">
        <v>0.207963998363562</v>
      </c>
      <c r="D25" s="16">
        <v>5.70438603904335E-2</v>
      </c>
      <c r="E25" s="17">
        <v>0.10804822506855601</v>
      </c>
      <c r="F25" s="12"/>
      <c r="G25" s="10">
        <f t="shared" si="0"/>
        <v>-0.15362461006981881</v>
      </c>
      <c r="H25" s="11">
        <f t="shared" si="1"/>
        <v>-5.1004364678122506E-2</v>
      </c>
    </row>
    <row r="26" spans="1:8" x14ac:dyDescent="0.2">
      <c r="A26" s="7" t="s">
        <v>60</v>
      </c>
      <c r="B26" s="16">
        <v>0.75687005123428008</v>
      </c>
      <c r="C26" s="17">
        <v>0.97163507432156004</v>
      </c>
      <c r="D26" s="16">
        <v>0.765514521535818</v>
      </c>
      <c r="E26" s="17">
        <v>0.80899398896266894</v>
      </c>
      <c r="F26" s="12"/>
      <c r="G26" s="10">
        <f t="shared" si="0"/>
        <v>-0.21476502308727996</v>
      </c>
      <c r="H26" s="11">
        <f t="shared" si="1"/>
        <v>-4.3479467426850937E-2</v>
      </c>
    </row>
    <row r="27" spans="1:8" x14ac:dyDescent="0.2">
      <c r="A27" s="7" t="s">
        <v>62</v>
      </c>
      <c r="B27" s="16">
        <v>8.9194224499301402</v>
      </c>
      <c r="C27" s="17">
        <v>7.7389881358243597</v>
      </c>
      <c r="D27" s="16">
        <v>7.8297980224795101</v>
      </c>
      <c r="E27" s="17">
        <v>7.5920974348804293</v>
      </c>
      <c r="F27" s="12"/>
      <c r="G27" s="10">
        <f t="shared" si="0"/>
        <v>1.1804343141057805</v>
      </c>
      <c r="H27" s="11">
        <f t="shared" si="1"/>
        <v>0.23770058759908075</v>
      </c>
    </row>
    <row r="28" spans="1:8" x14ac:dyDescent="0.2">
      <c r="A28" s="7" t="s">
        <v>63</v>
      </c>
      <c r="B28" s="16">
        <v>2.3288309268747101E-2</v>
      </c>
      <c r="C28" s="17">
        <v>1.3636983499250001E-2</v>
      </c>
      <c r="D28" s="16">
        <v>1.1267923040085599E-2</v>
      </c>
      <c r="E28" s="17">
        <v>1.9147786721009898E-2</v>
      </c>
      <c r="F28" s="12"/>
      <c r="G28" s="10">
        <f t="shared" si="0"/>
        <v>9.6513257694971002E-3</v>
      </c>
      <c r="H28" s="11">
        <f t="shared" si="1"/>
        <v>-7.8798636809242987E-3</v>
      </c>
    </row>
    <row r="29" spans="1:8" x14ac:dyDescent="0.2">
      <c r="A29" s="7" t="s">
        <v>64</v>
      </c>
      <c r="B29" s="16">
        <v>0.40366402732494994</v>
      </c>
      <c r="C29" s="17">
        <v>0.906859402700123</v>
      </c>
      <c r="D29" s="16">
        <v>0.50283106566382196</v>
      </c>
      <c r="E29" s="17">
        <v>0.71462275440911993</v>
      </c>
      <c r="F29" s="12"/>
      <c r="G29" s="10">
        <f t="shared" si="0"/>
        <v>-0.503195375375173</v>
      </c>
      <c r="H29" s="11">
        <f t="shared" si="1"/>
        <v>-0.21179168874529797</v>
      </c>
    </row>
    <row r="30" spans="1:8" x14ac:dyDescent="0.2">
      <c r="A30" s="7" t="s">
        <v>65</v>
      </c>
      <c r="B30" s="16">
        <v>0.70253066294053701</v>
      </c>
      <c r="C30" s="17">
        <v>1.26823946543025</v>
      </c>
      <c r="D30" s="16">
        <v>1.30707907264993</v>
      </c>
      <c r="E30" s="17">
        <v>0.99910415712126699</v>
      </c>
      <c r="F30" s="12"/>
      <c r="G30" s="10">
        <f t="shared" si="0"/>
        <v>-0.565708802489713</v>
      </c>
      <c r="H30" s="11">
        <f t="shared" si="1"/>
        <v>0.30797491552866296</v>
      </c>
    </row>
    <row r="31" spans="1:8" x14ac:dyDescent="0.2">
      <c r="A31" s="7" t="s">
        <v>66</v>
      </c>
      <c r="B31" s="16">
        <v>0.59385188635305108</v>
      </c>
      <c r="C31" s="17">
        <v>0.98527205782080995</v>
      </c>
      <c r="D31" s="16">
        <v>0.69438575734527697</v>
      </c>
      <c r="E31" s="17">
        <v>1.01278114763627</v>
      </c>
      <c r="F31" s="12"/>
      <c r="G31" s="10">
        <f t="shared" si="0"/>
        <v>-0.39142017146775887</v>
      </c>
      <c r="H31" s="11">
        <f t="shared" si="1"/>
        <v>-0.31839539029099306</v>
      </c>
    </row>
    <row r="32" spans="1:8" x14ac:dyDescent="0.2">
      <c r="A32" s="7" t="s">
        <v>67</v>
      </c>
      <c r="B32" s="16">
        <v>3.88138487812451E-3</v>
      </c>
      <c r="C32" s="17">
        <v>1.3636983499250001E-2</v>
      </c>
      <c r="D32" s="16">
        <v>1.4789148990112399E-2</v>
      </c>
      <c r="E32" s="17">
        <v>9.5738933605049488E-3</v>
      </c>
      <c r="F32" s="12"/>
      <c r="G32" s="10">
        <f t="shared" si="0"/>
        <v>-9.7555986211254903E-3</v>
      </c>
      <c r="H32" s="11">
        <f t="shared" si="1"/>
        <v>5.2152556296074497E-3</v>
      </c>
    </row>
    <row r="33" spans="1:8" x14ac:dyDescent="0.2">
      <c r="A33" s="7" t="s">
        <v>70</v>
      </c>
      <c r="B33" s="16">
        <v>7.3746312684365808E-2</v>
      </c>
      <c r="C33" s="17">
        <v>5.4547933996999892E-2</v>
      </c>
      <c r="D33" s="16">
        <v>6.0565086340460303E-2</v>
      </c>
      <c r="E33" s="17">
        <v>5.4707962060028301E-2</v>
      </c>
      <c r="F33" s="12"/>
      <c r="G33" s="10">
        <f t="shared" si="0"/>
        <v>1.9198378687365916E-2</v>
      </c>
      <c r="H33" s="11">
        <f t="shared" si="1"/>
        <v>5.8571242804320023E-3</v>
      </c>
    </row>
    <row r="34" spans="1:8" x14ac:dyDescent="0.2">
      <c r="A34" s="7" t="s">
        <v>71</v>
      </c>
      <c r="B34" s="16">
        <v>5.0380375718056207</v>
      </c>
      <c r="C34" s="17">
        <v>10.544797490795</v>
      </c>
      <c r="D34" s="16">
        <v>9.3911096087213686</v>
      </c>
      <c r="E34" s="17">
        <v>10.2905676634913</v>
      </c>
      <c r="F34" s="12"/>
      <c r="G34" s="10">
        <f t="shared" si="0"/>
        <v>-5.5067599189893794</v>
      </c>
      <c r="H34" s="11">
        <f t="shared" si="1"/>
        <v>-0.89945805476993179</v>
      </c>
    </row>
    <row r="35" spans="1:8" x14ac:dyDescent="0.2">
      <c r="A35" s="7" t="s">
        <v>72</v>
      </c>
      <c r="B35" s="16">
        <v>7.7627697562490296E-3</v>
      </c>
      <c r="C35" s="17">
        <v>6.8184917496249805E-3</v>
      </c>
      <c r="D35" s="16">
        <v>5.6339615200428203E-3</v>
      </c>
      <c r="E35" s="17">
        <v>5.4707962060028294E-3</v>
      </c>
      <c r="F35" s="12"/>
      <c r="G35" s="10">
        <f t="shared" si="0"/>
        <v>9.4427800662404918E-4</v>
      </c>
      <c r="H35" s="11">
        <f t="shared" si="1"/>
        <v>1.631653140399909E-4</v>
      </c>
    </row>
    <row r="36" spans="1:8" x14ac:dyDescent="0.2">
      <c r="A36" s="7" t="s">
        <v>73</v>
      </c>
      <c r="B36" s="16">
        <v>6.1248253376804795</v>
      </c>
      <c r="C36" s="17">
        <v>4.6808945861175495</v>
      </c>
      <c r="D36" s="16">
        <v>4.3620947068931502</v>
      </c>
      <c r="E36" s="17">
        <v>4.5995719101968797</v>
      </c>
      <c r="F36" s="12"/>
      <c r="G36" s="10">
        <f t="shared" si="0"/>
        <v>1.44393075156293</v>
      </c>
      <c r="H36" s="11">
        <f t="shared" si="1"/>
        <v>-0.23747720330372957</v>
      </c>
    </row>
    <row r="37" spans="1:8" x14ac:dyDescent="0.2">
      <c r="A37" s="7" t="s">
        <v>75</v>
      </c>
      <c r="B37" s="16">
        <v>0.58997050147492602</v>
      </c>
      <c r="C37" s="17">
        <v>0.69548615846174799</v>
      </c>
      <c r="D37" s="16">
        <v>0.60494661821459794</v>
      </c>
      <c r="E37" s="17">
        <v>0.67974642859585199</v>
      </c>
      <c r="F37" s="12"/>
      <c r="G37" s="10">
        <f t="shared" si="0"/>
        <v>-0.10551565698682197</v>
      </c>
      <c r="H37" s="11">
        <f t="shared" si="1"/>
        <v>-7.479981038125405E-2</v>
      </c>
    </row>
    <row r="38" spans="1:8" x14ac:dyDescent="0.2">
      <c r="A38" s="7" t="s">
        <v>76</v>
      </c>
      <c r="B38" s="16">
        <v>5.4999223723024393</v>
      </c>
      <c r="C38" s="17">
        <v>3.4092458748124903</v>
      </c>
      <c r="D38" s="16">
        <v>4.0578607848108401</v>
      </c>
      <c r="E38" s="17">
        <v>2.9945770732607997</v>
      </c>
      <c r="F38" s="12"/>
      <c r="G38" s="10">
        <f t="shared" ref="G38:G73" si="2">B38-C38</f>
        <v>2.090676497489949</v>
      </c>
      <c r="H38" s="11">
        <f t="shared" ref="H38:H73" si="3">D38-E38</f>
        <v>1.0632837115500404</v>
      </c>
    </row>
    <row r="39" spans="1:8" x14ac:dyDescent="0.2">
      <c r="A39" s="7" t="s">
        <v>77</v>
      </c>
      <c r="B39" s="16">
        <v>0.24452724732184403</v>
      </c>
      <c r="C39" s="17">
        <v>0.52502386472112406</v>
      </c>
      <c r="D39" s="16">
        <v>0.30071269613228502</v>
      </c>
      <c r="E39" s="17">
        <v>0.38022033631719698</v>
      </c>
      <c r="F39" s="12"/>
      <c r="G39" s="10">
        <f t="shared" si="2"/>
        <v>-0.28049661739928</v>
      </c>
      <c r="H39" s="11">
        <f t="shared" si="3"/>
        <v>-7.9507640184911965E-2</v>
      </c>
    </row>
    <row r="40" spans="1:8" x14ac:dyDescent="0.2">
      <c r="A40" s="7" t="s">
        <v>78</v>
      </c>
      <c r="B40" s="16">
        <v>4.5839155410650498</v>
      </c>
      <c r="C40" s="17">
        <v>4.2138279012682398</v>
      </c>
      <c r="D40" s="16">
        <v>6.2417251190174401</v>
      </c>
      <c r="E40" s="17">
        <v>5.4010435543763</v>
      </c>
      <c r="F40" s="12"/>
      <c r="G40" s="10">
        <f t="shared" si="2"/>
        <v>0.37008763979681003</v>
      </c>
      <c r="H40" s="11">
        <f t="shared" si="3"/>
        <v>0.84068156464114008</v>
      </c>
    </row>
    <row r="41" spans="1:8" x14ac:dyDescent="0.2">
      <c r="A41" s="7" t="s">
        <v>79</v>
      </c>
      <c r="B41" s="16">
        <v>1.7505045800341599</v>
      </c>
      <c r="C41" s="17">
        <v>3.7160780035456198</v>
      </c>
      <c r="D41" s="16">
        <v>3.0641708217132897</v>
      </c>
      <c r="E41" s="17">
        <v>5.0639057381813704</v>
      </c>
      <c r="F41" s="12"/>
      <c r="G41" s="10">
        <f t="shared" si="2"/>
        <v>-1.9655734235114599</v>
      </c>
      <c r="H41" s="11">
        <f t="shared" si="3"/>
        <v>-1.9997349164680807</v>
      </c>
    </row>
    <row r="42" spans="1:8" x14ac:dyDescent="0.2">
      <c r="A42" s="7" t="s">
        <v>80</v>
      </c>
      <c r="B42" s="16">
        <v>0.24452724732184403</v>
      </c>
      <c r="C42" s="17">
        <v>0.317059866357562</v>
      </c>
      <c r="D42" s="16">
        <v>0.26831741739203896</v>
      </c>
      <c r="E42" s="17">
        <v>0.26875286361988898</v>
      </c>
      <c r="F42" s="12"/>
      <c r="G42" s="10">
        <f t="shared" si="2"/>
        <v>-7.2532619035717977E-2</v>
      </c>
      <c r="H42" s="11">
        <f t="shared" si="3"/>
        <v>-4.3544622785002263E-4</v>
      </c>
    </row>
    <row r="43" spans="1:8" x14ac:dyDescent="0.2">
      <c r="A43" s="7" t="s">
        <v>81</v>
      </c>
      <c r="B43" s="16">
        <v>0.11644154634373499</v>
      </c>
      <c r="C43" s="17">
        <v>0</v>
      </c>
      <c r="D43" s="16">
        <v>7.7466970900588697E-2</v>
      </c>
      <c r="E43" s="17">
        <v>0</v>
      </c>
      <c r="F43" s="12"/>
      <c r="G43" s="10">
        <f t="shared" si="2"/>
        <v>0.11644154634373499</v>
      </c>
      <c r="H43" s="11">
        <f t="shared" si="3"/>
        <v>7.7466970900588697E-2</v>
      </c>
    </row>
    <row r="44" spans="1:8" x14ac:dyDescent="0.2">
      <c r="A44" s="7" t="s">
        <v>82</v>
      </c>
      <c r="B44" s="16">
        <v>0.82673497904052207</v>
      </c>
      <c r="C44" s="17">
        <v>0.50456838947224902</v>
      </c>
      <c r="D44" s="16">
        <v>0.72114707456548099</v>
      </c>
      <c r="E44" s="17">
        <v>0.59358138835130703</v>
      </c>
      <c r="F44" s="12"/>
      <c r="G44" s="10">
        <f t="shared" si="2"/>
        <v>0.32216658956827304</v>
      </c>
      <c r="H44" s="11">
        <f t="shared" si="3"/>
        <v>0.12756568621417397</v>
      </c>
    </row>
    <row r="45" spans="1:8" x14ac:dyDescent="0.2">
      <c r="A45" s="7" t="s">
        <v>83</v>
      </c>
      <c r="B45" s="16">
        <v>0.54339388293743207</v>
      </c>
      <c r="C45" s="17">
        <v>0.50456838947224902</v>
      </c>
      <c r="D45" s="16">
        <v>0.40634947463308801</v>
      </c>
      <c r="E45" s="17">
        <v>0.31046768469066099</v>
      </c>
      <c r="F45" s="12"/>
      <c r="G45" s="10">
        <f t="shared" si="2"/>
        <v>3.8825493465183047E-2</v>
      </c>
      <c r="H45" s="11">
        <f t="shared" si="3"/>
        <v>9.588178994242702E-2</v>
      </c>
    </row>
    <row r="46" spans="1:8" x14ac:dyDescent="0.2">
      <c r="A46" s="7" t="s">
        <v>84</v>
      </c>
      <c r="B46" s="16">
        <v>1.4283496351498199</v>
      </c>
      <c r="C46" s="17">
        <v>1.6193917905359301</v>
      </c>
      <c r="D46" s="16">
        <v>1.13453900109862</v>
      </c>
      <c r="E46" s="17">
        <v>0.93550615122648395</v>
      </c>
      <c r="F46" s="12"/>
      <c r="G46" s="10">
        <f t="shared" si="2"/>
        <v>-0.19104215538611014</v>
      </c>
      <c r="H46" s="11">
        <f t="shared" si="3"/>
        <v>0.1990328498721361</v>
      </c>
    </row>
    <row r="47" spans="1:8" x14ac:dyDescent="0.2">
      <c r="A47" s="7" t="s">
        <v>85</v>
      </c>
      <c r="B47" s="16">
        <v>1.16441546343735E-2</v>
      </c>
      <c r="C47" s="17">
        <v>1.0227737624437499E-2</v>
      </c>
      <c r="D47" s="16">
        <v>8.45094228006423E-3</v>
      </c>
      <c r="E47" s="17">
        <v>2.7353981030014199E-3</v>
      </c>
      <c r="F47" s="12"/>
      <c r="G47" s="10">
        <f t="shared" si="2"/>
        <v>1.4164170099360014E-3</v>
      </c>
      <c r="H47" s="11">
        <f t="shared" si="3"/>
        <v>5.7155441770628101E-3</v>
      </c>
    </row>
    <row r="48" spans="1:8" x14ac:dyDescent="0.2">
      <c r="A48" s="7" t="s">
        <v>88</v>
      </c>
      <c r="B48" s="16">
        <v>0.98199037416550206</v>
      </c>
      <c r="C48" s="17">
        <v>0.88299468157643501</v>
      </c>
      <c r="D48" s="16">
        <v>0.82537536268627287</v>
      </c>
      <c r="E48" s="17">
        <v>1.20972981105238</v>
      </c>
      <c r="F48" s="12"/>
      <c r="G48" s="10">
        <f t="shared" si="2"/>
        <v>9.8995692589067041E-2</v>
      </c>
      <c r="H48" s="11">
        <f t="shared" si="3"/>
        <v>-0.3843544483661071</v>
      </c>
    </row>
    <row r="49" spans="1:8" x14ac:dyDescent="0.2">
      <c r="A49" s="7" t="s">
        <v>89</v>
      </c>
      <c r="B49" s="16">
        <v>0.329917714640584</v>
      </c>
      <c r="C49" s="17">
        <v>0.20455475248875002</v>
      </c>
      <c r="D49" s="16">
        <v>0.31550184512239798</v>
      </c>
      <c r="E49" s="17">
        <v>0.27353981030014196</v>
      </c>
      <c r="F49" s="12"/>
      <c r="G49" s="10">
        <f t="shared" si="2"/>
        <v>0.12536296215183398</v>
      </c>
      <c r="H49" s="11">
        <f t="shared" si="3"/>
        <v>4.1962034822256022E-2</v>
      </c>
    </row>
    <row r="50" spans="1:8" x14ac:dyDescent="0.2">
      <c r="A50" s="7" t="s">
        <v>90</v>
      </c>
      <c r="B50" s="16">
        <v>3.5126533147026899</v>
      </c>
      <c r="C50" s="17">
        <v>2.5773898813582399</v>
      </c>
      <c r="D50" s="16">
        <v>3.03459252373306</v>
      </c>
      <c r="E50" s="17">
        <v>3.0745874677735903</v>
      </c>
      <c r="F50" s="12"/>
      <c r="G50" s="10">
        <f t="shared" si="2"/>
        <v>0.93526343334445006</v>
      </c>
      <c r="H50" s="11">
        <f t="shared" si="3"/>
        <v>-3.9994944040530278E-2</v>
      </c>
    </row>
    <row r="51" spans="1:8" x14ac:dyDescent="0.2">
      <c r="A51" s="7" t="s">
        <v>91</v>
      </c>
      <c r="B51" s="16">
        <v>2.14252445272473</v>
      </c>
      <c r="C51" s="17">
        <v>1.26483021955543</v>
      </c>
      <c r="D51" s="16">
        <v>1.9338572917546999</v>
      </c>
      <c r="E51" s="17">
        <v>1.34102891999644</v>
      </c>
      <c r="F51" s="12"/>
      <c r="G51" s="10">
        <f t="shared" si="2"/>
        <v>0.87769423316930006</v>
      </c>
      <c r="H51" s="11">
        <f t="shared" si="3"/>
        <v>0.59282837175825986</v>
      </c>
    </row>
    <row r="52" spans="1:8" x14ac:dyDescent="0.2">
      <c r="A52" s="7" t="s">
        <v>92</v>
      </c>
      <c r="B52" s="16">
        <v>0.19406924390622601</v>
      </c>
      <c r="C52" s="17">
        <v>0</v>
      </c>
      <c r="D52" s="16">
        <v>0.89720837206681903</v>
      </c>
      <c r="E52" s="17">
        <v>0</v>
      </c>
      <c r="F52" s="12"/>
      <c r="G52" s="10">
        <f t="shared" si="2"/>
        <v>0.19406924390622601</v>
      </c>
      <c r="H52" s="11">
        <f t="shared" si="3"/>
        <v>0.89720837206681903</v>
      </c>
    </row>
    <row r="53" spans="1:8" x14ac:dyDescent="0.2">
      <c r="A53" s="7" t="s">
        <v>93</v>
      </c>
      <c r="B53" s="16">
        <v>18.968327899394499</v>
      </c>
      <c r="C53" s="17">
        <v>16.262102822855599</v>
      </c>
      <c r="D53" s="16">
        <v>18.551226795121</v>
      </c>
      <c r="E53" s="17">
        <v>17.227537252702902</v>
      </c>
      <c r="F53" s="12"/>
      <c r="G53" s="10">
        <f t="shared" si="2"/>
        <v>2.7062250765388995</v>
      </c>
      <c r="H53" s="11">
        <f t="shared" si="3"/>
        <v>1.3236895424180979</v>
      </c>
    </row>
    <row r="54" spans="1:8" x14ac:dyDescent="0.2">
      <c r="A54" s="7" t="s">
        <v>95</v>
      </c>
      <c r="B54" s="16">
        <v>3.3845676137245801</v>
      </c>
      <c r="C54" s="17">
        <v>4.3058775398881801</v>
      </c>
      <c r="D54" s="16">
        <v>2.65430012113017</v>
      </c>
      <c r="E54" s="17">
        <v>3.8268219460989803</v>
      </c>
      <c r="F54" s="12"/>
      <c r="G54" s="10">
        <f t="shared" si="2"/>
        <v>-0.92130992616359997</v>
      </c>
      <c r="H54" s="11">
        <f t="shared" si="3"/>
        <v>-1.1725218249688103</v>
      </c>
    </row>
    <row r="55" spans="1:8" x14ac:dyDescent="0.2">
      <c r="A55" s="7" t="s">
        <v>96</v>
      </c>
      <c r="B55" s="16">
        <v>1.50209594783419</v>
      </c>
      <c r="C55" s="17">
        <v>1.1386881221873699</v>
      </c>
      <c r="D55" s="16">
        <v>1.23947153440942</v>
      </c>
      <c r="E55" s="17">
        <v>1.1290355670138299</v>
      </c>
      <c r="F55" s="12"/>
      <c r="G55" s="10">
        <f t="shared" si="2"/>
        <v>0.36340782564682006</v>
      </c>
      <c r="H55" s="11">
        <f t="shared" si="3"/>
        <v>0.11043596739559014</v>
      </c>
    </row>
    <row r="56" spans="1:8" x14ac:dyDescent="0.2">
      <c r="A56" s="142" t="s">
        <v>40</v>
      </c>
      <c r="B56" s="153">
        <v>0.100916006831237</v>
      </c>
      <c r="C56" s="154">
        <v>7.8412655120687305E-2</v>
      </c>
      <c r="D56" s="153">
        <v>7.4649990140567293E-2</v>
      </c>
      <c r="E56" s="154">
        <v>6.1546457317531895E-2</v>
      </c>
      <c r="F56" s="155"/>
      <c r="G56" s="156">
        <f t="shared" si="2"/>
        <v>2.2503351710549693E-2</v>
      </c>
      <c r="H56" s="157">
        <f t="shared" si="3"/>
        <v>1.3103532823035398E-2</v>
      </c>
    </row>
    <row r="57" spans="1:8" x14ac:dyDescent="0.2">
      <c r="A57" s="7" t="s">
        <v>41</v>
      </c>
      <c r="B57" s="16">
        <v>1.5525539512498099E-2</v>
      </c>
      <c r="C57" s="17">
        <v>3.4092458748124901E-2</v>
      </c>
      <c r="D57" s="16">
        <v>7.0424519000535203E-3</v>
      </c>
      <c r="E57" s="17">
        <v>7.52234478325389E-3</v>
      </c>
      <c r="F57" s="12"/>
      <c r="G57" s="10">
        <f t="shared" si="2"/>
        <v>-1.8566919235626804E-2</v>
      </c>
      <c r="H57" s="11">
        <f t="shared" si="3"/>
        <v>-4.798928832003696E-4</v>
      </c>
    </row>
    <row r="58" spans="1:8" x14ac:dyDescent="0.2">
      <c r="A58" s="7" t="s">
        <v>46</v>
      </c>
      <c r="B58" s="16">
        <v>7.76276975624903E-2</v>
      </c>
      <c r="C58" s="17">
        <v>2.3864721123687399E-2</v>
      </c>
      <c r="D58" s="16">
        <v>4.7888672920364E-2</v>
      </c>
      <c r="E58" s="17">
        <v>3.7611723916269497E-2</v>
      </c>
      <c r="F58" s="12"/>
      <c r="G58" s="10">
        <f t="shared" si="2"/>
        <v>5.3762976438802901E-2</v>
      </c>
      <c r="H58" s="11">
        <f t="shared" si="3"/>
        <v>1.0276949004094503E-2</v>
      </c>
    </row>
    <row r="59" spans="1:8" x14ac:dyDescent="0.2">
      <c r="A59" s="7" t="s">
        <v>47</v>
      </c>
      <c r="B59" s="16">
        <v>0.50069864927806196</v>
      </c>
      <c r="C59" s="17">
        <v>0.45002045547524905</v>
      </c>
      <c r="D59" s="16">
        <v>0.42818107552325402</v>
      </c>
      <c r="E59" s="17">
        <v>0.34329246192667801</v>
      </c>
      <c r="F59" s="12"/>
      <c r="G59" s="10">
        <f t="shared" si="2"/>
        <v>5.067819380281291E-2</v>
      </c>
      <c r="H59" s="11">
        <f t="shared" si="3"/>
        <v>8.4888613596576012E-2</v>
      </c>
    </row>
    <row r="60" spans="1:8" x14ac:dyDescent="0.2">
      <c r="A60" s="7" t="s">
        <v>50</v>
      </c>
      <c r="B60" s="16">
        <v>0.67536096879366592</v>
      </c>
      <c r="C60" s="17">
        <v>0.490931405972999</v>
      </c>
      <c r="D60" s="16">
        <v>0.46480182540353304</v>
      </c>
      <c r="E60" s="17">
        <v>0.46296612893298994</v>
      </c>
      <c r="F60" s="12"/>
      <c r="G60" s="10">
        <f t="shared" si="2"/>
        <v>0.18442956282066691</v>
      </c>
      <c r="H60" s="11">
        <f t="shared" si="3"/>
        <v>1.8356964705431023E-3</v>
      </c>
    </row>
    <row r="61" spans="1:8" x14ac:dyDescent="0.2">
      <c r="A61" s="7" t="s">
        <v>53</v>
      </c>
      <c r="B61" s="16">
        <v>3.88138487812451E-3</v>
      </c>
      <c r="C61" s="17">
        <v>3.4092458748124902E-3</v>
      </c>
      <c r="D61" s="16">
        <v>6.3382067100481703E-3</v>
      </c>
      <c r="E61" s="17">
        <v>5.4707962060028294E-3</v>
      </c>
      <c r="F61" s="12"/>
      <c r="G61" s="10">
        <f t="shared" si="2"/>
        <v>4.7213900331201982E-4</v>
      </c>
      <c r="H61" s="11">
        <f t="shared" si="3"/>
        <v>8.6741050404534094E-4</v>
      </c>
    </row>
    <row r="62" spans="1:8" x14ac:dyDescent="0.2">
      <c r="A62" s="7" t="s">
        <v>54</v>
      </c>
      <c r="B62" s="16">
        <v>0</v>
      </c>
      <c r="C62" s="17">
        <v>0</v>
      </c>
      <c r="D62" s="16">
        <v>0</v>
      </c>
      <c r="E62" s="17">
        <v>2.0515485772510601E-3</v>
      </c>
      <c r="F62" s="12"/>
      <c r="G62" s="10">
        <f t="shared" si="2"/>
        <v>0</v>
      </c>
      <c r="H62" s="11">
        <f t="shared" si="3"/>
        <v>-2.0515485772510601E-3</v>
      </c>
    </row>
    <row r="63" spans="1:8" x14ac:dyDescent="0.2">
      <c r="A63" s="7" t="s">
        <v>55</v>
      </c>
      <c r="B63" s="16">
        <v>1.2498059307560898</v>
      </c>
      <c r="C63" s="17">
        <v>0.67503068321287296</v>
      </c>
      <c r="D63" s="16">
        <v>0.9155187470069579</v>
      </c>
      <c r="E63" s="17">
        <v>0.64076700562808198</v>
      </c>
      <c r="F63" s="12"/>
      <c r="G63" s="10">
        <f t="shared" si="2"/>
        <v>0.57477524754321685</v>
      </c>
      <c r="H63" s="11">
        <f t="shared" si="3"/>
        <v>0.27475174137887592</v>
      </c>
    </row>
    <row r="64" spans="1:8" x14ac:dyDescent="0.2">
      <c r="A64" s="7" t="s">
        <v>58</v>
      </c>
      <c r="B64" s="16">
        <v>0.221238938053097</v>
      </c>
      <c r="C64" s="17">
        <v>0.30342288285831198</v>
      </c>
      <c r="D64" s="16">
        <v>0.164793374461252</v>
      </c>
      <c r="E64" s="17">
        <v>0.17916857574659301</v>
      </c>
      <c r="F64" s="12"/>
      <c r="G64" s="10">
        <f t="shared" si="2"/>
        <v>-8.2183944805214987E-2</v>
      </c>
      <c r="H64" s="11">
        <f t="shared" si="3"/>
        <v>-1.4375201285341005E-2</v>
      </c>
    </row>
    <row r="65" spans="1:8" x14ac:dyDescent="0.2">
      <c r="A65" s="7" t="s">
        <v>61</v>
      </c>
      <c r="B65" s="16">
        <v>0.32215494488433499</v>
      </c>
      <c r="C65" s="17">
        <v>0.31024137460793699</v>
      </c>
      <c r="D65" s="16">
        <v>0.287332037522184</v>
      </c>
      <c r="E65" s="17">
        <v>0.23182498922937</v>
      </c>
      <c r="F65" s="12"/>
      <c r="G65" s="10">
        <f t="shared" si="2"/>
        <v>1.1913570276398E-2</v>
      </c>
      <c r="H65" s="11">
        <f t="shared" si="3"/>
        <v>5.5507048292813999E-2</v>
      </c>
    </row>
    <row r="66" spans="1:8" x14ac:dyDescent="0.2">
      <c r="A66" s="7" t="s">
        <v>68</v>
      </c>
      <c r="B66" s="16">
        <v>6.5983542928116701E-2</v>
      </c>
      <c r="C66" s="17">
        <v>5.1138688122187394E-2</v>
      </c>
      <c r="D66" s="16">
        <v>8.3805177610636897E-2</v>
      </c>
      <c r="E66" s="17">
        <v>4.37663696480226E-2</v>
      </c>
      <c r="F66" s="12"/>
      <c r="G66" s="10">
        <f t="shared" si="2"/>
        <v>1.4844854805929307E-2</v>
      </c>
      <c r="H66" s="11">
        <f t="shared" si="3"/>
        <v>4.0038807962614296E-2</v>
      </c>
    </row>
    <row r="67" spans="1:8" x14ac:dyDescent="0.2">
      <c r="A67" s="7" t="s">
        <v>69</v>
      </c>
      <c r="B67" s="16">
        <v>3.4932463903120603E-2</v>
      </c>
      <c r="C67" s="17">
        <v>0</v>
      </c>
      <c r="D67" s="16">
        <v>2.8169807600214099E-2</v>
      </c>
      <c r="E67" s="17">
        <v>1.02577428862553E-2</v>
      </c>
      <c r="F67" s="12"/>
      <c r="G67" s="10">
        <f t="shared" si="2"/>
        <v>3.4932463903120603E-2</v>
      </c>
      <c r="H67" s="11">
        <f t="shared" si="3"/>
        <v>1.79120647139588E-2</v>
      </c>
    </row>
    <row r="68" spans="1:8" x14ac:dyDescent="0.2">
      <c r="A68" s="7" t="s">
        <v>74</v>
      </c>
      <c r="B68" s="16">
        <v>0.100916006831237</v>
      </c>
      <c r="C68" s="17">
        <v>0.143188326742125</v>
      </c>
      <c r="D68" s="16">
        <v>7.7466970900588697E-2</v>
      </c>
      <c r="E68" s="17">
        <v>0.17301393001484</v>
      </c>
      <c r="F68" s="12"/>
      <c r="G68" s="10">
        <f t="shared" si="2"/>
        <v>-4.2272319910888007E-2</v>
      </c>
      <c r="H68" s="11">
        <f t="shared" si="3"/>
        <v>-9.5546959114251304E-2</v>
      </c>
    </row>
    <row r="69" spans="1:8" x14ac:dyDescent="0.2">
      <c r="A69" s="7" t="s">
        <v>86</v>
      </c>
      <c r="B69" s="16">
        <v>0.19406924390622601</v>
      </c>
      <c r="C69" s="17">
        <v>9.886813036956231E-2</v>
      </c>
      <c r="D69" s="16">
        <v>0.123947153440942</v>
      </c>
      <c r="E69" s="17">
        <v>0.12719601178956599</v>
      </c>
      <c r="F69" s="12"/>
      <c r="G69" s="10">
        <f t="shared" si="2"/>
        <v>9.5201113536663703E-2</v>
      </c>
      <c r="H69" s="11">
        <f t="shared" si="3"/>
        <v>-3.248858348623998E-3</v>
      </c>
    </row>
    <row r="70" spans="1:8" x14ac:dyDescent="0.2">
      <c r="A70" s="7" t="s">
        <v>87</v>
      </c>
      <c r="B70" s="16">
        <v>3.88138487812451E-3</v>
      </c>
      <c r="C70" s="17">
        <v>0</v>
      </c>
      <c r="D70" s="16">
        <v>1.4084903800106999E-3</v>
      </c>
      <c r="E70" s="17">
        <v>0</v>
      </c>
      <c r="F70" s="12"/>
      <c r="G70" s="10">
        <f t="shared" si="2"/>
        <v>3.88138487812451E-3</v>
      </c>
      <c r="H70" s="11">
        <f t="shared" si="3"/>
        <v>1.4084903800106999E-3</v>
      </c>
    </row>
    <row r="71" spans="1:8" x14ac:dyDescent="0.2">
      <c r="A71" s="7" t="s">
        <v>94</v>
      </c>
      <c r="B71" s="16">
        <v>0.20959478341872401</v>
      </c>
      <c r="C71" s="17">
        <v>5.4547933996999892E-2</v>
      </c>
      <c r="D71" s="16">
        <v>0.127468379390969</v>
      </c>
      <c r="E71" s="17">
        <v>7.4539598306788607E-2</v>
      </c>
      <c r="F71" s="12"/>
      <c r="G71" s="10">
        <f t="shared" si="2"/>
        <v>0.15504684942172411</v>
      </c>
      <c r="H71" s="11">
        <f t="shared" si="3"/>
        <v>5.2928781084180393E-2</v>
      </c>
    </row>
    <row r="72" spans="1:8" x14ac:dyDescent="0.2">
      <c r="A72" s="7" t="s">
        <v>97</v>
      </c>
      <c r="B72" s="16">
        <v>0.43083372147182097</v>
      </c>
      <c r="C72" s="17">
        <v>0.18750852311468699</v>
      </c>
      <c r="D72" s="16">
        <v>0.28381081157215704</v>
      </c>
      <c r="E72" s="17">
        <v>0.18669092052984701</v>
      </c>
      <c r="F72" s="12"/>
      <c r="G72" s="10">
        <f t="shared" si="2"/>
        <v>0.24332519835713398</v>
      </c>
      <c r="H72" s="11">
        <f t="shared" si="3"/>
        <v>9.711989104231003E-2</v>
      </c>
    </row>
    <row r="73" spans="1:8" x14ac:dyDescent="0.2">
      <c r="A73" s="7" t="s">
        <v>98</v>
      </c>
      <c r="B73" s="16">
        <v>7.7627697562490296E-3</v>
      </c>
      <c r="C73" s="17">
        <v>3.4092458748124902E-3</v>
      </c>
      <c r="D73" s="16">
        <v>1.2676413420096301E-2</v>
      </c>
      <c r="E73" s="17">
        <v>1.2993140989256701E-2</v>
      </c>
      <c r="F73" s="12"/>
      <c r="G73" s="10">
        <f t="shared" si="2"/>
        <v>4.3535238814365398E-3</v>
      </c>
      <c r="H73" s="11">
        <f t="shared" si="3"/>
        <v>-3.1672756916040039E-4</v>
      </c>
    </row>
    <row r="74" spans="1:8" x14ac:dyDescent="0.2">
      <c r="A74" s="1"/>
      <c r="B74" s="18"/>
      <c r="C74" s="19"/>
      <c r="D74" s="18"/>
      <c r="E74" s="19"/>
      <c r="F74" s="15"/>
      <c r="G74" s="13"/>
      <c r="H74" s="14"/>
    </row>
    <row r="75" spans="1:8" s="43" customFormat="1" x14ac:dyDescent="0.2">
      <c r="A75" s="27" t="s">
        <v>5</v>
      </c>
      <c r="B75" s="44">
        <f>SUM(B6:B74)</f>
        <v>100.00000000000004</v>
      </c>
      <c r="C75" s="45">
        <f>SUM(C6:C74)</f>
        <v>100</v>
      </c>
      <c r="D75" s="44">
        <f>SUM(D6:D74)</f>
        <v>99.999999999999972</v>
      </c>
      <c r="E75" s="45">
        <f>SUM(E6:E74)</f>
        <v>99.999999999999972</v>
      </c>
      <c r="F75" s="49"/>
      <c r="G75" s="50">
        <f>SUM(G6:G74)</f>
        <v>1.4190038033490282E-14</v>
      </c>
      <c r="H75" s="51">
        <f>SUM(H6:H74)</f>
        <v>1.651630221477518E-14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4875</v>
      </c>
      <c r="C7" s="79">
        <f>SUM($C8:$C11)</f>
        <v>6528</v>
      </c>
      <c r="D7" s="78">
        <f>SUM($D8:$D11)</f>
        <v>28642</v>
      </c>
      <c r="E7" s="79">
        <f>SUM($E8:$E11)</f>
        <v>32193</v>
      </c>
      <c r="F7" s="80"/>
      <c r="G7" s="78">
        <f>B7-C7</f>
        <v>-1653</v>
      </c>
      <c r="H7" s="79">
        <f>D7-E7</f>
        <v>-3551</v>
      </c>
      <c r="I7" s="54">
        <f>IF(C7=0, "-", IF(G7/C7&lt;10, G7/C7, "&gt;999%"))</f>
        <v>-0.2532169117647059</v>
      </c>
      <c r="J7" s="55">
        <f>IF(E7=0, "-", IF(H7/E7&lt;10, H7/E7, "&gt;999%"))</f>
        <v>-0.11030348212344299</v>
      </c>
    </row>
    <row r="8" spans="1:10" x14ac:dyDescent="0.2">
      <c r="A8" s="158" t="s">
        <v>159</v>
      </c>
      <c r="B8" s="65">
        <v>2667</v>
      </c>
      <c r="C8" s="66">
        <v>3491</v>
      </c>
      <c r="D8" s="65">
        <v>16745</v>
      </c>
      <c r="E8" s="66">
        <v>17948</v>
      </c>
      <c r="F8" s="67"/>
      <c r="G8" s="65">
        <f>B8-C8</f>
        <v>-824</v>
      </c>
      <c r="H8" s="66">
        <f>D8-E8</f>
        <v>-1203</v>
      </c>
      <c r="I8" s="8">
        <f>IF(C8=0, "-", IF(G8/C8&lt;10, G8/C8, "&gt;999%"))</f>
        <v>-0.23603551990833571</v>
      </c>
      <c r="J8" s="9">
        <f>IF(E8=0, "-", IF(H8/E8&lt;10, H8/E8, "&gt;999%"))</f>
        <v>-6.7026966792957429E-2</v>
      </c>
    </row>
    <row r="9" spans="1:10" x14ac:dyDescent="0.2">
      <c r="A9" s="158" t="s">
        <v>160</v>
      </c>
      <c r="B9" s="65">
        <v>1562</v>
      </c>
      <c r="C9" s="66">
        <v>2284</v>
      </c>
      <c r="D9" s="65">
        <v>8436</v>
      </c>
      <c r="E9" s="66">
        <v>10871</v>
      </c>
      <c r="F9" s="67"/>
      <c r="G9" s="65">
        <f>B9-C9</f>
        <v>-722</v>
      </c>
      <c r="H9" s="66">
        <f>D9-E9</f>
        <v>-2435</v>
      </c>
      <c r="I9" s="8">
        <f>IF(C9=0, "-", IF(G9/C9&lt;10, G9/C9, "&gt;999%"))</f>
        <v>-0.31611208406304731</v>
      </c>
      <c r="J9" s="9">
        <f>IF(E9=0, "-", IF(H9/E9&lt;10, H9/E9, "&gt;999%"))</f>
        <v>-0.22399043326280932</v>
      </c>
    </row>
    <row r="10" spans="1:10" x14ac:dyDescent="0.2">
      <c r="A10" s="158" t="s">
        <v>161</v>
      </c>
      <c r="B10" s="65">
        <v>122</v>
      </c>
      <c r="C10" s="66">
        <v>123</v>
      </c>
      <c r="D10" s="65">
        <v>888</v>
      </c>
      <c r="E10" s="66">
        <v>605</v>
      </c>
      <c r="F10" s="67"/>
      <c r="G10" s="65">
        <f>B10-C10</f>
        <v>-1</v>
      </c>
      <c r="H10" s="66">
        <f>D10-E10</f>
        <v>283</v>
      </c>
      <c r="I10" s="8">
        <f>IF(C10=0, "-", IF(G10/C10&lt;10, G10/C10, "&gt;999%"))</f>
        <v>-8.130081300813009E-3</v>
      </c>
      <c r="J10" s="9">
        <f>IF(E10=0, "-", IF(H10/E10&lt;10, H10/E10, "&gt;999%"))</f>
        <v>0.46776859504132229</v>
      </c>
    </row>
    <row r="11" spans="1:10" x14ac:dyDescent="0.2">
      <c r="A11" s="158" t="s">
        <v>162</v>
      </c>
      <c r="B11" s="65">
        <v>524</v>
      </c>
      <c r="C11" s="66">
        <v>630</v>
      </c>
      <c r="D11" s="65">
        <v>2573</v>
      </c>
      <c r="E11" s="66">
        <v>2769</v>
      </c>
      <c r="F11" s="67"/>
      <c r="G11" s="65">
        <f>B11-C11</f>
        <v>-106</v>
      </c>
      <c r="H11" s="66">
        <f>D11-E11</f>
        <v>-196</v>
      </c>
      <c r="I11" s="8">
        <f>IF(C11=0, "-", IF(G11/C11&lt;10, G11/C11, "&gt;999%"))</f>
        <v>-0.16825396825396827</v>
      </c>
      <c r="J11" s="9">
        <f>IF(E11=0, "-", IF(H11/E11&lt;10, H11/E11, "&gt;999%"))</f>
        <v>-7.0783676417479235E-2</v>
      </c>
    </row>
    <row r="12" spans="1:10" x14ac:dyDescent="0.2">
      <c r="A12" s="7"/>
      <c r="B12" s="65"/>
      <c r="C12" s="66"/>
      <c r="D12" s="65"/>
      <c r="E12" s="66"/>
      <c r="F12" s="67"/>
      <c r="G12" s="65"/>
      <c r="H12" s="66"/>
      <c r="I12" s="8"/>
      <c r="J12" s="9"/>
    </row>
    <row r="13" spans="1:10" s="160" customFormat="1" x14ac:dyDescent="0.2">
      <c r="A13" s="159" t="s">
        <v>119</v>
      </c>
      <c r="B13" s="78">
        <f>SUM($B14:$B17)</f>
        <v>14232</v>
      </c>
      <c r="C13" s="79">
        <f>SUM($C14:$C17)</f>
        <v>14195</v>
      </c>
      <c r="D13" s="78">
        <f>SUM($D14:$D17)</f>
        <v>77073</v>
      </c>
      <c r="E13" s="79">
        <f>SUM($E14:$E17)</f>
        <v>76505</v>
      </c>
      <c r="F13" s="80"/>
      <c r="G13" s="78">
        <f>B13-C13</f>
        <v>37</v>
      </c>
      <c r="H13" s="79">
        <f>D13-E13</f>
        <v>568</v>
      </c>
      <c r="I13" s="54">
        <f>IF(C13=0, "-", IF(G13/C13&lt;10, G13/C13, "&gt;999%"))</f>
        <v>2.6065516026769989E-3</v>
      </c>
      <c r="J13" s="55">
        <f>IF(E13=0, "-", IF(H13/E13&lt;10, H13/E13, "&gt;999%"))</f>
        <v>7.4243513495849947E-3</v>
      </c>
    </row>
    <row r="14" spans="1:10" x14ac:dyDescent="0.2">
      <c r="A14" s="158" t="s">
        <v>159</v>
      </c>
      <c r="B14" s="65">
        <v>8488</v>
      </c>
      <c r="C14" s="66">
        <v>8503</v>
      </c>
      <c r="D14" s="65">
        <v>48390</v>
      </c>
      <c r="E14" s="66">
        <v>45334</v>
      </c>
      <c r="F14" s="67"/>
      <c r="G14" s="65">
        <f>B14-C14</f>
        <v>-15</v>
      </c>
      <c r="H14" s="66">
        <f>D14-E14</f>
        <v>3056</v>
      </c>
      <c r="I14" s="8">
        <f>IF(C14=0, "-", IF(G14/C14&lt;10, G14/C14, "&gt;999%"))</f>
        <v>-1.7640832647300953E-3</v>
      </c>
      <c r="J14" s="9">
        <f>IF(E14=0, "-", IF(H14/E14&lt;10, H14/E14, "&gt;999%"))</f>
        <v>6.7410773370979837E-2</v>
      </c>
    </row>
    <row r="15" spans="1:10" x14ac:dyDescent="0.2">
      <c r="A15" s="158" t="s">
        <v>160</v>
      </c>
      <c r="B15" s="65">
        <v>4473</v>
      </c>
      <c r="C15" s="66">
        <v>4719</v>
      </c>
      <c r="D15" s="65">
        <v>22565</v>
      </c>
      <c r="E15" s="66">
        <v>24934</v>
      </c>
      <c r="F15" s="67"/>
      <c r="G15" s="65">
        <f>B15-C15</f>
        <v>-246</v>
      </c>
      <c r="H15" s="66">
        <f>D15-E15</f>
        <v>-2369</v>
      </c>
      <c r="I15" s="8">
        <f>IF(C15=0, "-", IF(G15/C15&lt;10, G15/C15, "&gt;999%"))</f>
        <v>-5.2129688493324854E-2</v>
      </c>
      <c r="J15" s="9">
        <f>IF(E15=0, "-", IF(H15/E15&lt;10, H15/E15, "&gt;999%"))</f>
        <v>-9.5010828587470925E-2</v>
      </c>
    </row>
    <row r="16" spans="1:10" x14ac:dyDescent="0.2">
      <c r="A16" s="158" t="s">
        <v>161</v>
      </c>
      <c r="B16" s="65">
        <v>389</v>
      </c>
      <c r="C16" s="66">
        <v>249</v>
      </c>
      <c r="D16" s="65">
        <v>1807</v>
      </c>
      <c r="E16" s="66">
        <v>1286</v>
      </c>
      <c r="F16" s="67"/>
      <c r="G16" s="65">
        <f>B16-C16</f>
        <v>140</v>
      </c>
      <c r="H16" s="66">
        <f>D16-E16</f>
        <v>521</v>
      </c>
      <c r="I16" s="8">
        <f>IF(C16=0, "-", IF(G16/C16&lt;10, G16/C16, "&gt;999%"))</f>
        <v>0.56224899598393574</v>
      </c>
      <c r="J16" s="9">
        <f>IF(E16=0, "-", IF(H16/E16&lt;10, H16/E16, "&gt;999%"))</f>
        <v>0.40513219284603419</v>
      </c>
    </row>
    <row r="17" spans="1:10" x14ac:dyDescent="0.2">
      <c r="A17" s="158" t="s">
        <v>162</v>
      </c>
      <c r="B17" s="65">
        <v>882</v>
      </c>
      <c r="C17" s="66">
        <v>724</v>
      </c>
      <c r="D17" s="65">
        <v>4311</v>
      </c>
      <c r="E17" s="66">
        <v>4951</v>
      </c>
      <c r="F17" s="67"/>
      <c r="G17" s="65">
        <f>B17-C17</f>
        <v>158</v>
      </c>
      <c r="H17" s="66">
        <f>D17-E17</f>
        <v>-640</v>
      </c>
      <c r="I17" s="8">
        <f>IF(C17=0, "-", IF(G17/C17&lt;10, G17/C17, "&gt;999%"))</f>
        <v>0.21823204419889503</v>
      </c>
      <c r="J17" s="9">
        <f>IF(E17=0, "-", IF(H17/E17&lt;10, H17/E17, "&gt;999%"))</f>
        <v>-0.12926681478489194</v>
      </c>
    </row>
    <row r="18" spans="1:10" x14ac:dyDescent="0.2">
      <c r="A18" s="22"/>
      <c r="B18" s="74"/>
      <c r="C18" s="75"/>
      <c r="D18" s="74"/>
      <c r="E18" s="75"/>
      <c r="F18" s="76"/>
      <c r="G18" s="74"/>
      <c r="H18" s="75"/>
      <c r="I18" s="23"/>
      <c r="J18" s="24"/>
    </row>
    <row r="19" spans="1:10" s="160" customFormat="1" x14ac:dyDescent="0.2">
      <c r="A19" s="159" t="s">
        <v>125</v>
      </c>
      <c r="B19" s="78">
        <f>SUM($B20:$B23)</f>
        <v>5257</v>
      </c>
      <c r="C19" s="79">
        <f>SUM($C20:$C23)</f>
        <v>7373</v>
      </c>
      <c r="D19" s="78">
        <f>SUM($D20:$D23)</f>
        <v>30333</v>
      </c>
      <c r="E19" s="79">
        <f>SUM($E20:$E23)</f>
        <v>32024</v>
      </c>
      <c r="F19" s="80"/>
      <c r="G19" s="78">
        <f>B19-C19</f>
        <v>-2116</v>
      </c>
      <c r="H19" s="79">
        <f>D19-E19</f>
        <v>-1691</v>
      </c>
      <c r="I19" s="54">
        <f>IF(C19=0, "-", IF(G19/C19&lt;10, G19/C19, "&gt;999%"))</f>
        <v>-0.2869930828699308</v>
      </c>
      <c r="J19" s="55">
        <f>IF(E19=0, "-", IF(H19/E19&lt;10, H19/E19, "&gt;999%"))</f>
        <v>-5.2804146889832627E-2</v>
      </c>
    </row>
    <row r="20" spans="1:10" x14ac:dyDescent="0.2">
      <c r="A20" s="158" t="s">
        <v>159</v>
      </c>
      <c r="B20" s="65">
        <v>1557</v>
      </c>
      <c r="C20" s="66">
        <v>1928</v>
      </c>
      <c r="D20" s="65">
        <v>9234</v>
      </c>
      <c r="E20" s="66">
        <v>9005</v>
      </c>
      <c r="F20" s="67"/>
      <c r="G20" s="65">
        <f>B20-C20</f>
        <v>-371</v>
      </c>
      <c r="H20" s="66">
        <f>D20-E20</f>
        <v>229</v>
      </c>
      <c r="I20" s="8">
        <f>IF(C20=0, "-", IF(G20/C20&lt;10, G20/C20, "&gt;999%"))</f>
        <v>-0.19242738589211619</v>
      </c>
      <c r="J20" s="9">
        <f>IF(E20=0, "-", IF(H20/E20&lt;10, H20/E20, "&gt;999%"))</f>
        <v>2.5430316490838423E-2</v>
      </c>
    </row>
    <row r="21" spans="1:10" x14ac:dyDescent="0.2">
      <c r="A21" s="158" t="s">
        <v>160</v>
      </c>
      <c r="B21" s="65">
        <v>3264</v>
      </c>
      <c r="C21" s="66">
        <v>4843</v>
      </c>
      <c r="D21" s="65">
        <v>18415</v>
      </c>
      <c r="E21" s="66">
        <v>20484</v>
      </c>
      <c r="F21" s="67"/>
      <c r="G21" s="65">
        <f>B21-C21</f>
        <v>-1579</v>
      </c>
      <c r="H21" s="66">
        <f>D21-E21</f>
        <v>-2069</v>
      </c>
      <c r="I21" s="8">
        <f>IF(C21=0, "-", IF(G21/C21&lt;10, G21/C21, "&gt;999%"))</f>
        <v>-0.32603758001238903</v>
      </c>
      <c r="J21" s="9">
        <f>IF(E21=0, "-", IF(H21/E21&lt;10, H21/E21, "&gt;999%"))</f>
        <v>-0.10100566295645381</v>
      </c>
    </row>
    <row r="22" spans="1:10" x14ac:dyDescent="0.2">
      <c r="A22" s="158" t="s">
        <v>161</v>
      </c>
      <c r="B22" s="65">
        <v>221</v>
      </c>
      <c r="C22" s="66">
        <v>349</v>
      </c>
      <c r="D22" s="65">
        <v>1320</v>
      </c>
      <c r="E22" s="66">
        <v>1463</v>
      </c>
      <c r="F22" s="67"/>
      <c r="G22" s="65">
        <f>B22-C22</f>
        <v>-128</v>
      </c>
      <c r="H22" s="66">
        <f>D22-E22</f>
        <v>-143</v>
      </c>
      <c r="I22" s="8">
        <f>IF(C22=0, "-", IF(G22/C22&lt;10, G22/C22, "&gt;999%"))</f>
        <v>-0.36676217765042979</v>
      </c>
      <c r="J22" s="9">
        <f>IF(E22=0, "-", IF(H22/E22&lt;10, H22/E22, "&gt;999%"))</f>
        <v>-9.7744360902255634E-2</v>
      </c>
    </row>
    <row r="23" spans="1:10" x14ac:dyDescent="0.2">
      <c r="A23" s="158" t="s">
        <v>162</v>
      </c>
      <c r="B23" s="65">
        <v>215</v>
      </c>
      <c r="C23" s="66">
        <v>253</v>
      </c>
      <c r="D23" s="65">
        <v>1364</v>
      </c>
      <c r="E23" s="66">
        <v>1072</v>
      </c>
      <c r="F23" s="67"/>
      <c r="G23" s="65">
        <f>B23-C23</f>
        <v>-38</v>
      </c>
      <c r="H23" s="66">
        <f>D23-E23</f>
        <v>292</v>
      </c>
      <c r="I23" s="8">
        <f>IF(C23=0, "-", IF(G23/C23&lt;10, G23/C23, "&gt;999%"))</f>
        <v>-0.15019762845849802</v>
      </c>
      <c r="J23" s="9">
        <f>IF(E23=0, "-", IF(H23/E23&lt;10, H23/E23, "&gt;999%"))</f>
        <v>0.27238805970149255</v>
      </c>
    </row>
    <row r="24" spans="1:10" x14ac:dyDescent="0.2">
      <c r="A24" s="7"/>
      <c r="B24" s="65"/>
      <c r="C24" s="66"/>
      <c r="D24" s="65"/>
      <c r="E24" s="66"/>
      <c r="F24" s="67"/>
      <c r="G24" s="65"/>
      <c r="H24" s="66"/>
      <c r="I24" s="8"/>
      <c r="J24" s="9"/>
    </row>
    <row r="25" spans="1:10" s="43" customFormat="1" x14ac:dyDescent="0.2">
      <c r="A25" s="53" t="s">
        <v>29</v>
      </c>
      <c r="B25" s="78">
        <f>SUM($B26:$B29)</f>
        <v>24364</v>
      </c>
      <c r="C25" s="79">
        <f>SUM($C26:$C29)</f>
        <v>28096</v>
      </c>
      <c r="D25" s="78">
        <f>SUM($D26:$D29)</f>
        <v>136048</v>
      </c>
      <c r="E25" s="79">
        <f>SUM($E26:$E29)</f>
        <v>140722</v>
      </c>
      <c r="F25" s="80"/>
      <c r="G25" s="78">
        <f>B25-C25</f>
        <v>-3732</v>
      </c>
      <c r="H25" s="79">
        <f>D25-E25</f>
        <v>-4674</v>
      </c>
      <c r="I25" s="54">
        <f>IF(C25=0, "-", IF(G25/C25&lt;10, G25/C25, "&gt;999%"))</f>
        <v>-0.13283029612756264</v>
      </c>
      <c r="J25" s="55">
        <f>IF(E25=0, "-", IF(H25/E25&lt;10, H25/E25, "&gt;999%"))</f>
        <v>-3.3214422762609969E-2</v>
      </c>
    </row>
    <row r="26" spans="1:10" x14ac:dyDescent="0.2">
      <c r="A26" s="158" t="s">
        <v>159</v>
      </c>
      <c r="B26" s="65">
        <v>12712</v>
      </c>
      <c r="C26" s="66">
        <v>13922</v>
      </c>
      <c r="D26" s="65">
        <v>74369</v>
      </c>
      <c r="E26" s="66">
        <v>72287</v>
      </c>
      <c r="F26" s="67"/>
      <c r="G26" s="65">
        <f>B26-C26</f>
        <v>-1210</v>
      </c>
      <c r="H26" s="66">
        <f>D26-E26</f>
        <v>2082</v>
      </c>
      <c r="I26" s="8">
        <f>IF(C26=0, "-", IF(G26/C26&lt;10, G26/C26, "&gt;999%"))</f>
        <v>-8.6912799885073985E-2</v>
      </c>
      <c r="J26" s="9">
        <f>IF(E26=0, "-", IF(H26/E26&lt;10, H26/E26, "&gt;999%"))</f>
        <v>2.8801859255467788E-2</v>
      </c>
    </row>
    <row r="27" spans="1:10" x14ac:dyDescent="0.2">
      <c r="A27" s="158" t="s">
        <v>160</v>
      </c>
      <c r="B27" s="65">
        <v>9299</v>
      </c>
      <c r="C27" s="66">
        <v>11846</v>
      </c>
      <c r="D27" s="65">
        <v>49416</v>
      </c>
      <c r="E27" s="66">
        <v>56289</v>
      </c>
      <c r="F27" s="67"/>
      <c r="G27" s="65">
        <f>B27-C27</f>
        <v>-2547</v>
      </c>
      <c r="H27" s="66">
        <f>D27-E27</f>
        <v>-6873</v>
      </c>
      <c r="I27" s="8">
        <f>IF(C27=0, "-", IF(G27/C27&lt;10, G27/C27, "&gt;999%"))</f>
        <v>-0.21500928583488096</v>
      </c>
      <c r="J27" s="9">
        <f>IF(E27=0, "-", IF(H27/E27&lt;10, H27/E27, "&gt;999%"))</f>
        <v>-0.12210200927357033</v>
      </c>
    </row>
    <row r="28" spans="1:10" x14ac:dyDescent="0.2">
      <c r="A28" s="158" t="s">
        <v>161</v>
      </c>
      <c r="B28" s="65">
        <v>732</v>
      </c>
      <c r="C28" s="66">
        <v>721</v>
      </c>
      <c r="D28" s="65">
        <v>4015</v>
      </c>
      <c r="E28" s="66">
        <v>3354</v>
      </c>
      <c r="F28" s="67"/>
      <c r="G28" s="65">
        <f>B28-C28</f>
        <v>11</v>
      </c>
      <c r="H28" s="66">
        <f>D28-E28</f>
        <v>661</v>
      </c>
      <c r="I28" s="8">
        <f>IF(C28=0, "-", IF(G28/C28&lt;10, G28/C28, "&gt;999%"))</f>
        <v>1.5256588072122053E-2</v>
      </c>
      <c r="J28" s="9">
        <f>IF(E28=0, "-", IF(H28/E28&lt;10, H28/E28, "&gt;999%"))</f>
        <v>0.19707811568276684</v>
      </c>
    </row>
    <row r="29" spans="1:10" x14ac:dyDescent="0.2">
      <c r="A29" s="158" t="s">
        <v>162</v>
      </c>
      <c r="B29" s="65">
        <v>1621</v>
      </c>
      <c r="C29" s="66">
        <v>1607</v>
      </c>
      <c r="D29" s="65">
        <v>8248</v>
      </c>
      <c r="E29" s="66">
        <v>8792</v>
      </c>
      <c r="F29" s="67"/>
      <c r="G29" s="65">
        <f>B29-C29</f>
        <v>14</v>
      </c>
      <c r="H29" s="66">
        <f>D29-E29</f>
        <v>-544</v>
      </c>
      <c r="I29" s="8">
        <f>IF(C29=0, "-", IF(G29/C29&lt;10, G29/C29, "&gt;999%"))</f>
        <v>8.7118855009334171E-3</v>
      </c>
      <c r="J29" s="9">
        <f>IF(E29=0, "-", IF(H29/E29&lt;10, H29/E29, "&gt;999%"))</f>
        <v>-6.1874431301182892E-2</v>
      </c>
    </row>
    <row r="30" spans="1:10" x14ac:dyDescent="0.2">
      <c r="A30" s="7"/>
      <c r="B30" s="65"/>
      <c r="C30" s="66"/>
      <c r="D30" s="65"/>
      <c r="E30" s="66"/>
      <c r="F30" s="67"/>
      <c r="G30" s="65"/>
      <c r="H30" s="66"/>
      <c r="I30" s="8"/>
      <c r="J30" s="9"/>
    </row>
    <row r="31" spans="1:10" s="43" customFormat="1" x14ac:dyDescent="0.2">
      <c r="A31" s="22" t="s">
        <v>126</v>
      </c>
      <c r="B31" s="78">
        <v>1400</v>
      </c>
      <c r="C31" s="79">
        <v>1236</v>
      </c>
      <c r="D31" s="78">
        <v>5948</v>
      </c>
      <c r="E31" s="79">
        <v>5509</v>
      </c>
      <c r="F31" s="80"/>
      <c r="G31" s="78">
        <f>B31-C31</f>
        <v>164</v>
      </c>
      <c r="H31" s="79">
        <f>D31-E31</f>
        <v>439</v>
      </c>
      <c r="I31" s="54">
        <f>IF(C31=0, "-", IF(G31/C31&lt;10, G31/C31, "&gt;999%"))</f>
        <v>0.13268608414239483</v>
      </c>
      <c r="J31" s="55">
        <f>IF(E31=0, "-", IF(H31/E31&lt;10, H31/E31, "&gt;999%"))</f>
        <v>7.9687783626792519E-2</v>
      </c>
    </row>
    <row r="32" spans="1:10" x14ac:dyDescent="0.2">
      <c r="A32" s="1"/>
      <c r="B32" s="68"/>
      <c r="C32" s="69"/>
      <c r="D32" s="68"/>
      <c r="E32" s="69"/>
      <c r="F32" s="70"/>
      <c r="G32" s="68"/>
      <c r="H32" s="69"/>
      <c r="I32" s="5"/>
      <c r="J32" s="6"/>
    </row>
    <row r="33" spans="1:10" s="43" customFormat="1" x14ac:dyDescent="0.2">
      <c r="A33" s="27" t="s">
        <v>5</v>
      </c>
      <c r="B33" s="71">
        <f>SUM(B26:B32)</f>
        <v>25764</v>
      </c>
      <c r="C33" s="77">
        <f>SUM(C26:C32)</f>
        <v>29332</v>
      </c>
      <c r="D33" s="71">
        <f>SUM(D26:D32)</f>
        <v>141996</v>
      </c>
      <c r="E33" s="77">
        <f>SUM(E26:E32)</f>
        <v>146231</v>
      </c>
      <c r="F33" s="73"/>
      <c r="G33" s="71">
        <f>B33-C33</f>
        <v>-3568</v>
      </c>
      <c r="H33" s="72">
        <f>D33-E33</f>
        <v>-4235</v>
      </c>
      <c r="I33" s="37">
        <f>IF(C33=0, 0, G33/C33)</f>
        <v>-0.1216418928133097</v>
      </c>
      <c r="J33" s="38">
        <f>IF(E33=0, 0, H33/E33)</f>
        <v>-2.8961027415527488E-2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342</v>
      </c>
      <c r="C8" s="66">
        <v>119</v>
      </c>
      <c r="D8" s="65">
        <v>1440</v>
      </c>
      <c r="E8" s="66">
        <v>1113</v>
      </c>
      <c r="F8" s="67"/>
      <c r="G8" s="65">
        <f t="shared" ref="G8:G13" si="0">B8-C8</f>
        <v>223</v>
      </c>
      <c r="H8" s="66">
        <f t="shared" ref="H8:H13" si="1">D8-E8</f>
        <v>327</v>
      </c>
      <c r="I8" s="20">
        <f t="shared" ref="I8:I13" si="2">IF(C8=0, "-", IF(G8/C8&lt;10, G8/C8, "&gt;999%"))</f>
        <v>1.8739495798319328</v>
      </c>
      <c r="J8" s="21">
        <f t="shared" ref="J8:J13" si="3">IF(E8=0, "-", IF(H8/E8&lt;10, H8/E8, "&gt;999%"))</f>
        <v>0.29380053908355797</v>
      </c>
    </row>
    <row r="9" spans="1:10" x14ac:dyDescent="0.2">
      <c r="A9" s="158" t="s">
        <v>164</v>
      </c>
      <c r="B9" s="65">
        <v>137</v>
      </c>
      <c r="C9" s="66">
        <v>50</v>
      </c>
      <c r="D9" s="65">
        <v>1727</v>
      </c>
      <c r="E9" s="66">
        <v>292</v>
      </c>
      <c r="F9" s="67"/>
      <c r="G9" s="65">
        <f t="shared" si="0"/>
        <v>87</v>
      </c>
      <c r="H9" s="66">
        <f t="shared" si="1"/>
        <v>1435</v>
      </c>
      <c r="I9" s="20">
        <f t="shared" si="2"/>
        <v>1.74</v>
      </c>
      <c r="J9" s="21">
        <f t="shared" si="3"/>
        <v>4.9143835616438354</v>
      </c>
    </row>
    <row r="10" spans="1:10" x14ac:dyDescent="0.2">
      <c r="A10" s="158" t="s">
        <v>165</v>
      </c>
      <c r="B10" s="65">
        <v>454</v>
      </c>
      <c r="C10" s="66">
        <v>505</v>
      </c>
      <c r="D10" s="65">
        <v>3177</v>
      </c>
      <c r="E10" s="66">
        <v>3333</v>
      </c>
      <c r="F10" s="67"/>
      <c r="G10" s="65">
        <f t="shared" si="0"/>
        <v>-51</v>
      </c>
      <c r="H10" s="66">
        <f t="shared" si="1"/>
        <v>-156</v>
      </c>
      <c r="I10" s="20">
        <f t="shared" si="2"/>
        <v>-0.100990099009901</v>
      </c>
      <c r="J10" s="21">
        <f t="shared" si="3"/>
        <v>-4.6804680468046804E-2</v>
      </c>
    </row>
    <row r="11" spans="1:10" x14ac:dyDescent="0.2">
      <c r="A11" s="158" t="s">
        <v>166</v>
      </c>
      <c r="B11" s="65">
        <v>0</v>
      </c>
      <c r="C11" s="66">
        <v>0</v>
      </c>
      <c r="D11" s="65">
        <v>4</v>
      </c>
      <c r="E11" s="66">
        <v>7</v>
      </c>
      <c r="F11" s="67"/>
      <c r="G11" s="65">
        <f t="shared" si="0"/>
        <v>0</v>
      </c>
      <c r="H11" s="66">
        <f t="shared" si="1"/>
        <v>-3</v>
      </c>
      <c r="I11" s="20" t="str">
        <f t="shared" si="2"/>
        <v>-</v>
      </c>
      <c r="J11" s="21">
        <f t="shared" si="3"/>
        <v>-0.42857142857142855</v>
      </c>
    </row>
    <row r="12" spans="1:10" x14ac:dyDescent="0.2">
      <c r="A12" s="158" t="s">
        <v>167</v>
      </c>
      <c r="B12" s="65">
        <v>3927</v>
      </c>
      <c r="C12" s="66">
        <v>5839</v>
      </c>
      <c r="D12" s="65">
        <v>22232</v>
      </c>
      <c r="E12" s="66">
        <v>27370</v>
      </c>
      <c r="F12" s="67"/>
      <c r="G12" s="65">
        <f t="shared" si="0"/>
        <v>-1912</v>
      </c>
      <c r="H12" s="66">
        <f t="shared" si="1"/>
        <v>-5138</v>
      </c>
      <c r="I12" s="20">
        <f t="shared" si="2"/>
        <v>-0.32745333104983732</v>
      </c>
      <c r="J12" s="21">
        <f t="shared" si="3"/>
        <v>-0.18772378516624041</v>
      </c>
    </row>
    <row r="13" spans="1:10" x14ac:dyDescent="0.2">
      <c r="A13" s="158" t="s">
        <v>168</v>
      </c>
      <c r="B13" s="65">
        <v>15</v>
      </c>
      <c r="C13" s="66">
        <v>15</v>
      </c>
      <c r="D13" s="65">
        <v>62</v>
      </c>
      <c r="E13" s="66">
        <v>78</v>
      </c>
      <c r="F13" s="67"/>
      <c r="G13" s="65">
        <f t="shared" si="0"/>
        <v>0</v>
      </c>
      <c r="H13" s="66">
        <f t="shared" si="1"/>
        <v>-16</v>
      </c>
      <c r="I13" s="20">
        <f t="shared" si="2"/>
        <v>0</v>
      </c>
      <c r="J13" s="21">
        <f t="shared" si="3"/>
        <v>-0.20512820512820512</v>
      </c>
    </row>
    <row r="14" spans="1:10" x14ac:dyDescent="0.2">
      <c r="A14" s="7"/>
      <c r="B14" s="65"/>
      <c r="C14" s="66"/>
      <c r="D14" s="65"/>
      <c r="E14" s="66"/>
      <c r="F14" s="67"/>
      <c r="G14" s="65"/>
      <c r="H14" s="66"/>
      <c r="I14" s="20"/>
      <c r="J14" s="21"/>
    </row>
    <row r="15" spans="1:10" s="139" customFormat="1" x14ac:dyDescent="0.2">
      <c r="A15" s="159" t="s">
        <v>119</v>
      </c>
      <c r="B15" s="65"/>
      <c r="C15" s="66"/>
      <c r="D15" s="65"/>
      <c r="E15" s="66"/>
      <c r="F15" s="67"/>
      <c r="G15" s="65"/>
      <c r="H15" s="66"/>
      <c r="I15" s="20"/>
      <c r="J15" s="21"/>
    </row>
    <row r="16" spans="1:10" x14ac:dyDescent="0.2">
      <c r="A16" s="158" t="s">
        <v>163</v>
      </c>
      <c r="B16" s="65">
        <v>3170</v>
      </c>
      <c r="C16" s="66">
        <v>2643</v>
      </c>
      <c r="D16" s="65">
        <v>15923</v>
      </c>
      <c r="E16" s="66">
        <v>14389</v>
      </c>
      <c r="F16" s="67"/>
      <c r="G16" s="65">
        <f>B16-C16</f>
        <v>527</v>
      </c>
      <c r="H16" s="66">
        <f>D16-E16</f>
        <v>1534</v>
      </c>
      <c r="I16" s="20">
        <f>IF(C16=0, "-", IF(G16/C16&lt;10, G16/C16, "&gt;999%"))</f>
        <v>0.19939462731744231</v>
      </c>
      <c r="J16" s="21">
        <f>IF(E16=0, "-", IF(H16/E16&lt;10, H16/E16, "&gt;999%"))</f>
        <v>0.10660921537285427</v>
      </c>
    </row>
    <row r="17" spans="1:10" x14ac:dyDescent="0.2">
      <c r="A17" s="158" t="s">
        <v>164</v>
      </c>
      <c r="B17" s="65">
        <v>152</v>
      </c>
      <c r="C17" s="66">
        <v>94</v>
      </c>
      <c r="D17" s="65">
        <v>863</v>
      </c>
      <c r="E17" s="66">
        <v>443</v>
      </c>
      <c r="F17" s="67"/>
      <c r="G17" s="65">
        <f>B17-C17</f>
        <v>58</v>
      </c>
      <c r="H17" s="66">
        <f>D17-E17</f>
        <v>420</v>
      </c>
      <c r="I17" s="20">
        <f>IF(C17=0, "-", IF(G17/C17&lt;10, G17/C17, "&gt;999%"))</f>
        <v>0.61702127659574468</v>
      </c>
      <c r="J17" s="21">
        <f>IF(E17=0, "-", IF(H17/E17&lt;10, H17/E17, "&gt;999%"))</f>
        <v>0.94808126410835214</v>
      </c>
    </row>
    <row r="18" spans="1:10" x14ac:dyDescent="0.2">
      <c r="A18" s="158" t="s">
        <v>165</v>
      </c>
      <c r="B18" s="65">
        <v>1113</v>
      </c>
      <c r="C18" s="66">
        <v>987</v>
      </c>
      <c r="D18" s="65">
        <v>6783</v>
      </c>
      <c r="E18" s="66">
        <v>4911</v>
      </c>
      <c r="F18" s="67"/>
      <c r="G18" s="65">
        <f>B18-C18</f>
        <v>126</v>
      </c>
      <c r="H18" s="66">
        <f>D18-E18</f>
        <v>1872</v>
      </c>
      <c r="I18" s="20">
        <f>IF(C18=0, "-", IF(G18/C18&lt;10, G18/C18, "&gt;999%"))</f>
        <v>0.1276595744680851</v>
      </c>
      <c r="J18" s="21">
        <f>IF(E18=0, "-", IF(H18/E18&lt;10, H18/E18, "&gt;999%"))</f>
        <v>0.38118509468540013</v>
      </c>
    </row>
    <row r="19" spans="1:10" x14ac:dyDescent="0.2">
      <c r="A19" s="158" t="s">
        <v>167</v>
      </c>
      <c r="B19" s="65">
        <v>9671</v>
      </c>
      <c r="C19" s="66">
        <v>10401</v>
      </c>
      <c r="D19" s="65">
        <v>52763</v>
      </c>
      <c r="E19" s="66">
        <v>56438</v>
      </c>
      <c r="F19" s="67"/>
      <c r="G19" s="65">
        <f>B19-C19</f>
        <v>-730</v>
      </c>
      <c r="H19" s="66">
        <f>D19-E19</f>
        <v>-3675</v>
      </c>
      <c r="I19" s="20">
        <f>IF(C19=0, "-", IF(G19/C19&lt;10, G19/C19, "&gt;999%"))</f>
        <v>-7.0185559080857607E-2</v>
      </c>
      <c r="J19" s="21">
        <f>IF(E19=0, "-", IF(H19/E19&lt;10, H19/E19, "&gt;999%"))</f>
        <v>-6.5115702186470115E-2</v>
      </c>
    </row>
    <row r="20" spans="1:10" x14ac:dyDescent="0.2">
      <c r="A20" s="158" t="s">
        <v>168</v>
      </c>
      <c r="B20" s="65">
        <v>126</v>
      </c>
      <c r="C20" s="66">
        <v>70</v>
      </c>
      <c r="D20" s="65">
        <v>741</v>
      </c>
      <c r="E20" s="66">
        <v>324</v>
      </c>
      <c r="F20" s="67"/>
      <c r="G20" s="65">
        <f>B20-C20</f>
        <v>56</v>
      </c>
      <c r="H20" s="66">
        <f>D20-E20</f>
        <v>417</v>
      </c>
      <c r="I20" s="20">
        <f>IF(C20=0, "-", IF(G20/C20&lt;10, G20/C20, "&gt;999%"))</f>
        <v>0.8</v>
      </c>
      <c r="J20" s="21">
        <f>IF(E20=0, "-", IF(H20/E20&lt;10, H20/E20, "&gt;999%"))</f>
        <v>1.287037037037037</v>
      </c>
    </row>
    <row r="21" spans="1:10" x14ac:dyDescent="0.2">
      <c r="A21" s="7"/>
      <c r="B21" s="65"/>
      <c r="C21" s="66"/>
      <c r="D21" s="65"/>
      <c r="E21" s="66"/>
      <c r="F21" s="67"/>
      <c r="G21" s="65"/>
      <c r="H21" s="66"/>
      <c r="I21" s="20"/>
      <c r="J21" s="21"/>
    </row>
    <row r="22" spans="1:10" s="139" customFormat="1" x14ac:dyDescent="0.2">
      <c r="A22" s="159" t="s">
        <v>125</v>
      </c>
      <c r="B22" s="65"/>
      <c r="C22" s="66"/>
      <c r="D22" s="65"/>
      <c r="E22" s="66"/>
      <c r="F22" s="67"/>
      <c r="G22" s="65"/>
      <c r="H22" s="66"/>
      <c r="I22" s="20"/>
      <c r="J22" s="21"/>
    </row>
    <row r="23" spans="1:10" x14ac:dyDescent="0.2">
      <c r="A23" s="158" t="s">
        <v>163</v>
      </c>
      <c r="B23" s="65">
        <v>4677</v>
      </c>
      <c r="C23" s="66">
        <v>6752</v>
      </c>
      <c r="D23" s="65">
        <v>27903</v>
      </c>
      <c r="E23" s="66">
        <v>29755</v>
      </c>
      <c r="F23" s="67"/>
      <c r="G23" s="65">
        <f>B23-C23</f>
        <v>-2075</v>
      </c>
      <c r="H23" s="66">
        <f>D23-E23</f>
        <v>-1852</v>
      </c>
      <c r="I23" s="20">
        <f>IF(C23=0, "-", IF(G23/C23&lt;10, G23/C23, "&gt;999%"))</f>
        <v>-0.30731635071090047</v>
      </c>
      <c r="J23" s="21">
        <f>IF(E23=0, "-", IF(H23/E23&lt;10, H23/E23, "&gt;999%"))</f>
        <v>-6.2241640060494034E-2</v>
      </c>
    </row>
    <row r="24" spans="1:10" x14ac:dyDescent="0.2">
      <c r="A24" s="158" t="s">
        <v>164</v>
      </c>
      <c r="B24" s="65">
        <v>2</v>
      </c>
      <c r="C24" s="66">
        <v>7</v>
      </c>
      <c r="D24" s="65">
        <v>6</v>
      </c>
      <c r="E24" s="66">
        <v>11</v>
      </c>
      <c r="F24" s="67"/>
      <c r="G24" s="65">
        <f>B24-C24</f>
        <v>-5</v>
      </c>
      <c r="H24" s="66">
        <f>D24-E24</f>
        <v>-5</v>
      </c>
      <c r="I24" s="20">
        <f>IF(C24=0, "-", IF(G24/C24&lt;10, G24/C24, "&gt;999%"))</f>
        <v>-0.7142857142857143</v>
      </c>
      <c r="J24" s="21">
        <f>IF(E24=0, "-", IF(H24/E24&lt;10, H24/E24, "&gt;999%"))</f>
        <v>-0.45454545454545453</v>
      </c>
    </row>
    <row r="25" spans="1:10" x14ac:dyDescent="0.2">
      <c r="A25" s="158" t="s">
        <v>167</v>
      </c>
      <c r="B25" s="65">
        <v>578</v>
      </c>
      <c r="C25" s="66">
        <v>614</v>
      </c>
      <c r="D25" s="65">
        <v>2424</v>
      </c>
      <c r="E25" s="66">
        <v>2258</v>
      </c>
      <c r="F25" s="67"/>
      <c r="G25" s="65">
        <f>B25-C25</f>
        <v>-36</v>
      </c>
      <c r="H25" s="66">
        <f>D25-E25</f>
        <v>166</v>
      </c>
      <c r="I25" s="20">
        <f>IF(C25=0, "-", IF(G25/C25&lt;10, G25/C25, "&gt;999%"))</f>
        <v>-5.8631921824104233E-2</v>
      </c>
      <c r="J25" s="21">
        <f>IF(E25=0, "-", IF(H25/E25&lt;10, H25/E25, "&gt;999%"))</f>
        <v>7.3516386182462354E-2</v>
      </c>
    </row>
    <row r="26" spans="1:10" x14ac:dyDescent="0.2">
      <c r="A26" s="7"/>
      <c r="B26" s="65"/>
      <c r="C26" s="66"/>
      <c r="D26" s="65"/>
      <c r="E26" s="66"/>
      <c r="F26" s="67"/>
      <c r="G26" s="65"/>
      <c r="H26" s="66"/>
      <c r="I26" s="20"/>
      <c r="J26" s="21"/>
    </row>
    <row r="27" spans="1:10" x14ac:dyDescent="0.2">
      <c r="A27" s="7" t="s">
        <v>126</v>
      </c>
      <c r="B27" s="65">
        <v>1400</v>
      </c>
      <c r="C27" s="66">
        <v>1236</v>
      </c>
      <c r="D27" s="65">
        <v>5948</v>
      </c>
      <c r="E27" s="66">
        <v>5509</v>
      </c>
      <c r="F27" s="67"/>
      <c r="G27" s="65">
        <f>B27-C27</f>
        <v>164</v>
      </c>
      <c r="H27" s="66">
        <f>D27-E27</f>
        <v>439</v>
      </c>
      <c r="I27" s="20">
        <f>IF(C27=0, "-", IF(G27/C27&lt;10, G27/C27, "&gt;999%"))</f>
        <v>0.13268608414239483</v>
      </c>
      <c r="J27" s="21">
        <f>IF(E27=0, "-", IF(H27/E27&lt;10, H27/E27, "&gt;999%"))</f>
        <v>7.9687783626792519E-2</v>
      </c>
    </row>
    <row r="28" spans="1:10" x14ac:dyDescent="0.2">
      <c r="A28" s="1"/>
      <c r="B28" s="68"/>
      <c r="C28" s="69"/>
      <c r="D28" s="68"/>
      <c r="E28" s="69"/>
      <c r="F28" s="70"/>
      <c r="G28" s="68"/>
      <c r="H28" s="69"/>
      <c r="I28" s="5"/>
      <c r="J28" s="6"/>
    </row>
    <row r="29" spans="1:10" s="43" customFormat="1" x14ac:dyDescent="0.2">
      <c r="A29" s="27" t="s">
        <v>5</v>
      </c>
      <c r="B29" s="71">
        <f>SUM(B6:B28)</f>
        <v>25764</v>
      </c>
      <c r="C29" s="77">
        <f>SUM(C6:C28)</f>
        <v>29332</v>
      </c>
      <c r="D29" s="71">
        <f>SUM(D6:D28)</f>
        <v>141996</v>
      </c>
      <c r="E29" s="77">
        <f>SUM(E6:E28)</f>
        <v>146231</v>
      </c>
      <c r="F29" s="73"/>
      <c r="G29" s="71">
        <f>B29-C29</f>
        <v>-3568</v>
      </c>
      <c r="H29" s="72">
        <f>D29-E29</f>
        <v>-4235</v>
      </c>
      <c r="I29" s="37">
        <f>IF(C29=0, 0, G29/C29)</f>
        <v>-0.1216418928133097</v>
      </c>
      <c r="J29" s="38">
        <f>IF(E29=0, 0, H29/E29)</f>
        <v>-2.8961027415527488E-2</v>
      </c>
    </row>
    <row r="30" spans="1:10" s="43" customFormat="1" x14ac:dyDescent="0.2">
      <c r="A30" s="22"/>
      <c r="B30" s="78"/>
      <c r="C30" s="98"/>
      <c r="D30" s="78"/>
      <c r="E30" s="98"/>
      <c r="F30" s="80"/>
      <c r="G30" s="78"/>
      <c r="H30" s="79"/>
      <c r="I30" s="54"/>
      <c r="J30" s="55"/>
    </row>
    <row r="31" spans="1:10" s="139" customFormat="1" x14ac:dyDescent="0.2">
      <c r="A31" s="161" t="s">
        <v>169</v>
      </c>
      <c r="B31" s="74"/>
      <c r="C31" s="75"/>
      <c r="D31" s="74"/>
      <c r="E31" s="75"/>
      <c r="F31" s="76"/>
      <c r="G31" s="74"/>
      <c r="H31" s="75"/>
      <c r="I31" s="23"/>
      <c r="J31" s="24"/>
    </row>
    <row r="32" spans="1:10" x14ac:dyDescent="0.2">
      <c r="A32" s="7" t="s">
        <v>163</v>
      </c>
      <c r="B32" s="65">
        <v>8189</v>
      </c>
      <c r="C32" s="66">
        <v>9514</v>
      </c>
      <c r="D32" s="65">
        <v>45266</v>
      </c>
      <c r="E32" s="66">
        <v>45257</v>
      </c>
      <c r="F32" s="67"/>
      <c r="G32" s="65">
        <f t="shared" ref="G32:G37" si="4">B32-C32</f>
        <v>-1325</v>
      </c>
      <c r="H32" s="66">
        <f t="shared" ref="H32:H37" si="5">D32-E32</f>
        <v>9</v>
      </c>
      <c r="I32" s="20">
        <f t="shared" ref="I32:I37" si="6">IF(C32=0, "-", IF(G32/C32&lt;10, G32/C32, "&gt;999%"))</f>
        <v>-0.13926844649989489</v>
      </c>
      <c r="J32" s="21">
        <f t="shared" ref="J32:J37" si="7">IF(E32=0, "-", IF(H32/E32&lt;10, H32/E32, "&gt;999%"))</f>
        <v>1.9886426409174271E-4</v>
      </c>
    </row>
    <row r="33" spans="1:10" x14ac:dyDescent="0.2">
      <c r="A33" s="7" t="s">
        <v>164</v>
      </c>
      <c r="B33" s="65">
        <v>291</v>
      </c>
      <c r="C33" s="66">
        <v>151</v>
      </c>
      <c r="D33" s="65">
        <v>2596</v>
      </c>
      <c r="E33" s="66">
        <v>746</v>
      </c>
      <c r="F33" s="67"/>
      <c r="G33" s="65">
        <f t="shared" si="4"/>
        <v>140</v>
      </c>
      <c r="H33" s="66">
        <f t="shared" si="5"/>
        <v>1850</v>
      </c>
      <c r="I33" s="20">
        <f t="shared" si="6"/>
        <v>0.92715231788079466</v>
      </c>
      <c r="J33" s="21">
        <f t="shared" si="7"/>
        <v>2.479892761394102</v>
      </c>
    </row>
    <row r="34" spans="1:10" x14ac:dyDescent="0.2">
      <c r="A34" s="7" t="s">
        <v>165</v>
      </c>
      <c r="B34" s="65">
        <v>1567</v>
      </c>
      <c r="C34" s="66">
        <v>1492</v>
      </c>
      <c r="D34" s="65">
        <v>9960</v>
      </c>
      <c r="E34" s="66">
        <v>8244</v>
      </c>
      <c r="F34" s="67"/>
      <c r="G34" s="65">
        <f t="shared" si="4"/>
        <v>75</v>
      </c>
      <c r="H34" s="66">
        <f t="shared" si="5"/>
        <v>1716</v>
      </c>
      <c r="I34" s="20">
        <f t="shared" si="6"/>
        <v>5.0268096514745307E-2</v>
      </c>
      <c r="J34" s="21">
        <f t="shared" si="7"/>
        <v>0.20815138282387191</v>
      </c>
    </row>
    <row r="35" spans="1:10" x14ac:dyDescent="0.2">
      <c r="A35" s="7" t="s">
        <v>166</v>
      </c>
      <c r="B35" s="65">
        <v>0</v>
      </c>
      <c r="C35" s="66">
        <v>0</v>
      </c>
      <c r="D35" s="65">
        <v>4</v>
      </c>
      <c r="E35" s="66">
        <v>7</v>
      </c>
      <c r="F35" s="67"/>
      <c r="G35" s="65">
        <f t="shared" si="4"/>
        <v>0</v>
      </c>
      <c r="H35" s="66">
        <f t="shared" si="5"/>
        <v>-3</v>
      </c>
      <c r="I35" s="20" t="str">
        <f t="shared" si="6"/>
        <v>-</v>
      </c>
      <c r="J35" s="21">
        <f t="shared" si="7"/>
        <v>-0.42857142857142855</v>
      </c>
    </row>
    <row r="36" spans="1:10" x14ac:dyDescent="0.2">
      <c r="A36" s="7" t="s">
        <v>167</v>
      </c>
      <c r="B36" s="65">
        <v>14176</v>
      </c>
      <c r="C36" s="66">
        <v>16854</v>
      </c>
      <c r="D36" s="65">
        <v>77419</v>
      </c>
      <c r="E36" s="66">
        <v>86066</v>
      </c>
      <c r="F36" s="67"/>
      <c r="G36" s="65">
        <f t="shared" si="4"/>
        <v>-2678</v>
      </c>
      <c r="H36" s="66">
        <f t="shared" si="5"/>
        <v>-8647</v>
      </c>
      <c r="I36" s="20">
        <f t="shared" si="6"/>
        <v>-0.15889403109054231</v>
      </c>
      <c r="J36" s="21">
        <f t="shared" si="7"/>
        <v>-0.10046940719912625</v>
      </c>
    </row>
    <row r="37" spans="1:10" x14ac:dyDescent="0.2">
      <c r="A37" s="7" t="s">
        <v>168</v>
      </c>
      <c r="B37" s="65">
        <v>141</v>
      </c>
      <c r="C37" s="66">
        <v>85</v>
      </c>
      <c r="D37" s="65">
        <v>803</v>
      </c>
      <c r="E37" s="66">
        <v>402</v>
      </c>
      <c r="F37" s="67"/>
      <c r="G37" s="65">
        <f t="shared" si="4"/>
        <v>56</v>
      </c>
      <c r="H37" s="66">
        <f t="shared" si="5"/>
        <v>401</v>
      </c>
      <c r="I37" s="20">
        <f t="shared" si="6"/>
        <v>0.6588235294117647</v>
      </c>
      <c r="J37" s="21">
        <f t="shared" si="7"/>
        <v>0.99751243781094523</v>
      </c>
    </row>
    <row r="38" spans="1:10" x14ac:dyDescent="0.2">
      <c r="A38" s="7"/>
      <c r="B38" s="65"/>
      <c r="C38" s="66"/>
      <c r="D38" s="65"/>
      <c r="E38" s="66"/>
      <c r="F38" s="67"/>
      <c r="G38" s="65"/>
      <c r="H38" s="66"/>
      <c r="I38" s="20"/>
      <c r="J38" s="21"/>
    </row>
    <row r="39" spans="1:10" x14ac:dyDescent="0.2">
      <c r="A39" s="7" t="s">
        <v>126</v>
      </c>
      <c r="B39" s="65">
        <v>1400</v>
      </c>
      <c r="C39" s="66">
        <v>1236</v>
      </c>
      <c r="D39" s="65">
        <v>5948</v>
      </c>
      <c r="E39" s="66">
        <v>5509</v>
      </c>
      <c r="F39" s="67"/>
      <c r="G39" s="65">
        <f>B39-C39</f>
        <v>164</v>
      </c>
      <c r="H39" s="66">
        <f>D39-E39</f>
        <v>439</v>
      </c>
      <c r="I39" s="20">
        <f>IF(C39=0, "-", IF(G39/C39&lt;10, G39/C39, "&gt;999%"))</f>
        <v>0.13268608414239483</v>
      </c>
      <c r="J39" s="21">
        <f>IF(E39=0, "-", IF(H39/E39&lt;10, H39/E39, "&gt;999%"))</f>
        <v>7.9687783626792519E-2</v>
      </c>
    </row>
    <row r="40" spans="1:10" x14ac:dyDescent="0.2">
      <c r="A40" s="7"/>
      <c r="B40" s="65"/>
      <c r="C40" s="66"/>
      <c r="D40" s="65"/>
      <c r="E40" s="66"/>
      <c r="F40" s="67"/>
      <c r="G40" s="65"/>
      <c r="H40" s="66"/>
      <c r="I40" s="20"/>
      <c r="J40" s="21"/>
    </row>
    <row r="41" spans="1:10" s="43" customFormat="1" x14ac:dyDescent="0.2">
      <c r="A41" s="27" t="s">
        <v>5</v>
      </c>
      <c r="B41" s="71">
        <f>SUM(B30:B40)</f>
        <v>25764</v>
      </c>
      <c r="C41" s="77">
        <f>SUM(C30:C40)</f>
        <v>29332</v>
      </c>
      <c r="D41" s="71">
        <f>SUM(D30:D40)</f>
        <v>141996</v>
      </c>
      <c r="E41" s="77">
        <f>SUM(E30:E40)</f>
        <v>146231</v>
      </c>
      <c r="F41" s="73"/>
      <c r="G41" s="71">
        <f>B41-C41</f>
        <v>-3568</v>
      </c>
      <c r="H41" s="72">
        <f>D41-E41</f>
        <v>-4235</v>
      </c>
      <c r="I41" s="37">
        <f>IF(C41=0, 0, G41/C41)</f>
        <v>-0.1216418928133097</v>
      </c>
      <c r="J41" s="38">
        <f>IF(E41=0, 0, H41/E41)</f>
        <v>-2.8961027415527488E-2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197</v>
      </c>
      <c r="B15" s="65">
        <v>72</v>
      </c>
      <c r="C15" s="66">
        <v>163</v>
      </c>
      <c r="D15" s="65">
        <v>475</v>
      </c>
      <c r="E15" s="66">
        <v>907</v>
      </c>
      <c r="F15" s="67"/>
      <c r="G15" s="65">
        <f t="shared" ref="G15:G42" si="0">B15-C15</f>
        <v>-91</v>
      </c>
      <c r="H15" s="66">
        <f t="shared" ref="H15:H42" si="1">D15-E15</f>
        <v>-432</v>
      </c>
      <c r="I15" s="20">
        <f t="shared" ref="I15:I42" si="2">IF(C15=0, "-", IF(G15/C15&lt;10, G15/C15, "&gt;999%"))</f>
        <v>-0.55828220858895705</v>
      </c>
      <c r="J15" s="21">
        <f t="shared" ref="J15:J42" si="3">IF(E15=0, "-", IF(H15/E15&lt;10, H15/E15, "&gt;999%"))</f>
        <v>-0.4762954796030871</v>
      </c>
    </row>
    <row r="16" spans="1:10" x14ac:dyDescent="0.2">
      <c r="A16" s="7" t="s">
        <v>196</v>
      </c>
      <c r="B16" s="65">
        <v>134</v>
      </c>
      <c r="C16" s="66">
        <v>74</v>
      </c>
      <c r="D16" s="65">
        <v>501</v>
      </c>
      <c r="E16" s="66">
        <v>463</v>
      </c>
      <c r="F16" s="67"/>
      <c r="G16" s="65">
        <f t="shared" si="0"/>
        <v>60</v>
      </c>
      <c r="H16" s="66">
        <f t="shared" si="1"/>
        <v>38</v>
      </c>
      <c r="I16" s="20">
        <f t="shared" si="2"/>
        <v>0.81081081081081086</v>
      </c>
      <c r="J16" s="21">
        <f t="shared" si="3"/>
        <v>8.2073434125269976E-2</v>
      </c>
    </row>
    <row r="17" spans="1:10" x14ac:dyDescent="0.2">
      <c r="A17" s="7" t="s">
        <v>195</v>
      </c>
      <c r="B17" s="65">
        <v>55</v>
      </c>
      <c r="C17" s="66">
        <v>52</v>
      </c>
      <c r="D17" s="65">
        <v>328</v>
      </c>
      <c r="E17" s="66">
        <v>274</v>
      </c>
      <c r="F17" s="67"/>
      <c r="G17" s="65">
        <f t="shared" si="0"/>
        <v>3</v>
      </c>
      <c r="H17" s="66">
        <f t="shared" si="1"/>
        <v>54</v>
      </c>
      <c r="I17" s="20">
        <f t="shared" si="2"/>
        <v>5.7692307692307696E-2</v>
      </c>
      <c r="J17" s="21">
        <f t="shared" si="3"/>
        <v>0.19708029197080293</v>
      </c>
    </row>
    <row r="18" spans="1:10" x14ac:dyDescent="0.2">
      <c r="A18" s="7" t="s">
        <v>194</v>
      </c>
      <c r="B18" s="65">
        <v>0</v>
      </c>
      <c r="C18" s="66">
        <v>0</v>
      </c>
      <c r="D18" s="65">
        <v>0</v>
      </c>
      <c r="E18" s="66">
        <v>13</v>
      </c>
      <c r="F18" s="67"/>
      <c r="G18" s="65">
        <f t="shared" si="0"/>
        <v>0</v>
      </c>
      <c r="H18" s="66">
        <f t="shared" si="1"/>
        <v>-13</v>
      </c>
      <c r="I18" s="20" t="str">
        <f t="shared" si="2"/>
        <v>-</v>
      </c>
      <c r="J18" s="21">
        <f t="shared" si="3"/>
        <v>-1</v>
      </c>
    </row>
    <row r="19" spans="1:10" x14ac:dyDescent="0.2">
      <c r="A19" s="7" t="s">
        <v>193</v>
      </c>
      <c r="B19" s="65">
        <v>2532</v>
      </c>
      <c r="C19" s="66">
        <v>1880</v>
      </c>
      <c r="D19" s="65">
        <v>12339</v>
      </c>
      <c r="E19" s="66">
        <v>7897</v>
      </c>
      <c r="F19" s="67"/>
      <c r="G19" s="65">
        <f t="shared" si="0"/>
        <v>652</v>
      </c>
      <c r="H19" s="66">
        <f t="shared" si="1"/>
        <v>4442</v>
      </c>
      <c r="I19" s="20">
        <f t="shared" si="2"/>
        <v>0.34680851063829787</v>
      </c>
      <c r="J19" s="21">
        <f t="shared" si="3"/>
        <v>0.56249208560212738</v>
      </c>
    </row>
    <row r="20" spans="1:10" x14ac:dyDescent="0.2">
      <c r="A20" s="7" t="s">
        <v>192</v>
      </c>
      <c r="B20" s="65">
        <v>282</v>
      </c>
      <c r="C20" s="66">
        <v>259</v>
      </c>
      <c r="D20" s="65">
        <v>1290</v>
      </c>
      <c r="E20" s="66">
        <v>1856</v>
      </c>
      <c r="F20" s="67"/>
      <c r="G20" s="65">
        <f t="shared" si="0"/>
        <v>23</v>
      </c>
      <c r="H20" s="66">
        <f t="shared" si="1"/>
        <v>-566</v>
      </c>
      <c r="I20" s="20">
        <f t="shared" si="2"/>
        <v>8.8803088803088806E-2</v>
      </c>
      <c r="J20" s="21">
        <f t="shared" si="3"/>
        <v>-0.30495689655172414</v>
      </c>
    </row>
    <row r="21" spans="1:10" x14ac:dyDescent="0.2">
      <c r="A21" s="7" t="s">
        <v>191</v>
      </c>
      <c r="B21" s="65">
        <v>171</v>
      </c>
      <c r="C21" s="66">
        <v>696</v>
      </c>
      <c r="D21" s="65">
        <v>1379</v>
      </c>
      <c r="E21" s="66">
        <v>3696</v>
      </c>
      <c r="F21" s="67"/>
      <c r="G21" s="65">
        <f t="shared" si="0"/>
        <v>-525</v>
      </c>
      <c r="H21" s="66">
        <f t="shared" si="1"/>
        <v>-2317</v>
      </c>
      <c r="I21" s="20">
        <f t="shared" si="2"/>
        <v>-0.75431034482758619</v>
      </c>
      <c r="J21" s="21">
        <f t="shared" si="3"/>
        <v>-0.62689393939393945</v>
      </c>
    </row>
    <row r="22" spans="1:10" x14ac:dyDescent="0.2">
      <c r="A22" s="7" t="s">
        <v>190</v>
      </c>
      <c r="B22" s="65">
        <v>32</v>
      </c>
      <c r="C22" s="66">
        <v>133</v>
      </c>
      <c r="D22" s="65">
        <v>330</v>
      </c>
      <c r="E22" s="66">
        <v>652</v>
      </c>
      <c r="F22" s="67"/>
      <c r="G22" s="65">
        <f t="shared" si="0"/>
        <v>-101</v>
      </c>
      <c r="H22" s="66">
        <f t="shared" si="1"/>
        <v>-322</v>
      </c>
      <c r="I22" s="20">
        <f t="shared" si="2"/>
        <v>-0.75939849624060152</v>
      </c>
      <c r="J22" s="21">
        <f t="shared" si="3"/>
        <v>-0.49386503067484661</v>
      </c>
    </row>
    <row r="23" spans="1:10" x14ac:dyDescent="0.2">
      <c r="A23" s="7" t="s">
        <v>189</v>
      </c>
      <c r="B23" s="65">
        <v>266</v>
      </c>
      <c r="C23" s="66">
        <v>372</v>
      </c>
      <c r="D23" s="65">
        <v>1120</v>
      </c>
      <c r="E23" s="66">
        <v>1284</v>
      </c>
      <c r="F23" s="67"/>
      <c r="G23" s="65">
        <f t="shared" si="0"/>
        <v>-106</v>
      </c>
      <c r="H23" s="66">
        <f t="shared" si="1"/>
        <v>-164</v>
      </c>
      <c r="I23" s="20">
        <f t="shared" si="2"/>
        <v>-0.28494623655913981</v>
      </c>
      <c r="J23" s="21">
        <f t="shared" si="3"/>
        <v>-0.1277258566978193</v>
      </c>
    </row>
    <row r="24" spans="1:10" x14ac:dyDescent="0.2">
      <c r="A24" s="7" t="s">
        <v>188</v>
      </c>
      <c r="B24" s="65">
        <v>1796</v>
      </c>
      <c r="C24" s="66">
        <v>1899</v>
      </c>
      <c r="D24" s="65">
        <v>7299</v>
      </c>
      <c r="E24" s="66">
        <v>8205</v>
      </c>
      <c r="F24" s="67"/>
      <c r="G24" s="65">
        <f t="shared" si="0"/>
        <v>-103</v>
      </c>
      <c r="H24" s="66">
        <f t="shared" si="1"/>
        <v>-906</v>
      </c>
      <c r="I24" s="20">
        <f t="shared" si="2"/>
        <v>-5.4239073196419171E-2</v>
      </c>
      <c r="J24" s="21">
        <f t="shared" si="3"/>
        <v>-0.11042047531992688</v>
      </c>
    </row>
    <row r="25" spans="1:10" x14ac:dyDescent="0.2">
      <c r="A25" s="7" t="s">
        <v>187</v>
      </c>
      <c r="B25" s="65">
        <v>325</v>
      </c>
      <c r="C25" s="66">
        <v>295</v>
      </c>
      <c r="D25" s="65">
        <v>1248</v>
      </c>
      <c r="E25" s="66">
        <v>1568</v>
      </c>
      <c r="F25" s="67"/>
      <c r="G25" s="65">
        <f t="shared" si="0"/>
        <v>30</v>
      </c>
      <c r="H25" s="66">
        <f t="shared" si="1"/>
        <v>-320</v>
      </c>
      <c r="I25" s="20">
        <f t="shared" si="2"/>
        <v>0.10169491525423729</v>
      </c>
      <c r="J25" s="21">
        <f t="shared" si="3"/>
        <v>-0.20408163265306123</v>
      </c>
    </row>
    <row r="26" spans="1:10" x14ac:dyDescent="0.2">
      <c r="A26" s="7" t="s">
        <v>186</v>
      </c>
      <c r="B26" s="65">
        <v>254</v>
      </c>
      <c r="C26" s="66">
        <v>95</v>
      </c>
      <c r="D26" s="65">
        <v>1433</v>
      </c>
      <c r="E26" s="66">
        <v>727</v>
      </c>
      <c r="F26" s="67"/>
      <c r="G26" s="65">
        <f t="shared" si="0"/>
        <v>159</v>
      </c>
      <c r="H26" s="66">
        <f t="shared" si="1"/>
        <v>706</v>
      </c>
      <c r="I26" s="20">
        <f t="shared" si="2"/>
        <v>1.6736842105263159</v>
      </c>
      <c r="J26" s="21">
        <f t="shared" si="3"/>
        <v>0.97111416781292981</v>
      </c>
    </row>
    <row r="27" spans="1:10" x14ac:dyDescent="0.2">
      <c r="A27" s="7" t="s">
        <v>185</v>
      </c>
      <c r="B27" s="65">
        <v>94</v>
      </c>
      <c r="C27" s="66">
        <v>84</v>
      </c>
      <c r="D27" s="65">
        <v>435</v>
      </c>
      <c r="E27" s="66">
        <v>433</v>
      </c>
      <c r="F27" s="67"/>
      <c r="G27" s="65">
        <f t="shared" si="0"/>
        <v>10</v>
      </c>
      <c r="H27" s="66">
        <f t="shared" si="1"/>
        <v>2</v>
      </c>
      <c r="I27" s="20">
        <f t="shared" si="2"/>
        <v>0.11904761904761904</v>
      </c>
      <c r="J27" s="21">
        <f t="shared" si="3"/>
        <v>4.6189376443418013E-3</v>
      </c>
    </row>
    <row r="28" spans="1:10" x14ac:dyDescent="0.2">
      <c r="A28" s="7" t="s">
        <v>184</v>
      </c>
      <c r="B28" s="65">
        <v>5707</v>
      </c>
      <c r="C28" s="66">
        <v>7331</v>
      </c>
      <c r="D28" s="65">
        <v>41491</v>
      </c>
      <c r="E28" s="66">
        <v>45342</v>
      </c>
      <c r="F28" s="67"/>
      <c r="G28" s="65">
        <f t="shared" si="0"/>
        <v>-1624</v>
      </c>
      <c r="H28" s="66">
        <f t="shared" si="1"/>
        <v>-3851</v>
      </c>
      <c r="I28" s="20">
        <f t="shared" si="2"/>
        <v>-0.22152503069158369</v>
      </c>
      <c r="J28" s="21">
        <f t="shared" si="3"/>
        <v>-8.4932292355873143E-2</v>
      </c>
    </row>
    <row r="29" spans="1:10" x14ac:dyDescent="0.2">
      <c r="A29" s="7" t="s">
        <v>183</v>
      </c>
      <c r="B29" s="65">
        <v>4791</v>
      </c>
      <c r="C29" s="66">
        <v>4318</v>
      </c>
      <c r="D29" s="65">
        <v>22657</v>
      </c>
      <c r="E29" s="66">
        <v>21119</v>
      </c>
      <c r="F29" s="67"/>
      <c r="G29" s="65">
        <f t="shared" si="0"/>
        <v>473</v>
      </c>
      <c r="H29" s="66">
        <f t="shared" si="1"/>
        <v>1538</v>
      </c>
      <c r="I29" s="20">
        <f t="shared" si="2"/>
        <v>0.10954145437702641</v>
      </c>
      <c r="J29" s="21">
        <f t="shared" si="3"/>
        <v>7.2825417870164305E-2</v>
      </c>
    </row>
    <row r="30" spans="1:10" x14ac:dyDescent="0.2">
      <c r="A30" s="7" t="s">
        <v>182</v>
      </c>
      <c r="B30" s="65">
        <v>515</v>
      </c>
      <c r="C30" s="66">
        <v>821</v>
      </c>
      <c r="D30" s="65">
        <v>2408</v>
      </c>
      <c r="E30" s="66">
        <v>3354</v>
      </c>
      <c r="F30" s="67"/>
      <c r="G30" s="65">
        <f t="shared" si="0"/>
        <v>-306</v>
      </c>
      <c r="H30" s="66">
        <f t="shared" si="1"/>
        <v>-946</v>
      </c>
      <c r="I30" s="20">
        <f t="shared" si="2"/>
        <v>-0.37271619975639464</v>
      </c>
      <c r="J30" s="21">
        <f t="shared" si="3"/>
        <v>-0.28205128205128205</v>
      </c>
    </row>
    <row r="31" spans="1:10" x14ac:dyDescent="0.2">
      <c r="A31" s="7" t="s">
        <v>180</v>
      </c>
      <c r="B31" s="65">
        <v>28</v>
      </c>
      <c r="C31" s="66">
        <v>66</v>
      </c>
      <c r="D31" s="65">
        <v>267</v>
      </c>
      <c r="E31" s="66">
        <v>367</v>
      </c>
      <c r="F31" s="67"/>
      <c r="G31" s="65">
        <f t="shared" si="0"/>
        <v>-38</v>
      </c>
      <c r="H31" s="66">
        <f t="shared" si="1"/>
        <v>-100</v>
      </c>
      <c r="I31" s="20">
        <f t="shared" si="2"/>
        <v>-0.5757575757575758</v>
      </c>
      <c r="J31" s="21">
        <f t="shared" si="3"/>
        <v>-0.27247956403269757</v>
      </c>
    </row>
    <row r="32" spans="1:10" x14ac:dyDescent="0.2">
      <c r="A32" s="7" t="s">
        <v>179</v>
      </c>
      <c r="B32" s="65">
        <v>1</v>
      </c>
      <c r="C32" s="66">
        <v>189</v>
      </c>
      <c r="D32" s="65">
        <v>329</v>
      </c>
      <c r="E32" s="66">
        <v>636</v>
      </c>
      <c r="F32" s="67"/>
      <c r="G32" s="65">
        <f t="shared" si="0"/>
        <v>-188</v>
      </c>
      <c r="H32" s="66">
        <f t="shared" si="1"/>
        <v>-307</v>
      </c>
      <c r="I32" s="20">
        <f t="shared" si="2"/>
        <v>-0.99470899470899465</v>
      </c>
      <c r="J32" s="21">
        <f t="shared" si="3"/>
        <v>-0.48270440251572327</v>
      </c>
    </row>
    <row r="33" spans="1:10" x14ac:dyDescent="0.2">
      <c r="A33" s="7" t="s">
        <v>178</v>
      </c>
      <c r="B33" s="65">
        <v>127</v>
      </c>
      <c r="C33" s="66">
        <v>150</v>
      </c>
      <c r="D33" s="65">
        <v>448</v>
      </c>
      <c r="E33" s="66">
        <v>852</v>
      </c>
      <c r="F33" s="67"/>
      <c r="G33" s="65">
        <f t="shared" si="0"/>
        <v>-23</v>
      </c>
      <c r="H33" s="66">
        <f t="shared" si="1"/>
        <v>-404</v>
      </c>
      <c r="I33" s="20">
        <f t="shared" si="2"/>
        <v>-0.15333333333333332</v>
      </c>
      <c r="J33" s="21">
        <f t="shared" si="3"/>
        <v>-0.47417840375586856</v>
      </c>
    </row>
    <row r="34" spans="1:10" x14ac:dyDescent="0.2">
      <c r="A34" s="7" t="s">
        <v>177</v>
      </c>
      <c r="B34" s="65">
        <v>163</v>
      </c>
      <c r="C34" s="66">
        <v>265</v>
      </c>
      <c r="D34" s="65">
        <v>842</v>
      </c>
      <c r="E34" s="66">
        <v>1030</v>
      </c>
      <c r="F34" s="67"/>
      <c r="G34" s="65">
        <f t="shared" si="0"/>
        <v>-102</v>
      </c>
      <c r="H34" s="66">
        <f t="shared" si="1"/>
        <v>-188</v>
      </c>
      <c r="I34" s="20">
        <f t="shared" si="2"/>
        <v>-0.38490566037735852</v>
      </c>
      <c r="J34" s="21">
        <f t="shared" si="3"/>
        <v>-0.18252427184466019</v>
      </c>
    </row>
    <row r="35" spans="1:10" x14ac:dyDescent="0.2">
      <c r="A35" s="7" t="s">
        <v>176</v>
      </c>
      <c r="B35" s="65">
        <v>367</v>
      </c>
      <c r="C35" s="66">
        <v>521</v>
      </c>
      <c r="D35" s="65">
        <v>1907</v>
      </c>
      <c r="E35" s="66">
        <v>2219</v>
      </c>
      <c r="F35" s="67"/>
      <c r="G35" s="65">
        <f t="shared" si="0"/>
        <v>-154</v>
      </c>
      <c r="H35" s="66">
        <f t="shared" si="1"/>
        <v>-312</v>
      </c>
      <c r="I35" s="20">
        <f t="shared" si="2"/>
        <v>-0.29558541266794625</v>
      </c>
      <c r="J35" s="21">
        <f t="shared" si="3"/>
        <v>-0.14060387561964849</v>
      </c>
    </row>
    <row r="36" spans="1:10" x14ac:dyDescent="0.2">
      <c r="A36" s="7" t="s">
        <v>175</v>
      </c>
      <c r="B36" s="65">
        <v>399</v>
      </c>
      <c r="C36" s="66">
        <v>359</v>
      </c>
      <c r="D36" s="65">
        <v>1906</v>
      </c>
      <c r="E36" s="66">
        <v>2008</v>
      </c>
      <c r="F36" s="67"/>
      <c r="G36" s="65">
        <f t="shared" si="0"/>
        <v>40</v>
      </c>
      <c r="H36" s="66">
        <f t="shared" si="1"/>
        <v>-102</v>
      </c>
      <c r="I36" s="20">
        <f t="shared" si="2"/>
        <v>0.11142061281337047</v>
      </c>
      <c r="J36" s="21">
        <f t="shared" si="3"/>
        <v>-5.0796812749003988E-2</v>
      </c>
    </row>
    <row r="37" spans="1:10" x14ac:dyDescent="0.2">
      <c r="A37" s="7" t="s">
        <v>174</v>
      </c>
      <c r="B37" s="65">
        <v>91</v>
      </c>
      <c r="C37" s="66">
        <v>184</v>
      </c>
      <c r="D37" s="65">
        <v>227</v>
      </c>
      <c r="E37" s="66">
        <v>876</v>
      </c>
      <c r="F37" s="67"/>
      <c r="G37" s="65">
        <f t="shared" si="0"/>
        <v>-93</v>
      </c>
      <c r="H37" s="66">
        <f t="shared" si="1"/>
        <v>-649</v>
      </c>
      <c r="I37" s="20">
        <f t="shared" si="2"/>
        <v>-0.50543478260869568</v>
      </c>
      <c r="J37" s="21">
        <f t="shared" si="3"/>
        <v>-0.7408675799086758</v>
      </c>
    </row>
    <row r="38" spans="1:10" x14ac:dyDescent="0.2">
      <c r="A38" s="7" t="s">
        <v>173</v>
      </c>
      <c r="B38" s="65">
        <v>5110</v>
      </c>
      <c r="C38" s="66">
        <v>6421</v>
      </c>
      <c r="D38" s="65">
        <v>30264</v>
      </c>
      <c r="E38" s="66">
        <v>29755</v>
      </c>
      <c r="F38" s="67"/>
      <c r="G38" s="65">
        <f t="shared" si="0"/>
        <v>-1311</v>
      </c>
      <c r="H38" s="66">
        <f t="shared" si="1"/>
        <v>509</v>
      </c>
      <c r="I38" s="20">
        <f t="shared" si="2"/>
        <v>-0.20417380470331725</v>
      </c>
      <c r="J38" s="21">
        <f t="shared" si="3"/>
        <v>1.7106368677533186E-2</v>
      </c>
    </row>
    <row r="39" spans="1:10" x14ac:dyDescent="0.2">
      <c r="A39" s="7" t="s">
        <v>172</v>
      </c>
      <c r="B39" s="65">
        <v>23</v>
      </c>
      <c r="C39" s="66">
        <v>255</v>
      </c>
      <c r="D39" s="65">
        <v>504</v>
      </c>
      <c r="E39" s="66">
        <v>1177</v>
      </c>
      <c r="F39" s="67"/>
      <c r="G39" s="65">
        <f t="shared" si="0"/>
        <v>-232</v>
      </c>
      <c r="H39" s="66">
        <f t="shared" si="1"/>
        <v>-673</v>
      </c>
      <c r="I39" s="20">
        <f t="shared" si="2"/>
        <v>-0.90980392156862744</v>
      </c>
      <c r="J39" s="21">
        <f t="shared" si="3"/>
        <v>-0.5717926932880204</v>
      </c>
    </row>
    <row r="40" spans="1:10" x14ac:dyDescent="0.2">
      <c r="A40" s="7" t="s">
        <v>170</v>
      </c>
      <c r="B40" s="65">
        <v>1343</v>
      </c>
      <c r="C40" s="66">
        <v>1598</v>
      </c>
      <c r="D40" s="65">
        <v>6118</v>
      </c>
      <c r="E40" s="66">
        <v>5726</v>
      </c>
      <c r="F40" s="67"/>
      <c r="G40" s="65">
        <f t="shared" si="0"/>
        <v>-255</v>
      </c>
      <c r="H40" s="66">
        <f t="shared" si="1"/>
        <v>392</v>
      </c>
      <c r="I40" s="20">
        <f t="shared" si="2"/>
        <v>-0.15957446808510639</v>
      </c>
      <c r="J40" s="21">
        <f t="shared" si="3"/>
        <v>6.8459657701711488E-2</v>
      </c>
    </row>
    <row r="41" spans="1:10" x14ac:dyDescent="0.2">
      <c r="A41" s="7" t="s">
        <v>171</v>
      </c>
      <c r="B41" s="65">
        <v>1</v>
      </c>
      <c r="C41" s="66">
        <v>0</v>
      </c>
      <c r="D41" s="65">
        <v>8</v>
      </c>
      <c r="E41" s="66">
        <v>0</v>
      </c>
      <c r="F41" s="67"/>
      <c r="G41" s="65">
        <f t="shared" si="0"/>
        <v>1</v>
      </c>
      <c r="H41" s="66">
        <f t="shared" si="1"/>
        <v>8</v>
      </c>
      <c r="I41" s="20" t="str">
        <f t="shared" si="2"/>
        <v>-</v>
      </c>
      <c r="J41" s="21" t="str">
        <f t="shared" si="3"/>
        <v>-</v>
      </c>
    </row>
    <row r="42" spans="1:10" x14ac:dyDescent="0.2">
      <c r="A42" s="7" t="s">
        <v>181</v>
      </c>
      <c r="B42" s="65">
        <v>1085</v>
      </c>
      <c r="C42" s="66">
        <v>852</v>
      </c>
      <c r="D42" s="65">
        <v>4443</v>
      </c>
      <c r="E42" s="66">
        <v>3795</v>
      </c>
      <c r="F42" s="67"/>
      <c r="G42" s="65">
        <f t="shared" si="0"/>
        <v>233</v>
      </c>
      <c r="H42" s="66">
        <f t="shared" si="1"/>
        <v>648</v>
      </c>
      <c r="I42" s="20">
        <f t="shared" si="2"/>
        <v>0.27347417840375587</v>
      </c>
      <c r="J42" s="21">
        <f t="shared" si="3"/>
        <v>0.1707509881422925</v>
      </c>
    </row>
    <row r="43" spans="1:10" x14ac:dyDescent="0.2">
      <c r="A43" s="7"/>
      <c r="B43" s="65"/>
      <c r="C43" s="66"/>
      <c r="D43" s="65"/>
      <c r="E43" s="66"/>
      <c r="F43" s="67"/>
      <c r="G43" s="65"/>
      <c r="H43" s="66"/>
      <c r="I43" s="20"/>
      <c r="J43" s="21"/>
    </row>
    <row r="44" spans="1:10" s="43" customFormat="1" x14ac:dyDescent="0.2">
      <c r="A44" s="27" t="s">
        <v>28</v>
      </c>
      <c r="B44" s="71">
        <f>SUM(B15:B43)</f>
        <v>25764</v>
      </c>
      <c r="C44" s="72">
        <f>SUM(C15:C43)</f>
        <v>29332</v>
      </c>
      <c r="D44" s="71">
        <f>SUM(D15:D43)</f>
        <v>141996</v>
      </c>
      <c r="E44" s="72">
        <f>SUM(E15:E43)</f>
        <v>146231</v>
      </c>
      <c r="F44" s="73"/>
      <c r="G44" s="71">
        <f>B44-C44</f>
        <v>-3568</v>
      </c>
      <c r="H44" s="72">
        <f>D44-E44</f>
        <v>-4235</v>
      </c>
      <c r="I44" s="37">
        <f>IF(C44=0, "-", G44/C44)</f>
        <v>-0.1216418928133097</v>
      </c>
      <c r="J44" s="38">
        <f>IF(E44=0, "-", H44/E44)</f>
        <v>-2.8961027415527488E-2</v>
      </c>
    </row>
    <row r="45" spans="1:10" s="43" customFormat="1" x14ac:dyDescent="0.2">
      <c r="A45" s="27" t="s">
        <v>0</v>
      </c>
      <c r="B45" s="71">
        <f>B11+B44</f>
        <v>25764</v>
      </c>
      <c r="C45" s="77">
        <f>C11+C44</f>
        <v>29332</v>
      </c>
      <c r="D45" s="71">
        <f>D11+D44</f>
        <v>141996</v>
      </c>
      <c r="E45" s="77">
        <f>E11+E44</f>
        <v>146231</v>
      </c>
      <c r="F45" s="73"/>
      <c r="G45" s="71">
        <f>B45-C45</f>
        <v>-3568</v>
      </c>
      <c r="H45" s="72">
        <f>D45-E45</f>
        <v>-4235</v>
      </c>
      <c r="I45" s="37">
        <f>IF(C45=0, "-", G45/C45)</f>
        <v>-0.1216418928133097</v>
      </c>
      <c r="J45" s="38">
        <f>IF(E45=0, "-", H45/E45)</f>
        <v>-2.8961027415527488E-2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2"/>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198</v>
      </c>
      <c r="B7" s="65">
        <v>5</v>
      </c>
      <c r="C7" s="34">
        <f>IF(B11=0, "-", B7/B11)</f>
        <v>0.22727272727272727</v>
      </c>
      <c r="D7" s="65">
        <v>21</v>
      </c>
      <c r="E7" s="9">
        <f>IF(D11=0, "-", D7/D11)</f>
        <v>8.8235294117647065E-2</v>
      </c>
      <c r="F7" s="81">
        <v>102</v>
      </c>
      <c r="G7" s="34">
        <f>IF(F11=0, "-", F7/F11)</f>
        <v>0.11805555555555555</v>
      </c>
      <c r="H7" s="65">
        <v>72</v>
      </c>
      <c r="I7" s="9">
        <f>IF(H11=0, "-", H7/H11)</f>
        <v>6.3548102383053834E-2</v>
      </c>
      <c r="J7" s="8">
        <f>IF(D7=0, "-", IF((B7-D7)/D7&lt;10, (B7-D7)/D7, "&gt;999%"))</f>
        <v>-0.76190476190476186</v>
      </c>
      <c r="K7" s="9">
        <f>IF(H7=0, "-", IF((F7-H7)/H7&lt;10, (F7-H7)/H7, "&gt;999%"))</f>
        <v>0.41666666666666669</v>
      </c>
    </row>
    <row r="8" spans="1:11" x14ac:dyDescent="0.2">
      <c r="A8" s="7" t="s">
        <v>199</v>
      </c>
      <c r="B8" s="65">
        <v>15</v>
      </c>
      <c r="C8" s="34">
        <f>IF(B11=0, "-", B8/B11)</f>
        <v>0.68181818181818177</v>
      </c>
      <c r="D8" s="65">
        <v>208</v>
      </c>
      <c r="E8" s="9">
        <f>IF(D11=0, "-", D8/D11)</f>
        <v>0.87394957983193278</v>
      </c>
      <c r="F8" s="81">
        <v>627</v>
      </c>
      <c r="G8" s="34">
        <f>IF(F11=0, "-", F8/F11)</f>
        <v>0.72569444444444442</v>
      </c>
      <c r="H8" s="65">
        <v>957</v>
      </c>
      <c r="I8" s="9">
        <f>IF(H11=0, "-", H8/H11)</f>
        <v>0.84466019417475724</v>
      </c>
      <c r="J8" s="8">
        <f>IF(D8=0, "-", IF((B8-D8)/D8&lt;10, (B8-D8)/D8, "&gt;999%"))</f>
        <v>-0.92788461538461542</v>
      </c>
      <c r="K8" s="9">
        <f>IF(H8=0, "-", IF((F8-H8)/H8&lt;10, (F8-H8)/H8, "&gt;999%"))</f>
        <v>-0.34482758620689657</v>
      </c>
    </row>
    <row r="9" spans="1:11" x14ac:dyDescent="0.2">
      <c r="A9" s="7" t="s">
        <v>200</v>
      </c>
      <c r="B9" s="65">
        <v>2</v>
      </c>
      <c r="C9" s="34">
        <f>IF(B11=0, "-", B9/B11)</f>
        <v>9.0909090909090912E-2</v>
      </c>
      <c r="D9" s="65">
        <v>9</v>
      </c>
      <c r="E9" s="9">
        <f>IF(D11=0, "-", D9/D11)</f>
        <v>3.7815126050420166E-2</v>
      </c>
      <c r="F9" s="81">
        <v>135</v>
      </c>
      <c r="G9" s="34">
        <f>IF(F11=0, "-", F9/F11)</f>
        <v>0.15625</v>
      </c>
      <c r="H9" s="65">
        <v>104</v>
      </c>
      <c r="I9" s="9">
        <f>IF(H11=0, "-", H9/H11)</f>
        <v>9.1791703442188885E-2</v>
      </c>
      <c r="J9" s="8">
        <f>IF(D9=0, "-", IF((B9-D9)/D9&lt;10, (B9-D9)/D9, "&gt;999%"))</f>
        <v>-0.77777777777777779</v>
      </c>
      <c r="K9" s="9">
        <f>IF(H9=0, "-", IF((F9-H9)/H9&lt;10, (F9-H9)/H9, "&gt;999%"))</f>
        <v>0.29807692307692307</v>
      </c>
    </row>
    <row r="10" spans="1:11" x14ac:dyDescent="0.2">
      <c r="A10" s="2"/>
      <c r="B10" s="68"/>
      <c r="C10" s="33"/>
      <c r="D10" s="68"/>
      <c r="E10" s="6"/>
      <c r="F10" s="82"/>
      <c r="G10" s="33"/>
      <c r="H10" s="68"/>
      <c r="I10" s="6"/>
      <c r="J10" s="5"/>
      <c r="K10" s="6"/>
    </row>
    <row r="11" spans="1:11" s="43" customFormat="1" x14ac:dyDescent="0.2">
      <c r="A11" s="162" t="s">
        <v>599</v>
      </c>
      <c r="B11" s="71">
        <f>SUM(B7:B10)</f>
        <v>22</v>
      </c>
      <c r="C11" s="40">
        <f>B11/25764</f>
        <v>8.5390467318739326E-4</v>
      </c>
      <c r="D11" s="71">
        <f>SUM(D7:D10)</f>
        <v>238</v>
      </c>
      <c r="E11" s="41">
        <f>D11/29332</f>
        <v>8.1140051820537303E-3</v>
      </c>
      <c r="F11" s="77">
        <f>SUM(F7:F10)</f>
        <v>864</v>
      </c>
      <c r="G11" s="42">
        <f>F11/141996</f>
        <v>6.0846784416462435E-3</v>
      </c>
      <c r="H11" s="71">
        <f>SUM(H7:H10)</f>
        <v>1133</v>
      </c>
      <c r="I11" s="41">
        <f>H11/146231</f>
        <v>7.7480151267515099E-3</v>
      </c>
      <c r="J11" s="37">
        <f>IF(D11=0, "-", IF((B11-D11)/D11&lt;10, (B11-D11)/D11, "&gt;999%"))</f>
        <v>-0.90756302521008403</v>
      </c>
      <c r="K11" s="38">
        <f>IF(H11=0, "-", IF((F11-H11)/H11&lt;10, (F11-H11)/H11, "&gt;999%"))</f>
        <v>-0.23742277140335394</v>
      </c>
    </row>
    <row r="12" spans="1:11" x14ac:dyDescent="0.2">
      <c r="B12" s="83"/>
      <c r="D12" s="83"/>
      <c r="F12" s="83"/>
      <c r="H12" s="83"/>
    </row>
    <row r="13" spans="1:11" s="43" customFormat="1" x14ac:dyDescent="0.2">
      <c r="A13" s="162" t="s">
        <v>599</v>
      </c>
      <c r="B13" s="71">
        <v>22</v>
      </c>
      <c r="C13" s="40">
        <f>B13/25764</f>
        <v>8.5390467318739326E-4</v>
      </c>
      <c r="D13" s="71">
        <v>238</v>
      </c>
      <c r="E13" s="41">
        <f>D13/29332</f>
        <v>8.1140051820537303E-3</v>
      </c>
      <c r="F13" s="77">
        <v>864</v>
      </c>
      <c r="G13" s="42">
        <f>F13/141996</f>
        <v>6.0846784416462435E-3</v>
      </c>
      <c r="H13" s="71">
        <v>1133</v>
      </c>
      <c r="I13" s="41">
        <f>H13/146231</f>
        <v>7.7480151267515099E-3</v>
      </c>
      <c r="J13" s="37">
        <f>IF(D13=0, "-", IF((B13-D13)/D13&lt;10, (B13-D13)/D13, "&gt;999%"))</f>
        <v>-0.90756302521008403</v>
      </c>
      <c r="K13" s="38">
        <f>IF(H13=0, "-", IF((F13-H13)/H13&lt;10, (F13-H13)/H13, "&gt;999%"))</f>
        <v>-0.23742277140335394</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201</v>
      </c>
      <c r="B18" s="65">
        <v>10</v>
      </c>
      <c r="C18" s="34">
        <f>IF(B32=0, "-", B18/B32)</f>
        <v>9.5328884652049577E-3</v>
      </c>
      <c r="D18" s="65">
        <v>5</v>
      </c>
      <c r="E18" s="9">
        <f>IF(D32=0, "-", D18/D32)</f>
        <v>4.3591979075850041E-3</v>
      </c>
      <c r="F18" s="81">
        <v>21</v>
      </c>
      <c r="G18" s="34">
        <f>IF(F32=0, "-", F18/F32)</f>
        <v>3.6662011173184358E-3</v>
      </c>
      <c r="H18" s="65">
        <v>61</v>
      </c>
      <c r="I18" s="9">
        <f>IF(H32=0, "-", H18/H32)</f>
        <v>1.0671798460461861E-2</v>
      </c>
      <c r="J18" s="8">
        <f t="shared" ref="J18:J30" si="0">IF(D18=0, "-", IF((B18-D18)/D18&lt;10, (B18-D18)/D18, "&gt;999%"))</f>
        <v>1</v>
      </c>
      <c r="K18" s="9">
        <f t="shared" ref="K18:K30" si="1">IF(H18=0, "-", IF((F18-H18)/H18&lt;10, (F18-H18)/H18, "&gt;999%"))</f>
        <v>-0.65573770491803274</v>
      </c>
    </row>
    <row r="19" spans="1:11" x14ac:dyDescent="0.2">
      <c r="A19" s="7" t="s">
        <v>202</v>
      </c>
      <c r="B19" s="65">
        <v>0</v>
      </c>
      <c r="C19" s="34">
        <f>IF(B32=0, "-", B19/B32)</f>
        <v>0</v>
      </c>
      <c r="D19" s="65">
        <v>0</v>
      </c>
      <c r="E19" s="9">
        <f>IF(D32=0, "-", D19/D32)</f>
        <v>0</v>
      </c>
      <c r="F19" s="81">
        <v>0</v>
      </c>
      <c r="G19" s="34">
        <f>IF(F32=0, "-", F19/F32)</f>
        <v>0</v>
      </c>
      <c r="H19" s="65">
        <v>2</v>
      </c>
      <c r="I19" s="9">
        <f>IF(H32=0, "-", H19/H32)</f>
        <v>3.4989503149055281E-4</v>
      </c>
      <c r="J19" s="8" t="str">
        <f t="shared" si="0"/>
        <v>-</v>
      </c>
      <c r="K19" s="9">
        <f t="shared" si="1"/>
        <v>-1</v>
      </c>
    </row>
    <row r="20" spans="1:11" x14ac:dyDescent="0.2">
      <c r="A20" s="7" t="s">
        <v>203</v>
      </c>
      <c r="B20" s="65">
        <v>0</v>
      </c>
      <c r="C20" s="34">
        <f>IF(B32=0, "-", B20/B32)</f>
        <v>0</v>
      </c>
      <c r="D20" s="65">
        <v>0</v>
      </c>
      <c r="E20" s="9">
        <f>IF(D32=0, "-", D20/D32)</f>
        <v>0</v>
      </c>
      <c r="F20" s="81">
        <v>0</v>
      </c>
      <c r="G20" s="34">
        <f>IF(F32=0, "-", F20/F32)</f>
        <v>0</v>
      </c>
      <c r="H20" s="65">
        <v>133</v>
      </c>
      <c r="I20" s="9">
        <f>IF(H32=0, "-", H20/H32)</f>
        <v>2.3268019594121763E-2</v>
      </c>
      <c r="J20" s="8" t="str">
        <f t="shared" si="0"/>
        <v>-</v>
      </c>
      <c r="K20" s="9">
        <f t="shared" si="1"/>
        <v>-1</v>
      </c>
    </row>
    <row r="21" spans="1:11" x14ac:dyDescent="0.2">
      <c r="A21" s="7" t="s">
        <v>204</v>
      </c>
      <c r="B21" s="65">
        <v>4</v>
      </c>
      <c r="C21" s="34">
        <f>IF(B32=0, "-", B21/B32)</f>
        <v>3.8131553860819827E-3</v>
      </c>
      <c r="D21" s="65">
        <v>0</v>
      </c>
      <c r="E21" s="9">
        <f>IF(D32=0, "-", D21/D32)</f>
        <v>0</v>
      </c>
      <c r="F21" s="81">
        <v>90</v>
      </c>
      <c r="G21" s="34">
        <f>IF(F32=0, "-", F21/F32)</f>
        <v>1.5712290502793297E-2</v>
      </c>
      <c r="H21" s="65">
        <v>0</v>
      </c>
      <c r="I21" s="9">
        <f>IF(H32=0, "-", H21/H32)</f>
        <v>0</v>
      </c>
      <c r="J21" s="8" t="str">
        <f t="shared" si="0"/>
        <v>-</v>
      </c>
      <c r="K21" s="9" t="str">
        <f t="shared" si="1"/>
        <v>-</v>
      </c>
    </row>
    <row r="22" spans="1:11" x14ac:dyDescent="0.2">
      <c r="A22" s="7" t="s">
        <v>205</v>
      </c>
      <c r="B22" s="65">
        <v>184</v>
      </c>
      <c r="C22" s="34">
        <f>IF(B32=0, "-", B22/B32)</f>
        <v>0.1754051477597712</v>
      </c>
      <c r="D22" s="65">
        <v>169</v>
      </c>
      <c r="E22" s="9">
        <f>IF(D32=0, "-", D22/D32)</f>
        <v>0.14734088927637315</v>
      </c>
      <c r="F22" s="81">
        <v>715</v>
      </c>
      <c r="G22" s="34">
        <f>IF(F32=0, "-", F22/F32)</f>
        <v>0.12482541899441341</v>
      </c>
      <c r="H22" s="65">
        <v>838</v>
      </c>
      <c r="I22" s="9">
        <f>IF(H32=0, "-", H22/H32)</f>
        <v>0.14660601819454164</v>
      </c>
      <c r="J22" s="8">
        <f t="shared" si="0"/>
        <v>8.8757396449704137E-2</v>
      </c>
      <c r="K22" s="9">
        <f t="shared" si="1"/>
        <v>-0.1467780429594272</v>
      </c>
    </row>
    <row r="23" spans="1:11" x14ac:dyDescent="0.2">
      <c r="A23" s="7" t="s">
        <v>206</v>
      </c>
      <c r="B23" s="65">
        <v>52</v>
      </c>
      <c r="C23" s="34">
        <f>IF(B32=0, "-", B23/B32)</f>
        <v>4.9571020019065777E-2</v>
      </c>
      <c r="D23" s="65">
        <v>190</v>
      </c>
      <c r="E23" s="9">
        <f>IF(D32=0, "-", D23/D32)</f>
        <v>0.16564952048823017</v>
      </c>
      <c r="F23" s="81">
        <v>582</v>
      </c>
      <c r="G23" s="34">
        <f>IF(F32=0, "-", F23/F32)</f>
        <v>0.10160614525139665</v>
      </c>
      <c r="H23" s="65">
        <v>621</v>
      </c>
      <c r="I23" s="9">
        <f>IF(H32=0, "-", H23/H32)</f>
        <v>0.10864240727781665</v>
      </c>
      <c r="J23" s="8">
        <f t="shared" si="0"/>
        <v>-0.72631578947368425</v>
      </c>
      <c r="K23" s="9">
        <f t="shared" si="1"/>
        <v>-6.280193236714976E-2</v>
      </c>
    </row>
    <row r="24" spans="1:11" x14ac:dyDescent="0.2">
      <c r="A24" s="7" t="s">
        <v>207</v>
      </c>
      <c r="B24" s="65">
        <v>340</v>
      </c>
      <c r="C24" s="34">
        <f>IF(B32=0, "-", B24/B32)</f>
        <v>0.32411820781696854</v>
      </c>
      <c r="D24" s="65">
        <v>304</v>
      </c>
      <c r="E24" s="9">
        <f>IF(D32=0, "-", D24/D32)</f>
        <v>0.26503923278116825</v>
      </c>
      <c r="F24" s="81">
        <v>1847</v>
      </c>
      <c r="G24" s="34">
        <f>IF(F32=0, "-", F24/F32)</f>
        <v>0.32245111731843573</v>
      </c>
      <c r="H24" s="65">
        <v>1406</v>
      </c>
      <c r="I24" s="9">
        <f>IF(H32=0, "-", H24/H32)</f>
        <v>0.24597620713785864</v>
      </c>
      <c r="J24" s="8">
        <f t="shared" si="0"/>
        <v>0.11842105263157894</v>
      </c>
      <c r="K24" s="9">
        <f t="shared" si="1"/>
        <v>0.31365576102418208</v>
      </c>
    </row>
    <row r="25" spans="1:11" x14ac:dyDescent="0.2">
      <c r="A25" s="7" t="s">
        <v>208</v>
      </c>
      <c r="B25" s="65">
        <v>0</v>
      </c>
      <c r="C25" s="34">
        <f>IF(B32=0, "-", B25/B32)</f>
        <v>0</v>
      </c>
      <c r="D25" s="65">
        <v>45</v>
      </c>
      <c r="E25" s="9">
        <f>IF(D32=0, "-", D25/D32)</f>
        <v>3.9232781168265042E-2</v>
      </c>
      <c r="F25" s="81">
        <v>17</v>
      </c>
      <c r="G25" s="34">
        <f>IF(F32=0, "-", F25/F32)</f>
        <v>2.9678770949720669E-3</v>
      </c>
      <c r="H25" s="65">
        <v>151</v>
      </c>
      <c r="I25" s="9">
        <f>IF(H32=0, "-", H25/H32)</f>
        <v>2.641707487753674E-2</v>
      </c>
      <c r="J25" s="8">
        <f t="shared" si="0"/>
        <v>-1</v>
      </c>
      <c r="K25" s="9">
        <f t="shared" si="1"/>
        <v>-0.88741721854304634</v>
      </c>
    </row>
    <row r="26" spans="1:11" x14ac:dyDescent="0.2">
      <c r="A26" s="7" t="s">
        <v>209</v>
      </c>
      <c r="B26" s="65">
        <v>254</v>
      </c>
      <c r="C26" s="34">
        <f>IF(B32=0, "-", B26/B32)</f>
        <v>0.24213536701620592</v>
      </c>
      <c r="D26" s="65">
        <v>83</v>
      </c>
      <c r="E26" s="9">
        <f>IF(D32=0, "-", D26/D32)</f>
        <v>7.2362685265911067E-2</v>
      </c>
      <c r="F26" s="81">
        <v>1433</v>
      </c>
      <c r="G26" s="34">
        <f>IF(F32=0, "-", F26/F32)</f>
        <v>0.25017458100558659</v>
      </c>
      <c r="H26" s="65">
        <v>597</v>
      </c>
      <c r="I26" s="9">
        <f>IF(H32=0, "-", H26/H32)</f>
        <v>0.10444366689993002</v>
      </c>
      <c r="J26" s="8">
        <f t="shared" si="0"/>
        <v>2.0602409638554215</v>
      </c>
      <c r="K26" s="9">
        <f t="shared" si="1"/>
        <v>1.4003350083752093</v>
      </c>
    </row>
    <row r="27" spans="1:11" x14ac:dyDescent="0.2">
      <c r="A27" s="7" t="s">
        <v>210</v>
      </c>
      <c r="B27" s="65">
        <v>116</v>
      </c>
      <c r="C27" s="34">
        <f>IF(B32=0, "-", B27/B32)</f>
        <v>0.11058150619637751</v>
      </c>
      <c r="D27" s="65">
        <v>96</v>
      </c>
      <c r="E27" s="9">
        <f>IF(D32=0, "-", D27/D32)</f>
        <v>8.3696599825632087E-2</v>
      </c>
      <c r="F27" s="81">
        <v>386</v>
      </c>
      <c r="G27" s="34">
        <f>IF(F32=0, "-", F27/F32)</f>
        <v>6.7388268156424583E-2</v>
      </c>
      <c r="H27" s="65">
        <v>598</v>
      </c>
      <c r="I27" s="9">
        <f>IF(H32=0, "-", H27/H32)</f>
        <v>0.1046186144156753</v>
      </c>
      <c r="J27" s="8">
        <f t="shared" si="0"/>
        <v>0.20833333333333334</v>
      </c>
      <c r="K27" s="9">
        <f t="shared" si="1"/>
        <v>-0.35451505016722407</v>
      </c>
    </row>
    <row r="28" spans="1:11" x14ac:dyDescent="0.2">
      <c r="A28" s="7" t="s">
        <v>211</v>
      </c>
      <c r="B28" s="65">
        <v>0</v>
      </c>
      <c r="C28" s="34">
        <f>IF(B32=0, "-", B28/B32)</f>
        <v>0</v>
      </c>
      <c r="D28" s="65">
        <v>0</v>
      </c>
      <c r="E28" s="9">
        <f>IF(D32=0, "-", D28/D32)</f>
        <v>0</v>
      </c>
      <c r="F28" s="81">
        <v>0</v>
      </c>
      <c r="G28" s="34">
        <f>IF(F32=0, "-", F28/F32)</f>
        <v>0</v>
      </c>
      <c r="H28" s="65">
        <v>1</v>
      </c>
      <c r="I28" s="9">
        <f>IF(H32=0, "-", H28/H32)</f>
        <v>1.7494751574527641E-4</v>
      </c>
      <c r="J28" s="8" t="str">
        <f t="shared" si="0"/>
        <v>-</v>
      </c>
      <c r="K28" s="9">
        <f t="shared" si="1"/>
        <v>-1</v>
      </c>
    </row>
    <row r="29" spans="1:11" x14ac:dyDescent="0.2">
      <c r="A29" s="7" t="s">
        <v>212</v>
      </c>
      <c r="B29" s="65">
        <v>53</v>
      </c>
      <c r="C29" s="34">
        <f>IF(B32=0, "-", B29/B32)</f>
        <v>5.0524308865586273E-2</v>
      </c>
      <c r="D29" s="65">
        <v>103</v>
      </c>
      <c r="E29" s="9">
        <f>IF(D32=0, "-", D29/D32)</f>
        <v>8.979947689625109E-2</v>
      </c>
      <c r="F29" s="81">
        <v>278</v>
      </c>
      <c r="G29" s="34">
        <f>IF(F32=0, "-", F29/F32)</f>
        <v>4.8533519553072627E-2</v>
      </c>
      <c r="H29" s="65">
        <v>679</v>
      </c>
      <c r="I29" s="9">
        <f>IF(H32=0, "-", H29/H32)</f>
        <v>0.11878936319104269</v>
      </c>
      <c r="J29" s="8">
        <f t="shared" si="0"/>
        <v>-0.4854368932038835</v>
      </c>
      <c r="K29" s="9">
        <f t="shared" si="1"/>
        <v>-0.59057437407952873</v>
      </c>
    </row>
    <row r="30" spans="1:11" x14ac:dyDescent="0.2">
      <c r="A30" s="7" t="s">
        <v>213</v>
      </c>
      <c r="B30" s="65">
        <v>36</v>
      </c>
      <c r="C30" s="34">
        <f>IF(B32=0, "-", B30/B32)</f>
        <v>3.4318398474737846E-2</v>
      </c>
      <c r="D30" s="65">
        <v>152</v>
      </c>
      <c r="E30" s="9">
        <f>IF(D32=0, "-", D30/D32)</f>
        <v>0.13251961639058413</v>
      </c>
      <c r="F30" s="81">
        <v>359</v>
      </c>
      <c r="G30" s="34">
        <f>IF(F32=0, "-", F30/F32)</f>
        <v>6.2674581005586594E-2</v>
      </c>
      <c r="H30" s="65">
        <v>629</v>
      </c>
      <c r="I30" s="9">
        <f>IF(H32=0, "-", H30/H32)</f>
        <v>0.11004198740377887</v>
      </c>
      <c r="J30" s="8">
        <f t="shared" si="0"/>
        <v>-0.76315789473684215</v>
      </c>
      <c r="K30" s="9">
        <f t="shared" si="1"/>
        <v>-0.42925278219395868</v>
      </c>
    </row>
    <row r="31" spans="1:11" x14ac:dyDescent="0.2">
      <c r="A31" s="2"/>
      <c r="B31" s="68"/>
      <c r="C31" s="33"/>
      <c r="D31" s="68"/>
      <c r="E31" s="6"/>
      <c r="F31" s="82"/>
      <c r="G31" s="33"/>
      <c r="H31" s="68"/>
      <c r="I31" s="6"/>
      <c r="J31" s="5"/>
      <c r="K31" s="6"/>
    </row>
    <row r="32" spans="1:11" s="43" customFormat="1" x14ac:dyDescent="0.2">
      <c r="A32" s="162" t="s">
        <v>598</v>
      </c>
      <c r="B32" s="71">
        <f>SUM(B18:B31)</f>
        <v>1049</v>
      </c>
      <c r="C32" s="40">
        <f>B32/25764</f>
        <v>4.0715727371526157E-2</v>
      </c>
      <c r="D32" s="71">
        <f>SUM(D18:D31)</f>
        <v>1147</v>
      </c>
      <c r="E32" s="41">
        <f>D32/29332</f>
        <v>3.9104050184099279E-2</v>
      </c>
      <c r="F32" s="77">
        <f>SUM(F18:F31)</f>
        <v>5728</v>
      </c>
      <c r="G32" s="42">
        <f>F32/141996</f>
        <v>4.0339164483506579E-2</v>
      </c>
      <c r="H32" s="71">
        <f>SUM(H18:H31)</f>
        <v>5716</v>
      </c>
      <c r="I32" s="41">
        <f>H32/146231</f>
        <v>3.9088838891890229E-2</v>
      </c>
      <c r="J32" s="37">
        <f>IF(D32=0, "-", IF((B32-D32)/D32&lt;10, (B32-D32)/D32, "&gt;999%"))</f>
        <v>-8.5440278988666088E-2</v>
      </c>
      <c r="K32" s="38">
        <f>IF(H32=0, "-", IF((F32-H32)/H32&lt;10, (F32-H32)/H32, "&gt;999%"))</f>
        <v>2.0993701889433169E-3</v>
      </c>
    </row>
    <row r="33" spans="1:11" x14ac:dyDescent="0.2">
      <c r="B33" s="83"/>
      <c r="D33" s="83"/>
      <c r="F33" s="83"/>
      <c r="H33" s="83"/>
    </row>
    <row r="34" spans="1:11" x14ac:dyDescent="0.2">
      <c r="A34" s="163" t="s">
        <v>137</v>
      </c>
      <c r="B34" s="61" t="s">
        <v>12</v>
      </c>
      <c r="C34" s="62" t="s">
        <v>13</v>
      </c>
      <c r="D34" s="61" t="s">
        <v>12</v>
      </c>
      <c r="E34" s="63" t="s">
        <v>13</v>
      </c>
      <c r="F34" s="62" t="s">
        <v>12</v>
      </c>
      <c r="G34" s="62" t="s">
        <v>13</v>
      </c>
      <c r="H34" s="61" t="s">
        <v>12</v>
      </c>
      <c r="I34" s="63" t="s">
        <v>13</v>
      </c>
      <c r="J34" s="61"/>
      <c r="K34" s="63"/>
    </row>
    <row r="35" spans="1:11" x14ac:dyDescent="0.2">
      <c r="A35" s="7" t="s">
        <v>214</v>
      </c>
      <c r="B35" s="65">
        <v>3</v>
      </c>
      <c r="C35" s="34">
        <f>IF(B39=0, "-", B35/B39)</f>
        <v>7.6923076923076927E-2</v>
      </c>
      <c r="D35" s="65">
        <v>12</v>
      </c>
      <c r="E35" s="9">
        <f>IF(D39=0, "-", D35/D39)</f>
        <v>0.13333333333333333</v>
      </c>
      <c r="F35" s="81">
        <v>42</v>
      </c>
      <c r="G35" s="34">
        <f>IF(F39=0, "-", F35/F39)</f>
        <v>0.15217391304347827</v>
      </c>
      <c r="H35" s="65">
        <v>63</v>
      </c>
      <c r="I35" s="9">
        <f>IF(H39=0, "-", H35/H39)</f>
        <v>0.17499999999999999</v>
      </c>
      <c r="J35" s="8">
        <f>IF(D35=0, "-", IF((B35-D35)/D35&lt;10, (B35-D35)/D35, "&gt;999%"))</f>
        <v>-0.75</v>
      </c>
      <c r="K35" s="9">
        <f>IF(H35=0, "-", IF((F35-H35)/H35&lt;10, (F35-H35)/H35, "&gt;999%"))</f>
        <v>-0.33333333333333331</v>
      </c>
    </row>
    <row r="36" spans="1:11" x14ac:dyDescent="0.2">
      <c r="A36" s="7" t="s">
        <v>215</v>
      </c>
      <c r="B36" s="65">
        <v>2</v>
      </c>
      <c r="C36" s="34">
        <f>IF(B39=0, "-", B36/B39)</f>
        <v>5.128205128205128E-2</v>
      </c>
      <c r="D36" s="65">
        <v>2</v>
      </c>
      <c r="E36" s="9">
        <f>IF(D39=0, "-", D36/D39)</f>
        <v>2.2222222222222223E-2</v>
      </c>
      <c r="F36" s="81">
        <v>26</v>
      </c>
      <c r="G36" s="34">
        <f>IF(F39=0, "-", F36/F39)</f>
        <v>9.420289855072464E-2</v>
      </c>
      <c r="H36" s="65">
        <v>13</v>
      </c>
      <c r="I36" s="9">
        <f>IF(H39=0, "-", H36/H39)</f>
        <v>3.6111111111111108E-2</v>
      </c>
      <c r="J36" s="8">
        <f>IF(D36=0, "-", IF((B36-D36)/D36&lt;10, (B36-D36)/D36, "&gt;999%"))</f>
        <v>0</v>
      </c>
      <c r="K36" s="9">
        <f>IF(H36=0, "-", IF((F36-H36)/H36&lt;10, (F36-H36)/H36, "&gt;999%"))</f>
        <v>1</v>
      </c>
    </row>
    <row r="37" spans="1:11" x14ac:dyDescent="0.2">
      <c r="A37" s="7" t="s">
        <v>216</v>
      </c>
      <c r="B37" s="65">
        <v>34</v>
      </c>
      <c r="C37" s="34">
        <f>IF(B39=0, "-", B37/B39)</f>
        <v>0.87179487179487181</v>
      </c>
      <c r="D37" s="65">
        <v>76</v>
      </c>
      <c r="E37" s="9">
        <f>IF(D39=0, "-", D37/D39)</f>
        <v>0.84444444444444444</v>
      </c>
      <c r="F37" s="81">
        <v>208</v>
      </c>
      <c r="G37" s="34">
        <f>IF(F39=0, "-", F37/F39)</f>
        <v>0.75362318840579712</v>
      </c>
      <c r="H37" s="65">
        <v>284</v>
      </c>
      <c r="I37" s="9">
        <f>IF(H39=0, "-", H37/H39)</f>
        <v>0.78888888888888886</v>
      </c>
      <c r="J37" s="8">
        <f>IF(D37=0, "-", IF((B37-D37)/D37&lt;10, (B37-D37)/D37, "&gt;999%"))</f>
        <v>-0.55263157894736847</v>
      </c>
      <c r="K37" s="9">
        <f>IF(H37=0, "-", IF((F37-H37)/H37&lt;10, (F37-H37)/H37, "&gt;999%"))</f>
        <v>-0.26760563380281688</v>
      </c>
    </row>
    <row r="38" spans="1:11" x14ac:dyDescent="0.2">
      <c r="A38" s="2"/>
      <c r="B38" s="68"/>
      <c r="C38" s="33"/>
      <c r="D38" s="68"/>
      <c r="E38" s="6"/>
      <c r="F38" s="82"/>
      <c r="G38" s="33"/>
      <c r="H38" s="68"/>
      <c r="I38" s="6"/>
      <c r="J38" s="5"/>
      <c r="K38" s="6"/>
    </row>
    <row r="39" spans="1:11" s="43" customFormat="1" x14ac:dyDescent="0.2">
      <c r="A39" s="162" t="s">
        <v>597</v>
      </c>
      <c r="B39" s="71">
        <f>SUM(B35:B38)</f>
        <v>39</v>
      </c>
      <c r="C39" s="40">
        <f>B39/25764</f>
        <v>1.5137401024685607E-3</v>
      </c>
      <c r="D39" s="71">
        <f>SUM(D35:D38)</f>
        <v>90</v>
      </c>
      <c r="E39" s="41">
        <f>D39/29332</f>
        <v>3.0683212873312423E-3</v>
      </c>
      <c r="F39" s="77">
        <f>SUM(F35:F38)</f>
        <v>276</v>
      </c>
      <c r="G39" s="42">
        <f>F39/141996</f>
        <v>1.9437167244147722E-3</v>
      </c>
      <c r="H39" s="71">
        <f>SUM(H35:H38)</f>
        <v>360</v>
      </c>
      <c r="I39" s="41">
        <f>H39/146231</f>
        <v>2.4618582927012742E-3</v>
      </c>
      <c r="J39" s="37">
        <f>IF(D39=0, "-", IF((B39-D39)/D39&lt;10, (B39-D39)/D39, "&gt;999%"))</f>
        <v>-0.56666666666666665</v>
      </c>
      <c r="K39" s="38">
        <f>IF(H39=0, "-", IF((F39-H39)/H39&lt;10, (F39-H39)/H39, "&gt;999%"))</f>
        <v>-0.23333333333333334</v>
      </c>
    </row>
    <row r="40" spans="1:11" x14ac:dyDescent="0.2">
      <c r="B40" s="83"/>
      <c r="D40" s="83"/>
      <c r="F40" s="83"/>
      <c r="H40" s="83"/>
    </row>
    <row r="41" spans="1:11" s="43" customFormat="1" x14ac:dyDescent="0.2">
      <c r="A41" s="162" t="s">
        <v>596</v>
      </c>
      <c r="B41" s="71">
        <v>1088</v>
      </c>
      <c r="C41" s="40">
        <f>B41/25764</f>
        <v>4.2229467473994718E-2</v>
      </c>
      <c r="D41" s="71">
        <v>1237</v>
      </c>
      <c r="E41" s="41">
        <f>D41/29332</f>
        <v>4.217237147143052E-2</v>
      </c>
      <c r="F41" s="77">
        <v>6004</v>
      </c>
      <c r="G41" s="42">
        <f>F41/141996</f>
        <v>4.2282881207921348E-2</v>
      </c>
      <c r="H41" s="71">
        <v>6076</v>
      </c>
      <c r="I41" s="41">
        <f>H41/146231</f>
        <v>4.1550697184591499E-2</v>
      </c>
      <c r="J41" s="37">
        <f>IF(D41=0, "-", IF((B41-D41)/D41&lt;10, (B41-D41)/D41, "&gt;999%"))</f>
        <v>-0.12045270816491511</v>
      </c>
      <c r="K41" s="38">
        <f>IF(H41=0, "-", IF((F41-H41)/H41&lt;10, (F41-H41)/H41, "&gt;999%"))</f>
        <v>-1.1849901250822911E-2</v>
      </c>
    </row>
    <row r="42" spans="1:11" x14ac:dyDescent="0.2">
      <c r="B42" s="83"/>
      <c r="D42" s="83"/>
      <c r="F42" s="83"/>
      <c r="H42" s="83"/>
    </row>
    <row r="43" spans="1:11" ht="15.75" x14ac:dyDescent="0.25">
      <c r="A43" s="164" t="s">
        <v>113</v>
      </c>
      <c r="B43" s="196" t="s">
        <v>1</v>
      </c>
      <c r="C43" s="200"/>
      <c r="D43" s="200"/>
      <c r="E43" s="197"/>
      <c r="F43" s="196" t="s">
        <v>14</v>
      </c>
      <c r="G43" s="200"/>
      <c r="H43" s="200"/>
      <c r="I43" s="197"/>
      <c r="J43" s="196" t="s">
        <v>15</v>
      </c>
      <c r="K43" s="197"/>
    </row>
    <row r="44" spans="1:11" x14ac:dyDescent="0.2">
      <c r="A44" s="22"/>
      <c r="B44" s="196">
        <f>VALUE(RIGHT($B$2, 4))</f>
        <v>2022</v>
      </c>
      <c r="C44" s="197"/>
      <c r="D44" s="196">
        <f>B44-1</f>
        <v>2021</v>
      </c>
      <c r="E44" s="204"/>
      <c r="F44" s="196">
        <f>B44</f>
        <v>2022</v>
      </c>
      <c r="G44" s="204"/>
      <c r="H44" s="196">
        <f>D44</f>
        <v>2021</v>
      </c>
      <c r="I44" s="204"/>
      <c r="J44" s="140" t="s">
        <v>4</v>
      </c>
      <c r="K44" s="141" t="s">
        <v>2</v>
      </c>
    </row>
    <row r="45" spans="1:11" x14ac:dyDescent="0.2">
      <c r="A45" s="163" t="s">
        <v>138</v>
      </c>
      <c r="B45" s="61" t="s">
        <v>12</v>
      </c>
      <c r="C45" s="62" t="s">
        <v>13</v>
      </c>
      <c r="D45" s="61" t="s">
        <v>12</v>
      </c>
      <c r="E45" s="63" t="s">
        <v>13</v>
      </c>
      <c r="F45" s="62" t="s">
        <v>12</v>
      </c>
      <c r="G45" s="62" t="s">
        <v>13</v>
      </c>
      <c r="H45" s="61" t="s">
        <v>12</v>
      </c>
      <c r="I45" s="63" t="s">
        <v>13</v>
      </c>
      <c r="J45" s="61"/>
      <c r="K45" s="63"/>
    </row>
    <row r="46" spans="1:11" x14ac:dyDescent="0.2">
      <c r="A46" s="7" t="s">
        <v>217</v>
      </c>
      <c r="B46" s="65">
        <v>0</v>
      </c>
      <c r="C46" s="34">
        <f>IF(B64=0, "-", B46/B64)</f>
        <v>0</v>
      </c>
      <c r="D46" s="65">
        <v>7</v>
      </c>
      <c r="E46" s="9">
        <f>IF(D64=0, "-", D46/D64)</f>
        <v>2.7184466019417475E-3</v>
      </c>
      <c r="F46" s="81">
        <v>0</v>
      </c>
      <c r="G46" s="34">
        <f>IF(F64=0, "-", F46/F64)</f>
        <v>0</v>
      </c>
      <c r="H46" s="65">
        <v>30</v>
      </c>
      <c r="I46" s="9">
        <f>IF(H64=0, "-", H46/H64)</f>
        <v>2.2941041523285156E-3</v>
      </c>
      <c r="J46" s="8">
        <f t="shared" ref="J46:J62" si="2">IF(D46=0, "-", IF((B46-D46)/D46&lt;10, (B46-D46)/D46, "&gt;999%"))</f>
        <v>-1</v>
      </c>
      <c r="K46" s="9">
        <f t="shared" ref="K46:K62" si="3">IF(H46=0, "-", IF((F46-H46)/H46&lt;10, (F46-H46)/H46, "&gt;999%"))</f>
        <v>-1</v>
      </c>
    </row>
    <row r="47" spans="1:11" x14ac:dyDescent="0.2">
      <c r="A47" s="7" t="s">
        <v>218</v>
      </c>
      <c r="B47" s="65">
        <v>2</v>
      </c>
      <c r="C47" s="34">
        <f>IF(B64=0, "-", B47/B64)</f>
        <v>1.0504201680672268E-3</v>
      </c>
      <c r="D47" s="65">
        <v>15</v>
      </c>
      <c r="E47" s="9">
        <f>IF(D64=0, "-", D47/D64)</f>
        <v>5.8252427184466021E-3</v>
      </c>
      <c r="F47" s="81">
        <v>37</v>
      </c>
      <c r="G47" s="34">
        <f>IF(F64=0, "-", F47/F64)</f>
        <v>3.5017982207079311E-3</v>
      </c>
      <c r="H47" s="65">
        <v>198</v>
      </c>
      <c r="I47" s="9">
        <f>IF(H64=0, "-", H47/H64)</f>
        <v>1.5141087405368204E-2</v>
      </c>
      <c r="J47" s="8">
        <f t="shared" si="2"/>
        <v>-0.8666666666666667</v>
      </c>
      <c r="K47" s="9">
        <f t="shared" si="3"/>
        <v>-0.81313131313131315</v>
      </c>
    </row>
    <row r="48" spans="1:11" x14ac:dyDescent="0.2">
      <c r="A48" s="7" t="s">
        <v>219</v>
      </c>
      <c r="B48" s="65">
        <v>18</v>
      </c>
      <c r="C48" s="34">
        <f>IF(B64=0, "-", B48/B64)</f>
        <v>9.4537815126050414E-3</v>
      </c>
      <c r="D48" s="65">
        <v>20</v>
      </c>
      <c r="E48" s="9">
        <f>IF(D64=0, "-", D48/D64)</f>
        <v>7.7669902912621356E-3</v>
      </c>
      <c r="F48" s="81">
        <v>166</v>
      </c>
      <c r="G48" s="34">
        <f>IF(F64=0, "-", F48/F64)</f>
        <v>1.5710770395608555E-2</v>
      </c>
      <c r="H48" s="65">
        <v>544</v>
      </c>
      <c r="I48" s="9">
        <f>IF(H64=0, "-", H48/H64)</f>
        <v>4.1599755295557088E-2</v>
      </c>
      <c r="J48" s="8">
        <f t="shared" si="2"/>
        <v>-0.1</v>
      </c>
      <c r="K48" s="9">
        <f t="shared" si="3"/>
        <v>-0.69485294117647056</v>
      </c>
    </row>
    <row r="49" spans="1:11" x14ac:dyDescent="0.2">
      <c r="A49" s="7" t="s">
        <v>220</v>
      </c>
      <c r="B49" s="65">
        <v>0</v>
      </c>
      <c r="C49" s="34">
        <f>IF(B64=0, "-", B49/B64)</f>
        <v>0</v>
      </c>
      <c r="D49" s="65">
        <v>0</v>
      </c>
      <c r="E49" s="9">
        <f>IF(D64=0, "-", D49/D64)</f>
        <v>0</v>
      </c>
      <c r="F49" s="81">
        <v>0</v>
      </c>
      <c r="G49" s="34">
        <f>IF(F64=0, "-", F49/F64)</f>
        <v>0</v>
      </c>
      <c r="H49" s="65">
        <v>2</v>
      </c>
      <c r="I49" s="9">
        <f>IF(H64=0, "-", H49/H64)</f>
        <v>1.5294027682190105E-4</v>
      </c>
      <c r="J49" s="8" t="str">
        <f t="shared" si="2"/>
        <v>-</v>
      </c>
      <c r="K49" s="9">
        <f t="shared" si="3"/>
        <v>-1</v>
      </c>
    </row>
    <row r="50" spans="1:11" x14ac:dyDescent="0.2">
      <c r="A50" s="7" t="s">
        <v>221</v>
      </c>
      <c r="B50" s="65">
        <v>524</v>
      </c>
      <c r="C50" s="34">
        <f>IF(B64=0, "-", B50/B64)</f>
        <v>0.27521008403361347</v>
      </c>
      <c r="D50" s="65">
        <v>616</v>
      </c>
      <c r="E50" s="9">
        <f>IF(D64=0, "-", D50/D64)</f>
        <v>0.2392233009708738</v>
      </c>
      <c r="F50" s="81">
        <v>3175</v>
      </c>
      <c r="G50" s="34">
        <f>IF(F64=0, "-", F50/F64)</f>
        <v>0.30049214461480217</v>
      </c>
      <c r="H50" s="65">
        <v>3175</v>
      </c>
      <c r="I50" s="9">
        <f>IF(H64=0, "-", H50/H64)</f>
        <v>0.24279268945476792</v>
      </c>
      <c r="J50" s="8">
        <f t="shared" si="2"/>
        <v>-0.14935064935064934</v>
      </c>
      <c r="K50" s="9">
        <f t="shared" si="3"/>
        <v>0</v>
      </c>
    </row>
    <row r="51" spans="1:11" x14ac:dyDescent="0.2">
      <c r="A51" s="7" t="s">
        <v>222</v>
      </c>
      <c r="B51" s="65">
        <v>23</v>
      </c>
      <c r="C51" s="34">
        <f>IF(B64=0, "-", B51/B64)</f>
        <v>1.207983193277311E-2</v>
      </c>
      <c r="D51" s="65">
        <v>17</v>
      </c>
      <c r="E51" s="9">
        <f>IF(D64=0, "-", D51/D64)</f>
        <v>6.6019417475728153E-3</v>
      </c>
      <c r="F51" s="81">
        <v>108</v>
      </c>
      <c r="G51" s="34">
        <f>IF(F64=0, "-", F51/F64)</f>
        <v>1.0221465076660987E-2</v>
      </c>
      <c r="H51" s="65">
        <v>64</v>
      </c>
      <c r="I51" s="9">
        <f>IF(H64=0, "-", H51/H64)</f>
        <v>4.8940888583008336E-3</v>
      </c>
      <c r="J51" s="8">
        <f t="shared" si="2"/>
        <v>0.35294117647058826</v>
      </c>
      <c r="K51" s="9">
        <f t="shared" si="3"/>
        <v>0.6875</v>
      </c>
    </row>
    <row r="52" spans="1:11" x14ac:dyDescent="0.2">
      <c r="A52" s="7" t="s">
        <v>223</v>
      </c>
      <c r="B52" s="65">
        <v>436</v>
      </c>
      <c r="C52" s="34">
        <f>IF(B64=0, "-", B52/B64)</f>
        <v>0.22899159663865545</v>
      </c>
      <c r="D52" s="65">
        <v>748</v>
      </c>
      <c r="E52" s="9">
        <f>IF(D64=0, "-", D52/D64)</f>
        <v>0.29048543689320389</v>
      </c>
      <c r="F52" s="81">
        <v>2115</v>
      </c>
      <c r="G52" s="34">
        <f>IF(F64=0, "-", F52/F64)</f>
        <v>0.20017035775127767</v>
      </c>
      <c r="H52" s="65">
        <v>3146</v>
      </c>
      <c r="I52" s="9">
        <f>IF(H64=0, "-", H52/H64)</f>
        <v>0.24057505544085034</v>
      </c>
      <c r="J52" s="8">
        <f t="shared" si="2"/>
        <v>-0.41711229946524064</v>
      </c>
      <c r="K52" s="9">
        <f t="shared" si="3"/>
        <v>-0.32771773680864591</v>
      </c>
    </row>
    <row r="53" spans="1:11" x14ac:dyDescent="0.2">
      <c r="A53" s="7" t="s">
        <v>224</v>
      </c>
      <c r="B53" s="65">
        <v>93</v>
      </c>
      <c r="C53" s="34">
        <f>IF(B64=0, "-", B53/B64)</f>
        <v>4.884453781512605E-2</v>
      </c>
      <c r="D53" s="65">
        <v>504</v>
      </c>
      <c r="E53" s="9">
        <f>IF(D64=0, "-", D53/D64)</f>
        <v>0.19572815533980584</v>
      </c>
      <c r="F53" s="81">
        <v>1321</v>
      </c>
      <c r="G53" s="34">
        <f>IF(F64=0, "-", F53/F64)</f>
        <v>0.12502366079878857</v>
      </c>
      <c r="H53" s="65">
        <v>2068</v>
      </c>
      <c r="I53" s="9">
        <f>IF(H64=0, "-", H53/H64)</f>
        <v>0.15814024623384568</v>
      </c>
      <c r="J53" s="8">
        <f t="shared" si="2"/>
        <v>-0.81547619047619047</v>
      </c>
      <c r="K53" s="9">
        <f t="shared" si="3"/>
        <v>-0.36121856866537716</v>
      </c>
    </row>
    <row r="54" spans="1:11" x14ac:dyDescent="0.2">
      <c r="A54" s="7" t="s">
        <v>225</v>
      </c>
      <c r="B54" s="65">
        <v>0</v>
      </c>
      <c r="C54" s="34">
        <f>IF(B64=0, "-", B54/B64)</f>
        <v>0</v>
      </c>
      <c r="D54" s="65">
        <v>0</v>
      </c>
      <c r="E54" s="9">
        <f>IF(D64=0, "-", D54/D64)</f>
        <v>0</v>
      </c>
      <c r="F54" s="81">
        <v>0</v>
      </c>
      <c r="G54" s="34">
        <f>IF(F64=0, "-", F54/F64)</f>
        <v>0</v>
      </c>
      <c r="H54" s="65">
        <v>8</v>
      </c>
      <c r="I54" s="9">
        <f>IF(H64=0, "-", H54/H64)</f>
        <v>6.117611072876042E-4</v>
      </c>
      <c r="J54" s="8" t="str">
        <f t="shared" si="2"/>
        <v>-</v>
      </c>
      <c r="K54" s="9">
        <f t="shared" si="3"/>
        <v>-1</v>
      </c>
    </row>
    <row r="55" spans="1:11" x14ac:dyDescent="0.2">
      <c r="A55" s="7" t="s">
        <v>226</v>
      </c>
      <c r="B55" s="65">
        <v>4</v>
      </c>
      <c r="C55" s="34">
        <f>IF(B64=0, "-", B55/B64)</f>
        <v>2.1008403361344537E-3</v>
      </c>
      <c r="D55" s="65">
        <v>5</v>
      </c>
      <c r="E55" s="9">
        <f>IF(D64=0, "-", D55/D64)</f>
        <v>1.9417475728155339E-3</v>
      </c>
      <c r="F55" s="81">
        <v>23</v>
      </c>
      <c r="G55" s="34">
        <f>IF(F64=0, "-", F55/F64)</f>
        <v>2.1767934885481735E-3</v>
      </c>
      <c r="H55" s="65">
        <v>18</v>
      </c>
      <c r="I55" s="9">
        <f>IF(H64=0, "-", H55/H64)</f>
        <v>1.3764624913971094E-3</v>
      </c>
      <c r="J55" s="8">
        <f t="shared" si="2"/>
        <v>-0.2</v>
      </c>
      <c r="K55" s="9">
        <f t="shared" si="3"/>
        <v>0.27777777777777779</v>
      </c>
    </row>
    <row r="56" spans="1:11" x14ac:dyDescent="0.2">
      <c r="A56" s="7" t="s">
        <v>227</v>
      </c>
      <c r="B56" s="65">
        <v>37</v>
      </c>
      <c r="C56" s="34">
        <f>IF(B64=0, "-", B56/B64)</f>
        <v>1.9432773109243698E-2</v>
      </c>
      <c r="D56" s="65">
        <v>28</v>
      </c>
      <c r="E56" s="9">
        <f>IF(D64=0, "-", D56/D64)</f>
        <v>1.087378640776699E-2</v>
      </c>
      <c r="F56" s="81">
        <v>106</v>
      </c>
      <c r="G56" s="34">
        <f>IF(F64=0, "-", F56/F64)</f>
        <v>1.0032178686352452E-2</v>
      </c>
      <c r="H56" s="65">
        <v>226</v>
      </c>
      <c r="I56" s="9">
        <f>IF(H64=0, "-", H56/H64)</f>
        <v>1.7282251280874818E-2</v>
      </c>
      <c r="J56" s="8">
        <f t="shared" si="2"/>
        <v>0.32142857142857145</v>
      </c>
      <c r="K56" s="9">
        <f t="shared" si="3"/>
        <v>-0.53097345132743368</v>
      </c>
    </row>
    <row r="57" spans="1:11" x14ac:dyDescent="0.2">
      <c r="A57" s="7" t="s">
        <v>228</v>
      </c>
      <c r="B57" s="65">
        <v>49</v>
      </c>
      <c r="C57" s="34">
        <f>IF(B64=0, "-", B57/B64)</f>
        <v>2.5735294117647058E-2</v>
      </c>
      <c r="D57" s="65">
        <v>139</v>
      </c>
      <c r="E57" s="9">
        <f>IF(D64=0, "-", D57/D64)</f>
        <v>5.3980582524271847E-2</v>
      </c>
      <c r="F57" s="81">
        <v>338</v>
      </c>
      <c r="G57" s="34">
        <f>IF(F64=0, "-", F57/F64)</f>
        <v>3.1989399962142721E-2</v>
      </c>
      <c r="H57" s="65">
        <v>493</v>
      </c>
      <c r="I57" s="9">
        <f>IF(H64=0, "-", H57/H64)</f>
        <v>3.7699778236598605E-2</v>
      </c>
      <c r="J57" s="8">
        <f t="shared" si="2"/>
        <v>-0.64748201438848918</v>
      </c>
      <c r="K57" s="9">
        <f t="shared" si="3"/>
        <v>-0.31440162271805272</v>
      </c>
    </row>
    <row r="58" spans="1:11" x14ac:dyDescent="0.2">
      <c r="A58" s="7" t="s">
        <v>229</v>
      </c>
      <c r="B58" s="65">
        <v>98</v>
      </c>
      <c r="C58" s="34">
        <f>IF(B64=0, "-", B58/B64)</f>
        <v>5.1470588235294115E-2</v>
      </c>
      <c r="D58" s="65">
        <v>26</v>
      </c>
      <c r="E58" s="9">
        <f>IF(D64=0, "-", D58/D64)</f>
        <v>1.0097087378640776E-2</v>
      </c>
      <c r="F58" s="81">
        <v>110</v>
      </c>
      <c r="G58" s="34">
        <f>IF(F64=0, "-", F58/F64)</f>
        <v>1.0410751466969525E-2</v>
      </c>
      <c r="H58" s="65">
        <v>143</v>
      </c>
      <c r="I58" s="9">
        <f>IF(H64=0, "-", H58/H64)</f>
        <v>1.0935229792765925E-2</v>
      </c>
      <c r="J58" s="8">
        <f t="shared" si="2"/>
        <v>2.7692307692307692</v>
      </c>
      <c r="K58" s="9">
        <f t="shared" si="3"/>
        <v>-0.23076923076923078</v>
      </c>
    </row>
    <row r="59" spans="1:11" x14ac:dyDescent="0.2">
      <c r="A59" s="7" t="s">
        <v>230</v>
      </c>
      <c r="B59" s="65">
        <v>496</v>
      </c>
      <c r="C59" s="34">
        <f>IF(B64=0, "-", B59/B64)</f>
        <v>0.26050420168067229</v>
      </c>
      <c r="D59" s="65">
        <v>392</v>
      </c>
      <c r="E59" s="9">
        <f>IF(D64=0, "-", D59/D64)</f>
        <v>0.15223300970873788</v>
      </c>
      <c r="F59" s="81">
        <v>2740</v>
      </c>
      <c r="G59" s="34">
        <f>IF(F64=0, "-", F59/F64)</f>
        <v>0.25932235472269544</v>
      </c>
      <c r="H59" s="65">
        <v>2823</v>
      </c>
      <c r="I59" s="9">
        <f>IF(H64=0, "-", H59/H64)</f>
        <v>0.21587520073411332</v>
      </c>
      <c r="J59" s="8">
        <f t="shared" si="2"/>
        <v>0.26530612244897961</v>
      </c>
      <c r="K59" s="9">
        <f t="shared" si="3"/>
        <v>-2.9401346085724405E-2</v>
      </c>
    </row>
    <row r="60" spans="1:11" x14ac:dyDescent="0.2">
      <c r="A60" s="7" t="s">
        <v>231</v>
      </c>
      <c r="B60" s="65">
        <v>0</v>
      </c>
      <c r="C60" s="34">
        <f>IF(B64=0, "-", B60/B64)</f>
        <v>0</v>
      </c>
      <c r="D60" s="65">
        <v>3</v>
      </c>
      <c r="E60" s="9">
        <f>IF(D64=0, "-", D60/D64)</f>
        <v>1.1650485436893205E-3</v>
      </c>
      <c r="F60" s="81">
        <v>6</v>
      </c>
      <c r="G60" s="34">
        <f>IF(F64=0, "-", F60/F64)</f>
        <v>5.6785917092561046E-4</v>
      </c>
      <c r="H60" s="65">
        <v>12</v>
      </c>
      <c r="I60" s="9">
        <f>IF(H64=0, "-", H60/H64)</f>
        <v>9.1764166093140625E-4</v>
      </c>
      <c r="J60" s="8">
        <f t="shared" si="2"/>
        <v>-1</v>
      </c>
      <c r="K60" s="9">
        <f t="shared" si="3"/>
        <v>-0.5</v>
      </c>
    </row>
    <row r="61" spans="1:11" x14ac:dyDescent="0.2">
      <c r="A61" s="7" t="s">
        <v>232</v>
      </c>
      <c r="B61" s="65">
        <v>0</v>
      </c>
      <c r="C61" s="34">
        <f>IF(B64=0, "-", B61/B64)</f>
        <v>0</v>
      </c>
      <c r="D61" s="65">
        <v>3</v>
      </c>
      <c r="E61" s="9">
        <f>IF(D64=0, "-", D61/D64)</f>
        <v>1.1650485436893205E-3</v>
      </c>
      <c r="F61" s="81">
        <v>1</v>
      </c>
      <c r="G61" s="34">
        <f>IF(F64=0, "-", F61/F64)</f>
        <v>9.4643195154268405E-5</v>
      </c>
      <c r="H61" s="65">
        <v>15</v>
      </c>
      <c r="I61" s="9">
        <f>IF(H64=0, "-", H61/H64)</f>
        <v>1.1470520761642578E-3</v>
      </c>
      <c r="J61" s="8">
        <f t="shared" si="2"/>
        <v>-1</v>
      </c>
      <c r="K61" s="9">
        <f t="shared" si="3"/>
        <v>-0.93333333333333335</v>
      </c>
    </row>
    <row r="62" spans="1:11" x14ac:dyDescent="0.2">
      <c r="A62" s="7" t="s">
        <v>233</v>
      </c>
      <c r="B62" s="65">
        <v>124</v>
      </c>
      <c r="C62" s="34">
        <f>IF(B64=0, "-", B62/B64)</f>
        <v>6.5126050420168072E-2</v>
      </c>
      <c r="D62" s="65">
        <v>52</v>
      </c>
      <c r="E62" s="9">
        <f>IF(D64=0, "-", D62/D64)</f>
        <v>2.0194174757281552E-2</v>
      </c>
      <c r="F62" s="81">
        <v>320</v>
      </c>
      <c r="G62" s="34">
        <f>IF(F64=0, "-", F62/F64)</f>
        <v>3.0285822449365892E-2</v>
      </c>
      <c r="H62" s="65">
        <v>112</v>
      </c>
      <c r="I62" s="9">
        <f>IF(H64=0, "-", H62/H64)</f>
        <v>8.5646555020264595E-3</v>
      </c>
      <c r="J62" s="8">
        <f t="shared" si="2"/>
        <v>1.3846153846153846</v>
      </c>
      <c r="K62" s="9">
        <f t="shared" si="3"/>
        <v>1.8571428571428572</v>
      </c>
    </row>
    <row r="63" spans="1:11" x14ac:dyDescent="0.2">
      <c r="A63" s="2"/>
      <c r="B63" s="68"/>
      <c r="C63" s="33"/>
      <c r="D63" s="68"/>
      <c r="E63" s="6"/>
      <c r="F63" s="82"/>
      <c r="G63" s="33"/>
      <c r="H63" s="68"/>
      <c r="I63" s="6"/>
      <c r="J63" s="5"/>
      <c r="K63" s="6"/>
    </row>
    <row r="64" spans="1:11" s="43" customFormat="1" x14ac:dyDescent="0.2">
      <c r="A64" s="162" t="s">
        <v>595</v>
      </c>
      <c r="B64" s="71">
        <f>SUM(B46:B63)</f>
        <v>1904</v>
      </c>
      <c r="C64" s="40">
        <f>B64/25764</f>
        <v>7.3901568079490762E-2</v>
      </c>
      <c r="D64" s="71">
        <f>SUM(D46:D63)</f>
        <v>2575</v>
      </c>
      <c r="E64" s="41">
        <f>D64/29332</f>
        <v>8.7788081276421653E-2</v>
      </c>
      <c r="F64" s="77">
        <f>SUM(F46:F63)</f>
        <v>10566</v>
      </c>
      <c r="G64" s="42">
        <f>F64/141996</f>
        <v>7.4410546775965522E-2</v>
      </c>
      <c r="H64" s="71">
        <f>SUM(H46:H63)</f>
        <v>13077</v>
      </c>
      <c r="I64" s="41">
        <f>H64/146231</f>
        <v>8.9427002482373785E-2</v>
      </c>
      <c r="J64" s="37">
        <f>IF(D64=0, "-", IF((B64-D64)/D64&lt;10, (B64-D64)/D64, "&gt;999%"))</f>
        <v>-0.26058252427184464</v>
      </c>
      <c r="K64" s="38">
        <f>IF(H64=0, "-", IF((F64-H64)/H64&lt;10, (F64-H64)/H64, "&gt;999%"))</f>
        <v>-0.19201651754989676</v>
      </c>
    </row>
    <row r="65" spans="1:11" x14ac:dyDescent="0.2">
      <c r="B65" s="83"/>
      <c r="D65" s="83"/>
      <c r="F65" s="83"/>
      <c r="H65" s="83"/>
    </row>
    <row r="66" spans="1:11" x14ac:dyDescent="0.2">
      <c r="A66" s="163" t="s">
        <v>139</v>
      </c>
      <c r="B66" s="61" t="s">
        <v>12</v>
      </c>
      <c r="C66" s="62" t="s">
        <v>13</v>
      </c>
      <c r="D66" s="61" t="s">
        <v>12</v>
      </c>
      <c r="E66" s="63" t="s">
        <v>13</v>
      </c>
      <c r="F66" s="62" t="s">
        <v>12</v>
      </c>
      <c r="G66" s="62" t="s">
        <v>13</v>
      </c>
      <c r="H66" s="61" t="s">
        <v>12</v>
      </c>
      <c r="I66" s="63" t="s">
        <v>13</v>
      </c>
      <c r="J66" s="61"/>
      <c r="K66" s="63"/>
    </row>
    <row r="67" spans="1:11" x14ac:dyDescent="0.2">
      <c r="A67" s="7" t="s">
        <v>234</v>
      </c>
      <c r="B67" s="65">
        <v>71</v>
      </c>
      <c r="C67" s="34">
        <f>IF(B77=0, "-", B67/B77)</f>
        <v>0.19452054794520549</v>
      </c>
      <c r="D67" s="65">
        <v>0</v>
      </c>
      <c r="E67" s="9">
        <f>IF(D77=0, "-", D67/D77)</f>
        <v>0</v>
      </c>
      <c r="F67" s="81">
        <v>171</v>
      </c>
      <c r="G67" s="34">
        <f>IF(F77=0, "-", F67/F77)</f>
        <v>0.11577522004062288</v>
      </c>
      <c r="H67" s="65">
        <v>38</v>
      </c>
      <c r="I67" s="9">
        <f>IF(H77=0, "-", H67/H77)</f>
        <v>1.6911437472185136E-2</v>
      </c>
      <c r="J67" s="8" t="str">
        <f t="shared" ref="J67:J75" si="4">IF(D67=0, "-", IF((B67-D67)/D67&lt;10, (B67-D67)/D67, "&gt;999%"))</f>
        <v>-</v>
      </c>
      <c r="K67" s="9">
        <f t="shared" ref="K67:K75" si="5">IF(H67=0, "-", IF((F67-H67)/H67&lt;10, (F67-H67)/H67, "&gt;999%"))</f>
        <v>3.5</v>
      </c>
    </row>
    <row r="68" spans="1:11" x14ac:dyDescent="0.2">
      <c r="A68" s="7" t="s">
        <v>235</v>
      </c>
      <c r="B68" s="65">
        <v>41</v>
      </c>
      <c r="C68" s="34">
        <f>IF(B77=0, "-", B68/B77)</f>
        <v>0.11232876712328767</v>
      </c>
      <c r="D68" s="65">
        <v>110</v>
      </c>
      <c r="E68" s="9">
        <f>IF(D77=0, "-", D68/D77)</f>
        <v>0.19469026548672566</v>
      </c>
      <c r="F68" s="81">
        <v>212</v>
      </c>
      <c r="G68" s="34">
        <f>IF(F77=0, "-", F68/F77)</f>
        <v>0.14353419092755584</v>
      </c>
      <c r="H68" s="65">
        <v>507</v>
      </c>
      <c r="I68" s="9">
        <f>IF(H77=0, "-", H68/H77)</f>
        <v>0.22563417890520696</v>
      </c>
      <c r="J68" s="8">
        <f t="shared" si="4"/>
        <v>-0.62727272727272732</v>
      </c>
      <c r="K68" s="9">
        <f t="shared" si="5"/>
        <v>-0.5818540433925049</v>
      </c>
    </row>
    <row r="69" spans="1:11" x14ac:dyDescent="0.2">
      <c r="A69" s="7" t="s">
        <v>236</v>
      </c>
      <c r="B69" s="65">
        <v>34</v>
      </c>
      <c r="C69" s="34">
        <f>IF(B77=0, "-", B69/B77)</f>
        <v>9.3150684931506855E-2</v>
      </c>
      <c r="D69" s="65">
        <v>102</v>
      </c>
      <c r="E69" s="9">
        <f>IF(D77=0, "-", D69/D77)</f>
        <v>0.18053097345132743</v>
      </c>
      <c r="F69" s="81">
        <v>243</v>
      </c>
      <c r="G69" s="34">
        <f>IF(F77=0, "-", F69/F77)</f>
        <v>0.16452268111035884</v>
      </c>
      <c r="H69" s="65">
        <v>382</v>
      </c>
      <c r="I69" s="9">
        <f>IF(H77=0, "-", H69/H77)</f>
        <v>0.17000445037828216</v>
      </c>
      <c r="J69" s="8">
        <f t="shared" si="4"/>
        <v>-0.66666666666666663</v>
      </c>
      <c r="K69" s="9">
        <f t="shared" si="5"/>
        <v>-0.36387434554973824</v>
      </c>
    </row>
    <row r="70" spans="1:11" x14ac:dyDescent="0.2">
      <c r="A70" s="7" t="s">
        <v>237</v>
      </c>
      <c r="B70" s="65">
        <v>0</v>
      </c>
      <c r="C70" s="34">
        <f>IF(B77=0, "-", B70/B77)</f>
        <v>0</v>
      </c>
      <c r="D70" s="65">
        <v>1</v>
      </c>
      <c r="E70" s="9">
        <f>IF(D77=0, "-", D70/D77)</f>
        <v>1.7699115044247787E-3</v>
      </c>
      <c r="F70" s="81">
        <v>1</v>
      </c>
      <c r="G70" s="34">
        <f>IF(F77=0, "-", F70/F77)</f>
        <v>6.770480704129993E-4</v>
      </c>
      <c r="H70" s="65">
        <v>10</v>
      </c>
      <c r="I70" s="9">
        <f>IF(H77=0, "-", H70/H77)</f>
        <v>4.450378282153983E-3</v>
      </c>
      <c r="J70" s="8">
        <f t="shared" si="4"/>
        <v>-1</v>
      </c>
      <c r="K70" s="9">
        <f t="shared" si="5"/>
        <v>-0.9</v>
      </c>
    </row>
    <row r="71" spans="1:11" x14ac:dyDescent="0.2">
      <c r="A71" s="7" t="s">
        <v>238</v>
      </c>
      <c r="B71" s="65">
        <v>0</v>
      </c>
      <c r="C71" s="34">
        <f>IF(B77=0, "-", B71/B77)</f>
        <v>0</v>
      </c>
      <c r="D71" s="65">
        <v>5</v>
      </c>
      <c r="E71" s="9">
        <f>IF(D77=0, "-", D71/D77)</f>
        <v>8.8495575221238937E-3</v>
      </c>
      <c r="F71" s="81">
        <v>0</v>
      </c>
      <c r="G71" s="34">
        <f>IF(F77=0, "-", F71/F77)</f>
        <v>0</v>
      </c>
      <c r="H71" s="65">
        <v>24</v>
      </c>
      <c r="I71" s="9">
        <f>IF(H77=0, "-", H71/H77)</f>
        <v>1.0680907877169559E-2</v>
      </c>
      <c r="J71" s="8">
        <f t="shared" si="4"/>
        <v>-1</v>
      </c>
      <c r="K71" s="9">
        <f t="shared" si="5"/>
        <v>-1</v>
      </c>
    </row>
    <row r="72" spans="1:11" x14ac:dyDescent="0.2">
      <c r="A72" s="7" t="s">
        <v>239</v>
      </c>
      <c r="B72" s="65">
        <v>181</v>
      </c>
      <c r="C72" s="34">
        <f>IF(B77=0, "-", B72/B77)</f>
        <v>0.49589041095890413</v>
      </c>
      <c r="D72" s="65">
        <v>283</v>
      </c>
      <c r="E72" s="9">
        <f>IF(D77=0, "-", D72/D77)</f>
        <v>0.50088495575221237</v>
      </c>
      <c r="F72" s="81">
        <v>693</v>
      </c>
      <c r="G72" s="34">
        <f>IF(F77=0, "-", F72/F77)</f>
        <v>0.46919431279620855</v>
      </c>
      <c r="H72" s="65">
        <v>1025</v>
      </c>
      <c r="I72" s="9">
        <f>IF(H77=0, "-", H72/H77)</f>
        <v>0.45616377392078328</v>
      </c>
      <c r="J72" s="8">
        <f t="shared" si="4"/>
        <v>-0.36042402826855124</v>
      </c>
      <c r="K72" s="9">
        <f t="shared" si="5"/>
        <v>-0.32390243902439025</v>
      </c>
    </row>
    <row r="73" spans="1:11" x14ac:dyDescent="0.2">
      <c r="A73" s="7" t="s">
        <v>240</v>
      </c>
      <c r="B73" s="65">
        <v>20</v>
      </c>
      <c r="C73" s="34">
        <f>IF(B77=0, "-", B73/B77)</f>
        <v>5.4794520547945202E-2</v>
      </c>
      <c r="D73" s="65">
        <v>32</v>
      </c>
      <c r="E73" s="9">
        <f>IF(D77=0, "-", D73/D77)</f>
        <v>5.663716814159292E-2</v>
      </c>
      <c r="F73" s="81">
        <v>60</v>
      </c>
      <c r="G73" s="34">
        <f>IF(F77=0, "-", F73/F77)</f>
        <v>4.0622884224779957E-2</v>
      </c>
      <c r="H73" s="65">
        <v>101</v>
      </c>
      <c r="I73" s="9">
        <f>IF(H77=0, "-", H73/H77)</f>
        <v>4.4948820649755229E-2</v>
      </c>
      <c r="J73" s="8">
        <f t="shared" si="4"/>
        <v>-0.375</v>
      </c>
      <c r="K73" s="9">
        <f t="shared" si="5"/>
        <v>-0.40594059405940597</v>
      </c>
    </row>
    <row r="74" spans="1:11" x14ac:dyDescent="0.2">
      <c r="A74" s="7" t="s">
        <v>241</v>
      </c>
      <c r="B74" s="65">
        <v>10</v>
      </c>
      <c r="C74" s="34">
        <f>IF(B77=0, "-", B74/B77)</f>
        <v>2.7397260273972601E-2</v>
      </c>
      <c r="D74" s="65">
        <v>15</v>
      </c>
      <c r="E74" s="9">
        <f>IF(D77=0, "-", D74/D77)</f>
        <v>2.6548672566371681E-2</v>
      </c>
      <c r="F74" s="81">
        <v>44</v>
      </c>
      <c r="G74" s="34">
        <f>IF(F77=0, "-", F74/F77)</f>
        <v>2.979011509817197E-2</v>
      </c>
      <c r="H74" s="65">
        <v>51</v>
      </c>
      <c r="I74" s="9">
        <f>IF(H77=0, "-", H74/H77)</f>
        <v>2.2696929238985315E-2</v>
      </c>
      <c r="J74" s="8">
        <f t="shared" si="4"/>
        <v>-0.33333333333333331</v>
      </c>
      <c r="K74" s="9">
        <f t="shared" si="5"/>
        <v>-0.13725490196078433</v>
      </c>
    </row>
    <row r="75" spans="1:11" x14ac:dyDescent="0.2">
      <c r="A75" s="7" t="s">
        <v>242</v>
      </c>
      <c r="B75" s="65">
        <v>8</v>
      </c>
      <c r="C75" s="34">
        <f>IF(B77=0, "-", B75/B77)</f>
        <v>2.1917808219178082E-2</v>
      </c>
      <c r="D75" s="65">
        <v>17</v>
      </c>
      <c r="E75" s="9">
        <f>IF(D77=0, "-", D75/D77)</f>
        <v>3.0088495575221239E-2</v>
      </c>
      <c r="F75" s="81">
        <v>53</v>
      </c>
      <c r="G75" s="34">
        <f>IF(F77=0, "-", F75/F77)</f>
        <v>3.5883547731888961E-2</v>
      </c>
      <c r="H75" s="65">
        <v>109</v>
      </c>
      <c r="I75" s="9">
        <f>IF(H77=0, "-", H75/H77)</f>
        <v>4.8509123275478419E-2</v>
      </c>
      <c r="J75" s="8">
        <f t="shared" si="4"/>
        <v>-0.52941176470588236</v>
      </c>
      <c r="K75" s="9">
        <f t="shared" si="5"/>
        <v>-0.51376146788990829</v>
      </c>
    </row>
    <row r="76" spans="1:11" x14ac:dyDescent="0.2">
      <c r="A76" s="2"/>
      <c r="B76" s="68"/>
      <c r="C76" s="33"/>
      <c r="D76" s="68"/>
      <c r="E76" s="6"/>
      <c r="F76" s="82"/>
      <c r="G76" s="33"/>
      <c r="H76" s="68"/>
      <c r="I76" s="6"/>
      <c r="J76" s="5"/>
      <c r="K76" s="6"/>
    </row>
    <row r="77" spans="1:11" s="43" customFormat="1" x14ac:dyDescent="0.2">
      <c r="A77" s="162" t="s">
        <v>594</v>
      </c>
      <c r="B77" s="71">
        <f>SUM(B67:B76)</f>
        <v>365</v>
      </c>
      <c r="C77" s="40">
        <f>B77/25764</f>
        <v>1.416705480515448E-2</v>
      </c>
      <c r="D77" s="71">
        <f>SUM(D67:D76)</f>
        <v>565</v>
      </c>
      <c r="E77" s="41">
        <f>D77/29332</f>
        <v>1.9262239192690576E-2</v>
      </c>
      <c r="F77" s="77">
        <f>SUM(F67:F76)</f>
        <v>1477</v>
      </c>
      <c r="G77" s="42">
        <f>F77/141996</f>
        <v>1.0401701456379054E-2</v>
      </c>
      <c r="H77" s="71">
        <f>SUM(H67:H76)</f>
        <v>2247</v>
      </c>
      <c r="I77" s="41">
        <f>H77/146231</f>
        <v>1.5366098843610452E-2</v>
      </c>
      <c r="J77" s="37">
        <f>IF(D77=0, "-", IF((B77-D77)/D77&lt;10, (B77-D77)/D77, "&gt;999%"))</f>
        <v>-0.35398230088495575</v>
      </c>
      <c r="K77" s="38">
        <f>IF(H77=0, "-", IF((F77-H77)/H77&lt;10, (F77-H77)/H77, "&gt;999%"))</f>
        <v>-0.34267912772585668</v>
      </c>
    </row>
    <row r="78" spans="1:11" x14ac:dyDescent="0.2">
      <c r="B78" s="83"/>
      <c r="D78" s="83"/>
      <c r="F78" s="83"/>
      <c r="H78" s="83"/>
    </row>
    <row r="79" spans="1:11" s="43" customFormat="1" x14ac:dyDescent="0.2">
      <c r="A79" s="162" t="s">
        <v>593</v>
      </c>
      <c r="B79" s="71">
        <v>2269</v>
      </c>
      <c r="C79" s="40">
        <f>B79/25764</f>
        <v>8.8068622884645245E-2</v>
      </c>
      <c r="D79" s="71">
        <v>3140</v>
      </c>
      <c r="E79" s="41">
        <f>D79/29332</f>
        <v>0.10705032046911223</v>
      </c>
      <c r="F79" s="77">
        <v>12043</v>
      </c>
      <c r="G79" s="42">
        <f>F79/141996</f>
        <v>8.4812248232344567E-2</v>
      </c>
      <c r="H79" s="71">
        <v>15324</v>
      </c>
      <c r="I79" s="41">
        <f>H79/146231</f>
        <v>0.10479310132598423</v>
      </c>
      <c r="J79" s="37">
        <f>IF(D79=0, "-", IF((B79-D79)/D79&lt;10, (B79-D79)/D79, "&gt;999%"))</f>
        <v>-0.27738853503184713</v>
      </c>
      <c r="K79" s="38">
        <f>IF(H79=0, "-", IF((F79-H79)/H79&lt;10, (F79-H79)/H79, "&gt;999%"))</f>
        <v>-0.21410858783607414</v>
      </c>
    </row>
    <row r="80" spans="1:11" x14ac:dyDescent="0.2">
      <c r="B80" s="83"/>
      <c r="D80" s="83"/>
      <c r="F80" s="83"/>
      <c r="H80" s="83"/>
    </row>
    <row r="81" spans="1:11" ht="15.75" x14ac:dyDescent="0.25">
      <c r="A81" s="164" t="s">
        <v>114</v>
      </c>
      <c r="B81" s="196" t="s">
        <v>1</v>
      </c>
      <c r="C81" s="200"/>
      <c r="D81" s="200"/>
      <c r="E81" s="197"/>
      <c r="F81" s="196" t="s">
        <v>14</v>
      </c>
      <c r="G81" s="200"/>
      <c r="H81" s="200"/>
      <c r="I81" s="197"/>
      <c r="J81" s="196" t="s">
        <v>15</v>
      </c>
      <c r="K81" s="197"/>
    </row>
    <row r="82" spans="1:11" x14ac:dyDescent="0.2">
      <c r="A82" s="22"/>
      <c r="B82" s="196">
        <f>VALUE(RIGHT($B$2, 4))</f>
        <v>2022</v>
      </c>
      <c r="C82" s="197"/>
      <c r="D82" s="196">
        <f>B82-1</f>
        <v>2021</v>
      </c>
      <c r="E82" s="204"/>
      <c r="F82" s="196">
        <f>B82</f>
        <v>2022</v>
      </c>
      <c r="G82" s="204"/>
      <c r="H82" s="196">
        <f>D82</f>
        <v>2021</v>
      </c>
      <c r="I82" s="204"/>
      <c r="J82" s="140" t="s">
        <v>4</v>
      </c>
      <c r="K82" s="141" t="s">
        <v>2</v>
      </c>
    </row>
    <row r="83" spans="1:11" x14ac:dyDescent="0.2">
      <c r="A83" s="163" t="s">
        <v>140</v>
      </c>
      <c r="B83" s="61" t="s">
        <v>12</v>
      </c>
      <c r="C83" s="62" t="s">
        <v>13</v>
      </c>
      <c r="D83" s="61" t="s">
        <v>12</v>
      </c>
      <c r="E83" s="63" t="s">
        <v>13</v>
      </c>
      <c r="F83" s="62" t="s">
        <v>12</v>
      </c>
      <c r="G83" s="62" t="s">
        <v>13</v>
      </c>
      <c r="H83" s="61" t="s">
        <v>12</v>
      </c>
      <c r="I83" s="63" t="s">
        <v>13</v>
      </c>
      <c r="J83" s="61"/>
      <c r="K83" s="63"/>
    </row>
    <row r="84" spans="1:11" x14ac:dyDescent="0.2">
      <c r="A84" s="7" t="s">
        <v>243</v>
      </c>
      <c r="B84" s="65">
        <v>0</v>
      </c>
      <c r="C84" s="34">
        <f>IF(B94=0, "-", B84/B94)</f>
        <v>0</v>
      </c>
      <c r="D84" s="65">
        <v>0</v>
      </c>
      <c r="E84" s="9">
        <f>IF(D94=0, "-", D84/D94)</f>
        <v>0</v>
      </c>
      <c r="F84" s="81">
        <v>0</v>
      </c>
      <c r="G84" s="34">
        <f>IF(F94=0, "-", F84/F94)</f>
        <v>0</v>
      </c>
      <c r="H84" s="65">
        <v>1</v>
      </c>
      <c r="I84" s="9">
        <f>IF(H94=0, "-", H84/H94)</f>
        <v>4.4267374944665782E-4</v>
      </c>
      <c r="J84" s="8" t="str">
        <f t="shared" ref="J84:J92" si="6">IF(D84=0, "-", IF((B84-D84)/D84&lt;10, (B84-D84)/D84, "&gt;999%"))</f>
        <v>-</v>
      </c>
      <c r="K84" s="9">
        <f t="shared" ref="K84:K92" si="7">IF(H84=0, "-", IF((F84-H84)/H84&lt;10, (F84-H84)/H84, "&gt;999%"))</f>
        <v>-1</v>
      </c>
    </row>
    <row r="85" spans="1:11" x14ac:dyDescent="0.2">
      <c r="A85" s="7" t="s">
        <v>244</v>
      </c>
      <c r="B85" s="65">
        <v>2</v>
      </c>
      <c r="C85" s="34">
        <f>IF(B94=0, "-", B85/B94)</f>
        <v>1.06951871657754E-2</v>
      </c>
      <c r="D85" s="65">
        <v>5</v>
      </c>
      <c r="E85" s="9">
        <f>IF(D94=0, "-", D85/D94)</f>
        <v>1.2755102040816327E-2</v>
      </c>
      <c r="F85" s="81">
        <v>10</v>
      </c>
      <c r="G85" s="34">
        <f>IF(F94=0, "-", F85/F94)</f>
        <v>5.0327126321087065E-3</v>
      </c>
      <c r="H85" s="65">
        <v>15</v>
      </c>
      <c r="I85" s="9">
        <f>IF(H94=0, "-", H85/H94)</f>
        <v>6.6401062416998674E-3</v>
      </c>
      <c r="J85" s="8">
        <f t="shared" si="6"/>
        <v>-0.6</v>
      </c>
      <c r="K85" s="9">
        <f t="shared" si="7"/>
        <v>-0.33333333333333331</v>
      </c>
    </row>
    <row r="86" spans="1:11" x14ac:dyDescent="0.2">
      <c r="A86" s="7" t="s">
        <v>245</v>
      </c>
      <c r="B86" s="65">
        <v>6</v>
      </c>
      <c r="C86" s="34">
        <f>IF(B94=0, "-", B86/B94)</f>
        <v>3.2085561497326207E-2</v>
      </c>
      <c r="D86" s="65">
        <v>14</v>
      </c>
      <c r="E86" s="9">
        <f>IF(D94=0, "-", D86/D94)</f>
        <v>3.5714285714285712E-2</v>
      </c>
      <c r="F86" s="81">
        <v>98</v>
      </c>
      <c r="G86" s="34">
        <f>IF(F94=0, "-", F86/F94)</f>
        <v>4.9320583794665328E-2</v>
      </c>
      <c r="H86" s="65">
        <v>14</v>
      </c>
      <c r="I86" s="9">
        <f>IF(H94=0, "-", H86/H94)</f>
        <v>6.1974324922532097E-3</v>
      </c>
      <c r="J86" s="8">
        <f t="shared" si="6"/>
        <v>-0.5714285714285714</v>
      </c>
      <c r="K86" s="9">
        <f t="shared" si="7"/>
        <v>6</v>
      </c>
    </row>
    <row r="87" spans="1:11" x14ac:dyDescent="0.2">
      <c r="A87" s="7" t="s">
        <v>246</v>
      </c>
      <c r="B87" s="65">
        <v>21</v>
      </c>
      <c r="C87" s="34">
        <f>IF(B94=0, "-", B87/B94)</f>
        <v>0.11229946524064172</v>
      </c>
      <c r="D87" s="65">
        <v>29</v>
      </c>
      <c r="E87" s="9">
        <f>IF(D94=0, "-", D87/D94)</f>
        <v>7.3979591836734693E-2</v>
      </c>
      <c r="F87" s="81">
        <v>240</v>
      </c>
      <c r="G87" s="34">
        <f>IF(F94=0, "-", F87/F94)</f>
        <v>0.12078510317060896</v>
      </c>
      <c r="H87" s="65">
        <v>235</v>
      </c>
      <c r="I87" s="9">
        <f>IF(H94=0, "-", H87/H94)</f>
        <v>0.10402833111996458</v>
      </c>
      <c r="J87" s="8">
        <f t="shared" si="6"/>
        <v>-0.27586206896551724</v>
      </c>
      <c r="K87" s="9">
        <f t="shared" si="7"/>
        <v>2.1276595744680851E-2</v>
      </c>
    </row>
    <row r="88" spans="1:11" x14ac:dyDescent="0.2">
      <c r="A88" s="7" t="s">
        <v>247</v>
      </c>
      <c r="B88" s="65">
        <v>3</v>
      </c>
      <c r="C88" s="34">
        <f>IF(B94=0, "-", B88/B94)</f>
        <v>1.6042780748663103E-2</v>
      </c>
      <c r="D88" s="65">
        <v>1</v>
      </c>
      <c r="E88" s="9">
        <f>IF(D94=0, "-", D88/D94)</f>
        <v>2.5510204081632651E-3</v>
      </c>
      <c r="F88" s="81">
        <v>32</v>
      </c>
      <c r="G88" s="34">
        <f>IF(F94=0, "-", F88/F94)</f>
        <v>1.6104680422747861E-2</v>
      </c>
      <c r="H88" s="65">
        <v>13</v>
      </c>
      <c r="I88" s="9">
        <f>IF(H94=0, "-", H88/H94)</f>
        <v>5.754758742806552E-3</v>
      </c>
      <c r="J88" s="8">
        <f t="shared" si="6"/>
        <v>2</v>
      </c>
      <c r="K88" s="9">
        <f t="shared" si="7"/>
        <v>1.4615384615384615</v>
      </c>
    </row>
    <row r="89" spans="1:11" x14ac:dyDescent="0.2">
      <c r="A89" s="7" t="s">
        <v>248</v>
      </c>
      <c r="B89" s="65">
        <v>9</v>
      </c>
      <c r="C89" s="34">
        <f>IF(B94=0, "-", B89/B94)</f>
        <v>4.8128342245989303E-2</v>
      </c>
      <c r="D89" s="65">
        <v>30</v>
      </c>
      <c r="E89" s="9">
        <f>IF(D94=0, "-", D89/D94)</f>
        <v>7.6530612244897961E-2</v>
      </c>
      <c r="F89" s="81">
        <v>223</v>
      </c>
      <c r="G89" s="34">
        <f>IF(F94=0, "-", F89/F94)</f>
        <v>0.11222949169602416</v>
      </c>
      <c r="H89" s="65">
        <v>236</v>
      </c>
      <c r="I89" s="9">
        <f>IF(H94=0, "-", H89/H94)</f>
        <v>0.10447100486941124</v>
      </c>
      <c r="J89" s="8">
        <f t="shared" si="6"/>
        <v>-0.7</v>
      </c>
      <c r="K89" s="9">
        <f t="shared" si="7"/>
        <v>-5.5084745762711863E-2</v>
      </c>
    </row>
    <row r="90" spans="1:11" x14ac:dyDescent="0.2">
      <c r="A90" s="7" t="s">
        <v>249</v>
      </c>
      <c r="B90" s="65">
        <v>0</v>
      </c>
      <c r="C90" s="34">
        <f>IF(B94=0, "-", B90/B94)</f>
        <v>0</v>
      </c>
      <c r="D90" s="65">
        <v>1</v>
      </c>
      <c r="E90" s="9">
        <f>IF(D94=0, "-", D90/D94)</f>
        <v>2.5510204081632651E-3</v>
      </c>
      <c r="F90" s="81">
        <v>0</v>
      </c>
      <c r="G90" s="34">
        <f>IF(F94=0, "-", F90/F94)</f>
        <v>0</v>
      </c>
      <c r="H90" s="65">
        <v>38</v>
      </c>
      <c r="I90" s="9">
        <f>IF(H94=0, "-", H90/H94)</f>
        <v>1.6821602478972998E-2</v>
      </c>
      <c r="J90" s="8">
        <f t="shared" si="6"/>
        <v>-1</v>
      </c>
      <c r="K90" s="9">
        <f t="shared" si="7"/>
        <v>-1</v>
      </c>
    </row>
    <row r="91" spans="1:11" x14ac:dyDescent="0.2">
      <c r="A91" s="7" t="s">
        <v>250</v>
      </c>
      <c r="B91" s="65">
        <v>131</v>
      </c>
      <c r="C91" s="34">
        <f>IF(B94=0, "-", B91/B94)</f>
        <v>0.70053475935828879</v>
      </c>
      <c r="D91" s="65">
        <v>272</v>
      </c>
      <c r="E91" s="9">
        <f>IF(D94=0, "-", D91/D94)</f>
        <v>0.69387755102040816</v>
      </c>
      <c r="F91" s="81">
        <v>1263</v>
      </c>
      <c r="G91" s="34">
        <f>IF(F94=0, "-", F91/F94)</f>
        <v>0.63563160543532959</v>
      </c>
      <c r="H91" s="65">
        <v>1603</v>
      </c>
      <c r="I91" s="9">
        <f>IF(H94=0, "-", H91/H94)</f>
        <v>0.70960602036299247</v>
      </c>
      <c r="J91" s="8">
        <f t="shared" si="6"/>
        <v>-0.51838235294117652</v>
      </c>
      <c r="K91" s="9">
        <f t="shared" si="7"/>
        <v>-0.21210230817217718</v>
      </c>
    </row>
    <row r="92" spans="1:11" x14ac:dyDescent="0.2">
      <c r="A92" s="7" t="s">
        <v>251</v>
      </c>
      <c r="B92" s="65">
        <v>15</v>
      </c>
      <c r="C92" s="34">
        <f>IF(B94=0, "-", B92/B94)</f>
        <v>8.0213903743315509E-2</v>
      </c>
      <c r="D92" s="65">
        <v>40</v>
      </c>
      <c r="E92" s="9">
        <f>IF(D94=0, "-", D92/D94)</f>
        <v>0.10204081632653061</v>
      </c>
      <c r="F92" s="81">
        <v>121</v>
      </c>
      <c r="G92" s="34">
        <f>IF(F94=0, "-", F92/F94)</f>
        <v>6.089582284851535E-2</v>
      </c>
      <c r="H92" s="65">
        <v>104</v>
      </c>
      <c r="I92" s="9">
        <f>IF(H94=0, "-", H92/H94)</f>
        <v>4.6038069942452416E-2</v>
      </c>
      <c r="J92" s="8">
        <f t="shared" si="6"/>
        <v>-0.625</v>
      </c>
      <c r="K92" s="9">
        <f t="shared" si="7"/>
        <v>0.16346153846153846</v>
      </c>
    </row>
    <row r="93" spans="1:11" x14ac:dyDescent="0.2">
      <c r="A93" s="2"/>
      <c r="B93" s="68"/>
      <c r="C93" s="33"/>
      <c r="D93" s="68"/>
      <c r="E93" s="6"/>
      <c r="F93" s="82"/>
      <c r="G93" s="33"/>
      <c r="H93" s="68"/>
      <c r="I93" s="6"/>
      <c r="J93" s="5"/>
      <c r="K93" s="6"/>
    </row>
    <row r="94" spans="1:11" s="43" customFormat="1" x14ac:dyDescent="0.2">
      <c r="A94" s="162" t="s">
        <v>592</v>
      </c>
      <c r="B94" s="71">
        <f>SUM(B84:B93)</f>
        <v>187</v>
      </c>
      <c r="C94" s="40">
        <f>B94/25764</f>
        <v>7.2581897220928429E-3</v>
      </c>
      <c r="D94" s="71">
        <f>SUM(D84:D93)</f>
        <v>392</v>
      </c>
      <c r="E94" s="41">
        <f>D94/29332</f>
        <v>1.3364243829264967E-2</v>
      </c>
      <c r="F94" s="77">
        <f>SUM(F84:F93)</f>
        <v>1987</v>
      </c>
      <c r="G94" s="42">
        <f>F94/141996</f>
        <v>1.399335192540635E-2</v>
      </c>
      <c r="H94" s="71">
        <f>SUM(H84:H93)</f>
        <v>2259</v>
      </c>
      <c r="I94" s="41">
        <f>H94/146231</f>
        <v>1.5448160786700494E-2</v>
      </c>
      <c r="J94" s="37">
        <f>IF(D94=0, "-", IF((B94-D94)/D94&lt;10, (B94-D94)/D94, "&gt;999%"))</f>
        <v>-0.52295918367346939</v>
      </c>
      <c r="K94" s="38">
        <f>IF(H94=0, "-", IF((F94-H94)/H94&lt;10, (F94-H94)/H94, "&gt;999%"))</f>
        <v>-0.12040725984949092</v>
      </c>
    </row>
    <row r="95" spans="1:11" x14ac:dyDescent="0.2">
      <c r="B95" s="83"/>
      <c r="D95" s="83"/>
      <c r="F95" s="83"/>
      <c r="H95" s="83"/>
    </row>
    <row r="96" spans="1:11" x14ac:dyDescent="0.2">
      <c r="A96" s="163" t="s">
        <v>141</v>
      </c>
      <c r="B96" s="61" t="s">
        <v>12</v>
      </c>
      <c r="C96" s="62" t="s">
        <v>13</v>
      </c>
      <c r="D96" s="61" t="s">
        <v>12</v>
      </c>
      <c r="E96" s="63" t="s">
        <v>13</v>
      </c>
      <c r="F96" s="62" t="s">
        <v>12</v>
      </c>
      <c r="G96" s="62" t="s">
        <v>13</v>
      </c>
      <c r="H96" s="61" t="s">
        <v>12</v>
      </c>
      <c r="I96" s="63" t="s">
        <v>13</v>
      </c>
      <c r="J96" s="61"/>
      <c r="K96" s="63"/>
    </row>
    <row r="97" spans="1:11" x14ac:dyDescent="0.2">
      <c r="A97" s="7" t="s">
        <v>252</v>
      </c>
      <c r="B97" s="65">
        <v>14</v>
      </c>
      <c r="C97" s="34">
        <f>IF(B116=0, "-", B97/B116)</f>
        <v>2.6266416510318951E-2</v>
      </c>
      <c r="D97" s="65">
        <v>17</v>
      </c>
      <c r="E97" s="9">
        <f>IF(D116=0, "-", D97/D116)</f>
        <v>2.7243589743589744E-2</v>
      </c>
      <c r="F97" s="81">
        <v>60</v>
      </c>
      <c r="G97" s="34">
        <f>IF(F116=0, "-", F97/F116)</f>
        <v>1.6008537886872998E-2</v>
      </c>
      <c r="H97" s="65">
        <v>93</v>
      </c>
      <c r="I97" s="9">
        <f>IF(H116=0, "-", H97/H116)</f>
        <v>3.5921205098493628E-2</v>
      </c>
      <c r="J97" s="8">
        <f t="shared" ref="J97:J114" si="8">IF(D97=0, "-", IF((B97-D97)/D97&lt;10, (B97-D97)/D97, "&gt;999%"))</f>
        <v>-0.17647058823529413</v>
      </c>
      <c r="K97" s="9">
        <f t="shared" ref="K97:K114" si="9">IF(H97=0, "-", IF((F97-H97)/H97&lt;10, (F97-H97)/H97, "&gt;999%"))</f>
        <v>-0.35483870967741937</v>
      </c>
    </row>
    <row r="98" spans="1:11" x14ac:dyDescent="0.2">
      <c r="A98" s="7" t="s">
        <v>253</v>
      </c>
      <c r="B98" s="65">
        <v>12</v>
      </c>
      <c r="C98" s="34">
        <f>IF(B116=0, "-", B98/B116)</f>
        <v>2.2514071294559099E-2</v>
      </c>
      <c r="D98" s="65">
        <v>20</v>
      </c>
      <c r="E98" s="9">
        <f>IF(D116=0, "-", D98/D116)</f>
        <v>3.2051282051282048E-2</v>
      </c>
      <c r="F98" s="81">
        <v>73</v>
      </c>
      <c r="G98" s="34">
        <f>IF(F116=0, "-", F98/F116)</f>
        <v>1.9477054429028817E-2</v>
      </c>
      <c r="H98" s="65">
        <v>81</v>
      </c>
      <c r="I98" s="9">
        <f>IF(H116=0, "-", H98/H116)</f>
        <v>3.1286210892236384E-2</v>
      </c>
      <c r="J98" s="8">
        <f t="shared" si="8"/>
        <v>-0.4</v>
      </c>
      <c r="K98" s="9">
        <f t="shared" si="9"/>
        <v>-9.8765432098765427E-2</v>
      </c>
    </row>
    <row r="99" spans="1:11" x14ac:dyDescent="0.2">
      <c r="A99" s="7" t="s">
        <v>254</v>
      </c>
      <c r="B99" s="65">
        <v>6</v>
      </c>
      <c r="C99" s="34">
        <f>IF(B116=0, "-", B99/B116)</f>
        <v>1.125703564727955E-2</v>
      </c>
      <c r="D99" s="65">
        <v>12</v>
      </c>
      <c r="E99" s="9">
        <f>IF(D116=0, "-", D99/D116)</f>
        <v>1.9230769230769232E-2</v>
      </c>
      <c r="F99" s="81">
        <v>55</v>
      </c>
      <c r="G99" s="34">
        <f>IF(F116=0, "-", F99/F116)</f>
        <v>1.4674493062966915E-2</v>
      </c>
      <c r="H99" s="65">
        <v>60</v>
      </c>
      <c r="I99" s="9">
        <f>IF(H116=0, "-", H99/H116)</f>
        <v>2.3174971031286212E-2</v>
      </c>
      <c r="J99" s="8">
        <f t="shared" si="8"/>
        <v>-0.5</v>
      </c>
      <c r="K99" s="9">
        <f t="shared" si="9"/>
        <v>-8.3333333333333329E-2</v>
      </c>
    </row>
    <row r="100" spans="1:11" x14ac:dyDescent="0.2">
      <c r="A100" s="7" t="s">
        <v>255</v>
      </c>
      <c r="B100" s="65">
        <v>78</v>
      </c>
      <c r="C100" s="34">
        <f>IF(B116=0, "-", B100/B116)</f>
        <v>0.14634146341463414</v>
      </c>
      <c r="D100" s="65">
        <v>246</v>
      </c>
      <c r="E100" s="9">
        <f>IF(D116=0, "-", D100/D116)</f>
        <v>0.39423076923076922</v>
      </c>
      <c r="F100" s="81">
        <v>591</v>
      </c>
      <c r="G100" s="34">
        <f>IF(F116=0, "-", F100/F116)</f>
        <v>0.15768409818569903</v>
      </c>
      <c r="H100" s="65">
        <v>904</v>
      </c>
      <c r="I100" s="9">
        <f>IF(H116=0, "-", H100/H116)</f>
        <v>0.34916956353804557</v>
      </c>
      <c r="J100" s="8">
        <f t="shared" si="8"/>
        <v>-0.68292682926829273</v>
      </c>
      <c r="K100" s="9">
        <f t="shared" si="9"/>
        <v>-0.34623893805309736</v>
      </c>
    </row>
    <row r="101" spans="1:11" x14ac:dyDescent="0.2">
      <c r="A101" s="7" t="s">
        <v>256</v>
      </c>
      <c r="B101" s="65">
        <v>33</v>
      </c>
      <c r="C101" s="34">
        <f>IF(B116=0, "-", B101/B116)</f>
        <v>6.1913696060037521E-2</v>
      </c>
      <c r="D101" s="65">
        <v>0</v>
      </c>
      <c r="E101" s="9">
        <f>IF(D116=0, "-", D101/D116)</f>
        <v>0</v>
      </c>
      <c r="F101" s="81">
        <v>182</v>
      </c>
      <c r="G101" s="34">
        <f>IF(F116=0, "-", F101/F116)</f>
        <v>4.8559231590181433E-2</v>
      </c>
      <c r="H101" s="65">
        <v>0</v>
      </c>
      <c r="I101" s="9">
        <f>IF(H116=0, "-", H101/H116)</f>
        <v>0</v>
      </c>
      <c r="J101" s="8" t="str">
        <f t="shared" si="8"/>
        <v>-</v>
      </c>
      <c r="K101" s="9" t="str">
        <f t="shared" si="9"/>
        <v>-</v>
      </c>
    </row>
    <row r="102" spans="1:11" x14ac:dyDescent="0.2">
      <c r="A102" s="7" t="s">
        <v>257</v>
      </c>
      <c r="B102" s="65">
        <v>5</v>
      </c>
      <c r="C102" s="34">
        <f>IF(B116=0, "-", B102/B116)</f>
        <v>9.3808630393996256E-3</v>
      </c>
      <c r="D102" s="65">
        <v>0</v>
      </c>
      <c r="E102" s="9">
        <f>IF(D116=0, "-", D102/D116)</f>
        <v>0</v>
      </c>
      <c r="F102" s="81">
        <v>46</v>
      </c>
      <c r="G102" s="34">
        <f>IF(F116=0, "-", F102/F116)</f>
        <v>1.2273212379935965E-2</v>
      </c>
      <c r="H102" s="65">
        <v>0</v>
      </c>
      <c r="I102" s="9">
        <f>IF(H116=0, "-", H102/H116)</f>
        <v>0</v>
      </c>
      <c r="J102" s="8" t="str">
        <f t="shared" si="8"/>
        <v>-</v>
      </c>
      <c r="K102" s="9" t="str">
        <f t="shared" si="9"/>
        <v>-</v>
      </c>
    </row>
    <row r="103" spans="1:11" x14ac:dyDescent="0.2">
      <c r="A103" s="7" t="s">
        <v>258</v>
      </c>
      <c r="B103" s="65">
        <v>1</v>
      </c>
      <c r="C103" s="34">
        <f>IF(B116=0, "-", B103/B116)</f>
        <v>1.876172607879925E-3</v>
      </c>
      <c r="D103" s="65">
        <v>0</v>
      </c>
      <c r="E103" s="9">
        <f>IF(D116=0, "-", D103/D116)</f>
        <v>0</v>
      </c>
      <c r="F103" s="81">
        <v>5</v>
      </c>
      <c r="G103" s="34">
        <f>IF(F116=0, "-", F103/F116)</f>
        <v>1.3340448239060833E-3</v>
      </c>
      <c r="H103" s="65">
        <v>3</v>
      </c>
      <c r="I103" s="9">
        <f>IF(H116=0, "-", H103/H116)</f>
        <v>1.1587485515643105E-3</v>
      </c>
      <c r="J103" s="8" t="str">
        <f t="shared" si="8"/>
        <v>-</v>
      </c>
      <c r="K103" s="9">
        <f t="shared" si="9"/>
        <v>0.66666666666666663</v>
      </c>
    </row>
    <row r="104" spans="1:11" x14ac:dyDescent="0.2">
      <c r="A104" s="7" t="s">
        <v>259</v>
      </c>
      <c r="B104" s="65">
        <v>3</v>
      </c>
      <c r="C104" s="34">
        <f>IF(B116=0, "-", B104/B116)</f>
        <v>5.6285178236397749E-3</v>
      </c>
      <c r="D104" s="65">
        <v>13</v>
      </c>
      <c r="E104" s="9">
        <f>IF(D116=0, "-", D104/D116)</f>
        <v>2.0833333333333332E-2</v>
      </c>
      <c r="F104" s="81">
        <v>11</v>
      </c>
      <c r="G104" s="34">
        <f>IF(F116=0, "-", F104/F116)</f>
        <v>2.9348986125933832E-3</v>
      </c>
      <c r="H104" s="65">
        <v>23</v>
      </c>
      <c r="I104" s="9">
        <f>IF(H116=0, "-", H104/H116)</f>
        <v>8.8837388953263811E-3</v>
      </c>
      <c r="J104" s="8">
        <f t="shared" si="8"/>
        <v>-0.76923076923076927</v>
      </c>
      <c r="K104" s="9">
        <f t="shared" si="9"/>
        <v>-0.52173913043478259</v>
      </c>
    </row>
    <row r="105" spans="1:11" x14ac:dyDescent="0.2">
      <c r="A105" s="7" t="s">
        <v>260</v>
      </c>
      <c r="B105" s="65">
        <v>9</v>
      </c>
      <c r="C105" s="34">
        <f>IF(B116=0, "-", B105/B116)</f>
        <v>1.6885553470919325E-2</v>
      </c>
      <c r="D105" s="65">
        <v>19</v>
      </c>
      <c r="E105" s="9">
        <f>IF(D116=0, "-", D105/D116)</f>
        <v>3.0448717948717948E-2</v>
      </c>
      <c r="F105" s="81">
        <v>99</v>
      </c>
      <c r="G105" s="34">
        <f>IF(F116=0, "-", F105/F116)</f>
        <v>2.6414087513340449E-2</v>
      </c>
      <c r="H105" s="65">
        <v>114</v>
      </c>
      <c r="I105" s="9">
        <f>IF(H116=0, "-", H105/H116)</f>
        <v>4.4032444959443799E-2</v>
      </c>
      <c r="J105" s="8">
        <f t="shared" si="8"/>
        <v>-0.52631578947368418</v>
      </c>
      <c r="K105" s="9">
        <f t="shared" si="9"/>
        <v>-0.13157894736842105</v>
      </c>
    </row>
    <row r="106" spans="1:11" x14ac:dyDescent="0.2">
      <c r="A106" s="7" t="s">
        <v>261</v>
      </c>
      <c r="B106" s="65">
        <v>0</v>
      </c>
      <c r="C106" s="34">
        <f>IF(B116=0, "-", B106/B116)</f>
        <v>0</v>
      </c>
      <c r="D106" s="65">
        <v>36</v>
      </c>
      <c r="E106" s="9">
        <f>IF(D116=0, "-", D106/D116)</f>
        <v>5.7692307692307696E-2</v>
      </c>
      <c r="F106" s="81">
        <v>7</v>
      </c>
      <c r="G106" s="34">
        <f>IF(F116=0, "-", F106/F116)</f>
        <v>1.8676627534685165E-3</v>
      </c>
      <c r="H106" s="65">
        <v>191</v>
      </c>
      <c r="I106" s="9">
        <f>IF(H116=0, "-", H106/H116)</f>
        <v>7.3773657782927771E-2</v>
      </c>
      <c r="J106" s="8">
        <f t="shared" si="8"/>
        <v>-1</v>
      </c>
      <c r="K106" s="9">
        <f t="shared" si="9"/>
        <v>-0.96335078534031415</v>
      </c>
    </row>
    <row r="107" spans="1:11" x14ac:dyDescent="0.2">
      <c r="A107" s="7" t="s">
        <v>262</v>
      </c>
      <c r="B107" s="65">
        <v>193</v>
      </c>
      <c r="C107" s="34">
        <f>IF(B116=0, "-", B107/B116)</f>
        <v>0.36210131332082551</v>
      </c>
      <c r="D107" s="65">
        <v>224</v>
      </c>
      <c r="E107" s="9">
        <f>IF(D116=0, "-", D107/D116)</f>
        <v>0.35897435897435898</v>
      </c>
      <c r="F107" s="81">
        <v>738</v>
      </c>
      <c r="G107" s="34">
        <f>IF(F116=0, "-", F107/F116)</f>
        <v>0.19690501600853788</v>
      </c>
      <c r="H107" s="65">
        <v>896</v>
      </c>
      <c r="I107" s="9">
        <f>IF(H116=0, "-", H107/H116)</f>
        <v>0.34607956740054074</v>
      </c>
      <c r="J107" s="8">
        <f t="shared" si="8"/>
        <v>-0.13839285714285715</v>
      </c>
      <c r="K107" s="9">
        <f t="shared" si="9"/>
        <v>-0.17633928571428573</v>
      </c>
    </row>
    <row r="108" spans="1:11" x14ac:dyDescent="0.2">
      <c r="A108" s="7" t="s">
        <v>263</v>
      </c>
      <c r="B108" s="65">
        <v>75</v>
      </c>
      <c r="C108" s="34">
        <f>IF(B116=0, "-", B108/B116)</f>
        <v>0.14071294559099437</v>
      </c>
      <c r="D108" s="65">
        <v>34</v>
      </c>
      <c r="E108" s="9">
        <f>IF(D116=0, "-", D108/D116)</f>
        <v>5.4487179487179488E-2</v>
      </c>
      <c r="F108" s="81">
        <v>362</v>
      </c>
      <c r="G108" s="34">
        <f>IF(F116=0, "-", F108/F116)</f>
        <v>9.6584845250800425E-2</v>
      </c>
      <c r="H108" s="65">
        <v>192</v>
      </c>
      <c r="I108" s="9">
        <f>IF(H116=0, "-", H108/H116)</f>
        <v>7.4159907300115874E-2</v>
      </c>
      <c r="J108" s="8">
        <f t="shared" si="8"/>
        <v>1.2058823529411764</v>
      </c>
      <c r="K108" s="9">
        <f t="shared" si="9"/>
        <v>0.88541666666666663</v>
      </c>
    </row>
    <row r="109" spans="1:11" x14ac:dyDescent="0.2">
      <c r="A109" s="7" t="s">
        <v>264</v>
      </c>
      <c r="B109" s="65">
        <v>30</v>
      </c>
      <c r="C109" s="34">
        <f>IF(B116=0, "-", B109/B116)</f>
        <v>5.6285178236397747E-2</v>
      </c>
      <c r="D109" s="65">
        <v>0</v>
      </c>
      <c r="E109" s="9">
        <f>IF(D116=0, "-", D109/D116)</f>
        <v>0</v>
      </c>
      <c r="F109" s="81">
        <v>110</v>
      </c>
      <c r="G109" s="34">
        <f>IF(F116=0, "-", F109/F116)</f>
        <v>2.934898612593383E-2</v>
      </c>
      <c r="H109" s="65">
        <v>0</v>
      </c>
      <c r="I109" s="9">
        <f>IF(H116=0, "-", H109/H116)</f>
        <v>0</v>
      </c>
      <c r="J109" s="8" t="str">
        <f t="shared" si="8"/>
        <v>-</v>
      </c>
      <c r="K109" s="9" t="str">
        <f t="shared" si="9"/>
        <v>-</v>
      </c>
    </row>
    <row r="110" spans="1:11" x14ac:dyDescent="0.2">
      <c r="A110" s="7" t="s">
        <v>265</v>
      </c>
      <c r="B110" s="65">
        <v>50</v>
      </c>
      <c r="C110" s="34">
        <f>IF(B116=0, "-", B110/B116)</f>
        <v>9.3808630393996242E-2</v>
      </c>
      <c r="D110" s="65">
        <v>0</v>
      </c>
      <c r="E110" s="9">
        <f>IF(D116=0, "-", D110/D116)</f>
        <v>0</v>
      </c>
      <c r="F110" s="81">
        <v>1274</v>
      </c>
      <c r="G110" s="34">
        <f>IF(F116=0, "-", F110/F116)</f>
        <v>0.33991462113127002</v>
      </c>
      <c r="H110" s="65">
        <v>0</v>
      </c>
      <c r="I110" s="9">
        <f>IF(H116=0, "-", H110/H116)</f>
        <v>0</v>
      </c>
      <c r="J110" s="8" t="str">
        <f t="shared" si="8"/>
        <v>-</v>
      </c>
      <c r="K110" s="9" t="str">
        <f t="shared" si="9"/>
        <v>-</v>
      </c>
    </row>
    <row r="111" spans="1:11" x14ac:dyDescent="0.2">
      <c r="A111" s="7" t="s">
        <v>266</v>
      </c>
      <c r="B111" s="65">
        <v>16</v>
      </c>
      <c r="C111" s="34">
        <f>IF(B116=0, "-", B111/B116)</f>
        <v>3.0018761726078799E-2</v>
      </c>
      <c r="D111" s="65">
        <v>0</v>
      </c>
      <c r="E111" s="9">
        <f>IF(D116=0, "-", D111/D116)</f>
        <v>0</v>
      </c>
      <c r="F111" s="81">
        <v>62</v>
      </c>
      <c r="G111" s="34">
        <f>IF(F116=0, "-", F111/F116)</f>
        <v>1.6542155816435433E-2</v>
      </c>
      <c r="H111" s="65">
        <v>0</v>
      </c>
      <c r="I111" s="9">
        <f>IF(H116=0, "-", H111/H116)</f>
        <v>0</v>
      </c>
      <c r="J111" s="8" t="str">
        <f t="shared" si="8"/>
        <v>-</v>
      </c>
      <c r="K111" s="9" t="str">
        <f t="shared" si="9"/>
        <v>-</v>
      </c>
    </row>
    <row r="112" spans="1:11" x14ac:dyDescent="0.2">
      <c r="A112" s="7" t="s">
        <v>267</v>
      </c>
      <c r="B112" s="65">
        <v>4</v>
      </c>
      <c r="C112" s="34">
        <f>IF(B116=0, "-", B112/B116)</f>
        <v>7.5046904315196998E-3</v>
      </c>
      <c r="D112" s="65">
        <v>3</v>
      </c>
      <c r="E112" s="9">
        <f>IF(D116=0, "-", D112/D116)</f>
        <v>4.807692307692308E-3</v>
      </c>
      <c r="F112" s="81">
        <v>40</v>
      </c>
      <c r="G112" s="34">
        <f>IF(F116=0, "-", F112/F116)</f>
        <v>1.0672358591248666E-2</v>
      </c>
      <c r="H112" s="65">
        <v>24</v>
      </c>
      <c r="I112" s="9">
        <f>IF(H116=0, "-", H112/H116)</f>
        <v>9.2699884125144842E-3</v>
      </c>
      <c r="J112" s="8">
        <f t="shared" si="8"/>
        <v>0.33333333333333331</v>
      </c>
      <c r="K112" s="9">
        <f t="shared" si="9"/>
        <v>0.66666666666666663</v>
      </c>
    </row>
    <row r="113" spans="1:11" x14ac:dyDescent="0.2">
      <c r="A113" s="7" t="s">
        <v>268</v>
      </c>
      <c r="B113" s="65">
        <v>0</v>
      </c>
      <c r="C113" s="34">
        <f>IF(B116=0, "-", B113/B116)</f>
        <v>0</v>
      </c>
      <c r="D113" s="65">
        <v>0</v>
      </c>
      <c r="E113" s="9">
        <f>IF(D116=0, "-", D113/D116)</f>
        <v>0</v>
      </c>
      <c r="F113" s="81">
        <v>0</v>
      </c>
      <c r="G113" s="34">
        <f>IF(F116=0, "-", F113/F116)</f>
        <v>0</v>
      </c>
      <c r="H113" s="65">
        <v>8</v>
      </c>
      <c r="I113" s="9">
        <f>IF(H116=0, "-", H113/H116)</f>
        <v>3.0899961375048281E-3</v>
      </c>
      <c r="J113" s="8" t="str">
        <f t="shared" si="8"/>
        <v>-</v>
      </c>
      <c r="K113" s="9">
        <f t="shared" si="9"/>
        <v>-1</v>
      </c>
    </row>
    <row r="114" spans="1:11" x14ac:dyDescent="0.2">
      <c r="A114" s="7" t="s">
        <v>269</v>
      </c>
      <c r="B114" s="65">
        <v>4</v>
      </c>
      <c r="C114" s="34">
        <f>IF(B116=0, "-", B114/B116)</f>
        <v>7.5046904315196998E-3</v>
      </c>
      <c r="D114" s="65">
        <v>0</v>
      </c>
      <c r="E114" s="9">
        <f>IF(D116=0, "-", D114/D116)</f>
        <v>0</v>
      </c>
      <c r="F114" s="81">
        <v>33</v>
      </c>
      <c r="G114" s="34">
        <f>IF(F116=0, "-", F114/F116)</f>
        <v>8.8046958377801486E-3</v>
      </c>
      <c r="H114" s="65">
        <v>0</v>
      </c>
      <c r="I114" s="9">
        <f>IF(H116=0, "-", H114/H116)</f>
        <v>0</v>
      </c>
      <c r="J114" s="8" t="str">
        <f t="shared" si="8"/>
        <v>-</v>
      </c>
      <c r="K114" s="9" t="str">
        <f t="shared" si="9"/>
        <v>-</v>
      </c>
    </row>
    <row r="115" spans="1:11" x14ac:dyDescent="0.2">
      <c r="A115" s="2"/>
      <c r="B115" s="68"/>
      <c r="C115" s="33"/>
      <c r="D115" s="68"/>
      <c r="E115" s="6"/>
      <c r="F115" s="82"/>
      <c r="G115" s="33"/>
      <c r="H115" s="68"/>
      <c r="I115" s="6"/>
      <c r="J115" s="5"/>
      <c r="K115" s="6"/>
    </row>
    <row r="116" spans="1:11" s="43" customFormat="1" x14ac:dyDescent="0.2">
      <c r="A116" s="162" t="s">
        <v>591</v>
      </c>
      <c r="B116" s="71">
        <f>SUM(B97:B115)</f>
        <v>533</v>
      </c>
      <c r="C116" s="40">
        <f>B116/25764</f>
        <v>2.0687781400403664E-2</v>
      </c>
      <c r="D116" s="71">
        <f>SUM(D97:D115)</f>
        <v>624</v>
      </c>
      <c r="E116" s="41">
        <f>D116/29332</f>
        <v>2.1273694258829946E-2</v>
      </c>
      <c r="F116" s="77">
        <f>SUM(F97:F115)</f>
        <v>3748</v>
      </c>
      <c r="G116" s="42">
        <f>F116/141996</f>
        <v>2.6395109721400602E-2</v>
      </c>
      <c r="H116" s="71">
        <f>SUM(H97:H115)</f>
        <v>2589</v>
      </c>
      <c r="I116" s="41">
        <f>H116/146231</f>
        <v>1.7704864221676664E-2</v>
      </c>
      <c r="J116" s="37">
        <f>IF(D116=0, "-", IF((B116-D116)/D116&lt;10, (B116-D116)/D116, "&gt;999%"))</f>
        <v>-0.14583333333333334</v>
      </c>
      <c r="K116" s="38">
        <f>IF(H116=0, "-", IF((F116-H116)/H116&lt;10, (F116-H116)/H116, "&gt;999%"))</f>
        <v>0.44766319042101199</v>
      </c>
    </row>
    <row r="117" spans="1:11" x14ac:dyDescent="0.2">
      <c r="B117" s="83"/>
      <c r="D117" s="83"/>
      <c r="F117" s="83"/>
      <c r="H117" s="83"/>
    </row>
    <row r="118" spans="1:11" s="43" customFormat="1" x14ac:dyDescent="0.2">
      <c r="A118" s="162" t="s">
        <v>590</v>
      </c>
      <c r="B118" s="71">
        <v>720</v>
      </c>
      <c r="C118" s="40">
        <f>B118/25764</f>
        <v>2.7945971122496506E-2</v>
      </c>
      <c r="D118" s="71">
        <v>1016</v>
      </c>
      <c r="E118" s="41">
        <f>D118/29332</f>
        <v>3.4637938088094913E-2</v>
      </c>
      <c r="F118" s="77">
        <v>5735</v>
      </c>
      <c r="G118" s="42">
        <f>F118/141996</f>
        <v>4.0388461646806956E-2</v>
      </c>
      <c r="H118" s="71">
        <v>4848</v>
      </c>
      <c r="I118" s="41">
        <f>H118/146231</f>
        <v>3.3153025008377156E-2</v>
      </c>
      <c r="J118" s="37">
        <f>IF(D118=0, "-", IF((B118-D118)/D118&lt;10, (B118-D118)/D118, "&gt;999%"))</f>
        <v>-0.29133858267716534</v>
      </c>
      <c r="K118" s="38">
        <f>IF(H118=0, "-", IF((F118-H118)/H118&lt;10, (F118-H118)/H118, "&gt;999%"))</f>
        <v>0.18296204620462045</v>
      </c>
    </row>
    <row r="119" spans="1:11" x14ac:dyDescent="0.2">
      <c r="B119" s="83"/>
      <c r="D119" s="83"/>
      <c r="F119" s="83"/>
      <c r="H119" s="83"/>
    </row>
    <row r="120" spans="1:11" ht="15.75" x14ac:dyDescent="0.25">
      <c r="A120" s="164" t="s">
        <v>115</v>
      </c>
      <c r="B120" s="196" t="s">
        <v>1</v>
      </c>
      <c r="C120" s="200"/>
      <c r="D120" s="200"/>
      <c r="E120" s="197"/>
      <c r="F120" s="196" t="s">
        <v>14</v>
      </c>
      <c r="G120" s="200"/>
      <c r="H120" s="200"/>
      <c r="I120" s="197"/>
      <c r="J120" s="196" t="s">
        <v>15</v>
      </c>
      <c r="K120" s="197"/>
    </row>
    <row r="121" spans="1:11" x14ac:dyDescent="0.2">
      <c r="A121" s="22"/>
      <c r="B121" s="196">
        <f>VALUE(RIGHT($B$2, 4))</f>
        <v>2022</v>
      </c>
      <c r="C121" s="197"/>
      <c r="D121" s="196">
        <f>B121-1</f>
        <v>2021</v>
      </c>
      <c r="E121" s="204"/>
      <c r="F121" s="196">
        <f>B121</f>
        <v>2022</v>
      </c>
      <c r="G121" s="204"/>
      <c r="H121" s="196">
        <f>D121</f>
        <v>2021</v>
      </c>
      <c r="I121" s="204"/>
      <c r="J121" s="140" t="s">
        <v>4</v>
      </c>
      <c r="K121" s="141" t="s">
        <v>2</v>
      </c>
    </row>
    <row r="122" spans="1:11" x14ac:dyDescent="0.2">
      <c r="A122" s="163" t="s">
        <v>142</v>
      </c>
      <c r="B122" s="61" t="s">
        <v>12</v>
      </c>
      <c r="C122" s="62" t="s">
        <v>13</v>
      </c>
      <c r="D122" s="61" t="s">
        <v>12</v>
      </c>
      <c r="E122" s="63" t="s">
        <v>13</v>
      </c>
      <c r="F122" s="62" t="s">
        <v>12</v>
      </c>
      <c r="G122" s="62" t="s">
        <v>13</v>
      </c>
      <c r="H122" s="61" t="s">
        <v>12</v>
      </c>
      <c r="I122" s="63" t="s">
        <v>13</v>
      </c>
      <c r="J122" s="61"/>
      <c r="K122" s="63"/>
    </row>
    <row r="123" spans="1:11" x14ac:dyDescent="0.2">
      <c r="A123" s="7" t="s">
        <v>270</v>
      </c>
      <c r="B123" s="65">
        <v>84</v>
      </c>
      <c r="C123" s="34">
        <f>IF(B126=0, "-", B123/B126)</f>
        <v>0.64615384615384619</v>
      </c>
      <c r="D123" s="65">
        <v>43</v>
      </c>
      <c r="E123" s="9">
        <f>IF(D126=0, "-", D123/D126)</f>
        <v>0.70491803278688525</v>
      </c>
      <c r="F123" s="81">
        <v>422</v>
      </c>
      <c r="G123" s="34">
        <f>IF(F126=0, "-", F123/F126)</f>
        <v>0.68174474959612275</v>
      </c>
      <c r="H123" s="65">
        <v>246</v>
      </c>
      <c r="I123" s="9">
        <f>IF(H126=0, "-", H123/H126)</f>
        <v>0.70893371757925072</v>
      </c>
      <c r="J123" s="8">
        <f>IF(D123=0, "-", IF((B123-D123)/D123&lt;10, (B123-D123)/D123, "&gt;999%"))</f>
        <v>0.95348837209302328</v>
      </c>
      <c r="K123" s="9">
        <f>IF(H123=0, "-", IF((F123-H123)/H123&lt;10, (F123-H123)/H123, "&gt;999%"))</f>
        <v>0.71544715447154472</v>
      </c>
    </row>
    <row r="124" spans="1:11" x14ac:dyDescent="0.2">
      <c r="A124" s="7" t="s">
        <v>271</v>
      </c>
      <c r="B124" s="65">
        <v>46</v>
      </c>
      <c r="C124" s="34">
        <f>IF(B126=0, "-", B124/B126)</f>
        <v>0.35384615384615387</v>
      </c>
      <c r="D124" s="65">
        <v>18</v>
      </c>
      <c r="E124" s="9">
        <f>IF(D126=0, "-", D124/D126)</f>
        <v>0.29508196721311475</v>
      </c>
      <c r="F124" s="81">
        <v>197</v>
      </c>
      <c r="G124" s="34">
        <f>IF(F126=0, "-", F124/F126)</f>
        <v>0.3182552504038772</v>
      </c>
      <c r="H124" s="65">
        <v>101</v>
      </c>
      <c r="I124" s="9">
        <f>IF(H126=0, "-", H124/H126)</f>
        <v>0.29106628242074928</v>
      </c>
      <c r="J124" s="8">
        <f>IF(D124=0, "-", IF((B124-D124)/D124&lt;10, (B124-D124)/D124, "&gt;999%"))</f>
        <v>1.5555555555555556</v>
      </c>
      <c r="K124" s="9">
        <f>IF(H124=0, "-", IF((F124-H124)/H124&lt;10, (F124-H124)/H124, "&gt;999%"))</f>
        <v>0.95049504950495045</v>
      </c>
    </row>
    <row r="125" spans="1:11" x14ac:dyDescent="0.2">
      <c r="A125" s="2"/>
      <c r="B125" s="68"/>
      <c r="C125" s="33"/>
      <c r="D125" s="68"/>
      <c r="E125" s="6"/>
      <c r="F125" s="82"/>
      <c r="G125" s="33"/>
      <c r="H125" s="68"/>
      <c r="I125" s="6"/>
      <c r="J125" s="5"/>
      <c r="K125" s="6"/>
    </row>
    <row r="126" spans="1:11" s="43" customFormat="1" x14ac:dyDescent="0.2">
      <c r="A126" s="162" t="s">
        <v>589</v>
      </c>
      <c r="B126" s="71">
        <f>SUM(B123:B125)</f>
        <v>130</v>
      </c>
      <c r="C126" s="40">
        <f>B126/25764</f>
        <v>5.0458003415618695E-3</v>
      </c>
      <c r="D126" s="71">
        <f>SUM(D123:D125)</f>
        <v>61</v>
      </c>
      <c r="E126" s="41">
        <f>D126/29332</f>
        <v>2.0796399836356199E-3</v>
      </c>
      <c r="F126" s="77">
        <f>SUM(F123:F125)</f>
        <v>619</v>
      </c>
      <c r="G126" s="42">
        <f>F126/141996</f>
        <v>4.3592777261331301E-3</v>
      </c>
      <c r="H126" s="71">
        <f>SUM(H123:H125)</f>
        <v>347</v>
      </c>
      <c r="I126" s="41">
        <f>H126/146231</f>
        <v>2.3729578543537281E-3</v>
      </c>
      <c r="J126" s="37">
        <f>IF(D126=0, "-", IF((B126-D126)/D126&lt;10, (B126-D126)/D126, "&gt;999%"))</f>
        <v>1.1311475409836065</v>
      </c>
      <c r="K126" s="38">
        <f>IF(H126=0, "-", IF((F126-H126)/H126&lt;10, (F126-H126)/H126, "&gt;999%"))</f>
        <v>0.78386167146974062</v>
      </c>
    </row>
    <row r="127" spans="1:11" x14ac:dyDescent="0.2">
      <c r="B127" s="83"/>
      <c r="D127" s="83"/>
      <c r="F127" s="83"/>
      <c r="H127" s="83"/>
    </row>
    <row r="128" spans="1:11" x14ac:dyDescent="0.2">
      <c r="A128" s="163" t="s">
        <v>143</v>
      </c>
      <c r="B128" s="61" t="s">
        <v>12</v>
      </c>
      <c r="C128" s="62" t="s">
        <v>13</v>
      </c>
      <c r="D128" s="61" t="s">
        <v>12</v>
      </c>
      <c r="E128" s="63" t="s">
        <v>13</v>
      </c>
      <c r="F128" s="62" t="s">
        <v>12</v>
      </c>
      <c r="G128" s="62" t="s">
        <v>13</v>
      </c>
      <c r="H128" s="61" t="s">
        <v>12</v>
      </c>
      <c r="I128" s="63" t="s">
        <v>13</v>
      </c>
      <c r="J128" s="61"/>
      <c r="K128" s="63"/>
    </row>
    <row r="129" spans="1:11" x14ac:dyDescent="0.2">
      <c r="A129" s="7" t="s">
        <v>272</v>
      </c>
      <c r="B129" s="65">
        <v>15</v>
      </c>
      <c r="C129" s="34">
        <f>IF(B140=0, "-", B129/B140)</f>
        <v>0.20833333333333334</v>
      </c>
      <c r="D129" s="65">
        <v>6</v>
      </c>
      <c r="E129" s="9">
        <f>IF(D140=0, "-", D129/D140)</f>
        <v>4.7619047619047616E-2</v>
      </c>
      <c r="F129" s="81">
        <v>37</v>
      </c>
      <c r="G129" s="34">
        <f>IF(F140=0, "-", F129/F140)</f>
        <v>0.10220994475138122</v>
      </c>
      <c r="H129" s="65">
        <v>29</v>
      </c>
      <c r="I129" s="9">
        <f>IF(H140=0, "-", H129/H140)</f>
        <v>4.4207317073170729E-2</v>
      </c>
      <c r="J129" s="8">
        <f t="shared" ref="J129:J138" si="10">IF(D129=0, "-", IF((B129-D129)/D129&lt;10, (B129-D129)/D129, "&gt;999%"))</f>
        <v>1.5</v>
      </c>
      <c r="K129" s="9">
        <f t="shared" ref="K129:K138" si="11">IF(H129=0, "-", IF((F129-H129)/H129&lt;10, (F129-H129)/H129, "&gt;999%"))</f>
        <v>0.27586206896551724</v>
      </c>
    </row>
    <row r="130" spans="1:11" x14ac:dyDescent="0.2">
      <c r="A130" s="7" t="s">
        <v>273</v>
      </c>
      <c r="B130" s="65">
        <v>3</v>
      </c>
      <c r="C130" s="34">
        <f>IF(B140=0, "-", B130/B140)</f>
        <v>4.1666666666666664E-2</v>
      </c>
      <c r="D130" s="65">
        <v>0</v>
      </c>
      <c r="E130" s="9">
        <f>IF(D140=0, "-", D130/D140)</f>
        <v>0</v>
      </c>
      <c r="F130" s="81">
        <v>10</v>
      </c>
      <c r="G130" s="34">
        <f>IF(F140=0, "-", F130/F140)</f>
        <v>2.7624309392265192E-2</v>
      </c>
      <c r="H130" s="65">
        <v>8</v>
      </c>
      <c r="I130" s="9">
        <f>IF(H140=0, "-", H130/H140)</f>
        <v>1.2195121951219513E-2</v>
      </c>
      <c r="J130" s="8" t="str">
        <f t="shared" si="10"/>
        <v>-</v>
      </c>
      <c r="K130" s="9">
        <f t="shared" si="11"/>
        <v>0.25</v>
      </c>
    </row>
    <row r="131" spans="1:11" x14ac:dyDescent="0.2">
      <c r="A131" s="7" t="s">
        <v>274</v>
      </c>
      <c r="B131" s="65">
        <v>25</v>
      </c>
      <c r="C131" s="34">
        <f>IF(B140=0, "-", B131/B140)</f>
        <v>0.34722222222222221</v>
      </c>
      <c r="D131" s="65">
        <v>65</v>
      </c>
      <c r="E131" s="9">
        <f>IF(D140=0, "-", D131/D140)</f>
        <v>0.51587301587301593</v>
      </c>
      <c r="F131" s="81">
        <v>120</v>
      </c>
      <c r="G131" s="34">
        <f>IF(F140=0, "-", F131/F140)</f>
        <v>0.33149171270718231</v>
      </c>
      <c r="H131" s="65">
        <v>239</v>
      </c>
      <c r="I131" s="9">
        <f>IF(H140=0, "-", H131/H140)</f>
        <v>0.36432926829268292</v>
      </c>
      <c r="J131" s="8">
        <f t="shared" si="10"/>
        <v>-0.61538461538461542</v>
      </c>
      <c r="K131" s="9">
        <f t="shared" si="11"/>
        <v>-0.497907949790795</v>
      </c>
    </row>
    <row r="132" spans="1:11" x14ac:dyDescent="0.2">
      <c r="A132" s="7" t="s">
        <v>275</v>
      </c>
      <c r="B132" s="65">
        <v>0</v>
      </c>
      <c r="C132" s="34">
        <f>IF(B140=0, "-", B132/B140)</f>
        <v>0</v>
      </c>
      <c r="D132" s="65">
        <v>6</v>
      </c>
      <c r="E132" s="9">
        <f>IF(D140=0, "-", D132/D140)</f>
        <v>4.7619047619047616E-2</v>
      </c>
      <c r="F132" s="81">
        <v>5</v>
      </c>
      <c r="G132" s="34">
        <f>IF(F140=0, "-", F132/F140)</f>
        <v>1.3812154696132596E-2</v>
      </c>
      <c r="H132" s="65">
        <v>9</v>
      </c>
      <c r="I132" s="9">
        <f>IF(H140=0, "-", H132/H140)</f>
        <v>1.3719512195121951E-2</v>
      </c>
      <c r="J132" s="8">
        <f t="shared" si="10"/>
        <v>-1</v>
      </c>
      <c r="K132" s="9">
        <f t="shared" si="11"/>
        <v>-0.44444444444444442</v>
      </c>
    </row>
    <row r="133" spans="1:11" x14ac:dyDescent="0.2">
      <c r="A133" s="7" t="s">
        <v>276</v>
      </c>
      <c r="B133" s="65">
        <v>1</v>
      </c>
      <c r="C133" s="34">
        <f>IF(B140=0, "-", B133/B140)</f>
        <v>1.3888888888888888E-2</v>
      </c>
      <c r="D133" s="65">
        <v>4</v>
      </c>
      <c r="E133" s="9">
        <f>IF(D140=0, "-", D133/D140)</f>
        <v>3.1746031746031744E-2</v>
      </c>
      <c r="F133" s="81">
        <v>3</v>
      </c>
      <c r="G133" s="34">
        <f>IF(F140=0, "-", F133/F140)</f>
        <v>8.2872928176795577E-3</v>
      </c>
      <c r="H133" s="65">
        <v>11</v>
      </c>
      <c r="I133" s="9">
        <f>IF(H140=0, "-", H133/H140)</f>
        <v>1.676829268292683E-2</v>
      </c>
      <c r="J133" s="8">
        <f t="shared" si="10"/>
        <v>-0.75</v>
      </c>
      <c r="K133" s="9">
        <f t="shared" si="11"/>
        <v>-0.72727272727272729</v>
      </c>
    </row>
    <row r="134" spans="1:11" x14ac:dyDescent="0.2">
      <c r="A134" s="7" t="s">
        <v>277</v>
      </c>
      <c r="B134" s="65">
        <v>1</v>
      </c>
      <c r="C134" s="34">
        <f>IF(B140=0, "-", B134/B140)</f>
        <v>1.3888888888888888E-2</v>
      </c>
      <c r="D134" s="65">
        <v>5</v>
      </c>
      <c r="E134" s="9">
        <f>IF(D140=0, "-", D134/D140)</f>
        <v>3.968253968253968E-2</v>
      </c>
      <c r="F134" s="81">
        <v>15</v>
      </c>
      <c r="G134" s="34">
        <f>IF(F140=0, "-", F134/F140)</f>
        <v>4.1436464088397788E-2</v>
      </c>
      <c r="H134" s="65">
        <v>19</v>
      </c>
      <c r="I134" s="9">
        <f>IF(H140=0, "-", H134/H140)</f>
        <v>2.8963414634146343E-2</v>
      </c>
      <c r="J134" s="8">
        <f t="shared" si="10"/>
        <v>-0.8</v>
      </c>
      <c r="K134" s="9">
        <f t="shared" si="11"/>
        <v>-0.21052631578947367</v>
      </c>
    </row>
    <row r="135" spans="1:11" x14ac:dyDescent="0.2">
      <c r="A135" s="7" t="s">
        <v>278</v>
      </c>
      <c r="B135" s="65">
        <v>0</v>
      </c>
      <c r="C135" s="34">
        <f>IF(B140=0, "-", B135/B140)</f>
        <v>0</v>
      </c>
      <c r="D135" s="65">
        <v>3</v>
      </c>
      <c r="E135" s="9">
        <f>IF(D140=0, "-", D135/D140)</f>
        <v>2.3809523809523808E-2</v>
      </c>
      <c r="F135" s="81">
        <v>9</v>
      </c>
      <c r="G135" s="34">
        <f>IF(F140=0, "-", F135/F140)</f>
        <v>2.4861878453038673E-2</v>
      </c>
      <c r="H135" s="65">
        <v>8</v>
      </c>
      <c r="I135" s="9">
        <f>IF(H140=0, "-", H135/H140)</f>
        <v>1.2195121951219513E-2</v>
      </c>
      <c r="J135" s="8">
        <f t="shared" si="10"/>
        <v>-1</v>
      </c>
      <c r="K135" s="9">
        <f t="shared" si="11"/>
        <v>0.125</v>
      </c>
    </row>
    <row r="136" spans="1:11" x14ac:dyDescent="0.2">
      <c r="A136" s="7" t="s">
        <v>279</v>
      </c>
      <c r="B136" s="65">
        <v>11</v>
      </c>
      <c r="C136" s="34">
        <f>IF(B140=0, "-", B136/B140)</f>
        <v>0.15277777777777779</v>
      </c>
      <c r="D136" s="65">
        <v>24</v>
      </c>
      <c r="E136" s="9">
        <f>IF(D140=0, "-", D136/D140)</f>
        <v>0.19047619047619047</v>
      </c>
      <c r="F136" s="81">
        <v>55</v>
      </c>
      <c r="G136" s="34">
        <f>IF(F140=0, "-", F136/F140)</f>
        <v>0.15193370165745856</v>
      </c>
      <c r="H136" s="65">
        <v>211</v>
      </c>
      <c r="I136" s="9">
        <f>IF(H140=0, "-", H136/H140)</f>
        <v>0.32164634146341464</v>
      </c>
      <c r="J136" s="8">
        <f t="shared" si="10"/>
        <v>-0.54166666666666663</v>
      </c>
      <c r="K136" s="9">
        <f t="shared" si="11"/>
        <v>-0.73933649289099523</v>
      </c>
    </row>
    <row r="137" spans="1:11" x14ac:dyDescent="0.2">
      <c r="A137" s="7" t="s">
        <v>280</v>
      </c>
      <c r="B137" s="65">
        <v>16</v>
      </c>
      <c r="C137" s="34">
        <f>IF(B140=0, "-", B137/B140)</f>
        <v>0.22222222222222221</v>
      </c>
      <c r="D137" s="65">
        <v>13</v>
      </c>
      <c r="E137" s="9">
        <f>IF(D140=0, "-", D137/D140)</f>
        <v>0.10317460317460317</v>
      </c>
      <c r="F137" s="81">
        <v>104</v>
      </c>
      <c r="G137" s="34">
        <f>IF(F140=0, "-", F137/F140)</f>
        <v>0.287292817679558</v>
      </c>
      <c r="H137" s="65">
        <v>115</v>
      </c>
      <c r="I137" s="9">
        <f>IF(H140=0, "-", H137/H140)</f>
        <v>0.17530487804878048</v>
      </c>
      <c r="J137" s="8">
        <f t="shared" si="10"/>
        <v>0.23076923076923078</v>
      </c>
      <c r="K137" s="9">
        <f t="shared" si="11"/>
        <v>-9.5652173913043481E-2</v>
      </c>
    </row>
    <row r="138" spans="1:11" x14ac:dyDescent="0.2">
      <c r="A138" s="7" t="s">
        <v>281</v>
      </c>
      <c r="B138" s="65">
        <v>0</v>
      </c>
      <c r="C138" s="34">
        <f>IF(B140=0, "-", B138/B140)</f>
        <v>0</v>
      </c>
      <c r="D138" s="65">
        <v>0</v>
      </c>
      <c r="E138" s="9">
        <f>IF(D140=0, "-", D138/D140)</f>
        <v>0</v>
      </c>
      <c r="F138" s="81">
        <v>4</v>
      </c>
      <c r="G138" s="34">
        <f>IF(F140=0, "-", F138/F140)</f>
        <v>1.1049723756906077E-2</v>
      </c>
      <c r="H138" s="65">
        <v>7</v>
      </c>
      <c r="I138" s="9">
        <f>IF(H140=0, "-", H138/H140)</f>
        <v>1.0670731707317074E-2</v>
      </c>
      <c r="J138" s="8" t="str">
        <f t="shared" si="10"/>
        <v>-</v>
      </c>
      <c r="K138" s="9">
        <f t="shared" si="11"/>
        <v>-0.42857142857142855</v>
      </c>
    </row>
    <row r="139" spans="1:11" x14ac:dyDescent="0.2">
      <c r="A139" s="2"/>
      <c r="B139" s="68"/>
      <c r="C139" s="33"/>
      <c r="D139" s="68"/>
      <c r="E139" s="6"/>
      <c r="F139" s="82"/>
      <c r="G139" s="33"/>
      <c r="H139" s="68"/>
      <c r="I139" s="6"/>
      <c r="J139" s="5"/>
      <c r="K139" s="6"/>
    </row>
    <row r="140" spans="1:11" s="43" customFormat="1" x14ac:dyDescent="0.2">
      <c r="A140" s="162" t="s">
        <v>588</v>
      </c>
      <c r="B140" s="71">
        <f>SUM(B129:B139)</f>
        <v>72</v>
      </c>
      <c r="C140" s="40">
        <f>B140/25764</f>
        <v>2.7945971122496508E-3</v>
      </c>
      <c r="D140" s="71">
        <f>SUM(D129:D139)</f>
        <v>126</v>
      </c>
      <c r="E140" s="41">
        <f>D140/29332</f>
        <v>4.2956498022637393E-3</v>
      </c>
      <c r="F140" s="77">
        <f>SUM(F129:F139)</f>
        <v>362</v>
      </c>
      <c r="G140" s="42">
        <f>F140/141996</f>
        <v>2.5493675878193751E-3</v>
      </c>
      <c r="H140" s="71">
        <f>SUM(H129:H139)</f>
        <v>656</v>
      </c>
      <c r="I140" s="41">
        <f>H140/146231</f>
        <v>4.486052888922322E-3</v>
      </c>
      <c r="J140" s="37">
        <f>IF(D140=0, "-", IF((B140-D140)/D140&lt;10, (B140-D140)/D140, "&gt;999%"))</f>
        <v>-0.42857142857142855</v>
      </c>
      <c r="K140" s="38">
        <f>IF(H140=0, "-", IF((F140-H140)/H140&lt;10, (F140-H140)/H140, "&gt;999%"))</f>
        <v>-0.44817073170731708</v>
      </c>
    </row>
    <row r="141" spans="1:11" x14ac:dyDescent="0.2">
      <c r="B141" s="83"/>
      <c r="D141" s="83"/>
      <c r="F141" s="83"/>
      <c r="H141" s="83"/>
    </row>
    <row r="142" spans="1:11" s="43" customFormat="1" x14ac:dyDescent="0.2">
      <c r="A142" s="162" t="s">
        <v>587</v>
      </c>
      <c r="B142" s="71">
        <v>202</v>
      </c>
      <c r="C142" s="40">
        <f>B142/25764</f>
        <v>7.8403974538115203E-3</v>
      </c>
      <c r="D142" s="71">
        <v>187</v>
      </c>
      <c r="E142" s="41">
        <f>D142/29332</f>
        <v>6.3752897858993587E-3</v>
      </c>
      <c r="F142" s="77">
        <v>981</v>
      </c>
      <c r="G142" s="42">
        <f>F142/141996</f>
        <v>6.9086453139525061E-3</v>
      </c>
      <c r="H142" s="71">
        <v>1003</v>
      </c>
      <c r="I142" s="41">
        <f>H142/146231</f>
        <v>6.8590107432760497E-3</v>
      </c>
      <c r="J142" s="37">
        <f>IF(D142=0, "-", IF((B142-D142)/D142&lt;10, (B142-D142)/D142, "&gt;999%"))</f>
        <v>8.0213903743315509E-2</v>
      </c>
      <c r="K142" s="38">
        <f>IF(H142=0, "-", IF((F142-H142)/H142&lt;10, (F142-H142)/H142, "&gt;999%"))</f>
        <v>-2.1934197407776669E-2</v>
      </c>
    </row>
    <row r="143" spans="1:11" x14ac:dyDescent="0.2">
      <c r="B143" s="83"/>
      <c r="D143" s="83"/>
      <c r="F143" s="83"/>
      <c r="H143" s="83"/>
    </row>
    <row r="144" spans="1:11" ht="15.75" x14ac:dyDescent="0.25">
      <c r="A144" s="164" t="s">
        <v>116</v>
      </c>
      <c r="B144" s="196" t="s">
        <v>1</v>
      </c>
      <c r="C144" s="200"/>
      <c r="D144" s="200"/>
      <c r="E144" s="197"/>
      <c r="F144" s="196" t="s">
        <v>14</v>
      </c>
      <c r="G144" s="200"/>
      <c r="H144" s="200"/>
      <c r="I144" s="197"/>
      <c r="J144" s="196" t="s">
        <v>15</v>
      </c>
      <c r="K144" s="197"/>
    </row>
    <row r="145" spans="1:11" x14ac:dyDescent="0.2">
      <c r="A145" s="22"/>
      <c r="B145" s="196">
        <f>VALUE(RIGHT($B$2, 4))</f>
        <v>2022</v>
      </c>
      <c r="C145" s="197"/>
      <c r="D145" s="196">
        <f>B145-1</f>
        <v>2021</v>
      </c>
      <c r="E145" s="204"/>
      <c r="F145" s="196">
        <f>B145</f>
        <v>2022</v>
      </c>
      <c r="G145" s="204"/>
      <c r="H145" s="196">
        <f>D145</f>
        <v>2021</v>
      </c>
      <c r="I145" s="204"/>
      <c r="J145" s="140" t="s">
        <v>4</v>
      </c>
      <c r="K145" s="141" t="s">
        <v>2</v>
      </c>
    </row>
    <row r="146" spans="1:11" x14ac:dyDescent="0.2">
      <c r="A146" s="163" t="s">
        <v>144</v>
      </c>
      <c r="B146" s="61" t="s">
        <v>12</v>
      </c>
      <c r="C146" s="62" t="s">
        <v>13</v>
      </c>
      <c r="D146" s="61" t="s">
        <v>12</v>
      </c>
      <c r="E146" s="63" t="s">
        <v>13</v>
      </c>
      <c r="F146" s="62" t="s">
        <v>12</v>
      </c>
      <c r="G146" s="62" t="s">
        <v>13</v>
      </c>
      <c r="H146" s="61" t="s">
        <v>12</v>
      </c>
      <c r="I146" s="63" t="s">
        <v>13</v>
      </c>
      <c r="J146" s="61"/>
      <c r="K146" s="63"/>
    </row>
    <row r="147" spans="1:11" x14ac:dyDescent="0.2">
      <c r="A147" s="7" t="s">
        <v>282</v>
      </c>
      <c r="B147" s="65">
        <v>0</v>
      </c>
      <c r="C147" s="34" t="str">
        <f>IF(B149=0, "-", B147/B149)</f>
        <v>-</v>
      </c>
      <c r="D147" s="65">
        <v>1</v>
      </c>
      <c r="E147" s="9">
        <f>IF(D149=0, "-", D147/D149)</f>
        <v>1</v>
      </c>
      <c r="F147" s="81">
        <v>10</v>
      </c>
      <c r="G147" s="34">
        <f>IF(F149=0, "-", F147/F149)</f>
        <v>1</v>
      </c>
      <c r="H147" s="65">
        <v>13</v>
      </c>
      <c r="I147" s="9">
        <f>IF(H149=0, "-", H147/H149)</f>
        <v>1</v>
      </c>
      <c r="J147" s="8">
        <f>IF(D147=0, "-", IF((B147-D147)/D147&lt;10, (B147-D147)/D147, "&gt;999%"))</f>
        <v>-1</v>
      </c>
      <c r="K147" s="9">
        <f>IF(H147=0, "-", IF((F147-H147)/H147&lt;10, (F147-H147)/H147, "&gt;999%"))</f>
        <v>-0.23076923076923078</v>
      </c>
    </row>
    <row r="148" spans="1:11" x14ac:dyDescent="0.2">
      <c r="A148" s="2"/>
      <c r="B148" s="68"/>
      <c r="C148" s="33"/>
      <c r="D148" s="68"/>
      <c r="E148" s="6"/>
      <c r="F148" s="82"/>
      <c r="G148" s="33"/>
      <c r="H148" s="68"/>
      <c r="I148" s="6"/>
      <c r="J148" s="5"/>
      <c r="K148" s="6"/>
    </row>
    <row r="149" spans="1:11" s="43" customFormat="1" x14ac:dyDescent="0.2">
      <c r="A149" s="162" t="s">
        <v>586</v>
      </c>
      <c r="B149" s="71">
        <f>SUM(B147:B148)</f>
        <v>0</v>
      </c>
      <c r="C149" s="40">
        <f>B149/25764</f>
        <v>0</v>
      </c>
      <c r="D149" s="71">
        <f>SUM(D147:D148)</f>
        <v>1</v>
      </c>
      <c r="E149" s="41">
        <f>D149/29332</f>
        <v>3.4092458748124914E-5</v>
      </c>
      <c r="F149" s="77">
        <f>SUM(F147:F148)</f>
        <v>10</v>
      </c>
      <c r="G149" s="42">
        <f>F149/141996</f>
        <v>7.0424519000535232E-5</v>
      </c>
      <c r="H149" s="71">
        <f>SUM(H147:H148)</f>
        <v>13</v>
      </c>
      <c r="I149" s="41">
        <f>H149/146231</f>
        <v>8.8900438347546011E-5</v>
      </c>
      <c r="J149" s="37">
        <f>IF(D149=0, "-", IF((B149-D149)/D149&lt;10, (B149-D149)/D149, "&gt;999%"))</f>
        <v>-1</v>
      </c>
      <c r="K149" s="38">
        <f>IF(H149=0, "-", IF((F149-H149)/H149&lt;10, (F149-H149)/H149, "&gt;999%"))</f>
        <v>-0.23076923076923078</v>
      </c>
    </row>
    <row r="150" spans="1:11" x14ac:dyDescent="0.2">
      <c r="B150" s="83"/>
      <c r="D150" s="83"/>
      <c r="F150" s="83"/>
      <c r="H150" s="83"/>
    </row>
    <row r="151" spans="1:11" x14ac:dyDescent="0.2">
      <c r="A151" s="163" t="s">
        <v>145</v>
      </c>
      <c r="B151" s="61" t="s">
        <v>12</v>
      </c>
      <c r="C151" s="62" t="s">
        <v>13</v>
      </c>
      <c r="D151" s="61" t="s">
        <v>12</v>
      </c>
      <c r="E151" s="63" t="s">
        <v>13</v>
      </c>
      <c r="F151" s="62" t="s">
        <v>12</v>
      </c>
      <c r="G151" s="62" t="s">
        <v>13</v>
      </c>
      <c r="H151" s="61" t="s">
        <v>12</v>
      </c>
      <c r="I151" s="63" t="s">
        <v>13</v>
      </c>
      <c r="J151" s="61"/>
      <c r="K151" s="63"/>
    </row>
    <row r="152" spans="1:11" x14ac:dyDescent="0.2">
      <c r="A152" s="7" t="s">
        <v>283</v>
      </c>
      <c r="B152" s="65">
        <v>2</v>
      </c>
      <c r="C152" s="34">
        <f>IF(B165=0, "-", B152/B165)</f>
        <v>0.11764705882352941</v>
      </c>
      <c r="D152" s="65">
        <v>1</v>
      </c>
      <c r="E152" s="9">
        <f>IF(D165=0, "-", D152/D165)</f>
        <v>3.2258064516129031E-2</v>
      </c>
      <c r="F152" s="81">
        <v>3</v>
      </c>
      <c r="G152" s="34">
        <f>IF(F165=0, "-", F152/F165)</f>
        <v>3.1914893617021274E-2</v>
      </c>
      <c r="H152" s="65">
        <v>4</v>
      </c>
      <c r="I152" s="9">
        <f>IF(H165=0, "-", H152/H165)</f>
        <v>2.8368794326241134E-2</v>
      </c>
      <c r="J152" s="8">
        <f t="shared" ref="J152:J163" si="12">IF(D152=0, "-", IF((B152-D152)/D152&lt;10, (B152-D152)/D152, "&gt;999%"))</f>
        <v>1</v>
      </c>
      <c r="K152" s="9">
        <f t="shared" ref="K152:K163" si="13">IF(H152=0, "-", IF((F152-H152)/H152&lt;10, (F152-H152)/H152, "&gt;999%"))</f>
        <v>-0.25</v>
      </c>
    </row>
    <row r="153" spans="1:11" x14ac:dyDescent="0.2">
      <c r="A153" s="7" t="s">
        <v>284</v>
      </c>
      <c r="B153" s="65">
        <v>1</v>
      </c>
      <c r="C153" s="34">
        <f>IF(B165=0, "-", B153/B165)</f>
        <v>5.8823529411764705E-2</v>
      </c>
      <c r="D153" s="65">
        <v>2</v>
      </c>
      <c r="E153" s="9">
        <f>IF(D165=0, "-", D153/D165)</f>
        <v>6.4516129032258063E-2</v>
      </c>
      <c r="F153" s="81">
        <v>2</v>
      </c>
      <c r="G153" s="34">
        <f>IF(F165=0, "-", F153/F165)</f>
        <v>2.1276595744680851E-2</v>
      </c>
      <c r="H153" s="65">
        <v>5</v>
      </c>
      <c r="I153" s="9">
        <f>IF(H165=0, "-", H153/H165)</f>
        <v>3.5460992907801421E-2</v>
      </c>
      <c r="J153" s="8">
        <f t="shared" si="12"/>
        <v>-0.5</v>
      </c>
      <c r="K153" s="9">
        <f t="shared" si="13"/>
        <v>-0.6</v>
      </c>
    </row>
    <row r="154" spans="1:11" x14ac:dyDescent="0.2">
      <c r="A154" s="7" t="s">
        <v>285</v>
      </c>
      <c r="B154" s="65">
        <v>0</v>
      </c>
      <c r="C154" s="34">
        <f>IF(B165=0, "-", B154/B165)</f>
        <v>0</v>
      </c>
      <c r="D154" s="65">
        <v>4</v>
      </c>
      <c r="E154" s="9">
        <f>IF(D165=0, "-", D154/D165)</f>
        <v>0.12903225806451613</v>
      </c>
      <c r="F154" s="81">
        <v>0</v>
      </c>
      <c r="G154" s="34">
        <f>IF(F165=0, "-", F154/F165)</f>
        <v>0</v>
      </c>
      <c r="H154" s="65">
        <v>17</v>
      </c>
      <c r="I154" s="9">
        <f>IF(H165=0, "-", H154/H165)</f>
        <v>0.12056737588652482</v>
      </c>
      <c r="J154" s="8">
        <f t="shared" si="12"/>
        <v>-1</v>
      </c>
      <c r="K154" s="9">
        <f t="shared" si="13"/>
        <v>-1</v>
      </c>
    </row>
    <row r="155" spans="1:11" x14ac:dyDescent="0.2">
      <c r="A155" s="7" t="s">
        <v>286</v>
      </c>
      <c r="B155" s="65">
        <v>3</v>
      </c>
      <c r="C155" s="34">
        <f>IF(B165=0, "-", B155/B165)</f>
        <v>0.17647058823529413</v>
      </c>
      <c r="D155" s="65">
        <v>4</v>
      </c>
      <c r="E155" s="9">
        <f>IF(D165=0, "-", D155/D165)</f>
        <v>0.12903225806451613</v>
      </c>
      <c r="F155" s="81">
        <v>15</v>
      </c>
      <c r="G155" s="34">
        <f>IF(F165=0, "-", F155/F165)</f>
        <v>0.15957446808510639</v>
      </c>
      <c r="H155" s="65">
        <v>22</v>
      </c>
      <c r="I155" s="9">
        <f>IF(H165=0, "-", H155/H165)</f>
        <v>0.15602836879432624</v>
      </c>
      <c r="J155" s="8">
        <f t="shared" si="12"/>
        <v>-0.25</v>
      </c>
      <c r="K155" s="9">
        <f t="shared" si="13"/>
        <v>-0.31818181818181818</v>
      </c>
    </row>
    <row r="156" spans="1:11" x14ac:dyDescent="0.2">
      <c r="A156" s="7" t="s">
        <v>287</v>
      </c>
      <c r="B156" s="65">
        <v>2</v>
      </c>
      <c r="C156" s="34">
        <f>IF(B165=0, "-", B156/B165)</f>
        <v>0.11764705882352941</v>
      </c>
      <c r="D156" s="65">
        <v>3</v>
      </c>
      <c r="E156" s="9">
        <f>IF(D165=0, "-", D156/D165)</f>
        <v>9.6774193548387094E-2</v>
      </c>
      <c r="F156" s="81">
        <v>9</v>
      </c>
      <c r="G156" s="34">
        <f>IF(F165=0, "-", F156/F165)</f>
        <v>9.5744680851063829E-2</v>
      </c>
      <c r="H156" s="65">
        <v>9</v>
      </c>
      <c r="I156" s="9">
        <f>IF(H165=0, "-", H156/H165)</f>
        <v>6.3829787234042548E-2</v>
      </c>
      <c r="J156" s="8">
        <f t="shared" si="12"/>
        <v>-0.33333333333333331</v>
      </c>
      <c r="K156" s="9">
        <f t="shared" si="13"/>
        <v>0</v>
      </c>
    </row>
    <row r="157" spans="1:11" x14ac:dyDescent="0.2">
      <c r="A157" s="7" t="s">
        <v>288</v>
      </c>
      <c r="B157" s="65">
        <v>0</v>
      </c>
      <c r="C157" s="34">
        <f>IF(B165=0, "-", B157/B165)</f>
        <v>0</v>
      </c>
      <c r="D157" s="65">
        <v>0</v>
      </c>
      <c r="E157" s="9">
        <f>IF(D165=0, "-", D157/D165)</f>
        <v>0</v>
      </c>
      <c r="F157" s="81">
        <v>2</v>
      </c>
      <c r="G157" s="34">
        <f>IF(F165=0, "-", F157/F165)</f>
        <v>2.1276595744680851E-2</v>
      </c>
      <c r="H157" s="65">
        <v>10</v>
      </c>
      <c r="I157" s="9">
        <f>IF(H165=0, "-", H157/H165)</f>
        <v>7.0921985815602842E-2</v>
      </c>
      <c r="J157" s="8" t="str">
        <f t="shared" si="12"/>
        <v>-</v>
      </c>
      <c r="K157" s="9">
        <f t="shared" si="13"/>
        <v>-0.8</v>
      </c>
    </row>
    <row r="158" spans="1:11" x14ac:dyDescent="0.2">
      <c r="A158" s="7" t="s">
        <v>289</v>
      </c>
      <c r="B158" s="65">
        <v>1</v>
      </c>
      <c r="C158" s="34">
        <f>IF(B165=0, "-", B158/B165)</f>
        <v>5.8823529411764705E-2</v>
      </c>
      <c r="D158" s="65">
        <v>0</v>
      </c>
      <c r="E158" s="9">
        <f>IF(D165=0, "-", D158/D165)</f>
        <v>0</v>
      </c>
      <c r="F158" s="81">
        <v>1</v>
      </c>
      <c r="G158" s="34">
        <f>IF(F165=0, "-", F158/F165)</f>
        <v>1.0638297872340425E-2</v>
      </c>
      <c r="H158" s="65">
        <v>4</v>
      </c>
      <c r="I158" s="9">
        <f>IF(H165=0, "-", H158/H165)</f>
        <v>2.8368794326241134E-2</v>
      </c>
      <c r="J158" s="8" t="str">
        <f t="shared" si="12"/>
        <v>-</v>
      </c>
      <c r="K158" s="9">
        <f t="shared" si="13"/>
        <v>-0.75</v>
      </c>
    </row>
    <row r="159" spans="1:11" x14ac:dyDescent="0.2">
      <c r="A159" s="7" t="s">
        <v>290</v>
      </c>
      <c r="B159" s="65">
        <v>0</v>
      </c>
      <c r="C159" s="34">
        <f>IF(B165=0, "-", B159/B165)</f>
        <v>0</v>
      </c>
      <c r="D159" s="65">
        <v>0</v>
      </c>
      <c r="E159" s="9">
        <f>IF(D165=0, "-", D159/D165)</f>
        <v>0</v>
      </c>
      <c r="F159" s="81">
        <v>0</v>
      </c>
      <c r="G159" s="34">
        <f>IF(F165=0, "-", F159/F165)</f>
        <v>0</v>
      </c>
      <c r="H159" s="65">
        <v>1</v>
      </c>
      <c r="I159" s="9">
        <f>IF(H165=0, "-", H159/H165)</f>
        <v>7.0921985815602835E-3</v>
      </c>
      <c r="J159" s="8" t="str">
        <f t="shared" si="12"/>
        <v>-</v>
      </c>
      <c r="K159" s="9">
        <f t="shared" si="13"/>
        <v>-1</v>
      </c>
    </row>
    <row r="160" spans="1:11" x14ac:dyDescent="0.2">
      <c r="A160" s="7" t="s">
        <v>291</v>
      </c>
      <c r="B160" s="65">
        <v>2</v>
      </c>
      <c r="C160" s="34">
        <f>IF(B165=0, "-", B160/B165)</f>
        <v>0.11764705882352941</v>
      </c>
      <c r="D160" s="65">
        <v>0</v>
      </c>
      <c r="E160" s="9">
        <f>IF(D165=0, "-", D160/D165)</f>
        <v>0</v>
      </c>
      <c r="F160" s="81">
        <v>8</v>
      </c>
      <c r="G160" s="34">
        <f>IF(F165=0, "-", F160/F165)</f>
        <v>8.5106382978723402E-2</v>
      </c>
      <c r="H160" s="65">
        <v>0</v>
      </c>
      <c r="I160" s="9">
        <f>IF(H165=0, "-", H160/H165)</f>
        <v>0</v>
      </c>
      <c r="J160" s="8" t="str">
        <f t="shared" si="12"/>
        <v>-</v>
      </c>
      <c r="K160" s="9" t="str">
        <f t="shared" si="13"/>
        <v>-</v>
      </c>
    </row>
    <row r="161" spans="1:11" x14ac:dyDescent="0.2">
      <c r="A161" s="7" t="s">
        <v>292</v>
      </c>
      <c r="B161" s="65">
        <v>5</v>
      </c>
      <c r="C161" s="34">
        <f>IF(B165=0, "-", B161/B165)</f>
        <v>0.29411764705882354</v>
      </c>
      <c r="D161" s="65">
        <v>11</v>
      </c>
      <c r="E161" s="9">
        <f>IF(D165=0, "-", D161/D165)</f>
        <v>0.35483870967741937</v>
      </c>
      <c r="F161" s="81">
        <v>44</v>
      </c>
      <c r="G161" s="34">
        <f>IF(F165=0, "-", F161/F165)</f>
        <v>0.46808510638297873</v>
      </c>
      <c r="H161" s="65">
        <v>55</v>
      </c>
      <c r="I161" s="9">
        <f>IF(H165=0, "-", H161/H165)</f>
        <v>0.39007092198581561</v>
      </c>
      <c r="J161" s="8">
        <f t="shared" si="12"/>
        <v>-0.54545454545454541</v>
      </c>
      <c r="K161" s="9">
        <f t="shared" si="13"/>
        <v>-0.2</v>
      </c>
    </row>
    <row r="162" spans="1:11" x14ac:dyDescent="0.2">
      <c r="A162" s="7" t="s">
        <v>293</v>
      </c>
      <c r="B162" s="65">
        <v>0</v>
      </c>
      <c r="C162" s="34">
        <f>IF(B165=0, "-", B162/B165)</f>
        <v>0</v>
      </c>
      <c r="D162" s="65">
        <v>4</v>
      </c>
      <c r="E162" s="9">
        <f>IF(D165=0, "-", D162/D165)</f>
        <v>0.12903225806451613</v>
      </c>
      <c r="F162" s="81">
        <v>5</v>
      </c>
      <c r="G162" s="34">
        <f>IF(F165=0, "-", F162/F165)</f>
        <v>5.3191489361702128E-2</v>
      </c>
      <c r="H162" s="65">
        <v>12</v>
      </c>
      <c r="I162" s="9">
        <f>IF(H165=0, "-", H162/H165)</f>
        <v>8.5106382978723402E-2</v>
      </c>
      <c r="J162" s="8">
        <f t="shared" si="12"/>
        <v>-1</v>
      </c>
      <c r="K162" s="9">
        <f t="shared" si="13"/>
        <v>-0.58333333333333337</v>
      </c>
    </row>
    <row r="163" spans="1:11" x14ac:dyDescent="0.2">
      <c r="A163" s="7" t="s">
        <v>294</v>
      </c>
      <c r="B163" s="65">
        <v>1</v>
      </c>
      <c r="C163" s="34">
        <f>IF(B165=0, "-", B163/B165)</f>
        <v>5.8823529411764705E-2</v>
      </c>
      <c r="D163" s="65">
        <v>2</v>
      </c>
      <c r="E163" s="9">
        <f>IF(D165=0, "-", D163/D165)</f>
        <v>6.4516129032258063E-2</v>
      </c>
      <c r="F163" s="81">
        <v>5</v>
      </c>
      <c r="G163" s="34">
        <f>IF(F165=0, "-", F163/F165)</f>
        <v>5.3191489361702128E-2</v>
      </c>
      <c r="H163" s="65">
        <v>2</v>
      </c>
      <c r="I163" s="9">
        <f>IF(H165=0, "-", H163/H165)</f>
        <v>1.4184397163120567E-2</v>
      </c>
      <c r="J163" s="8">
        <f t="shared" si="12"/>
        <v>-0.5</v>
      </c>
      <c r="K163" s="9">
        <f t="shared" si="13"/>
        <v>1.5</v>
      </c>
    </row>
    <row r="164" spans="1:11" x14ac:dyDescent="0.2">
      <c r="A164" s="2"/>
      <c r="B164" s="68"/>
      <c r="C164" s="33"/>
      <c r="D164" s="68"/>
      <c r="E164" s="6"/>
      <c r="F164" s="82"/>
      <c r="G164" s="33"/>
      <c r="H164" s="68"/>
      <c r="I164" s="6"/>
      <c r="J164" s="5"/>
      <c r="K164" s="6"/>
    </row>
    <row r="165" spans="1:11" s="43" customFormat="1" x14ac:dyDescent="0.2">
      <c r="A165" s="162" t="s">
        <v>585</v>
      </c>
      <c r="B165" s="71">
        <f>SUM(B152:B164)</f>
        <v>17</v>
      </c>
      <c r="C165" s="40">
        <f>B165/25764</f>
        <v>6.5983542928116747E-4</v>
      </c>
      <c r="D165" s="71">
        <f>SUM(D152:D164)</f>
        <v>31</v>
      </c>
      <c r="E165" s="41">
        <f>D165/29332</f>
        <v>1.0568662211918724E-3</v>
      </c>
      <c r="F165" s="77">
        <f>SUM(F152:F164)</f>
        <v>94</v>
      </c>
      <c r="G165" s="42">
        <f>F165/141996</f>
        <v>6.6199047860503115E-4</v>
      </c>
      <c r="H165" s="71">
        <f>SUM(H152:H164)</f>
        <v>141</v>
      </c>
      <c r="I165" s="41">
        <f>H165/146231</f>
        <v>9.6422783130799901E-4</v>
      </c>
      <c r="J165" s="37">
        <f>IF(D165=0, "-", IF((B165-D165)/D165&lt;10, (B165-D165)/D165, "&gt;999%"))</f>
        <v>-0.45161290322580644</v>
      </c>
      <c r="K165" s="38">
        <f>IF(H165=0, "-", IF((F165-H165)/H165&lt;10, (F165-H165)/H165, "&gt;999%"))</f>
        <v>-0.33333333333333331</v>
      </c>
    </row>
    <row r="166" spans="1:11" x14ac:dyDescent="0.2">
      <c r="B166" s="83"/>
      <c r="D166" s="83"/>
      <c r="F166" s="83"/>
      <c r="H166" s="83"/>
    </row>
    <row r="167" spans="1:11" s="43" customFormat="1" x14ac:dyDescent="0.2">
      <c r="A167" s="162" t="s">
        <v>584</v>
      </c>
      <c r="B167" s="71">
        <v>17</v>
      </c>
      <c r="C167" s="40">
        <f>B167/25764</f>
        <v>6.5983542928116747E-4</v>
      </c>
      <c r="D167" s="71">
        <v>32</v>
      </c>
      <c r="E167" s="41">
        <f>D167/29332</f>
        <v>1.0909586799399973E-3</v>
      </c>
      <c r="F167" s="77">
        <v>104</v>
      </c>
      <c r="G167" s="42">
        <f>F167/141996</f>
        <v>7.3241499760556632E-4</v>
      </c>
      <c r="H167" s="71">
        <v>154</v>
      </c>
      <c r="I167" s="41">
        <f>H167/146231</f>
        <v>1.053128269655545E-3</v>
      </c>
      <c r="J167" s="37">
        <f>IF(D167=0, "-", IF((B167-D167)/D167&lt;10, (B167-D167)/D167, "&gt;999%"))</f>
        <v>-0.46875</v>
      </c>
      <c r="K167" s="38">
        <f>IF(H167=0, "-", IF((F167-H167)/H167&lt;10, (F167-H167)/H167, "&gt;999%"))</f>
        <v>-0.32467532467532467</v>
      </c>
    </row>
    <row r="168" spans="1:11" x14ac:dyDescent="0.2">
      <c r="B168" s="83"/>
      <c r="D168" s="83"/>
      <c r="F168" s="83"/>
      <c r="H168" s="83"/>
    </row>
    <row r="169" spans="1:11" ht="15.75" x14ac:dyDescent="0.25">
      <c r="A169" s="164" t="s">
        <v>117</v>
      </c>
      <c r="B169" s="196" t="s">
        <v>1</v>
      </c>
      <c r="C169" s="200"/>
      <c r="D169" s="200"/>
      <c r="E169" s="197"/>
      <c r="F169" s="196" t="s">
        <v>14</v>
      </c>
      <c r="G169" s="200"/>
      <c r="H169" s="200"/>
      <c r="I169" s="197"/>
      <c r="J169" s="196" t="s">
        <v>15</v>
      </c>
      <c r="K169" s="197"/>
    </row>
    <row r="170" spans="1:11" x14ac:dyDescent="0.2">
      <c r="A170" s="22"/>
      <c r="B170" s="196">
        <f>VALUE(RIGHT($B$2, 4))</f>
        <v>2022</v>
      </c>
      <c r="C170" s="197"/>
      <c r="D170" s="196">
        <f>B170-1</f>
        <v>2021</v>
      </c>
      <c r="E170" s="204"/>
      <c r="F170" s="196">
        <f>B170</f>
        <v>2022</v>
      </c>
      <c r="G170" s="204"/>
      <c r="H170" s="196">
        <f>D170</f>
        <v>2021</v>
      </c>
      <c r="I170" s="204"/>
      <c r="J170" s="140" t="s">
        <v>4</v>
      </c>
      <c r="K170" s="141" t="s">
        <v>2</v>
      </c>
    </row>
    <row r="171" spans="1:11" x14ac:dyDescent="0.2">
      <c r="A171" s="163" t="s">
        <v>146</v>
      </c>
      <c r="B171" s="61" t="s">
        <v>12</v>
      </c>
      <c r="C171" s="62" t="s">
        <v>13</v>
      </c>
      <c r="D171" s="61" t="s">
        <v>12</v>
      </c>
      <c r="E171" s="63" t="s">
        <v>13</v>
      </c>
      <c r="F171" s="62" t="s">
        <v>12</v>
      </c>
      <c r="G171" s="62" t="s">
        <v>13</v>
      </c>
      <c r="H171" s="61" t="s">
        <v>12</v>
      </c>
      <c r="I171" s="63" t="s">
        <v>13</v>
      </c>
      <c r="J171" s="61"/>
      <c r="K171" s="63"/>
    </row>
    <row r="172" spans="1:11" x14ac:dyDescent="0.2">
      <c r="A172" s="7" t="s">
        <v>295</v>
      </c>
      <c r="B172" s="65">
        <v>0</v>
      </c>
      <c r="C172" s="34">
        <f>IF(B182=0, "-", B172/B182)</f>
        <v>0</v>
      </c>
      <c r="D172" s="65">
        <v>34</v>
      </c>
      <c r="E172" s="9">
        <f>IF(D182=0, "-", D172/D182)</f>
        <v>0.17258883248730963</v>
      </c>
      <c r="F172" s="81">
        <v>124</v>
      </c>
      <c r="G172" s="34">
        <f>IF(F182=0, "-", F172/F182)</f>
        <v>8.3614295347269052E-2</v>
      </c>
      <c r="H172" s="65">
        <v>195</v>
      </c>
      <c r="I172" s="9">
        <f>IF(H182=0, "-", H172/H182)</f>
        <v>0.14181818181818182</v>
      </c>
      <c r="J172" s="8">
        <f t="shared" ref="J172:J180" si="14">IF(D172=0, "-", IF((B172-D172)/D172&lt;10, (B172-D172)/D172, "&gt;999%"))</f>
        <v>-1</v>
      </c>
      <c r="K172" s="9">
        <f t="shared" ref="K172:K180" si="15">IF(H172=0, "-", IF((F172-H172)/H172&lt;10, (F172-H172)/H172, "&gt;999%"))</f>
        <v>-0.36410256410256409</v>
      </c>
    </row>
    <row r="173" spans="1:11" x14ac:dyDescent="0.2">
      <c r="A173" s="7" t="s">
        <v>296</v>
      </c>
      <c r="B173" s="65">
        <v>0</v>
      </c>
      <c r="C173" s="34">
        <f>IF(B182=0, "-", B173/B182)</f>
        <v>0</v>
      </c>
      <c r="D173" s="65">
        <v>0</v>
      </c>
      <c r="E173" s="9">
        <f>IF(D182=0, "-", D173/D182)</f>
        <v>0</v>
      </c>
      <c r="F173" s="81">
        <v>0</v>
      </c>
      <c r="G173" s="34">
        <f>IF(F182=0, "-", F173/F182)</f>
        <v>0</v>
      </c>
      <c r="H173" s="65">
        <v>46</v>
      </c>
      <c r="I173" s="9">
        <f>IF(H182=0, "-", H173/H182)</f>
        <v>3.3454545454545452E-2</v>
      </c>
      <c r="J173" s="8" t="str">
        <f t="shared" si="14"/>
        <v>-</v>
      </c>
      <c r="K173" s="9">
        <f t="shared" si="15"/>
        <v>-1</v>
      </c>
    </row>
    <row r="174" spans="1:11" x14ac:dyDescent="0.2">
      <c r="A174" s="7" t="s">
        <v>297</v>
      </c>
      <c r="B174" s="65">
        <v>17</v>
      </c>
      <c r="C174" s="34">
        <f>IF(B182=0, "-", B174/B182)</f>
        <v>5.5737704918032788E-2</v>
      </c>
      <c r="D174" s="65">
        <v>0</v>
      </c>
      <c r="E174" s="9">
        <f>IF(D182=0, "-", D174/D182)</f>
        <v>0</v>
      </c>
      <c r="F174" s="81">
        <v>163</v>
      </c>
      <c r="G174" s="34">
        <f>IF(F182=0, "-", F174/F182)</f>
        <v>0.10991233985165205</v>
      </c>
      <c r="H174" s="65">
        <v>0</v>
      </c>
      <c r="I174" s="9">
        <f>IF(H182=0, "-", H174/H182)</f>
        <v>0</v>
      </c>
      <c r="J174" s="8" t="str">
        <f t="shared" si="14"/>
        <v>-</v>
      </c>
      <c r="K174" s="9" t="str">
        <f t="shared" si="15"/>
        <v>-</v>
      </c>
    </row>
    <row r="175" spans="1:11" x14ac:dyDescent="0.2">
      <c r="A175" s="7" t="s">
        <v>298</v>
      </c>
      <c r="B175" s="65">
        <v>278</v>
      </c>
      <c r="C175" s="34">
        <f>IF(B182=0, "-", B175/B182)</f>
        <v>0.91147540983606556</v>
      </c>
      <c r="D175" s="65">
        <v>119</v>
      </c>
      <c r="E175" s="9">
        <f>IF(D182=0, "-", D175/D182)</f>
        <v>0.60406091370558379</v>
      </c>
      <c r="F175" s="81">
        <v>1088</v>
      </c>
      <c r="G175" s="34">
        <f>IF(F182=0, "-", F175/F182)</f>
        <v>0.73364801078894137</v>
      </c>
      <c r="H175" s="65">
        <v>905</v>
      </c>
      <c r="I175" s="9">
        <f>IF(H182=0, "-", H175/H182)</f>
        <v>0.6581818181818182</v>
      </c>
      <c r="J175" s="8">
        <f t="shared" si="14"/>
        <v>1.3361344537815125</v>
      </c>
      <c r="K175" s="9">
        <f t="shared" si="15"/>
        <v>0.20220994475138121</v>
      </c>
    </row>
    <row r="176" spans="1:11" x14ac:dyDescent="0.2">
      <c r="A176" s="7" t="s">
        <v>299</v>
      </c>
      <c r="B176" s="65">
        <v>1</v>
      </c>
      <c r="C176" s="34">
        <f>IF(B182=0, "-", B176/B182)</f>
        <v>3.2786885245901639E-3</v>
      </c>
      <c r="D176" s="65">
        <v>25</v>
      </c>
      <c r="E176" s="9">
        <f>IF(D182=0, "-", D176/D182)</f>
        <v>0.12690355329949238</v>
      </c>
      <c r="F176" s="81">
        <v>59</v>
      </c>
      <c r="G176" s="34">
        <f>IF(F182=0, "-", F176/F182)</f>
        <v>3.9784221173297371E-2</v>
      </c>
      <c r="H176" s="65">
        <v>88</v>
      </c>
      <c r="I176" s="9">
        <f>IF(H182=0, "-", H176/H182)</f>
        <v>6.4000000000000001E-2</v>
      </c>
      <c r="J176" s="8">
        <f t="shared" si="14"/>
        <v>-0.96</v>
      </c>
      <c r="K176" s="9">
        <f t="shared" si="15"/>
        <v>-0.32954545454545453</v>
      </c>
    </row>
    <row r="177" spans="1:11" x14ac:dyDescent="0.2">
      <c r="A177" s="7" t="s">
        <v>300</v>
      </c>
      <c r="B177" s="65">
        <v>0</v>
      </c>
      <c r="C177" s="34">
        <f>IF(B182=0, "-", B177/B182)</f>
        <v>0</v>
      </c>
      <c r="D177" s="65">
        <v>0</v>
      </c>
      <c r="E177" s="9">
        <f>IF(D182=0, "-", D177/D182)</f>
        <v>0</v>
      </c>
      <c r="F177" s="81">
        <v>0</v>
      </c>
      <c r="G177" s="34">
        <f>IF(F182=0, "-", F177/F182)</f>
        <v>0</v>
      </c>
      <c r="H177" s="65">
        <v>2</v>
      </c>
      <c r="I177" s="9">
        <f>IF(H182=0, "-", H177/H182)</f>
        <v>1.4545454545454545E-3</v>
      </c>
      <c r="J177" s="8" t="str">
        <f t="shared" si="14"/>
        <v>-</v>
      </c>
      <c r="K177" s="9">
        <f t="shared" si="15"/>
        <v>-1</v>
      </c>
    </row>
    <row r="178" spans="1:11" x14ac:dyDescent="0.2">
      <c r="A178" s="7" t="s">
        <v>301</v>
      </c>
      <c r="B178" s="65">
        <v>0</v>
      </c>
      <c r="C178" s="34">
        <f>IF(B182=0, "-", B178/B182)</f>
        <v>0</v>
      </c>
      <c r="D178" s="65">
        <v>1</v>
      </c>
      <c r="E178" s="9">
        <f>IF(D182=0, "-", D178/D182)</f>
        <v>5.076142131979695E-3</v>
      </c>
      <c r="F178" s="81">
        <v>9</v>
      </c>
      <c r="G178" s="34">
        <f>IF(F182=0, "-", F178/F182)</f>
        <v>6.0687795010114631E-3</v>
      </c>
      <c r="H178" s="65">
        <v>24</v>
      </c>
      <c r="I178" s="9">
        <f>IF(H182=0, "-", H178/H182)</f>
        <v>1.7454545454545455E-2</v>
      </c>
      <c r="J178" s="8">
        <f t="shared" si="14"/>
        <v>-1</v>
      </c>
      <c r="K178" s="9">
        <f t="shared" si="15"/>
        <v>-0.625</v>
      </c>
    </row>
    <row r="179" spans="1:11" x14ac:dyDescent="0.2">
      <c r="A179" s="7" t="s">
        <v>302</v>
      </c>
      <c r="B179" s="65">
        <v>1</v>
      </c>
      <c r="C179" s="34">
        <f>IF(B182=0, "-", B179/B182)</f>
        <v>3.2786885245901639E-3</v>
      </c>
      <c r="D179" s="65">
        <v>3</v>
      </c>
      <c r="E179" s="9">
        <f>IF(D182=0, "-", D179/D182)</f>
        <v>1.5228426395939087E-2</v>
      </c>
      <c r="F179" s="81">
        <v>5</v>
      </c>
      <c r="G179" s="34">
        <f>IF(F182=0, "-", F179/F182)</f>
        <v>3.3715441672285905E-3</v>
      </c>
      <c r="H179" s="65">
        <v>8</v>
      </c>
      <c r="I179" s="9">
        <f>IF(H182=0, "-", H179/H182)</f>
        <v>5.8181818181818178E-3</v>
      </c>
      <c r="J179" s="8">
        <f t="shared" si="14"/>
        <v>-0.66666666666666663</v>
      </c>
      <c r="K179" s="9">
        <f t="shared" si="15"/>
        <v>-0.375</v>
      </c>
    </row>
    <row r="180" spans="1:11" x14ac:dyDescent="0.2">
      <c r="A180" s="7" t="s">
        <v>303</v>
      </c>
      <c r="B180" s="65">
        <v>8</v>
      </c>
      <c r="C180" s="34">
        <f>IF(B182=0, "-", B180/B182)</f>
        <v>2.6229508196721311E-2</v>
      </c>
      <c r="D180" s="65">
        <v>15</v>
      </c>
      <c r="E180" s="9">
        <f>IF(D182=0, "-", D180/D182)</f>
        <v>7.6142131979695438E-2</v>
      </c>
      <c r="F180" s="81">
        <v>35</v>
      </c>
      <c r="G180" s="34">
        <f>IF(F182=0, "-", F180/F182)</f>
        <v>2.3600809170600135E-2</v>
      </c>
      <c r="H180" s="65">
        <v>107</v>
      </c>
      <c r="I180" s="9">
        <f>IF(H182=0, "-", H180/H182)</f>
        <v>7.7818181818181814E-2</v>
      </c>
      <c r="J180" s="8">
        <f t="shared" si="14"/>
        <v>-0.46666666666666667</v>
      </c>
      <c r="K180" s="9">
        <f t="shared" si="15"/>
        <v>-0.67289719626168221</v>
      </c>
    </row>
    <row r="181" spans="1:11" x14ac:dyDescent="0.2">
      <c r="A181" s="2"/>
      <c r="B181" s="68"/>
      <c r="C181" s="33"/>
      <c r="D181" s="68"/>
      <c r="E181" s="6"/>
      <c r="F181" s="82"/>
      <c r="G181" s="33"/>
      <c r="H181" s="68"/>
      <c r="I181" s="6"/>
      <c r="J181" s="5"/>
      <c r="K181" s="6"/>
    </row>
    <row r="182" spans="1:11" s="43" customFormat="1" x14ac:dyDescent="0.2">
      <c r="A182" s="162" t="s">
        <v>583</v>
      </c>
      <c r="B182" s="71">
        <f>SUM(B172:B181)</f>
        <v>305</v>
      </c>
      <c r="C182" s="40">
        <f>B182/25764</f>
        <v>1.183822387827977E-2</v>
      </c>
      <c r="D182" s="71">
        <f>SUM(D172:D181)</f>
        <v>197</v>
      </c>
      <c r="E182" s="41">
        <f>D182/29332</f>
        <v>6.7162143733806084E-3</v>
      </c>
      <c r="F182" s="77">
        <f>SUM(F172:F181)</f>
        <v>1483</v>
      </c>
      <c r="G182" s="42">
        <f>F182/141996</f>
        <v>1.0443956167779374E-2</v>
      </c>
      <c r="H182" s="71">
        <f>SUM(H172:H181)</f>
        <v>1375</v>
      </c>
      <c r="I182" s="41">
        <f>H182/146231</f>
        <v>9.4029309790673657E-3</v>
      </c>
      <c r="J182" s="37">
        <f>IF(D182=0, "-", IF((B182-D182)/D182&lt;10, (B182-D182)/D182, "&gt;999%"))</f>
        <v>0.54822335025380708</v>
      </c>
      <c r="K182" s="38">
        <f>IF(H182=0, "-", IF((F182-H182)/H182&lt;10, (F182-H182)/H182, "&gt;999%"))</f>
        <v>7.8545454545454543E-2</v>
      </c>
    </row>
    <row r="183" spans="1:11" x14ac:dyDescent="0.2">
      <c r="B183" s="83"/>
      <c r="D183" s="83"/>
      <c r="F183" s="83"/>
      <c r="H183" s="83"/>
    </row>
    <row r="184" spans="1:11" x14ac:dyDescent="0.2">
      <c r="A184" s="163" t="s">
        <v>147</v>
      </c>
      <c r="B184" s="61" t="s">
        <v>12</v>
      </c>
      <c r="C184" s="62" t="s">
        <v>13</v>
      </c>
      <c r="D184" s="61" t="s">
        <v>12</v>
      </c>
      <c r="E184" s="63" t="s">
        <v>13</v>
      </c>
      <c r="F184" s="62" t="s">
        <v>12</v>
      </c>
      <c r="G184" s="62" t="s">
        <v>13</v>
      </c>
      <c r="H184" s="61" t="s">
        <v>12</v>
      </c>
      <c r="I184" s="63" t="s">
        <v>13</v>
      </c>
      <c r="J184" s="61"/>
      <c r="K184" s="63"/>
    </row>
    <row r="185" spans="1:11" x14ac:dyDescent="0.2">
      <c r="A185" s="7" t="s">
        <v>304</v>
      </c>
      <c r="B185" s="65">
        <v>6</v>
      </c>
      <c r="C185" s="34">
        <f>IF(B191=0, "-", B185/B191)</f>
        <v>0.2857142857142857</v>
      </c>
      <c r="D185" s="65">
        <v>1</v>
      </c>
      <c r="E185" s="9">
        <f>IF(D191=0, "-", D185/D191)</f>
        <v>3.8461538461538464E-2</v>
      </c>
      <c r="F185" s="81">
        <v>11</v>
      </c>
      <c r="G185" s="34">
        <f>IF(F191=0, "-", F185/F191)</f>
        <v>6.0773480662983423E-2</v>
      </c>
      <c r="H185" s="65">
        <v>6</v>
      </c>
      <c r="I185" s="9">
        <f>IF(H191=0, "-", H185/H191)</f>
        <v>3.2608695652173912E-2</v>
      </c>
      <c r="J185" s="8">
        <f>IF(D185=0, "-", IF((B185-D185)/D185&lt;10, (B185-D185)/D185, "&gt;999%"))</f>
        <v>5</v>
      </c>
      <c r="K185" s="9">
        <f>IF(H185=0, "-", IF((F185-H185)/H185&lt;10, (F185-H185)/H185, "&gt;999%"))</f>
        <v>0.83333333333333337</v>
      </c>
    </row>
    <row r="186" spans="1:11" x14ac:dyDescent="0.2">
      <c r="A186" s="7" t="s">
        <v>305</v>
      </c>
      <c r="B186" s="65">
        <v>2</v>
      </c>
      <c r="C186" s="34">
        <f>IF(B191=0, "-", B186/B191)</f>
        <v>9.5238095238095233E-2</v>
      </c>
      <c r="D186" s="65">
        <v>13</v>
      </c>
      <c r="E186" s="9">
        <f>IF(D191=0, "-", D186/D191)</f>
        <v>0.5</v>
      </c>
      <c r="F186" s="81">
        <v>33</v>
      </c>
      <c r="G186" s="34">
        <f>IF(F191=0, "-", F186/F191)</f>
        <v>0.18232044198895028</v>
      </c>
      <c r="H186" s="65">
        <v>46</v>
      </c>
      <c r="I186" s="9">
        <f>IF(H191=0, "-", H186/H191)</f>
        <v>0.25</v>
      </c>
      <c r="J186" s="8">
        <f>IF(D186=0, "-", IF((B186-D186)/D186&lt;10, (B186-D186)/D186, "&gt;999%"))</f>
        <v>-0.84615384615384615</v>
      </c>
      <c r="K186" s="9">
        <f>IF(H186=0, "-", IF((F186-H186)/H186&lt;10, (F186-H186)/H186, "&gt;999%"))</f>
        <v>-0.28260869565217389</v>
      </c>
    </row>
    <row r="187" spans="1:11" x14ac:dyDescent="0.2">
      <c r="A187" s="7" t="s">
        <v>306</v>
      </c>
      <c r="B187" s="65">
        <v>6</v>
      </c>
      <c r="C187" s="34">
        <f>IF(B191=0, "-", B187/B191)</f>
        <v>0.2857142857142857</v>
      </c>
      <c r="D187" s="65">
        <v>9</v>
      </c>
      <c r="E187" s="9">
        <f>IF(D191=0, "-", D187/D191)</f>
        <v>0.34615384615384615</v>
      </c>
      <c r="F187" s="81">
        <v>110</v>
      </c>
      <c r="G187" s="34">
        <f>IF(F191=0, "-", F187/F191)</f>
        <v>0.60773480662983426</v>
      </c>
      <c r="H187" s="65">
        <v>77</v>
      </c>
      <c r="I187" s="9">
        <f>IF(H191=0, "-", H187/H191)</f>
        <v>0.41847826086956524</v>
      </c>
      <c r="J187" s="8">
        <f>IF(D187=0, "-", IF((B187-D187)/D187&lt;10, (B187-D187)/D187, "&gt;999%"))</f>
        <v>-0.33333333333333331</v>
      </c>
      <c r="K187" s="9">
        <f>IF(H187=0, "-", IF((F187-H187)/H187&lt;10, (F187-H187)/H187, "&gt;999%"))</f>
        <v>0.42857142857142855</v>
      </c>
    </row>
    <row r="188" spans="1:11" x14ac:dyDescent="0.2">
      <c r="A188" s="7" t="s">
        <v>307</v>
      </c>
      <c r="B188" s="65">
        <v>4</v>
      </c>
      <c r="C188" s="34">
        <f>IF(B191=0, "-", B188/B191)</f>
        <v>0.19047619047619047</v>
      </c>
      <c r="D188" s="65">
        <v>1</v>
      </c>
      <c r="E188" s="9">
        <f>IF(D191=0, "-", D188/D191)</f>
        <v>3.8461538461538464E-2</v>
      </c>
      <c r="F188" s="81">
        <v>16</v>
      </c>
      <c r="G188" s="34">
        <f>IF(F191=0, "-", F188/F191)</f>
        <v>8.8397790055248615E-2</v>
      </c>
      <c r="H188" s="65">
        <v>35</v>
      </c>
      <c r="I188" s="9">
        <f>IF(H191=0, "-", H188/H191)</f>
        <v>0.19021739130434784</v>
      </c>
      <c r="J188" s="8">
        <f>IF(D188=0, "-", IF((B188-D188)/D188&lt;10, (B188-D188)/D188, "&gt;999%"))</f>
        <v>3</v>
      </c>
      <c r="K188" s="9">
        <f>IF(H188=0, "-", IF((F188-H188)/H188&lt;10, (F188-H188)/H188, "&gt;999%"))</f>
        <v>-0.54285714285714282</v>
      </c>
    </row>
    <row r="189" spans="1:11" x14ac:dyDescent="0.2">
      <c r="A189" s="7" t="s">
        <v>308</v>
      </c>
      <c r="B189" s="65">
        <v>3</v>
      </c>
      <c r="C189" s="34">
        <f>IF(B191=0, "-", B189/B191)</f>
        <v>0.14285714285714285</v>
      </c>
      <c r="D189" s="65">
        <v>2</v>
      </c>
      <c r="E189" s="9">
        <f>IF(D191=0, "-", D189/D191)</f>
        <v>7.6923076923076927E-2</v>
      </c>
      <c r="F189" s="81">
        <v>11</v>
      </c>
      <c r="G189" s="34">
        <f>IF(F191=0, "-", F189/F191)</f>
        <v>6.0773480662983423E-2</v>
      </c>
      <c r="H189" s="65">
        <v>20</v>
      </c>
      <c r="I189" s="9">
        <f>IF(H191=0, "-", H189/H191)</f>
        <v>0.10869565217391304</v>
      </c>
      <c r="J189" s="8">
        <f>IF(D189=0, "-", IF((B189-D189)/D189&lt;10, (B189-D189)/D189, "&gt;999%"))</f>
        <v>0.5</v>
      </c>
      <c r="K189" s="9">
        <f>IF(H189=0, "-", IF((F189-H189)/H189&lt;10, (F189-H189)/H189, "&gt;999%"))</f>
        <v>-0.45</v>
      </c>
    </row>
    <row r="190" spans="1:11" x14ac:dyDescent="0.2">
      <c r="A190" s="2"/>
      <c r="B190" s="68"/>
      <c r="C190" s="33"/>
      <c r="D190" s="68"/>
      <c r="E190" s="6"/>
      <c r="F190" s="82"/>
      <c r="G190" s="33"/>
      <c r="H190" s="68"/>
      <c r="I190" s="6"/>
      <c r="J190" s="5"/>
      <c r="K190" s="6"/>
    </row>
    <row r="191" spans="1:11" s="43" customFormat="1" x14ac:dyDescent="0.2">
      <c r="A191" s="162" t="s">
        <v>582</v>
      </c>
      <c r="B191" s="71">
        <f>SUM(B185:B190)</f>
        <v>21</v>
      </c>
      <c r="C191" s="40">
        <f>B191/25764</f>
        <v>8.1509082440614814E-4</v>
      </c>
      <c r="D191" s="71">
        <f>SUM(D185:D190)</f>
        <v>26</v>
      </c>
      <c r="E191" s="41">
        <f>D191/29332</f>
        <v>8.8640392745124776E-4</v>
      </c>
      <c r="F191" s="77">
        <f>SUM(F185:F190)</f>
        <v>181</v>
      </c>
      <c r="G191" s="42">
        <f>F191/141996</f>
        <v>1.2746837939096875E-3</v>
      </c>
      <c r="H191" s="71">
        <f>SUM(H185:H190)</f>
        <v>184</v>
      </c>
      <c r="I191" s="41">
        <f>H191/146231</f>
        <v>1.2582831273806512E-3</v>
      </c>
      <c r="J191" s="37">
        <f>IF(D191=0, "-", IF((B191-D191)/D191&lt;10, (B191-D191)/D191, "&gt;999%"))</f>
        <v>-0.19230769230769232</v>
      </c>
      <c r="K191" s="38">
        <f>IF(H191=0, "-", IF((F191-H191)/H191&lt;10, (F191-H191)/H191, "&gt;999%"))</f>
        <v>-1.6304347826086956E-2</v>
      </c>
    </row>
    <row r="192" spans="1:11" x14ac:dyDescent="0.2">
      <c r="B192" s="83"/>
      <c r="D192" s="83"/>
      <c r="F192" s="83"/>
      <c r="H192" s="83"/>
    </row>
    <row r="193" spans="1:11" s="43" customFormat="1" x14ac:dyDescent="0.2">
      <c r="A193" s="162" t="s">
        <v>581</v>
      </c>
      <c r="B193" s="71">
        <v>326</v>
      </c>
      <c r="C193" s="40">
        <f>B193/25764</f>
        <v>1.2653314702685919E-2</v>
      </c>
      <c r="D193" s="71">
        <v>223</v>
      </c>
      <c r="E193" s="41">
        <f>D193/29332</f>
        <v>7.6026183008318562E-3</v>
      </c>
      <c r="F193" s="77">
        <v>1664</v>
      </c>
      <c r="G193" s="42">
        <f>F193/141996</f>
        <v>1.1718639961689061E-2</v>
      </c>
      <c r="H193" s="71">
        <v>1559</v>
      </c>
      <c r="I193" s="41">
        <f>H193/146231</f>
        <v>1.0661214106448018E-2</v>
      </c>
      <c r="J193" s="37">
        <f>IF(D193=0, "-", IF((B193-D193)/D193&lt;10, (B193-D193)/D193, "&gt;999%"))</f>
        <v>0.46188340807174888</v>
      </c>
      <c r="K193" s="38">
        <f>IF(H193=0, "-", IF((F193-H193)/H193&lt;10, (F193-H193)/H193, "&gt;999%"))</f>
        <v>6.7350865939704935E-2</v>
      </c>
    </row>
    <row r="194" spans="1:11" x14ac:dyDescent="0.2">
      <c r="B194" s="83"/>
      <c r="D194" s="83"/>
      <c r="F194" s="83"/>
      <c r="H194" s="83"/>
    </row>
    <row r="195" spans="1:11" ht="15.75" x14ac:dyDescent="0.25">
      <c r="A195" s="164" t="s">
        <v>118</v>
      </c>
      <c r="B195" s="196" t="s">
        <v>1</v>
      </c>
      <c r="C195" s="200"/>
      <c r="D195" s="200"/>
      <c r="E195" s="197"/>
      <c r="F195" s="196" t="s">
        <v>14</v>
      </c>
      <c r="G195" s="200"/>
      <c r="H195" s="200"/>
      <c r="I195" s="197"/>
      <c r="J195" s="196" t="s">
        <v>15</v>
      </c>
      <c r="K195" s="197"/>
    </row>
    <row r="196" spans="1:11" x14ac:dyDescent="0.2">
      <c r="A196" s="22"/>
      <c r="B196" s="196">
        <f>VALUE(RIGHT($B$2, 4))</f>
        <v>2022</v>
      </c>
      <c r="C196" s="197"/>
      <c r="D196" s="196">
        <f>B196-1</f>
        <v>2021</v>
      </c>
      <c r="E196" s="204"/>
      <c r="F196" s="196">
        <f>B196</f>
        <v>2022</v>
      </c>
      <c r="G196" s="204"/>
      <c r="H196" s="196">
        <f>D196</f>
        <v>2021</v>
      </c>
      <c r="I196" s="204"/>
      <c r="J196" s="140" t="s">
        <v>4</v>
      </c>
      <c r="K196" s="141" t="s">
        <v>2</v>
      </c>
    </row>
    <row r="197" spans="1:11" x14ac:dyDescent="0.2">
      <c r="A197" s="163" t="s">
        <v>148</v>
      </c>
      <c r="B197" s="61" t="s">
        <v>12</v>
      </c>
      <c r="C197" s="62" t="s">
        <v>13</v>
      </c>
      <c r="D197" s="61" t="s">
        <v>12</v>
      </c>
      <c r="E197" s="63" t="s">
        <v>13</v>
      </c>
      <c r="F197" s="62" t="s">
        <v>12</v>
      </c>
      <c r="G197" s="62" t="s">
        <v>13</v>
      </c>
      <c r="H197" s="61" t="s">
        <v>12</v>
      </c>
      <c r="I197" s="63" t="s">
        <v>13</v>
      </c>
      <c r="J197" s="61"/>
      <c r="K197" s="63"/>
    </row>
    <row r="198" spans="1:11" x14ac:dyDescent="0.2">
      <c r="A198" s="7" t="s">
        <v>309</v>
      </c>
      <c r="B198" s="65">
        <v>8</v>
      </c>
      <c r="C198" s="34">
        <f>IF(B207=0, "-", B198/B207)</f>
        <v>9.7560975609756101E-2</v>
      </c>
      <c r="D198" s="65">
        <v>20</v>
      </c>
      <c r="E198" s="9">
        <f>IF(D207=0, "-", D198/D207)</f>
        <v>8.5106382978723402E-2</v>
      </c>
      <c r="F198" s="81">
        <v>86</v>
      </c>
      <c r="G198" s="34">
        <f>IF(F207=0, "-", F198/F207)</f>
        <v>0.1552346570397112</v>
      </c>
      <c r="H198" s="65">
        <v>88</v>
      </c>
      <c r="I198" s="9">
        <f>IF(H207=0, "-", H198/H207)</f>
        <v>7.560137457044673E-2</v>
      </c>
      <c r="J198" s="8">
        <f t="shared" ref="J198:J205" si="16">IF(D198=0, "-", IF((B198-D198)/D198&lt;10, (B198-D198)/D198, "&gt;999%"))</f>
        <v>-0.6</v>
      </c>
      <c r="K198" s="9">
        <f t="shared" ref="K198:K205" si="17">IF(H198=0, "-", IF((F198-H198)/H198&lt;10, (F198-H198)/H198, "&gt;999%"))</f>
        <v>-2.2727272727272728E-2</v>
      </c>
    </row>
    <row r="199" spans="1:11" x14ac:dyDescent="0.2">
      <c r="A199" s="7" t="s">
        <v>310</v>
      </c>
      <c r="B199" s="65">
        <v>57</v>
      </c>
      <c r="C199" s="34">
        <f>IF(B207=0, "-", B199/B207)</f>
        <v>0.69512195121951215</v>
      </c>
      <c r="D199" s="65">
        <v>168</v>
      </c>
      <c r="E199" s="9">
        <f>IF(D207=0, "-", D199/D207)</f>
        <v>0.71489361702127663</v>
      </c>
      <c r="F199" s="81">
        <v>290</v>
      </c>
      <c r="G199" s="34">
        <f>IF(F207=0, "-", F199/F207)</f>
        <v>0.52346570397111913</v>
      </c>
      <c r="H199" s="65">
        <v>776</v>
      </c>
      <c r="I199" s="9">
        <f>IF(H207=0, "-", H199/H207)</f>
        <v>0.66666666666666663</v>
      </c>
      <c r="J199" s="8">
        <f t="shared" si="16"/>
        <v>-0.6607142857142857</v>
      </c>
      <c r="K199" s="9">
        <f t="shared" si="17"/>
        <v>-0.62628865979381443</v>
      </c>
    </row>
    <row r="200" spans="1:11" x14ac:dyDescent="0.2">
      <c r="A200" s="7" t="s">
        <v>311</v>
      </c>
      <c r="B200" s="65">
        <v>0</v>
      </c>
      <c r="C200" s="34">
        <f>IF(B207=0, "-", B200/B207)</f>
        <v>0</v>
      </c>
      <c r="D200" s="65">
        <v>0</v>
      </c>
      <c r="E200" s="9">
        <f>IF(D207=0, "-", D200/D207)</f>
        <v>0</v>
      </c>
      <c r="F200" s="81">
        <v>0</v>
      </c>
      <c r="G200" s="34">
        <f>IF(F207=0, "-", F200/F207)</f>
        <v>0</v>
      </c>
      <c r="H200" s="65">
        <v>53</v>
      </c>
      <c r="I200" s="9">
        <f>IF(H207=0, "-", H200/H207)</f>
        <v>4.5532646048109963E-2</v>
      </c>
      <c r="J200" s="8" t="str">
        <f t="shared" si="16"/>
        <v>-</v>
      </c>
      <c r="K200" s="9">
        <f t="shared" si="17"/>
        <v>-1</v>
      </c>
    </row>
    <row r="201" spans="1:11" x14ac:dyDescent="0.2">
      <c r="A201" s="7" t="s">
        <v>312</v>
      </c>
      <c r="B201" s="65">
        <v>8</v>
      </c>
      <c r="C201" s="34">
        <f>IF(B207=0, "-", B201/B207)</f>
        <v>9.7560975609756101E-2</v>
      </c>
      <c r="D201" s="65">
        <v>34</v>
      </c>
      <c r="E201" s="9">
        <f>IF(D207=0, "-", D201/D207)</f>
        <v>0.14468085106382977</v>
      </c>
      <c r="F201" s="81">
        <v>40</v>
      </c>
      <c r="G201" s="34">
        <f>IF(F207=0, "-", F201/F207)</f>
        <v>7.2202166064981949E-2</v>
      </c>
      <c r="H201" s="65">
        <v>131</v>
      </c>
      <c r="I201" s="9">
        <f>IF(H207=0, "-", H201/H207)</f>
        <v>0.11254295532646048</v>
      </c>
      <c r="J201" s="8">
        <f t="shared" si="16"/>
        <v>-0.76470588235294112</v>
      </c>
      <c r="K201" s="9">
        <f t="shared" si="17"/>
        <v>-0.69465648854961837</v>
      </c>
    </row>
    <row r="202" spans="1:11" x14ac:dyDescent="0.2">
      <c r="A202" s="7" t="s">
        <v>313</v>
      </c>
      <c r="B202" s="65">
        <v>4</v>
      </c>
      <c r="C202" s="34">
        <f>IF(B207=0, "-", B202/B207)</f>
        <v>4.878048780487805E-2</v>
      </c>
      <c r="D202" s="65">
        <v>10</v>
      </c>
      <c r="E202" s="9">
        <f>IF(D207=0, "-", D202/D207)</f>
        <v>4.2553191489361701E-2</v>
      </c>
      <c r="F202" s="81">
        <v>32</v>
      </c>
      <c r="G202" s="34">
        <f>IF(F207=0, "-", F202/F207)</f>
        <v>5.7761732851985562E-2</v>
      </c>
      <c r="H202" s="65">
        <v>25</v>
      </c>
      <c r="I202" s="9">
        <f>IF(H207=0, "-", H202/H207)</f>
        <v>2.147766323024055E-2</v>
      </c>
      <c r="J202" s="8">
        <f t="shared" si="16"/>
        <v>-0.6</v>
      </c>
      <c r="K202" s="9">
        <f t="shared" si="17"/>
        <v>0.28000000000000003</v>
      </c>
    </row>
    <row r="203" spans="1:11" x14ac:dyDescent="0.2">
      <c r="A203" s="7" t="s">
        <v>314</v>
      </c>
      <c r="B203" s="65">
        <v>0</v>
      </c>
      <c r="C203" s="34">
        <f>IF(B207=0, "-", B203/B207)</f>
        <v>0</v>
      </c>
      <c r="D203" s="65">
        <v>2</v>
      </c>
      <c r="E203" s="9">
        <f>IF(D207=0, "-", D203/D207)</f>
        <v>8.5106382978723406E-3</v>
      </c>
      <c r="F203" s="81">
        <v>7</v>
      </c>
      <c r="G203" s="34">
        <f>IF(F207=0, "-", F203/F207)</f>
        <v>1.263537906137184E-2</v>
      </c>
      <c r="H203" s="65">
        <v>17</v>
      </c>
      <c r="I203" s="9">
        <f>IF(H207=0, "-", H203/H207)</f>
        <v>1.4604810996563574E-2</v>
      </c>
      <c r="J203" s="8">
        <f t="shared" si="16"/>
        <v>-1</v>
      </c>
      <c r="K203" s="9">
        <f t="shared" si="17"/>
        <v>-0.58823529411764708</v>
      </c>
    </row>
    <row r="204" spans="1:11" x14ac:dyDescent="0.2">
      <c r="A204" s="7" t="s">
        <v>315</v>
      </c>
      <c r="B204" s="65">
        <v>5</v>
      </c>
      <c r="C204" s="34">
        <f>IF(B207=0, "-", B204/B207)</f>
        <v>6.097560975609756E-2</v>
      </c>
      <c r="D204" s="65">
        <v>0</v>
      </c>
      <c r="E204" s="9">
        <f>IF(D207=0, "-", D204/D207)</f>
        <v>0</v>
      </c>
      <c r="F204" s="81">
        <v>99</v>
      </c>
      <c r="G204" s="34">
        <f>IF(F207=0, "-", F204/F207)</f>
        <v>0.17870036101083034</v>
      </c>
      <c r="H204" s="65">
        <v>27</v>
      </c>
      <c r="I204" s="9">
        <f>IF(H207=0, "-", H204/H207)</f>
        <v>2.3195876288659795E-2</v>
      </c>
      <c r="J204" s="8" t="str">
        <f t="shared" si="16"/>
        <v>-</v>
      </c>
      <c r="K204" s="9">
        <f t="shared" si="17"/>
        <v>2.6666666666666665</v>
      </c>
    </row>
    <row r="205" spans="1:11" x14ac:dyDescent="0.2">
      <c r="A205" s="7" t="s">
        <v>316</v>
      </c>
      <c r="B205" s="65">
        <v>0</v>
      </c>
      <c r="C205" s="34">
        <f>IF(B207=0, "-", B205/B207)</f>
        <v>0</v>
      </c>
      <c r="D205" s="65">
        <v>1</v>
      </c>
      <c r="E205" s="9">
        <f>IF(D207=0, "-", D205/D207)</f>
        <v>4.2553191489361703E-3</v>
      </c>
      <c r="F205" s="81">
        <v>0</v>
      </c>
      <c r="G205" s="34">
        <f>IF(F207=0, "-", F205/F207)</f>
        <v>0</v>
      </c>
      <c r="H205" s="65">
        <v>47</v>
      </c>
      <c r="I205" s="9">
        <f>IF(H207=0, "-", H205/H207)</f>
        <v>4.0378006872852236E-2</v>
      </c>
      <c r="J205" s="8">
        <f t="shared" si="16"/>
        <v>-1</v>
      </c>
      <c r="K205" s="9">
        <f t="shared" si="17"/>
        <v>-1</v>
      </c>
    </row>
    <row r="206" spans="1:11" x14ac:dyDescent="0.2">
      <c r="A206" s="2"/>
      <c r="B206" s="68"/>
      <c r="C206" s="33"/>
      <c r="D206" s="68"/>
      <c r="E206" s="6"/>
      <c r="F206" s="82"/>
      <c r="G206" s="33"/>
      <c r="H206" s="68"/>
      <c r="I206" s="6"/>
      <c r="J206" s="5"/>
      <c r="K206" s="6"/>
    </row>
    <row r="207" spans="1:11" s="43" customFormat="1" x14ac:dyDescent="0.2">
      <c r="A207" s="162" t="s">
        <v>580</v>
      </c>
      <c r="B207" s="71">
        <f>SUM(B198:B206)</f>
        <v>82</v>
      </c>
      <c r="C207" s="40">
        <f>B207/25764</f>
        <v>3.1827356000621023E-3</v>
      </c>
      <c r="D207" s="71">
        <f>SUM(D198:D206)</f>
        <v>235</v>
      </c>
      <c r="E207" s="41">
        <f>D207/29332</f>
        <v>8.0117278058093547E-3</v>
      </c>
      <c r="F207" s="77">
        <f>SUM(F198:F206)</f>
        <v>554</v>
      </c>
      <c r="G207" s="42">
        <f>F207/141996</f>
        <v>3.9015183526296517E-3</v>
      </c>
      <c r="H207" s="71">
        <f>SUM(H198:H206)</f>
        <v>1164</v>
      </c>
      <c r="I207" s="41">
        <f>H207/146231</f>
        <v>7.9600084797341198E-3</v>
      </c>
      <c r="J207" s="37">
        <f>IF(D207=0, "-", IF((B207-D207)/D207&lt;10, (B207-D207)/D207, "&gt;999%"))</f>
        <v>-0.65106382978723409</v>
      </c>
      <c r="K207" s="38">
        <f>IF(H207=0, "-", IF((F207-H207)/H207&lt;10, (F207-H207)/H207, "&gt;999%"))</f>
        <v>-0.52405498281786944</v>
      </c>
    </row>
    <row r="208" spans="1:11" x14ac:dyDescent="0.2">
      <c r="B208" s="83"/>
      <c r="D208" s="83"/>
      <c r="F208" s="83"/>
      <c r="H208" s="83"/>
    </row>
    <row r="209" spans="1:11" x14ac:dyDescent="0.2">
      <c r="A209" s="163" t="s">
        <v>149</v>
      </c>
      <c r="B209" s="61" t="s">
        <v>12</v>
      </c>
      <c r="C209" s="62" t="s">
        <v>13</v>
      </c>
      <c r="D209" s="61" t="s">
        <v>12</v>
      </c>
      <c r="E209" s="63" t="s">
        <v>13</v>
      </c>
      <c r="F209" s="62" t="s">
        <v>12</v>
      </c>
      <c r="G209" s="62" t="s">
        <v>13</v>
      </c>
      <c r="H209" s="61" t="s">
        <v>12</v>
      </c>
      <c r="I209" s="63" t="s">
        <v>13</v>
      </c>
      <c r="J209" s="61"/>
      <c r="K209" s="63"/>
    </row>
    <row r="210" spans="1:11" x14ac:dyDescent="0.2">
      <c r="A210" s="7" t="s">
        <v>317</v>
      </c>
      <c r="B210" s="65">
        <v>0</v>
      </c>
      <c r="C210" s="34">
        <f>IF(B228=0, "-", B210/B228)</f>
        <v>0</v>
      </c>
      <c r="D210" s="65">
        <v>1</v>
      </c>
      <c r="E210" s="9">
        <f>IF(D228=0, "-", D210/D228)</f>
        <v>5.3763440860215058E-3</v>
      </c>
      <c r="F210" s="81">
        <v>1</v>
      </c>
      <c r="G210" s="34">
        <f>IF(F228=0, "-", F210/F228)</f>
        <v>1.996007984031936E-3</v>
      </c>
      <c r="H210" s="65">
        <v>3</v>
      </c>
      <c r="I210" s="9">
        <f>IF(H228=0, "-", H210/H228)</f>
        <v>3.9164490861618795E-3</v>
      </c>
      <c r="J210" s="8">
        <f t="shared" ref="J210:J226" si="18">IF(D210=0, "-", IF((B210-D210)/D210&lt;10, (B210-D210)/D210, "&gt;999%"))</f>
        <v>-1</v>
      </c>
      <c r="K210" s="9">
        <f t="shared" ref="K210:K226" si="19">IF(H210=0, "-", IF((F210-H210)/H210&lt;10, (F210-H210)/H210, "&gt;999%"))</f>
        <v>-0.66666666666666663</v>
      </c>
    </row>
    <row r="211" spans="1:11" x14ac:dyDescent="0.2">
      <c r="A211" s="7" t="s">
        <v>318</v>
      </c>
      <c r="B211" s="65">
        <v>0</v>
      </c>
      <c r="C211" s="34">
        <f>IF(B228=0, "-", B211/B228)</f>
        <v>0</v>
      </c>
      <c r="D211" s="65">
        <v>0</v>
      </c>
      <c r="E211" s="9">
        <f>IF(D228=0, "-", D211/D228)</f>
        <v>0</v>
      </c>
      <c r="F211" s="81">
        <v>2</v>
      </c>
      <c r="G211" s="34">
        <f>IF(F228=0, "-", F211/F228)</f>
        <v>3.9920159680638719E-3</v>
      </c>
      <c r="H211" s="65">
        <v>2</v>
      </c>
      <c r="I211" s="9">
        <f>IF(H228=0, "-", H211/H228)</f>
        <v>2.6109660574412533E-3</v>
      </c>
      <c r="J211" s="8" t="str">
        <f t="shared" si="18"/>
        <v>-</v>
      </c>
      <c r="K211" s="9">
        <f t="shared" si="19"/>
        <v>0</v>
      </c>
    </row>
    <row r="212" spans="1:11" x14ac:dyDescent="0.2">
      <c r="A212" s="7" t="s">
        <v>319</v>
      </c>
      <c r="B212" s="65">
        <v>2</v>
      </c>
      <c r="C212" s="34">
        <f>IF(B228=0, "-", B212/B228)</f>
        <v>2.2988505747126436E-2</v>
      </c>
      <c r="D212" s="65">
        <v>5</v>
      </c>
      <c r="E212" s="9">
        <f>IF(D228=0, "-", D212/D228)</f>
        <v>2.6881720430107527E-2</v>
      </c>
      <c r="F212" s="81">
        <v>19</v>
      </c>
      <c r="G212" s="34">
        <f>IF(F228=0, "-", F212/F228)</f>
        <v>3.7924151696606789E-2</v>
      </c>
      <c r="H212" s="65">
        <v>7</v>
      </c>
      <c r="I212" s="9">
        <f>IF(H228=0, "-", H212/H228)</f>
        <v>9.138381201044387E-3</v>
      </c>
      <c r="J212" s="8">
        <f t="shared" si="18"/>
        <v>-0.6</v>
      </c>
      <c r="K212" s="9">
        <f t="shared" si="19"/>
        <v>1.7142857142857142</v>
      </c>
    </row>
    <row r="213" spans="1:11" x14ac:dyDescent="0.2">
      <c r="A213" s="7" t="s">
        <v>320</v>
      </c>
      <c r="B213" s="65">
        <v>1</v>
      </c>
      <c r="C213" s="34">
        <f>IF(B228=0, "-", B213/B228)</f>
        <v>1.1494252873563218E-2</v>
      </c>
      <c r="D213" s="65">
        <v>1</v>
      </c>
      <c r="E213" s="9">
        <f>IF(D228=0, "-", D213/D228)</f>
        <v>5.3763440860215058E-3</v>
      </c>
      <c r="F213" s="81">
        <v>3</v>
      </c>
      <c r="G213" s="34">
        <f>IF(F228=0, "-", F213/F228)</f>
        <v>5.9880239520958087E-3</v>
      </c>
      <c r="H213" s="65">
        <v>4</v>
      </c>
      <c r="I213" s="9">
        <f>IF(H228=0, "-", H213/H228)</f>
        <v>5.2219321148825066E-3</v>
      </c>
      <c r="J213" s="8">
        <f t="shared" si="18"/>
        <v>0</v>
      </c>
      <c r="K213" s="9">
        <f t="shared" si="19"/>
        <v>-0.25</v>
      </c>
    </row>
    <row r="214" spans="1:11" x14ac:dyDescent="0.2">
      <c r="A214" s="7" t="s">
        <v>321</v>
      </c>
      <c r="B214" s="65">
        <v>25</v>
      </c>
      <c r="C214" s="34">
        <f>IF(B228=0, "-", B214/B228)</f>
        <v>0.28735632183908044</v>
      </c>
      <c r="D214" s="65">
        <v>59</v>
      </c>
      <c r="E214" s="9">
        <f>IF(D228=0, "-", D214/D228)</f>
        <v>0.31720430107526881</v>
      </c>
      <c r="F214" s="81">
        <v>161</v>
      </c>
      <c r="G214" s="34">
        <f>IF(F228=0, "-", F214/F228)</f>
        <v>0.32135728542914171</v>
      </c>
      <c r="H214" s="65">
        <v>211</v>
      </c>
      <c r="I214" s="9">
        <f>IF(H228=0, "-", H214/H228)</f>
        <v>0.27545691906005221</v>
      </c>
      <c r="J214" s="8">
        <f t="shared" si="18"/>
        <v>-0.57627118644067798</v>
      </c>
      <c r="K214" s="9">
        <f t="shared" si="19"/>
        <v>-0.23696682464454977</v>
      </c>
    </row>
    <row r="215" spans="1:11" x14ac:dyDescent="0.2">
      <c r="A215" s="7" t="s">
        <v>322</v>
      </c>
      <c r="B215" s="65">
        <v>1</v>
      </c>
      <c r="C215" s="34">
        <f>IF(B228=0, "-", B215/B228)</f>
        <v>1.1494252873563218E-2</v>
      </c>
      <c r="D215" s="65">
        <v>3</v>
      </c>
      <c r="E215" s="9">
        <f>IF(D228=0, "-", D215/D228)</f>
        <v>1.6129032258064516E-2</v>
      </c>
      <c r="F215" s="81">
        <v>24</v>
      </c>
      <c r="G215" s="34">
        <f>IF(F228=0, "-", F215/F228)</f>
        <v>4.790419161676647E-2</v>
      </c>
      <c r="H215" s="65">
        <v>12</v>
      </c>
      <c r="I215" s="9">
        <f>IF(H228=0, "-", H215/H228)</f>
        <v>1.5665796344647518E-2</v>
      </c>
      <c r="J215" s="8">
        <f t="shared" si="18"/>
        <v>-0.66666666666666663</v>
      </c>
      <c r="K215" s="9">
        <f t="shared" si="19"/>
        <v>1</v>
      </c>
    </row>
    <row r="216" spans="1:11" x14ac:dyDescent="0.2">
      <c r="A216" s="7" t="s">
        <v>323</v>
      </c>
      <c r="B216" s="65">
        <v>7</v>
      </c>
      <c r="C216" s="34">
        <f>IF(B228=0, "-", B216/B228)</f>
        <v>8.0459770114942528E-2</v>
      </c>
      <c r="D216" s="65">
        <v>0</v>
      </c>
      <c r="E216" s="9">
        <f>IF(D228=0, "-", D216/D228)</f>
        <v>0</v>
      </c>
      <c r="F216" s="81">
        <v>34</v>
      </c>
      <c r="G216" s="34">
        <f>IF(F228=0, "-", F216/F228)</f>
        <v>6.7864271457085831E-2</v>
      </c>
      <c r="H216" s="65">
        <v>0</v>
      </c>
      <c r="I216" s="9">
        <f>IF(H228=0, "-", H216/H228)</f>
        <v>0</v>
      </c>
      <c r="J216" s="8" t="str">
        <f t="shared" si="18"/>
        <v>-</v>
      </c>
      <c r="K216" s="9" t="str">
        <f t="shared" si="19"/>
        <v>-</v>
      </c>
    </row>
    <row r="217" spans="1:11" x14ac:dyDescent="0.2">
      <c r="A217" s="7" t="s">
        <v>324</v>
      </c>
      <c r="B217" s="65">
        <v>0</v>
      </c>
      <c r="C217" s="34">
        <f>IF(B228=0, "-", B217/B228)</f>
        <v>0</v>
      </c>
      <c r="D217" s="65">
        <v>2</v>
      </c>
      <c r="E217" s="9">
        <f>IF(D228=0, "-", D217/D228)</f>
        <v>1.0752688172043012E-2</v>
      </c>
      <c r="F217" s="81">
        <v>4</v>
      </c>
      <c r="G217" s="34">
        <f>IF(F228=0, "-", F217/F228)</f>
        <v>7.9840319361277438E-3</v>
      </c>
      <c r="H217" s="65">
        <v>6</v>
      </c>
      <c r="I217" s="9">
        <f>IF(H228=0, "-", H217/H228)</f>
        <v>7.832898172323759E-3</v>
      </c>
      <c r="J217" s="8">
        <f t="shared" si="18"/>
        <v>-1</v>
      </c>
      <c r="K217" s="9">
        <f t="shared" si="19"/>
        <v>-0.33333333333333331</v>
      </c>
    </row>
    <row r="218" spans="1:11" x14ac:dyDescent="0.2">
      <c r="A218" s="7" t="s">
        <v>325</v>
      </c>
      <c r="B218" s="65">
        <v>1</v>
      </c>
      <c r="C218" s="34">
        <f>IF(B228=0, "-", B218/B228)</f>
        <v>1.1494252873563218E-2</v>
      </c>
      <c r="D218" s="65">
        <v>3</v>
      </c>
      <c r="E218" s="9">
        <f>IF(D228=0, "-", D218/D228)</f>
        <v>1.6129032258064516E-2</v>
      </c>
      <c r="F218" s="81">
        <v>6</v>
      </c>
      <c r="G218" s="34">
        <f>IF(F228=0, "-", F218/F228)</f>
        <v>1.1976047904191617E-2</v>
      </c>
      <c r="H218" s="65">
        <v>5</v>
      </c>
      <c r="I218" s="9">
        <f>IF(H228=0, "-", H218/H228)</f>
        <v>6.5274151436031328E-3</v>
      </c>
      <c r="J218" s="8">
        <f t="shared" si="18"/>
        <v>-0.66666666666666663</v>
      </c>
      <c r="K218" s="9">
        <f t="shared" si="19"/>
        <v>0.2</v>
      </c>
    </row>
    <row r="219" spans="1:11" x14ac:dyDescent="0.2">
      <c r="A219" s="7" t="s">
        <v>326</v>
      </c>
      <c r="B219" s="65">
        <v>0</v>
      </c>
      <c r="C219" s="34">
        <f>IF(B228=0, "-", B219/B228)</f>
        <v>0</v>
      </c>
      <c r="D219" s="65">
        <v>8</v>
      </c>
      <c r="E219" s="9">
        <f>IF(D228=0, "-", D219/D228)</f>
        <v>4.3010752688172046E-2</v>
      </c>
      <c r="F219" s="81">
        <v>0</v>
      </c>
      <c r="G219" s="34">
        <f>IF(F228=0, "-", F219/F228)</f>
        <v>0</v>
      </c>
      <c r="H219" s="65">
        <v>38</v>
      </c>
      <c r="I219" s="9">
        <f>IF(H228=0, "-", H219/H228)</f>
        <v>4.960835509138381E-2</v>
      </c>
      <c r="J219" s="8">
        <f t="shared" si="18"/>
        <v>-1</v>
      </c>
      <c r="K219" s="9">
        <f t="shared" si="19"/>
        <v>-1</v>
      </c>
    </row>
    <row r="220" spans="1:11" x14ac:dyDescent="0.2">
      <c r="A220" s="7" t="s">
        <v>327</v>
      </c>
      <c r="B220" s="65">
        <v>0</v>
      </c>
      <c r="C220" s="34">
        <f>IF(B228=0, "-", B220/B228)</f>
        <v>0</v>
      </c>
      <c r="D220" s="65">
        <v>0</v>
      </c>
      <c r="E220" s="9">
        <f>IF(D228=0, "-", D220/D228)</f>
        <v>0</v>
      </c>
      <c r="F220" s="81">
        <v>5</v>
      </c>
      <c r="G220" s="34">
        <f>IF(F228=0, "-", F220/F228)</f>
        <v>9.9800399201596807E-3</v>
      </c>
      <c r="H220" s="65">
        <v>6</v>
      </c>
      <c r="I220" s="9">
        <f>IF(H228=0, "-", H220/H228)</f>
        <v>7.832898172323759E-3</v>
      </c>
      <c r="J220" s="8" t="str">
        <f t="shared" si="18"/>
        <v>-</v>
      </c>
      <c r="K220" s="9">
        <f t="shared" si="19"/>
        <v>-0.16666666666666666</v>
      </c>
    </row>
    <row r="221" spans="1:11" x14ac:dyDescent="0.2">
      <c r="A221" s="7" t="s">
        <v>328</v>
      </c>
      <c r="B221" s="65">
        <v>1</v>
      </c>
      <c r="C221" s="34">
        <f>IF(B228=0, "-", B221/B228)</f>
        <v>1.1494252873563218E-2</v>
      </c>
      <c r="D221" s="65">
        <v>4</v>
      </c>
      <c r="E221" s="9">
        <f>IF(D228=0, "-", D221/D228)</f>
        <v>2.1505376344086023E-2</v>
      </c>
      <c r="F221" s="81">
        <v>16</v>
      </c>
      <c r="G221" s="34">
        <f>IF(F228=0, "-", F221/F228)</f>
        <v>3.1936127744510975E-2</v>
      </c>
      <c r="H221" s="65">
        <v>8</v>
      </c>
      <c r="I221" s="9">
        <f>IF(H228=0, "-", H221/H228)</f>
        <v>1.0443864229765013E-2</v>
      </c>
      <c r="J221" s="8">
        <f t="shared" si="18"/>
        <v>-0.75</v>
      </c>
      <c r="K221" s="9">
        <f t="shared" si="19"/>
        <v>1</v>
      </c>
    </row>
    <row r="222" spans="1:11" x14ac:dyDescent="0.2">
      <c r="A222" s="7" t="s">
        <v>329</v>
      </c>
      <c r="B222" s="65">
        <v>22</v>
      </c>
      <c r="C222" s="34">
        <f>IF(B228=0, "-", B222/B228)</f>
        <v>0.25287356321839083</v>
      </c>
      <c r="D222" s="65">
        <v>60</v>
      </c>
      <c r="E222" s="9">
        <f>IF(D228=0, "-", D222/D228)</f>
        <v>0.32258064516129031</v>
      </c>
      <c r="F222" s="81">
        <v>111</v>
      </c>
      <c r="G222" s="34">
        <f>IF(F228=0, "-", F222/F228)</f>
        <v>0.22155688622754491</v>
      </c>
      <c r="H222" s="65">
        <v>269</v>
      </c>
      <c r="I222" s="9">
        <f>IF(H228=0, "-", H222/H228)</f>
        <v>0.35117493472584854</v>
      </c>
      <c r="J222" s="8">
        <f t="shared" si="18"/>
        <v>-0.6333333333333333</v>
      </c>
      <c r="K222" s="9">
        <f t="shared" si="19"/>
        <v>-0.58736059479553904</v>
      </c>
    </row>
    <row r="223" spans="1:11" x14ac:dyDescent="0.2">
      <c r="A223" s="7" t="s">
        <v>330</v>
      </c>
      <c r="B223" s="65">
        <v>9</v>
      </c>
      <c r="C223" s="34">
        <f>IF(B228=0, "-", B223/B228)</f>
        <v>0.10344827586206896</v>
      </c>
      <c r="D223" s="65">
        <v>17</v>
      </c>
      <c r="E223" s="9">
        <f>IF(D228=0, "-", D223/D228)</f>
        <v>9.1397849462365593E-2</v>
      </c>
      <c r="F223" s="81">
        <v>39</v>
      </c>
      <c r="G223" s="34">
        <f>IF(F228=0, "-", F223/F228)</f>
        <v>7.7844311377245512E-2</v>
      </c>
      <c r="H223" s="65">
        <v>82</v>
      </c>
      <c r="I223" s="9">
        <f>IF(H228=0, "-", H223/H228)</f>
        <v>0.10704960835509138</v>
      </c>
      <c r="J223" s="8">
        <f t="shared" si="18"/>
        <v>-0.47058823529411764</v>
      </c>
      <c r="K223" s="9">
        <f t="shared" si="19"/>
        <v>-0.52439024390243905</v>
      </c>
    </row>
    <row r="224" spans="1:11" x14ac:dyDescent="0.2">
      <c r="A224" s="7" t="s">
        <v>331</v>
      </c>
      <c r="B224" s="65">
        <v>5</v>
      </c>
      <c r="C224" s="34">
        <f>IF(B228=0, "-", B224/B228)</f>
        <v>5.7471264367816091E-2</v>
      </c>
      <c r="D224" s="65">
        <v>4</v>
      </c>
      <c r="E224" s="9">
        <f>IF(D228=0, "-", D224/D228)</f>
        <v>2.1505376344086023E-2</v>
      </c>
      <c r="F224" s="81">
        <v>18</v>
      </c>
      <c r="G224" s="34">
        <f>IF(F228=0, "-", F224/F228)</f>
        <v>3.5928143712574849E-2</v>
      </c>
      <c r="H224" s="65">
        <v>21</v>
      </c>
      <c r="I224" s="9">
        <f>IF(H228=0, "-", H224/H228)</f>
        <v>2.7415143603133161E-2</v>
      </c>
      <c r="J224" s="8">
        <f t="shared" si="18"/>
        <v>0.25</v>
      </c>
      <c r="K224" s="9">
        <f t="shared" si="19"/>
        <v>-0.14285714285714285</v>
      </c>
    </row>
    <row r="225" spans="1:11" x14ac:dyDescent="0.2">
      <c r="A225" s="7" t="s">
        <v>332</v>
      </c>
      <c r="B225" s="65">
        <v>12</v>
      </c>
      <c r="C225" s="34">
        <f>IF(B228=0, "-", B225/B228)</f>
        <v>0.13793103448275862</v>
      </c>
      <c r="D225" s="65">
        <v>4</v>
      </c>
      <c r="E225" s="9">
        <f>IF(D228=0, "-", D225/D228)</f>
        <v>2.1505376344086023E-2</v>
      </c>
      <c r="F225" s="81">
        <v>19</v>
      </c>
      <c r="G225" s="34">
        <f>IF(F228=0, "-", F225/F228)</f>
        <v>3.7924151696606789E-2</v>
      </c>
      <c r="H225" s="65">
        <v>24</v>
      </c>
      <c r="I225" s="9">
        <f>IF(H228=0, "-", H225/H228)</f>
        <v>3.1331592689295036E-2</v>
      </c>
      <c r="J225" s="8">
        <f t="shared" si="18"/>
        <v>2</v>
      </c>
      <c r="K225" s="9">
        <f t="shared" si="19"/>
        <v>-0.20833333333333334</v>
      </c>
    </row>
    <row r="226" spans="1:11" x14ac:dyDescent="0.2">
      <c r="A226" s="7" t="s">
        <v>333</v>
      </c>
      <c r="B226" s="65">
        <v>1</v>
      </c>
      <c r="C226" s="34">
        <f>IF(B228=0, "-", B226/B228)</f>
        <v>1.1494252873563218E-2</v>
      </c>
      <c r="D226" s="65">
        <v>15</v>
      </c>
      <c r="E226" s="9">
        <f>IF(D228=0, "-", D226/D228)</f>
        <v>8.0645161290322578E-2</v>
      </c>
      <c r="F226" s="81">
        <v>39</v>
      </c>
      <c r="G226" s="34">
        <f>IF(F228=0, "-", F226/F228)</f>
        <v>7.7844311377245512E-2</v>
      </c>
      <c r="H226" s="65">
        <v>68</v>
      </c>
      <c r="I226" s="9">
        <f>IF(H228=0, "-", H226/H228)</f>
        <v>8.877284595300261E-2</v>
      </c>
      <c r="J226" s="8">
        <f t="shared" si="18"/>
        <v>-0.93333333333333335</v>
      </c>
      <c r="K226" s="9">
        <f t="shared" si="19"/>
        <v>-0.4264705882352941</v>
      </c>
    </row>
    <row r="227" spans="1:11" x14ac:dyDescent="0.2">
      <c r="A227" s="2"/>
      <c r="B227" s="68"/>
      <c r="C227" s="33"/>
      <c r="D227" s="68"/>
      <c r="E227" s="6"/>
      <c r="F227" s="82"/>
      <c r="G227" s="33"/>
      <c r="H227" s="68"/>
      <c r="I227" s="6"/>
      <c r="J227" s="5"/>
      <c r="K227" s="6"/>
    </row>
    <row r="228" spans="1:11" s="43" customFormat="1" x14ac:dyDescent="0.2">
      <c r="A228" s="162" t="s">
        <v>579</v>
      </c>
      <c r="B228" s="71">
        <f>SUM(B210:B227)</f>
        <v>87</v>
      </c>
      <c r="C228" s="40">
        <f>B228/25764</f>
        <v>3.3768048439683277E-3</v>
      </c>
      <c r="D228" s="71">
        <f>SUM(D210:D227)</f>
        <v>186</v>
      </c>
      <c r="E228" s="41">
        <f>D228/29332</f>
        <v>6.3411973271512339E-3</v>
      </c>
      <c r="F228" s="77">
        <f>SUM(F210:F227)</f>
        <v>501</v>
      </c>
      <c r="G228" s="42">
        <f>F228/141996</f>
        <v>3.5282684019268149E-3</v>
      </c>
      <c r="H228" s="71">
        <f>SUM(H210:H227)</f>
        <v>766</v>
      </c>
      <c r="I228" s="41">
        <f>H228/146231</f>
        <v>5.2382873672477109E-3</v>
      </c>
      <c r="J228" s="37">
        <f>IF(D228=0, "-", IF((B228-D228)/D228&lt;10, (B228-D228)/D228, "&gt;999%"))</f>
        <v>-0.532258064516129</v>
      </c>
      <c r="K228" s="38">
        <f>IF(H228=0, "-", IF((F228-H228)/H228&lt;10, (F228-H228)/H228, "&gt;999%"))</f>
        <v>-0.34595300261096606</v>
      </c>
    </row>
    <row r="229" spans="1:11" x14ac:dyDescent="0.2">
      <c r="B229" s="83"/>
      <c r="D229" s="83"/>
      <c r="F229" s="83"/>
      <c r="H229" s="83"/>
    </row>
    <row r="230" spans="1:11" x14ac:dyDescent="0.2">
      <c r="A230" s="163" t="s">
        <v>150</v>
      </c>
      <c r="B230" s="61" t="s">
        <v>12</v>
      </c>
      <c r="C230" s="62" t="s">
        <v>13</v>
      </c>
      <c r="D230" s="61" t="s">
        <v>12</v>
      </c>
      <c r="E230" s="63" t="s">
        <v>13</v>
      </c>
      <c r="F230" s="62" t="s">
        <v>12</v>
      </c>
      <c r="G230" s="62" t="s">
        <v>13</v>
      </c>
      <c r="H230" s="61" t="s">
        <v>12</v>
      </c>
      <c r="I230" s="63" t="s">
        <v>13</v>
      </c>
      <c r="J230" s="61"/>
      <c r="K230" s="63"/>
    </row>
    <row r="231" spans="1:11" x14ac:dyDescent="0.2">
      <c r="A231" s="7" t="s">
        <v>334</v>
      </c>
      <c r="B231" s="65">
        <v>2</v>
      </c>
      <c r="C231" s="34">
        <f>IF(B244=0, "-", B231/B244)</f>
        <v>3.2258064516129031E-2</v>
      </c>
      <c r="D231" s="65">
        <v>0</v>
      </c>
      <c r="E231" s="9">
        <f>IF(D244=0, "-", D231/D244)</f>
        <v>0</v>
      </c>
      <c r="F231" s="81">
        <v>11</v>
      </c>
      <c r="G231" s="34">
        <f>IF(F244=0, "-", F231/F244)</f>
        <v>5.7291666666666664E-2</v>
      </c>
      <c r="H231" s="65">
        <v>11</v>
      </c>
      <c r="I231" s="9">
        <f>IF(H244=0, "-", H231/H244)</f>
        <v>6.6265060240963861E-2</v>
      </c>
      <c r="J231" s="8" t="str">
        <f t="shared" ref="J231:J242" si="20">IF(D231=0, "-", IF((B231-D231)/D231&lt;10, (B231-D231)/D231, "&gt;999%"))</f>
        <v>-</v>
      </c>
      <c r="K231" s="9">
        <f t="shared" ref="K231:K242" si="21">IF(H231=0, "-", IF((F231-H231)/H231&lt;10, (F231-H231)/H231, "&gt;999%"))</f>
        <v>0</v>
      </c>
    </row>
    <row r="232" spans="1:11" x14ac:dyDescent="0.2">
      <c r="A232" s="7" t="s">
        <v>335</v>
      </c>
      <c r="B232" s="65">
        <v>0</v>
      </c>
      <c r="C232" s="34">
        <f>IF(B244=0, "-", B232/B244)</f>
        <v>0</v>
      </c>
      <c r="D232" s="65">
        <v>0</v>
      </c>
      <c r="E232" s="9">
        <f>IF(D244=0, "-", D232/D244)</f>
        <v>0</v>
      </c>
      <c r="F232" s="81">
        <v>0</v>
      </c>
      <c r="G232" s="34">
        <f>IF(F244=0, "-", F232/F244)</f>
        <v>0</v>
      </c>
      <c r="H232" s="65">
        <v>2</v>
      </c>
      <c r="I232" s="9">
        <f>IF(H244=0, "-", H232/H244)</f>
        <v>1.2048192771084338E-2</v>
      </c>
      <c r="J232" s="8" t="str">
        <f t="shared" si="20"/>
        <v>-</v>
      </c>
      <c r="K232" s="9">
        <f t="shared" si="21"/>
        <v>-1</v>
      </c>
    </row>
    <row r="233" spans="1:11" x14ac:dyDescent="0.2">
      <c r="A233" s="7" t="s">
        <v>336</v>
      </c>
      <c r="B233" s="65">
        <v>2</v>
      </c>
      <c r="C233" s="34">
        <f>IF(B244=0, "-", B233/B244)</f>
        <v>3.2258064516129031E-2</v>
      </c>
      <c r="D233" s="65">
        <v>1</v>
      </c>
      <c r="E233" s="9">
        <f>IF(D244=0, "-", D233/D244)</f>
        <v>2.9411764705882353E-2</v>
      </c>
      <c r="F233" s="81">
        <v>11</v>
      </c>
      <c r="G233" s="34">
        <f>IF(F244=0, "-", F233/F244)</f>
        <v>5.7291666666666664E-2</v>
      </c>
      <c r="H233" s="65">
        <v>13</v>
      </c>
      <c r="I233" s="9">
        <f>IF(H244=0, "-", H233/H244)</f>
        <v>7.8313253012048195E-2</v>
      </c>
      <c r="J233" s="8">
        <f t="shared" si="20"/>
        <v>1</v>
      </c>
      <c r="K233" s="9">
        <f t="shared" si="21"/>
        <v>-0.15384615384615385</v>
      </c>
    </row>
    <row r="234" spans="1:11" x14ac:dyDescent="0.2">
      <c r="A234" s="7" t="s">
        <v>337</v>
      </c>
      <c r="B234" s="65">
        <v>0</v>
      </c>
      <c r="C234" s="34">
        <f>IF(B244=0, "-", B234/B244)</f>
        <v>0</v>
      </c>
      <c r="D234" s="65">
        <v>2</v>
      </c>
      <c r="E234" s="9">
        <f>IF(D244=0, "-", D234/D244)</f>
        <v>5.8823529411764705E-2</v>
      </c>
      <c r="F234" s="81">
        <v>10</v>
      </c>
      <c r="G234" s="34">
        <f>IF(F244=0, "-", F234/F244)</f>
        <v>5.2083333333333336E-2</v>
      </c>
      <c r="H234" s="65">
        <v>9</v>
      </c>
      <c r="I234" s="9">
        <f>IF(H244=0, "-", H234/H244)</f>
        <v>5.4216867469879519E-2</v>
      </c>
      <c r="J234" s="8">
        <f t="shared" si="20"/>
        <v>-1</v>
      </c>
      <c r="K234" s="9">
        <f t="shared" si="21"/>
        <v>0.1111111111111111</v>
      </c>
    </row>
    <row r="235" spans="1:11" x14ac:dyDescent="0.2">
      <c r="A235" s="7" t="s">
        <v>338</v>
      </c>
      <c r="B235" s="65">
        <v>8</v>
      </c>
      <c r="C235" s="34">
        <f>IF(B244=0, "-", B235/B244)</f>
        <v>0.12903225806451613</v>
      </c>
      <c r="D235" s="65">
        <v>2</v>
      </c>
      <c r="E235" s="9">
        <f>IF(D244=0, "-", D235/D244)</f>
        <v>5.8823529411764705E-2</v>
      </c>
      <c r="F235" s="81">
        <v>28</v>
      </c>
      <c r="G235" s="34">
        <f>IF(F244=0, "-", F235/F244)</f>
        <v>0.14583333333333334</v>
      </c>
      <c r="H235" s="65">
        <v>20</v>
      </c>
      <c r="I235" s="9">
        <f>IF(H244=0, "-", H235/H244)</f>
        <v>0.12048192771084337</v>
      </c>
      <c r="J235" s="8">
        <f t="shared" si="20"/>
        <v>3</v>
      </c>
      <c r="K235" s="9">
        <f t="shared" si="21"/>
        <v>0.4</v>
      </c>
    </row>
    <row r="236" spans="1:11" x14ac:dyDescent="0.2">
      <c r="A236" s="7" t="s">
        <v>339</v>
      </c>
      <c r="B236" s="65">
        <v>0</v>
      </c>
      <c r="C236" s="34">
        <f>IF(B244=0, "-", B236/B244)</f>
        <v>0</v>
      </c>
      <c r="D236" s="65">
        <v>1</v>
      </c>
      <c r="E236" s="9">
        <f>IF(D244=0, "-", D236/D244)</f>
        <v>2.9411764705882353E-2</v>
      </c>
      <c r="F236" s="81">
        <v>0</v>
      </c>
      <c r="G236" s="34">
        <f>IF(F244=0, "-", F236/F244)</f>
        <v>0</v>
      </c>
      <c r="H236" s="65">
        <v>13</v>
      </c>
      <c r="I236" s="9">
        <f>IF(H244=0, "-", H236/H244)</f>
        <v>7.8313253012048195E-2</v>
      </c>
      <c r="J236" s="8">
        <f t="shared" si="20"/>
        <v>-1</v>
      </c>
      <c r="K236" s="9">
        <f t="shared" si="21"/>
        <v>-1</v>
      </c>
    </row>
    <row r="237" spans="1:11" x14ac:dyDescent="0.2">
      <c r="A237" s="7" t="s">
        <v>340</v>
      </c>
      <c r="B237" s="65">
        <v>1</v>
      </c>
      <c r="C237" s="34">
        <f>IF(B244=0, "-", B237/B244)</f>
        <v>1.6129032258064516E-2</v>
      </c>
      <c r="D237" s="65">
        <v>0</v>
      </c>
      <c r="E237" s="9">
        <f>IF(D244=0, "-", D237/D244)</f>
        <v>0</v>
      </c>
      <c r="F237" s="81">
        <v>4</v>
      </c>
      <c r="G237" s="34">
        <f>IF(F244=0, "-", F237/F244)</f>
        <v>2.0833333333333332E-2</v>
      </c>
      <c r="H237" s="65">
        <v>0</v>
      </c>
      <c r="I237" s="9">
        <f>IF(H244=0, "-", H237/H244)</f>
        <v>0</v>
      </c>
      <c r="J237" s="8" t="str">
        <f t="shared" si="20"/>
        <v>-</v>
      </c>
      <c r="K237" s="9" t="str">
        <f t="shared" si="21"/>
        <v>-</v>
      </c>
    </row>
    <row r="238" spans="1:11" x14ac:dyDescent="0.2">
      <c r="A238" s="7" t="s">
        <v>341</v>
      </c>
      <c r="B238" s="65">
        <v>2</v>
      </c>
      <c r="C238" s="34">
        <f>IF(B244=0, "-", B238/B244)</f>
        <v>3.2258064516129031E-2</v>
      </c>
      <c r="D238" s="65">
        <v>2</v>
      </c>
      <c r="E238" s="9">
        <f>IF(D244=0, "-", D238/D244)</f>
        <v>5.8823529411764705E-2</v>
      </c>
      <c r="F238" s="81">
        <v>8</v>
      </c>
      <c r="G238" s="34">
        <f>IF(F244=0, "-", F238/F244)</f>
        <v>4.1666666666666664E-2</v>
      </c>
      <c r="H238" s="65">
        <v>8</v>
      </c>
      <c r="I238" s="9">
        <f>IF(H244=0, "-", H238/H244)</f>
        <v>4.8192771084337352E-2</v>
      </c>
      <c r="J238" s="8">
        <f t="shared" si="20"/>
        <v>0</v>
      </c>
      <c r="K238" s="9">
        <f t="shared" si="21"/>
        <v>0</v>
      </c>
    </row>
    <row r="239" spans="1:11" x14ac:dyDescent="0.2">
      <c r="A239" s="7" t="s">
        <v>342</v>
      </c>
      <c r="B239" s="65">
        <v>0</v>
      </c>
      <c r="C239" s="34">
        <f>IF(B244=0, "-", B239/B244)</f>
        <v>0</v>
      </c>
      <c r="D239" s="65">
        <v>1</v>
      </c>
      <c r="E239" s="9">
        <f>IF(D244=0, "-", D239/D244)</f>
        <v>2.9411764705882353E-2</v>
      </c>
      <c r="F239" s="81">
        <v>0</v>
      </c>
      <c r="G239" s="34">
        <f>IF(F244=0, "-", F239/F244)</f>
        <v>0</v>
      </c>
      <c r="H239" s="65">
        <v>10</v>
      </c>
      <c r="I239" s="9">
        <f>IF(H244=0, "-", H239/H244)</f>
        <v>6.0240963855421686E-2</v>
      </c>
      <c r="J239" s="8">
        <f t="shared" si="20"/>
        <v>-1</v>
      </c>
      <c r="K239" s="9">
        <f t="shared" si="21"/>
        <v>-1</v>
      </c>
    </row>
    <row r="240" spans="1:11" x14ac:dyDescent="0.2">
      <c r="A240" s="7" t="s">
        <v>343</v>
      </c>
      <c r="B240" s="65">
        <v>0</v>
      </c>
      <c r="C240" s="34">
        <f>IF(B244=0, "-", B240/B244)</f>
        <v>0</v>
      </c>
      <c r="D240" s="65">
        <v>2</v>
      </c>
      <c r="E240" s="9">
        <f>IF(D244=0, "-", D240/D244)</f>
        <v>5.8823529411764705E-2</v>
      </c>
      <c r="F240" s="81">
        <v>6</v>
      </c>
      <c r="G240" s="34">
        <f>IF(F244=0, "-", F240/F244)</f>
        <v>3.125E-2</v>
      </c>
      <c r="H240" s="65">
        <v>6</v>
      </c>
      <c r="I240" s="9">
        <f>IF(H244=0, "-", H240/H244)</f>
        <v>3.614457831325301E-2</v>
      </c>
      <c r="J240" s="8">
        <f t="shared" si="20"/>
        <v>-1</v>
      </c>
      <c r="K240" s="9">
        <f t="shared" si="21"/>
        <v>0</v>
      </c>
    </row>
    <row r="241" spans="1:11" x14ac:dyDescent="0.2">
      <c r="A241" s="7" t="s">
        <v>344</v>
      </c>
      <c r="B241" s="65">
        <v>47</v>
      </c>
      <c r="C241" s="34">
        <f>IF(B244=0, "-", B241/B244)</f>
        <v>0.75806451612903225</v>
      </c>
      <c r="D241" s="65">
        <v>23</v>
      </c>
      <c r="E241" s="9">
        <f>IF(D244=0, "-", D241/D244)</f>
        <v>0.67647058823529416</v>
      </c>
      <c r="F241" s="81">
        <v>112</v>
      </c>
      <c r="G241" s="34">
        <f>IF(F244=0, "-", F241/F244)</f>
        <v>0.58333333333333337</v>
      </c>
      <c r="H241" s="65">
        <v>73</v>
      </c>
      <c r="I241" s="9">
        <f>IF(H244=0, "-", H241/H244)</f>
        <v>0.43975903614457829</v>
      </c>
      <c r="J241" s="8">
        <f t="shared" si="20"/>
        <v>1.0434782608695652</v>
      </c>
      <c r="K241" s="9">
        <f t="shared" si="21"/>
        <v>0.53424657534246578</v>
      </c>
    </row>
    <row r="242" spans="1:11" x14ac:dyDescent="0.2">
      <c r="A242" s="7" t="s">
        <v>345</v>
      </c>
      <c r="B242" s="65">
        <v>0</v>
      </c>
      <c r="C242" s="34">
        <f>IF(B244=0, "-", B242/B244)</f>
        <v>0</v>
      </c>
      <c r="D242" s="65">
        <v>0</v>
      </c>
      <c r="E242" s="9">
        <f>IF(D244=0, "-", D242/D244)</f>
        <v>0</v>
      </c>
      <c r="F242" s="81">
        <v>2</v>
      </c>
      <c r="G242" s="34">
        <f>IF(F244=0, "-", F242/F244)</f>
        <v>1.0416666666666666E-2</v>
      </c>
      <c r="H242" s="65">
        <v>1</v>
      </c>
      <c r="I242" s="9">
        <f>IF(H244=0, "-", H242/H244)</f>
        <v>6.024096385542169E-3</v>
      </c>
      <c r="J242" s="8" t="str">
        <f t="shared" si="20"/>
        <v>-</v>
      </c>
      <c r="K242" s="9">
        <f t="shared" si="21"/>
        <v>1</v>
      </c>
    </row>
    <row r="243" spans="1:11" x14ac:dyDescent="0.2">
      <c r="A243" s="2"/>
      <c r="B243" s="68"/>
      <c r="C243" s="33"/>
      <c r="D243" s="68"/>
      <c r="E243" s="6"/>
      <c r="F243" s="82"/>
      <c r="G243" s="33"/>
      <c r="H243" s="68"/>
      <c r="I243" s="6"/>
      <c r="J243" s="5"/>
      <c r="K243" s="6"/>
    </row>
    <row r="244" spans="1:11" s="43" customFormat="1" x14ac:dyDescent="0.2">
      <c r="A244" s="162" t="s">
        <v>578</v>
      </c>
      <c r="B244" s="71">
        <f>SUM(B231:B243)</f>
        <v>62</v>
      </c>
      <c r="C244" s="40">
        <f>B244/25764</f>
        <v>2.4064586244371992E-3</v>
      </c>
      <c r="D244" s="71">
        <f>SUM(D231:D243)</f>
        <v>34</v>
      </c>
      <c r="E244" s="41">
        <f>D244/29332</f>
        <v>1.159143597436247E-3</v>
      </c>
      <c r="F244" s="77">
        <f>SUM(F231:F243)</f>
        <v>192</v>
      </c>
      <c r="G244" s="42">
        <f>F244/141996</f>
        <v>1.3521507648102764E-3</v>
      </c>
      <c r="H244" s="71">
        <f>SUM(H231:H243)</f>
        <v>166</v>
      </c>
      <c r="I244" s="41">
        <f>H244/146231</f>
        <v>1.1351902127455875E-3</v>
      </c>
      <c r="J244" s="37">
        <f>IF(D244=0, "-", IF((B244-D244)/D244&lt;10, (B244-D244)/D244, "&gt;999%"))</f>
        <v>0.82352941176470584</v>
      </c>
      <c r="K244" s="38">
        <f>IF(H244=0, "-", IF((F244-H244)/H244&lt;10, (F244-H244)/H244, "&gt;999%"))</f>
        <v>0.15662650602409639</v>
      </c>
    </row>
    <row r="245" spans="1:11" x14ac:dyDescent="0.2">
      <c r="B245" s="83"/>
      <c r="D245" s="83"/>
      <c r="F245" s="83"/>
      <c r="H245" s="83"/>
    </row>
    <row r="246" spans="1:11" s="43" customFormat="1" x14ac:dyDescent="0.2">
      <c r="A246" s="162" t="s">
        <v>577</v>
      </c>
      <c r="B246" s="71">
        <v>231</v>
      </c>
      <c r="C246" s="40">
        <f>B246/25764</f>
        <v>8.9659990684676297E-3</v>
      </c>
      <c r="D246" s="71">
        <v>455</v>
      </c>
      <c r="E246" s="41">
        <f>D246/29332</f>
        <v>1.5512068730396835E-2</v>
      </c>
      <c r="F246" s="77">
        <v>1247</v>
      </c>
      <c r="G246" s="42">
        <f>F246/141996</f>
        <v>8.7819375193667424E-3</v>
      </c>
      <c r="H246" s="71">
        <v>2096</v>
      </c>
      <c r="I246" s="41">
        <f>H246/146231</f>
        <v>1.4333486059727417E-2</v>
      </c>
      <c r="J246" s="37">
        <f>IF(D246=0, "-", IF((B246-D246)/D246&lt;10, (B246-D246)/D246, "&gt;999%"))</f>
        <v>-0.49230769230769234</v>
      </c>
      <c r="K246" s="38">
        <f>IF(H246=0, "-", IF((F246-H246)/H246&lt;10, (F246-H246)/H246, "&gt;999%"))</f>
        <v>-0.40505725190839692</v>
      </c>
    </row>
    <row r="247" spans="1:11" x14ac:dyDescent="0.2">
      <c r="B247" s="83"/>
      <c r="D247" s="83"/>
      <c r="F247" s="83"/>
      <c r="H247" s="83"/>
    </row>
    <row r="248" spans="1:11" x14ac:dyDescent="0.2">
      <c r="A248" s="27" t="s">
        <v>575</v>
      </c>
      <c r="B248" s="71">
        <f>B252-B250</f>
        <v>3679</v>
      </c>
      <c r="C248" s="40">
        <f>B248/25764</f>
        <v>0.14279614966620091</v>
      </c>
      <c r="D248" s="71">
        <f>D252-D250</f>
        <v>4846</v>
      </c>
      <c r="E248" s="41">
        <f>D248/29332</f>
        <v>0.16521205509341333</v>
      </c>
      <c r="F248" s="77">
        <f>F252-F250</f>
        <v>21811</v>
      </c>
      <c r="G248" s="42">
        <f>F248/141996</f>
        <v>0.15360291839206738</v>
      </c>
      <c r="H248" s="71">
        <f>H252-H250</f>
        <v>25084</v>
      </c>
      <c r="I248" s="41">
        <f>H248/146231</f>
        <v>0.17153681503921878</v>
      </c>
      <c r="J248" s="37">
        <f>IF(D248=0, "-", IF((B248-D248)/D248&lt;10, (B248-D248)/D248, "&gt;999%"))</f>
        <v>-0.2408171687990095</v>
      </c>
      <c r="K248" s="38">
        <f>IF(H248=0, "-", IF((F248-H248)/H248&lt;10, (F248-H248)/H248, "&gt;999%"))</f>
        <v>-0.13048158188486686</v>
      </c>
    </row>
    <row r="249" spans="1:11" x14ac:dyDescent="0.2">
      <c r="A249" s="27"/>
      <c r="B249" s="71"/>
      <c r="C249" s="40"/>
      <c r="D249" s="71"/>
      <c r="E249" s="41"/>
      <c r="F249" s="77"/>
      <c r="G249" s="42"/>
      <c r="H249" s="71"/>
      <c r="I249" s="41"/>
      <c r="J249" s="37"/>
      <c r="K249" s="38"/>
    </row>
    <row r="250" spans="1:11" x14ac:dyDescent="0.2">
      <c r="A250" s="27" t="s">
        <v>576</v>
      </c>
      <c r="B250" s="71">
        <v>1196</v>
      </c>
      <c r="C250" s="40">
        <f>B250/25764</f>
        <v>4.64213631423692E-2</v>
      </c>
      <c r="D250" s="71">
        <v>1682</v>
      </c>
      <c r="E250" s="41">
        <f>D250/29332</f>
        <v>5.7343515614346106E-2</v>
      </c>
      <c r="F250" s="77">
        <v>6831</v>
      </c>
      <c r="G250" s="42">
        <f>F250/141996</f>
        <v>4.8106988929265612E-2</v>
      </c>
      <c r="H250" s="71">
        <v>7109</v>
      </c>
      <c r="I250" s="41">
        <f>H250/146231</f>
        <v>4.8614862785592655E-2</v>
      </c>
      <c r="J250" s="37">
        <f>IF(D250=0, "-", IF((B250-D250)/D250&lt;10, (B250-D250)/D250, "&gt;999%"))</f>
        <v>-0.28894173602853745</v>
      </c>
      <c r="K250" s="38">
        <f>IF(H250=0, "-", IF((F250-H250)/H250&lt;10, (F250-H250)/H250, "&gt;999%"))</f>
        <v>-3.9105359403572938E-2</v>
      </c>
    </row>
    <row r="251" spans="1:11" x14ac:dyDescent="0.2">
      <c r="A251" s="27"/>
      <c r="B251" s="71"/>
      <c r="C251" s="40"/>
      <c r="D251" s="71"/>
      <c r="E251" s="41"/>
      <c r="F251" s="77"/>
      <c r="G251" s="42"/>
      <c r="H251" s="71"/>
      <c r="I251" s="41"/>
      <c r="J251" s="37"/>
      <c r="K251" s="38"/>
    </row>
    <row r="252" spans="1:11" x14ac:dyDescent="0.2">
      <c r="A252" s="27" t="s">
        <v>574</v>
      </c>
      <c r="B252" s="71">
        <v>4875</v>
      </c>
      <c r="C252" s="40">
        <f>B252/25764</f>
        <v>0.1892175128085701</v>
      </c>
      <c r="D252" s="71">
        <v>6528</v>
      </c>
      <c r="E252" s="41">
        <f>D252/29332</f>
        <v>0.22255557070775944</v>
      </c>
      <c r="F252" s="77">
        <v>28642</v>
      </c>
      <c r="G252" s="42">
        <f>F252/141996</f>
        <v>0.20170990732133298</v>
      </c>
      <c r="H252" s="71">
        <v>32193</v>
      </c>
      <c r="I252" s="41">
        <f>H252/146231</f>
        <v>0.22015167782481143</v>
      </c>
      <c r="J252" s="37">
        <f>IF(D252=0, "-", IF((B252-D252)/D252&lt;10, (B252-D252)/D252, "&gt;999%"))</f>
        <v>-0.2532169117647059</v>
      </c>
      <c r="K252" s="38">
        <f>IF(H252=0, "-", IF((F252-H252)/H252&lt;10, (F252-H252)/H252, "&gt;999%"))</f>
        <v>-0.11030348212344299</v>
      </c>
    </row>
  </sheetData>
  <mergeCells count="58">
    <mergeCell ref="B1:K1"/>
    <mergeCell ref="B2:K2"/>
    <mergeCell ref="B195:E195"/>
    <mergeCell ref="F195:I195"/>
    <mergeCell ref="J195:K195"/>
    <mergeCell ref="B196:C196"/>
    <mergeCell ref="D196:E196"/>
    <mergeCell ref="F196:G196"/>
    <mergeCell ref="H196:I196"/>
    <mergeCell ref="B169:E169"/>
    <mergeCell ref="F169:I169"/>
    <mergeCell ref="J169:K169"/>
    <mergeCell ref="B170:C170"/>
    <mergeCell ref="D170:E170"/>
    <mergeCell ref="F170:G170"/>
    <mergeCell ref="H170:I170"/>
    <mergeCell ref="B144:E144"/>
    <mergeCell ref="F144:I144"/>
    <mergeCell ref="J144:K144"/>
    <mergeCell ref="B145:C145"/>
    <mergeCell ref="D145:E145"/>
    <mergeCell ref="F145:G145"/>
    <mergeCell ref="H145:I145"/>
    <mergeCell ref="B120:E120"/>
    <mergeCell ref="F120:I120"/>
    <mergeCell ref="J120:K120"/>
    <mergeCell ref="B121:C121"/>
    <mergeCell ref="D121:E121"/>
    <mergeCell ref="F121:G121"/>
    <mergeCell ref="H121:I121"/>
    <mergeCell ref="B81:E81"/>
    <mergeCell ref="F81:I81"/>
    <mergeCell ref="J81:K81"/>
    <mergeCell ref="B82:C82"/>
    <mergeCell ref="D82:E82"/>
    <mergeCell ref="F82:G82"/>
    <mergeCell ref="H82:I82"/>
    <mergeCell ref="B43:E43"/>
    <mergeCell ref="F43:I43"/>
    <mergeCell ref="J43:K43"/>
    <mergeCell ref="B44:C44"/>
    <mergeCell ref="D44:E44"/>
    <mergeCell ref="F44:G44"/>
    <mergeCell ref="H44:I44"/>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9" max="16383" man="1"/>
    <brk id="168" max="16383" man="1"/>
    <brk id="20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14</v>
      </c>
      <c r="C7" s="39">
        <f>IF(B50=0, "-", B7/B50)</f>
        <v>2.871794871794872E-3</v>
      </c>
      <c r="D7" s="65">
        <v>25</v>
      </c>
      <c r="E7" s="21">
        <f>IF(D50=0, "-", D7/D50)</f>
        <v>3.8296568627450979E-3</v>
      </c>
      <c r="F7" s="81">
        <v>61</v>
      </c>
      <c r="G7" s="39">
        <f>IF(F50=0, "-", F7/F50)</f>
        <v>2.1297395433279797E-3</v>
      </c>
      <c r="H7" s="65">
        <v>126</v>
      </c>
      <c r="I7" s="21">
        <f>IF(H50=0, "-", H7/H50)</f>
        <v>3.9138943248532287E-3</v>
      </c>
      <c r="J7" s="20">
        <f t="shared" ref="J7:J48" si="0">IF(D7=0, "-", IF((B7-D7)/D7&lt;10, (B7-D7)/D7, "&gt;999%"))</f>
        <v>-0.44</v>
      </c>
      <c r="K7" s="21">
        <f t="shared" ref="K7:K48" si="1">IF(H7=0, "-", IF((F7-H7)/H7&lt;10, (F7-H7)/H7, "&gt;999%"))</f>
        <v>-0.51587301587301593</v>
      </c>
    </row>
    <row r="8" spans="1:11" x14ac:dyDescent="0.2">
      <c r="A8" s="7" t="s">
        <v>32</v>
      </c>
      <c r="B8" s="65">
        <v>0</v>
      </c>
      <c r="C8" s="39">
        <f>IF(B50=0, "-", B8/B50)</f>
        <v>0</v>
      </c>
      <c r="D8" s="65">
        <v>0</v>
      </c>
      <c r="E8" s="21">
        <f>IF(D50=0, "-", D8/D50)</f>
        <v>0</v>
      </c>
      <c r="F8" s="81">
        <v>2</v>
      </c>
      <c r="G8" s="39">
        <f>IF(F50=0, "-", F8/F50)</f>
        <v>6.9827526010753435E-5</v>
      </c>
      <c r="H8" s="65">
        <v>2</v>
      </c>
      <c r="I8" s="21">
        <f>IF(H50=0, "-", H8/H50)</f>
        <v>6.2125306743702046E-5</v>
      </c>
      <c r="J8" s="20" t="str">
        <f t="shared" si="0"/>
        <v>-</v>
      </c>
      <c r="K8" s="21">
        <f t="shared" si="1"/>
        <v>0</v>
      </c>
    </row>
    <row r="9" spans="1:11" x14ac:dyDescent="0.2">
      <c r="A9" s="7" t="s">
        <v>33</v>
      </c>
      <c r="B9" s="65">
        <v>2</v>
      </c>
      <c r="C9" s="39">
        <f>IF(B50=0, "-", B9/B50)</f>
        <v>4.1025641025641023E-4</v>
      </c>
      <c r="D9" s="65">
        <v>0</v>
      </c>
      <c r="E9" s="21">
        <f>IF(D50=0, "-", D9/D50)</f>
        <v>0</v>
      </c>
      <c r="F9" s="81">
        <v>11</v>
      </c>
      <c r="G9" s="39">
        <f>IF(F50=0, "-", F9/F50)</f>
        <v>3.8405139305914393E-4</v>
      </c>
      <c r="H9" s="65">
        <v>11</v>
      </c>
      <c r="I9" s="21">
        <f>IF(H50=0, "-", H9/H50)</f>
        <v>3.4168918709036127E-4</v>
      </c>
      <c r="J9" s="20" t="str">
        <f t="shared" si="0"/>
        <v>-</v>
      </c>
      <c r="K9" s="21">
        <f t="shared" si="1"/>
        <v>0</v>
      </c>
    </row>
    <row r="10" spans="1:11" x14ac:dyDescent="0.2">
      <c r="A10" s="7" t="s">
        <v>34</v>
      </c>
      <c r="B10" s="65">
        <v>115</v>
      </c>
      <c r="C10" s="39">
        <f>IF(B50=0, "-", B10/B50)</f>
        <v>2.3589743589743591E-2</v>
      </c>
      <c r="D10" s="65">
        <v>57</v>
      </c>
      <c r="E10" s="21">
        <f>IF(D50=0, "-", D10/D50)</f>
        <v>8.7316176470588237E-3</v>
      </c>
      <c r="F10" s="81">
        <v>413</v>
      </c>
      <c r="G10" s="39">
        <f>IF(F50=0, "-", F10/F50)</f>
        <v>1.4419384121220586E-2</v>
      </c>
      <c r="H10" s="65">
        <v>296</v>
      </c>
      <c r="I10" s="21">
        <f>IF(H50=0, "-", H10/H50)</f>
        <v>9.1945453980679034E-3</v>
      </c>
      <c r="J10" s="20">
        <f t="shared" si="0"/>
        <v>1.0175438596491229</v>
      </c>
      <c r="K10" s="21">
        <f t="shared" si="1"/>
        <v>0.39527027027027029</v>
      </c>
    </row>
    <row r="11" spans="1:11" x14ac:dyDescent="0.2">
      <c r="A11" s="7" t="s">
        <v>35</v>
      </c>
      <c r="B11" s="65">
        <v>3</v>
      </c>
      <c r="C11" s="39">
        <f>IF(B50=0, "-", B11/B50)</f>
        <v>6.1538461538461541E-4</v>
      </c>
      <c r="D11" s="65">
        <v>3</v>
      </c>
      <c r="E11" s="21">
        <f>IF(D50=0, "-", D11/D50)</f>
        <v>4.5955882352941176E-4</v>
      </c>
      <c r="F11" s="81">
        <v>13</v>
      </c>
      <c r="G11" s="39">
        <f>IF(F50=0, "-", F11/F50)</f>
        <v>4.5387891906989734E-4</v>
      </c>
      <c r="H11" s="65">
        <v>18</v>
      </c>
      <c r="I11" s="21">
        <f>IF(H50=0, "-", H11/H50)</f>
        <v>5.5912776069331842E-4</v>
      </c>
      <c r="J11" s="20">
        <f t="shared" si="0"/>
        <v>0</v>
      </c>
      <c r="K11" s="21">
        <f t="shared" si="1"/>
        <v>-0.27777777777777779</v>
      </c>
    </row>
    <row r="12" spans="1:11" x14ac:dyDescent="0.2">
      <c r="A12" s="7" t="s">
        <v>36</v>
      </c>
      <c r="B12" s="65">
        <v>255</v>
      </c>
      <c r="C12" s="39">
        <f>IF(B50=0, "-", B12/B50)</f>
        <v>5.2307692307692305E-2</v>
      </c>
      <c r="D12" s="65">
        <v>619</v>
      </c>
      <c r="E12" s="21">
        <f>IF(D50=0, "-", D12/D50)</f>
        <v>9.4822303921568624E-2</v>
      </c>
      <c r="F12" s="81">
        <v>1700</v>
      </c>
      <c r="G12" s="39">
        <f>IF(F50=0, "-", F12/F50)</f>
        <v>5.9353397109140421E-2</v>
      </c>
      <c r="H12" s="65">
        <v>2410</v>
      </c>
      <c r="I12" s="21">
        <f>IF(H50=0, "-", H12/H50)</f>
        <v>7.486099462616097E-2</v>
      </c>
      <c r="J12" s="20">
        <f t="shared" si="0"/>
        <v>-0.58804523424878841</v>
      </c>
      <c r="K12" s="21">
        <f t="shared" si="1"/>
        <v>-0.29460580912863071</v>
      </c>
    </row>
    <row r="13" spans="1:11" x14ac:dyDescent="0.2">
      <c r="A13" s="7" t="s">
        <v>37</v>
      </c>
      <c r="B13" s="65">
        <v>7</v>
      </c>
      <c r="C13" s="39">
        <f>IF(B50=0, "-", B13/B50)</f>
        <v>1.435897435897436E-3</v>
      </c>
      <c r="D13" s="65">
        <v>0</v>
      </c>
      <c r="E13" s="21">
        <f>IF(D50=0, "-", D13/D50)</f>
        <v>0</v>
      </c>
      <c r="F13" s="81">
        <v>34</v>
      </c>
      <c r="G13" s="39">
        <f>IF(F50=0, "-", F13/F50)</f>
        <v>1.1870679421828085E-3</v>
      </c>
      <c r="H13" s="65">
        <v>0</v>
      </c>
      <c r="I13" s="21">
        <f>IF(H50=0, "-", H13/H50)</f>
        <v>0</v>
      </c>
      <c r="J13" s="20" t="str">
        <f t="shared" si="0"/>
        <v>-</v>
      </c>
      <c r="K13" s="21" t="str">
        <f t="shared" si="1"/>
        <v>-</v>
      </c>
    </row>
    <row r="14" spans="1:11" x14ac:dyDescent="0.2">
      <c r="A14" s="7" t="s">
        <v>38</v>
      </c>
      <c r="B14" s="65">
        <v>0</v>
      </c>
      <c r="C14" s="39">
        <f>IF(B50=0, "-", B14/B50)</f>
        <v>0</v>
      </c>
      <c r="D14" s="65">
        <v>1</v>
      </c>
      <c r="E14" s="21">
        <f>IF(D50=0, "-", D14/D50)</f>
        <v>1.5318627450980392E-4</v>
      </c>
      <c r="F14" s="81">
        <v>10</v>
      </c>
      <c r="G14" s="39">
        <f>IF(F50=0, "-", F14/F50)</f>
        <v>3.491376300537672E-4</v>
      </c>
      <c r="H14" s="65">
        <v>13</v>
      </c>
      <c r="I14" s="21">
        <f>IF(H50=0, "-", H14/H50)</f>
        <v>4.0381449383406333E-4</v>
      </c>
      <c r="J14" s="20">
        <f t="shared" si="0"/>
        <v>-1</v>
      </c>
      <c r="K14" s="21">
        <f t="shared" si="1"/>
        <v>-0.23076923076923078</v>
      </c>
    </row>
    <row r="15" spans="1:11" x14ac:dyDescent="0.2">
      <c r="A15" s="7" t="s">
        <v>39</v>
      </c>
      <c r="B15" s="65">
        <v>2</v>
      </c>
      <c r="C15" s="39">
        <f>IF(B50=0, "-", B15/B50)</f>
        <v>4.1025641025641023E-4</v>
      </c>
      <c r="D15" s="65">
        <v>2</v>
      </c>
      <c r="E15" s="21">
        <f>IF(D50=0, "-", D15/D50)</f>
        <v>3.0637254901960784E-4</v>
      </c>
      <c r="F15" s="81">
        <v>26</v>
      </c>
      <c r="G15" s="39">
        <f>IF(F50=0, "-", F15/F50)</f>
        <v>9.0775783813979469E-4</v>
      </c>
      <c r="H15" s="65">
        <v>13</v>
      </c>
      <c r="I15" s="21">
        <f>IF(H50=0, "-", H15/H50)</f>
        <v>4.0381449383406333E-4</v>
      </c>
      <c r="J15" s="20">
        <f t="shared" si="0"/>
        <v>0</v>
      </c>
      <c r="K15" s="21">
        <f t="shared" si="1"/>
        <v>1</v>
      </c>
    </row>
    <row r="16" spans="1:11" x14ac:dyDescent="0.2">
      <c r="A16" s="7" t="s">
        <v>42</v>
      </c>
      <c r="B16" s="65">
        <v>8</v>
      </c>
      <c r="C16" s="39">
        <f>IF(B50=0, "-", B16/B50)</f>
        <v>1.6410256410256409E-3</v>
      </c>
      <c r="D16" s="65">
        <v>2</v>
      </c>
      <c r="E16" s="21">
        <f>IF(D50=0, "-", D16/D50)</f>
        <v>3.0637254901960784E-4</v>
      </c>
      <c r="F16" s="81">
        <v>28</v>
      </c>
      <c r="G16" s="39">
        <f>IF(F50=0, "-", F16/F50)</f>
        <v>9.7758536415054804E-4</v>
      </c>
      <c r="H16" s="65">
        <v>20</v>
      </c>
      <c r="I16" s="21">
        <f>IF(H50=0, "-", H16/H50)</f>
        <v>6.2125306743702048E-4</v>
      </c>
      <c r="J16" s="20">
        <f t="shared" si="0"/>
        <v>3</v>
      </c>
      <c r="K16" s="21">
        <f t="shared" si="1"/>
        <v>0.4</v>
      </c>
    </row>
    <row r="17" spans="1:11" x14ac:dyDescent="0.2">
      <c r="A17" s="7" t="s">
        <v>43</v>
      </c>
      <c r="B17" s="65">
        <v>5</v>
      </c>
      <c r="C17" s="39">
        <f>IF(B50=0, "-", B17/B50)</f>
        <v>1.0256410256410256E-3</v>
      </c>
      <c r="D17" s="65">
        <v>21</v>
      </c>
      <c r="E17" s="21">
        <f>IF(D50=0, "-", D17/D50)</f>
        <v>3.2169117647058822E-3</v>
      </c>
      <c r="F17" s="81">
        <v>102</v>
      </c>
      <c r="G17" s="39">
        <f>IF(F50=0, "-", F17/F50)</f>
        <v>3.5612038265484254E-3</v>
      </c>
      <c r="H17" s="65">
        <v>72</v>
      </c>
      <c r="I17" s="21">
        <f>IF(H50=0, "-", H17/H50)</f>
        <v>2.2365110427732737E-3</v>
      </c>
      <c r="J17" s="20">
        <f t="shared" si="0"/>
        <v>-0.76190476190476186</v>
      </c>
      <c r="K17" s="21">
        <f t="shared" si="1"/>
        <v>0.41666666666666669</v>
      </c>
    </row>
    <row r="18" spans="1:11" x14ac:dyDescent="0.2">
      <c r="A18" s="7" t="s">
        <v>45</v>
      </c>
      <c r="B18" s="65">
        <v>69</v>
      </c>
      <c r="C18" s="39">
        <f>IF(B50=0, "-", B18/B50)</f>
        <v>1.4153846153846154E-2</v>
      </c>
      <c r="D18" s="65">
        <v>188</v>
      </c>
      <c r="E18" s="21">
        <f>IF(D50=0, "-", D18/D50)</f>
        <v>2.8799019607843136E-2</v>
      </c>
      <c r="F18" s="81">
        <v>348</v>
      </c>
      <c r="G18" s="39">
        <f>IF(F50=0, "-", F18/F50)</f>
        <v>1.2149989525871098E-2</v>
      </c>
      <c r="H18" s="65">
        <v>1036</v>
      </c>
      <c r="I18" s="21">
        <f>IF(H50=0, "-", H18/H50)</f>
        <v>3.2180908893237659E-2</v>
      </c>
      <c r="J18" s="20">
        <f t="shared" si="0"/>
        <v>-0.63297872340425532</v>
      </c>
      <c r="K18" s="21">
        <f t="shared" si="1"/>
        <v>-0.6640926640926641</v>
      </c>
    </row>
    <row r="19" spans="1:11" x14ac:dyDescent="0.2">
      <c r="A19" s="7" t="s">
        <v>48</v>
      </c>
      <c r="B19" s="65">
        <v>1</v>
      </c>
      <c r="C19" s="39">
        <f>IF(B50=0, "-", B19/B50)</f>
        <v>2.0512820512820512E-4</v>
      </c>
      <c r="D19" s="65">
        <v>6</v>
      </c>
      <c r="E19" s="21">
        <f>IF(D50=0, "-", D19/D50)</f>
        <v>9.1911764705882352E-4</v>
      </c>
      <c r="F19" s="81">
        <v>10</v>
      </c>
      <c r="G19" s="39">
        <f>IF(F50=0, "-", F19/F50)</f>
        <v>3.491376300537672E-4</v>
      </c>
      <c r="H19" s="65">
        <v>12</v>
      </c>
      <c r="I19" s="21">
        <f>IF(H50=0, "-", H19/H50)</f>
        <v>3.727518404622123E-4</v>
      </c>
      <c r="J19" s="20">
        <f t="shared" si="0"/>
        <v>-0.83333333333333337</v>
      </c>
      <c r="K19" s="21">
        <f t="shared" si="1"/>
        <v>-0.16666666666666666</v>
      </c>
    </row>
    <row r="20" spans="1:11" x14ac:dyDescent="0.2">
      <c r="A20" s="7" t="s">
        <v>51</v>
      </c>
      <c r="B20" s="65">
        <v>20</v>
      </c>
      <c r="C20" s="39">
        <f>IF(B50=0, "-", B20/B50)</f>
        <v>4.1025641025641026E-3</v>
      </c>
      <c r="D20" s="65">
        <v>59</v>
      </c>
      <c r="E20" s="21">
        <f>IF(D50=0, "-", D20/D50)</f>
        <v>9.0379901960784322E-3</v>
      </c>
      <c r="F20" s="81">
        <v>300</v>
      </c>
      <c r="G20" s="39">
        <f>IF(F50=0, "-", F20/F50)</f>
        <v>1.0474128901613016E-2</v>
      </c>
      <c r="H20" s="65">
        <v>889</v>
      </c>
      <c r="I20" s="21">
        <f>IF(H50=0, "-", H20/H50)</f>
        <v>2.7614698847575558E-2</v>
      </c>
      <c r="J20" s="20">
        <f t="shared" si="0"/>
        <v>-0.66101694915254239</v>
      </c>
      <c r="K20" s="21">
        <f t="shared" si="1"/>
        <v>-0.66254218222722161</v>
      </c>
    </row>
    <row r="21" spans="1:11" x14ac:dyDescent="0.2">
      <c r="A21" s="7" t="s">
        <v>52</v>
      </c>
      <c r="B21" s="65">
        <v>574</v>
      </c>
      <c r="C21" s="39">
        <f>IF(B50=0, "-", B21/B50)</f>
        <v>0.11774358974358974</v>
      </c>
      <c r="D21" s="65">
        <v>647</v>
      </c>
      <c r="E21" s="21">
        <f>IF(D50=0, "-", D21/D50)</f>
        <v>9.9111519607843132E-2</v>
      </c>
      <c r="F21" s="81">
        <v>3634</v>
      </c>
      <c r="G21" s="39">
        <f>IF(F50=0, "-", F21/F50)</f>
        <v>0.126876614761539</v>
      </c>
      <c r="H21" s="65">
        <v>3354</v>
      </c>
      <c r="I21" s="21">
        <f>IF(H50=0, "-", H21/H50)</f>
        <v>0.10418413940918833</v>
      </c>
      <c r="J21" s="20">
        <f t="shared" si="0"/>
        <v>-0.11282843894899536</v>
      </c>
      <c r="K21" s="21">
        <f t="shared" si="1"/>
        <v>8.3482409063804414E-2</v>
      </c>
    </row>
    <row r="22" spans="1:11" x14ac:dyDescent="0.2">
      <c r="A22" s="7" t="s">
        <v>59</v>
      </c>
      <c r="B22" s="65">
        <v>4</v>
      </c>
      <c r="C22" s="39">
        <f>IF(B50=0, "-", B22/B50)</f>
        <v>8.2051282051282047E-4</v>
      </c>
      <c r="D22" s="65">
        <v>19</v>
      </c>
      <c r="E22" s="21">
        <f>IF(D50=0, "-", D22/D50)</f>
        <v>2.9105392156862746E-3</v>
      </c>
      <c r="F22" s="81">
        <v>18</v>
      </c>
      <c r="G22" s="39">
        <f>IF(F50=0, "-", F22/F50)</f>
        <v>6.2844773409678094E-4</v>
      </c>
      <c r="H22" s="65">
        <v>40</v>
      </c>
      <c r="I22" s="21">
        <f>IF(H50=0, "-", H22/H50)</f>
        <v>1.242506134874041E-3</v>
      </c>
      <c r="J22" s="20">
        <f t="shared" si="0"/>
        <v>-0.78947368421052633</v>
      </c>
      <c r="K22" s="21">
        <f t="shared" si="1"/>
        <v>-0.55000000000000004</v>
      </c>
    </row>
    <row r="23" spans="1:11" x14ac:dyDescent="0.2">
      <c r="A23" s="7" t="s">
        <v>62</v>
      </c>
      <c r="B23" s="65">
        <v>997</v>
      </c>
      <c r="C23" s="39">
        <f>IF(B50=0, "-", B23/B50)</f>
        <v>0.20451282051282052</v>
      </c>
      <c r="D23" s="65">
        <v>1287</v>
      </c>
      <c r="E23" s="21">
        <f>IF(D50=0, "-", D23/D50)</f>
        <v>0.19715073529411764</v>
      </c>
      <c r="F23" s="81">
        <v>4967</v>
      </c>
      <c r="G23" s="39">
        <f>IF(F50=0, "-", F23/F50)</f>
        <v>0.17341666084770616</v>
      </c>
      <c r="H23" s="65">
        <v>6092</v>
      </c>
      <c r="I23" s="21">
        <f>IF(H50=0, "-", H23/H50)</f>
        <v>0.18923368434131643</v>
      </c>
      <c r="J23" s="20">
        <f t="shared" si="0"/>
        <v>-0.22533022533022534</v>
      </c>
      <c r="K23" s="21">
        <f t="shared" si="1"/>
        <v>-0.18466841759684832</v>
      </c>
    </row>
    <row r="24" spans="1:11" x14ac:dyDescent="0.2">
      <c r="A24" s="7" t="s">
        <v>63</v>
      </c>
      <c r="B24" s="65">
        <v>0</v>
      </c>
      <c r="C24" s="39">
        <f>IF(B50=0, "-", B24/B50)</f>
        <v>0</v>
      </c>
      <c r="D24" s="65">
        <v>1</v>
      </c>
      <c r="E24" s="21">
        <f>IF(D50=0, "-", D24/D50)</f>
        <v>1.5318627450980392E-4</v>
      </c>
      <c r="F24" s="81">
        <v>0</v>
      </c>
      <c r="G24" s="39">
        <f>IF(F50=0, "-", F24/F50)</f>
        <v>0</v>
      </c>
      <c r="H24" s="65">
        <v>13</v>
      </c>
      <c r="I24" s="21">
        <f>IF(H50=0, "-", H24/H50)</f>
        <v>4.0381449383406333E-4</v>
      </c>
      <c r="J24" s="20">
        <f t="shared" si="0"/>
        <v>-1</v>
      </c>
      <c r="K24" s="21">
        <f t="shared" si="1"/>
        <v>-1</v>
      </c>
    </row>
    <row r="25" spans="1:11" x14ac:dyDescent="0.2">
      <c r="A25" s="7" t="s">
        <v>65</v>
      </c>
      <c r="B25" s="65">
        <v>1</v>
      </c>
      <c r="C25" s="39">
        <f>IF(B50=0, "-", B25/B50)</f>
        <v>2.0512820512820512E-4</v>
      </c>
      <c r="D25" s="65">
        <v>25</v>
      </c>
      <c r="E25" s="21">
        <f>IF(D50=0, "-", D25/D50)</f>
        <v>3.8296568627450979E-3</v>
      </c>
      <c r="F25" s="81">
        <v>59</v>
      </c>
      <c r="G25" s="39">
        <f>IF(F50=0, "-", F25/F50)</f>
        <v>2.0599120173172263E-3</v>
      </c>
      <c r="H25" s="65">
        <v>88</v>
      </c>
      <c r="I25" s="21">
        <f>IF(H50=0, "-", H25/H50)</f>
        <v>2.7335134967228902E-3</v>
      </c>
      <c r="J25" s="20">
        <f t="shared" si="0"/>
        <v>-0.96</v>
      </c>
      <c r="K25" s="21">
        <f t="shared" si="1"/>
        <v>-0.32954545454545453</v>
      </c>
    </row>
    <row r="26" spans="1:11" x14ac:dyDescent="0.2">
      <c r="A26" s="7" t="s">
        <v>66</v>
      </c>
      <c r="B26" s="65">
        <v>10</v>
      </c>
      <c r="C26" s="39">
        <f>IF(B50=0, "-", B26/B50)</f>
        <v>2.0512820512820513E-3</v>
      </c>
      <c r="D26" s="65">
        <v>71</v>
      </c>
      <c r="E26" s="21">
        <f>IF(D50=0, "-", D26/D50)</f>
        <v>1.0876225490196078E-2</v>
      </c>
      <c r="F26" s="81">
        <v>114</v>
      </c>
      <c r="G26" s="39">
        <f>IF(F50=0, "-", F26/F50)</f>
        <v>3.9801689826129459E-3</v>
      </c>
      <c r="H26" s="65">
        <v>382</v>
      </c>
      <c r="I26" s="21">
        <f>IF(H50=0, "-", H26/H50)</f>
        <v>1.1865933588047091E-2</v>
      </c>
      <c r="J26" s="20">
        <f t="shared" si="0"/>
        <v>-0.85915492957746475</v>
      </c>
      <c r="K26" s="21">
        <f t="shared" si="1"/>
        <v>-0.70157068062827221</v>
      </c>
    </row>
    <row r="27" spans="1:11" x14ac:dyDescent="0.2">
      <c r="A27" s="7" t="s">
        <v>67</v>
      </c>
      <c r="B27" s="65">
        <v>1</v>
      </c>
      <c r="C27" s="39">
        <f>IF(B50=0, "-", B27/B50)</f>
        <v>2.0512820512820512E-4</v>
      </c>
      <c r="D27" s="65">
        <v>4</v>
      </c>
      <c r="E27" s="21">
        <f>IF(D50=0, "-", D27/D50)</f>
        <v>6.1274509803921568E-4</v>
      </c>
      <c r="F27" s="81">
        <v>21</v>
      </c>
      <c r="G27" s="39">
        <f>IF(F50=0, "-", F27/F50)</f>
        <v>7.3318902311291108E-4</v>
      </c>
      <c r="H27" s="65">
        <v>14</v>
      </c>
      <c r="I27" s="21">
        <f>IF(H50=0, "-", H27/H50)</f>
        <v>4.3487714720591431E-4</v>
      </c>
      <c r="J27" s="20">
        <f t="shared" si="0"/>
        <v>-0.75</v>
      </c>
      <c r="K27" s="21">
        <f t="shared" si="1"/>
        <v>0.5</v>
      </c>
    </row>
    <row r="28" spans="1:11" x14ac:dyDescent="0.2">
      <c r="A28" s="7" t="s">
        <v>70</v>
      </c>
      <c r="B28" s="65">
        <v>3</v>
      </c>
      <c r="C28" s="39">
        <f>IF(B50=0, "-", B28/B50)</f>
        <v>6.1538461538461541E-4</v>
      </c>
      <c r="D28" s="65">
        <v>5</v>
      </c>
      <c r="E28" s="21">
        <f>IF(D50=0, "-", D28/D50)</f>
        <v>7.659313725490196E-4</v>
      </c>
      <c r="F28" s="81">
        <v>20</v>
      </c>
      <c r="G28" s="39">
        <f>IF(F50=0, "-", F28/F50)</f>
        <v>6.9827526010753441E-4</v>
      </c>
      <c r="H28" s="65">
        <v>23</v>
      </c>
      <c r="I28" s="21">
        <f>IF(H50=0, "-", H28/H50)</f>
        <v>7.1444102755257352E-4</v>
      </c>
      <c r="J28" s="20">
        <f t="shared" si="0"/>
        <v>-0.4</v>
      </c>
      <c r="K28" s="21">
        <f t="shared" si="1"/>
        <v>-0.13043478260869565</v>
      </c>
    </row>
    <row r="29" spans="1:11" x14ac:dyDescent="0.2">
      <c r="A29" s="7" t="s">
        <v>71</v>
      </c>
      <c r="B29" s="65">
        <v>174</v>
      </c>
      <c r="C29" s="39">
        <f>IF(B50=0, "-", B29/B50)</f>
        <v>3.569230769230769E-2</v>
      </c>
      <c r="D29" s="65">
        <v>757</v>
      </c>
      <c r="E29" s="21">
        <f>IF(D50=0, "-", D29/D50)</f>
        <v>0.11596200980392157</v>
      </c>
      <c r="F29" s="81">
        <v>2183</v>
      </c>
      <c r="G29" s="39">
        <f>IF(F50=0, "-", F29/F50)</f>
        <v>7.6216744640737383E-2</v>
      </c>
      <c r="H29" s="65">
        <v>3055</v>
      </c>
      <c r="I29" s="21">
        <f>IF(H50=0, "-", H29/H50)</f>
        <v>9.4896406051004883E-2</v>
      </c>
      <c r="J29" s="20">
        <f t="shared" si="0"/>
        <v>-0.77014531043593126</v>
      </c>
      <c r="K29" s="21">
        <f t="shared" si="1"/>
        <v>-0.28543371522094929</v>
      </c>
    </row>
    <row r="30" spans="1:11" x14ac:dyDescent="0.2">
      <c r="A30" s="7" t="s">
        <v>72</v>
      </c>
      <c r="B30" s="65">
        <v>2</v>
      </c>
      <c r="C30" s="39">
        <f>IF(B50=0, "-", B30/B50)</f>
        <v>4.1025641025641023E-4</v>
      </c>
      <c r="D30" s="65">
        <v>2</v>
      </c>
      <c r="E30" s="21">
        <f>IF(D50=0, "-", D30/D50)</f>
        <v>3.0637254901960784E-4</v>
      </c>
      <c r="F30" s="81">
        <v>8</v>
      </c>
      <c r="G30" s="39">
        <f>IF(F50=0, "-", F30/F50)</f>
        <v>2.7931010404301374E-4</v>
      </c>
      <c r="H30" s="65">
        <v>8</v>
      </c>
      <c r="I30" s="21">
        <f>IF(H50=0, "-", H30/H50)</f>
        <v>2.4850122697480818E-4</v>
      </c>
      <c r="J30" s="20">
        <f t="shared" si="0"/>
        <v>0</v>
      </c>
      <c r="K30" s="21">
        <f t="shared" si="1"/>
        <v>0</v>
      </c>
    </row>
    <row r="31" spans="1:11" x14ac:dyDescent="0.2">
      <c r="A31" s="7" t="s">
        <v>73</v>
      </c>
      <c r="B31" s="65">
        <v>518</v>
      </c>
      <c r="C31" s="39">
        <f>IF(B50=0, "-", B31/B50)</f>
        <v>0.10625641025641025</v>
      </c>
      <c r="D31" s="65">
        <v>689</v>
      </c>
      <c r="E31" s="21">
        <f>IF(D50=0, "-", D31/D50)</f>
        <v>0.1055453431372549</v>
      </c>
      <c r="F31" s="81">
        <v>2119</v>
      </c>
      <c r="G31" s="39">
        <f>IF(F50=0, "-", F31/F50)</f>
        <v>7.3982263808393275E-2</v>
      </c>
      <c r="H31" s="65">
        <v>2850</v>
      </c>
      <c r="I31" s="21">
        <f>IF(H50=0, "-", H31/H50)</f>
        <v>8.8528562109775416E-2</v>
      </c>
      <c r="J31" s="20">
        <f t="shared" si="0"/>
        <v>-0.24818577648766327</v>
      </c>
      <c r="K31" s="21">
        <f t="shared" si="1"/>
        <v>-0.25649122807017544</v>
      </c>
    </row>
    <row r="32" spans="1:11" x14ac:dyDescent="0.2">
      <c r="A32" s="7" t="s">
        <v>75</v>
      </c>
      <c r="B32" s="65">
        <v>14</v>
      </c>
      <c r="C32" s="39">
        <f>IF(B50=0, "-", B32/B50)</f>
        <v>2.871794871794872E-3</v>
      </c>
      <c r="D32" s="65">
        <v>23</v>
      </c>
      <c r="E32" s="21">
        <f>IF(D50=0, "-", D32/D50)</f>
        <v>3.5232843137254903E-3</v>
      </c>
      <c r="F32" s="81">
        <v>154</v>
      </c>
      <c r="G32" s="39">
        <f>IF(F50=0, "-", F32/F50)</f>
        <v>5.3767195028280148E-3</v>
      </c>
      <c r="H32" s="65">
        <v>129</v>
      </c>
      <c r="I32" s="21">
        <f>IF(H50=0, "-", H32/H50)</f>
        <v>4.0070822849687824E-3</v>
      </c>
      <c r="J32" s="20">
        <f t="shared" si="0"/>
        <v>-0.39130434782608697</v>
      </c>
      <c r="K32" s="21">
        <f t="shared" si="1"/>
        <v>0.19379844961240311</v>
      </c>
    </row>
    <row r="33" spans="1:11" x14ac:dyDescent="0.2">
      <c r="A33" s="7" t="s">
        <v>76</v>
      </c>
      <c r="B33" s="65">
        <v>340</v>
      </c>
      <c r="C33" s="39">
        <f>IF(B50=0, "-", B33/B50)</f>
        <v>6.974358974358974E-2</v>
      </c>
      <c r="D33" s="65">
        <v>304</v>
      </c>
      <c r="E33" s="21">
        <f>IF(D50=0, "-", D33/D50)</f>
        <v>4.6568627450980393E-2</v>
      </c>
      <c r="F33" s="81">
        <v>1847</v>
      </c>
      <c r="G33" s="39">
        <f>IF(F50=0, "-", F33/F50)</f>
        <v>6.4485720270930802E-2</v>
      </c>
      <c r="H33" s="65">
        <v>1406</v>
      </c>
      <c r="I33" s="21">
        <f>IF(H50=0, "-", H33/H50)</f>
        <v>4.367409064082254E-2</v>
      </c>
      <c r="J33" s="20">
        <f t="shared" si="0"/>
        <v>0.11842105263157894</v>
      </c>
      <c r="K33" s="21">
        <f t="shared" si="1"/>
        <v>0.31365576102418208</v>
      </c>
    </row>
    <row r="34" spans="1:11" x14ac:dyDescent="0.2">
      <c r="A34" s="7" t="s">
        <v>77</v>
      </c>
      <c r="B34" s="65">
        <v>48</v>
      </c>
      <c r="C34" s="39">
        <f>IF(B50=0, "-", B34/B50)</f>
        <v>9.8461538461538465E-3</v>
      </c>
      <c r="D34" s="65">
        <v>101</v>
      </c>
      <c r="E34" s="21">
        <f>IF(D50=0, "-", D34/D50)</f>
        <v>1.5471813725490197E-2</v>
      </c>
      <c r="F34" s="81">
        <v>284</v>
      </c>
      <c r="G34" s="39">
        <f>IF(F50=0, "-", F34/F50)</f>
        <v>9.9155086935269875E-3</v>
      </c>
      <c r="H34" s="65">
        <v>360</v>
      </c>
      <c r="I34" s="21">
        <f>IF(H50=0, "-", H34/H50)</f>
        <v>1.1182555213866369E-2</v>
      </c>
      <c r="J34" s="20">
        <f t="shared" si="0"/>
        <v>-0.52475247524752477</v>
      </c>
      <c r="K34" s="21">
        <f t="shared" si="1"/>
        <v>-0.21111111111111111</v>
      </c>
    </row>
    <row r="35" spans="1:11" x14ac:dyDescent="0.2">
      <c r="A35" s="7" t="s">
        <v>78</v>
      </c>
      <c r="B35" s="65">
        <v>2</v>
      </c>
      <c r="C35" s="39">
        <f>IF(B50=0, "-", B35/B50)</f>
        <v>4.1025641025641023E-4</v>
      </c>
      <c r="D35" s="65">
        <v>9</v>
      </c>
      <c r="E35" s="21">
        <f>IF(D50=0, "-", D35/D50)</f>
        <v>1.3786764705882354E-3</v>
      </c>
      <c r="F35" s="81">
        <v>135</v>
      </c>
      <c r="G35" s="39">
        <f>IF(F50=0, "-", F35/F50)</f>
        <v>4.7133580057258572E-3</v>
      </c>
      <c r="H35" s="65">
        <v>104</v>
      </c>
      <c r="I35" s="21">
        <f>IF(H50=0, "-", H35/H50)</f>
        <v>3.2305159506725066E-3</v>
      </c>
      <c r="J35" s="20">
        <f t="shared" si="0"/>
        <v>-0.77777777777777779</v>
      </c>
      <c r="K35" s="21">
        <f t="shared" si="1"/>
        <v>0.29807692307692307</v>
      </c>
    </row>
    <row r="36" spans="1:11" x14ac:dyDescent="0.2">
      <c r="A36" s="7" t="s">
        <v>79</v>
      </c>
      <c r="B36" s="65">
        <v>8</v>
      </c>
      <c r="C36" s="39">
        <f>IF(B50=0, "-", B36/B50)</f>
        <v>1.6410256410256409E-3</v>
      </c>
      <c r="D36" s="65">
        <v>21</v>
      </c>
      <c r="E36" s="21">
        <f>IF(D50=0, "-", D36/D50)</f>
        <v>3.2169117647058822E-3</v>
      </c>
      <c r="F36" s="81">
        <v>66</v>
      </c>
      <c r="G36" s="39">
        <f>IF(F50=0, "-", F36/F50)</f>
        <v>2.3043083583548633E-3</v>
      </c>
      <c r="H36" s="65">
        <v>132</v>
      </c>
      <c r="I36" s="21">
        <f>IF(H50=0, "-", H36/H50)</f>
        <v>4.1002702450843352E-3</v>
      </c>
      <c r="J36" s="20">
        <f t="shared" si="0"/>
        <v>-0.61904761904761907</v>
      </c>
      <c r="K36" s="21">
        <f t="shared" si="1"/>
        <v>-0.5</v>
      </c>
    </row>
    <row r="37" spans="1:11" x14ac:dyDescent="0.2">
      <c r="A37" s="7" t="s">
        <v>80</v>
      </c>
      <c r="B37" s="65">
        <v>3</v>
      </c>
      <c r="C37" s="39">
        <f>IF(B50=0, "-", B37/B50)</f>
        <v>6.1538461538461541E-4</v>
      </c>
      <c r="D37" s="65">
        <v>1</v>
      </c>
      <c r="E37" s="21">
        <f>IF(D50=0, "-", D37/D50)</f>
        <v>1.5318627450980392E-4</v>
      </c>
      <c r="F37" s="81">
        <v>32</v>
      </c>
      <c r="G37" s="39">
        <f>IF(F50=0, "-", F37/F50)</f>
        <v>1.117240416172055E-3</v>
      </c>
      <c r="H37" s="65">
        <v>21</v>
      </c>
      <c r="I37" s="21">
        <f>IF(H50=0, "-", H37/H50)</f>
        <v>6.5231572080887146E-4</v>
      </c>
      <c r="J37" s="20">
        <f t="shared" si="0"/>
        <v>2</v>
      </c>
      <c r="K37" s="21">
        <f t="shared" si="1"/>
        <v>0.52380952380952384</v>
      </c>
    </row>
    <row r="38" spans="1:11" x14ac:dyDescent="0.2">
      <c r="A38" s="7" t="s">
        <v>81</v>
      </c>
      <c r="B38" s="65">
        <v>30</v>
      </c>
      <c r="C38" s="39">
        <f>IF(B50=0, "-", B38/B50)</f>
        <v>6.1538461538461538E-3</v>
      </c>
      <c r="D38" s="65">
        <v>0</v>
      </c>
      <c r="E38" s="21">
        <f>IF(D50=0, "-", D38/D50)</f>
        <v>0</v>
      </c>
      <c r="F38" s="81">
        <v>110</v>
      </c>
      <c r="G38" s="39">
        <f>IF(F50=0, "-", F38/F50)</f>
        <v>3.8405139305914392E-3</v>
      </c>
      <c r="H38" s="65">
        <v>0</v>
      </c>
      <c r="I38" s="21">
        <f>IF(H50=0, "-", H38/H50)</f>
        <v>0</v>
      </c>
      <c r="J38" s="20" t="str">
        <f t="shared" si="0"/>
        <v>-</v>
      </c>
      <c r="K38" s="21" t="str">
        <f t="shared" si="1"/>
        <v>-</v>
      </c>
    </row>
    <row r="39" spans="1:11" x14ac:dyDescent="0.2">
      <c r="A39" s="7" t="s">
        <v>82</v>
      </c>
      <c r="B39" s="65">
        <v>80</v>
      </c>
      <c r="C39" s="39">
        <f>IF(B50=0, "-", B39/B50)</f>
        <v>1.641025641025641E-2</v>
      </c>
      <c r="D39" s="65">
        <v>48</v>
      </c>
      <c r="E39" s="21">
        <f>IF(D50=0, "-", D39/D50)</f>
        <v>7.3529411764705881E-3</v>
      </c>
      <c r="F39" s="81">
        <v>258</v>
      </c>
      <c r="G39" s="39">
        <f>IF(F50=0, "-", F39/F50)</f>
        <v>9.0077508553871935E-3</v>
      </c>
      <c r="H39" s="65">
        <v>245</v>
      </c>
      <c r="I39" s="21">
        <f>IF(H50=0, "-", H39/H50)</f>
        <v>7.6103500761035003E-3</v>
      </c>
      <c r="J39" s="20">
        <f t="shared" si="0"/>
        <v>0.66666666666666663</v>
      </c>
      <c r="K39" s="21">
        <f t="shared" si="1"/>
        <v>5.3061224489795916E-2</v>
      </c>
    </row>
    <row r="40" spans="1:11" x14ac:dyDescent="0.2">
      <c r="A40" s="7" t="s">
        <v>84</v>
      </c>
      <c r="B40" s="65">
        <v>4</v>
      </c>
      <c r="C40" s="39">
        <f>IF(B50=0, "-", B40/B50)</f>
        <v>8.2051282051282047E-4</v>
      </c>
      <c r="D40" s="65">
        <v>5</v>
      </c>
      <c r="E40" s="21">
        <f>IF(D50=0, "-", D40/D50)</f>
        <v>7.659313725490196E-4</v>
      </c>
      <c r="F40" s="81">
        <v>23</v>
      </c>
      <c r="G40" s="39">
        <f>IF(F50=0, "-", F40/F50)</f>
        <v>8.0301654912366455E-4</v>
      </c>
      <c r="H40" s="65">
        <v>18</v>
      </c>
      <c r="I40" s="21">
        <f>IF(H50=0, "-", H40/H50)</f>
        <v>5.5912776069331842E-4</v>
      </c>
      <c r="J40" s="20">
        <f t="shared" si="0"/>
        <v>-0.2</v>
      </c>
      <c r="K40" s="21">
        <f t="shared" si="1"/>
        <v>0.27777777777777779</v>
      </c>
    </row>
    <row r="41" spans="1:11" x14ac:dyDescent="0.2">
      <c r="A41" s="7" t="s">
        <v>85</v>
      </c>
      <c r="B41" s="65">
        <v>1</v>
      </c>
      <c r="C41" s="39">
        <f>IF(B50=0, "-", B41/B50)</f>
        <v>2.0512820512820512E-4</v>
      </c>
      <c r="D41" s="65">
        <v>2</v>
      </c>
      <c r="E41" s="21">
        <f>IF(D50=0, "-", D41/D50)</f>
        <v>3.0637254901960784E-4</v>
      </c>
      <c r="F41" s="81">
        <v>7</v>
      </c>
      <c r="G41" s="39">
        <f>IF(F50=0, "-", F41/F50)</f>
        <v>2.4439634103763701E-4</v>
      </c>
      <c r="H41" s="65">
        <v>3</v>
      </c>
      <c r="I41" s="21">
        <f>IF(H50=0, "-", H41/H50)</f>
        <v>9.3187960115553075E-5</v>
      </c>
      <c r="J41" s="20">
        <f t="shared" si="0"/>
        <v>-0.5</v>
      </c>
      <c r="K41" s="21">
        <f t="shared" si="1"/>
        <v>1.3333333333333333</v>
      </c>
    </row>
    <row r="42" spans="1:11" x14ac:dyDescent="0.2">
      <c r="A42" s="7" t="s">
        <v>88</v>
      </c>
      <c r="B42" s="65">
        <v>92</v>
      </c>
      <c r="C42" s="39">
        <f>IF(B50=0, "-", B42/B50)</f>
        <v>1.8871794871794873E-2</v>
      </c>
      <c r="D42" s="65">
        <v>121</v>
      </c>
      <c r="E42" s="21">
        <f>IF(D50=0, "-", D42/D50)</f>
        <v>1.8535539215686275E-2</v>
      </c>
      <c r="F42" s="81">
        <v>543</v>
      </c>
      <c r="G42" s="39">
        <f>IF(F50=0, "-", F42/F50)</f>
        <v>1.8958173311919558E-2</v>
      </c>
      <c r="H42" s="65">
        <v>714</v>
      </c>
      <c r="I42" s="21">
        <f>IF(H50=0, "-", H42/H50)</f>
        <v>2.217873450750163E-2</v>
      </c>
      <c r="J42" s="20">
        <f t="shared" si="0"/>
        <v>-0.23966942148760331</v>
      </c>
      <c r="K42" s="21">
        <f t="shared" si="1"/>
        <v>-0.23949579831932774</v>
      </c>
    </row>
    <row r="43" spans="1:11" x14ac:dyDescent="0.2">
      <c r="A43" s="7" t="s">
        <v>90</v>
      </c>
      <c r="B43" s="65">
        <v>152</v>
      </c>
      <c r="C43" s="39">
        <f>IF(B50=0, "-", B43/B50)</f>
        <v>3.1179487179487181E-2</v>
      </c>
      <c r="D43" s="65">
        <v>166</v>
      </c>
      <c r="E43" s="21">
        <f>IF(D50=0, "-", D43/D50)</f>
        <v>2.5428921568627451E-2</v>
      </c>
      <c r="F43" s="81">
        <v>547</v>
      </c>
      <c r="G43" s="39">
        <f>IF(F50=0, "-", F43/F50)</f>
        <v>1.9097828363941066E-2</v>
      </c>
      <c r="H43" s="65">
        <v>701</v>
      </c>
      <c r="I43" s="21">
        <f>IF(H50=0, "-", H43/H50)</f>
        <v>2.1774920013667567E-2</v>
      </c>
      <c r="J43" s="20">
        <f t="shared" si="0"/>
        <v>-8.4337349397590355E-2</v>
      </c>
      <c r="K43" s="21">
        <f t="shared" si="1"/>
        <v>-0.21968616262482168</v>
      </c>
    </row>
    <row r="44" spans="1:11" x14ac:dyDescent="0.2">
      <c r="A44" s="7" t="s">
        <v>91</v>
      </c>
      <c r="B44" s="65">
        <v>370</v>
      </c>
      <c r="C44" s="39">
        <f>IF(B50=0, "-", B44/B50)</f>
        <v>7.5897435897435903E-2</v>
      </c>
      <c r="D44" s="65">
        <v>179</v>
      </c>
      <c r="E44" s="21">
        <f>IF(D50=0, "-", D44/D50)</f>
        <v>2.7420343137254902E-2</v>
      </c>
      <c r="F44" s="81">
        <v>1819</v>
      </c>
      <c r="G44" s="39">
        <f>IF(F50=0, "-", F44/F50)</f>
        <v>6.3508134906780256E-2</v>
      </c>
      <c r="H44" s="65">
        <v>1195</v>
      </c>
      <c r="I44" s="21">
        <f>IF(H50=0, "-", H44/H50)</f>
        <v>3.711987077936197E-2</v>
      </c>
      <c r="J44" s="20">
        <f t="shared" si="0"/>
        <v>1.0670391061452513</v>
      </c>
      <c r="K44" s="21">
        <f t="shared" si="1"/>
        <v>0.52217573221757319</v>
      </c>
    </row>
    <row r="45" spans="1:11" x14ac:dyDescent="0.2">
      <c r="A45" s="7" t="s">
        <v>92</v>
      </c>
      <c r="B45" s="65">
        <v>50</v>
      </c>
      <c r="C45" s="39">
        <f>IF(B50=0, "-", B45/B50)</f>
        <v>1.0256410256410256E-2</v>
      </c>
      <c r="D45" s="65">
        <v>0</v>
      </c>
      <c r="E45" s="21">
        <f>IF(D50=0, "-", D45/D50)</f>
        <v>0</v>
      </c>
      <c r="F45" s="81">
        <v>1274</v>
      </c>
      <c r="G45" s="39">
        <f>IF(F50=0, "-", F45/F50)</f>
        <v>4.4480134068849937E-2</v>
      </c>
      <c r="H45" s="65">
        <v>0</v>
      </c>
      <c r="I45" s="21">
        <f>IF(H50=0, "-", H45/H50)</f>
        <v>0</v>
      </c>
      <c r="J45" s="20" t="str">
        <f t="shared" si="0"/>
        <v>-</v>
      </c>
      <c r="K45" s="21" t="str">
        <f t="shared" si="1"/>
        <v>-</v>
      </c>
    </row>
    <row r="46" spans="1:11" x14ac:dyDescent="0.2">
      <c r="A46" s="7" t="s">
        <v>93</v>
      </c>
      <c r="B46" s="65">
        <v>685</v>
      </c>
      <c r="C46" s="39">
        <f>IF(B50=0, "-", B46/B50)</f>
        <v>0.14051282051282052</v>
      </c>
      <c r="D46" s="65">
        <v>790</v>
      </c>
      <c r="E46" s="21">
        <f>IF(D50=0, "-", D46/D50)</f>
        <v>0.1210171568627451</v>
      </c>
      <c r="F46" s="81">
        <v>4347</v>
      </c>
      <c r="G46" s="39">
        <f>IF(F50=0, "-", F46/F50)</f>
        <v>0.1517701277843726</v>
      </c>
      <c r="H46" s="65">
        <v>5292</v>
      </c>
      <c r="I46" s="21">
        <f>IF(H50=0, "-", H46/H50)</f>
        <v>0.16438356164383561</v>
      </c>
      <c r="J46" s="20">
        <f t="shared" si="0"/>
        <v>-0.13291139240506328</v>
      </c>
      <c r="K46" s="21">
        <f t="shared" si="1"/>
        <v>-0.17857142857142858</v>
      </c>
    </row>
    <row r="47" spans="1:11" x14ac:dyDescent="0.2">
      <c r="A47" s="7" t="s">
        <v>95</v>
      </c>
      <c r="B47" s="65">
        <v>203</v>
      </c>
      <c r="C47" s="39">
        <f>IF(B50=0, "-", B47/B50)</f>
        <v>4.164102564102564E-2</v>
      </c>
      <c r="D47" s="65">
        <v>265</v>
      </c>
      <c r="E47" s="21">
        <f>IF(D50=0, "-", D47/D50)</f>
        <v>4.0594362745098041E-2</v>
      </c>
      <c r="F47" s="81">
        <v>922</v>
      </c>
      <c r="G47" s="39">
        <f>IF(F50=0, "-", F47/F50)</f>
        <v>3.2190489490957333E-2</v>
      </c>
      <c r="H47" s="65">
        <v>1004</v>
      </c>
      <c r="I47" s="21">
        <f>IF(H50=0, "-", H47/H50)</f>
        <v>3.1186903985338427E-2</v>
      </c>
      <c r="J47" s="20">
        <f t="shared" si="0"/>
        <v>-0.2339622641509434</v>
      </c>
      <c r="K47" s="21">
        <f t="shared" si="1"/>
        <v>-8.1673306772908363E-2</v>
      </c>
    </row>
    <row r="48" spans="1:11" x14ac:dyDescent="0.2">
      <c r="A48" s="7" t="s">
        <v>96</v>
      </c>
      <c r="B48" s="65">
        <v>8</v>
      </c>
      <c r="C48" s="39">
        <f>IF(B50=0, "-", B48/B50)</f>
        <v>1.6410256410256409E-3</v>
      </c>
      <c r="D48" s="65">
        <v>3</v>
      </c>
      <c r="E48" s="21">
        <f>IF(D50=0, "-", D48/D50)</f>
        <v>4.5955882352941176E-4</v>
      </c>
      <c r="F48" s="81">
        <v>73</v>
      </c>
      <c r="G48" s="39">
        <f>IF(F50=0, "-", F48/F50)</f>
        <v>2.5487046993925007E-3</v>
      </c>
      <c r="H48" s="65">
        <v>32</v>
      </c>
      <c r="I48" s="21">
        <f>IF(H50=0, "-", H48/H50)</f>
        <v>9.9400490789923273E-4</v>
      </c>
      <c r="J48" s="20">
        <f t="shared" si="0"/>
        <v>1.6666666666666667</v>
      </c>
      <c r="K48" s="21">
        <f t="shared" si="1"/>
        <v>1.28125</v>
      </c>
    </row>
    <row r="49" spans="1:11" x14ac:dyDescent="0.2">
      <c r="A49" s="2"/>
      <c r="B49" s="68"/>
      <c r="C49" s="33"/>
      <c r="D49" s="68"/>
      <c r="E49" s="6"/>
      <c r="F49" s="82"/>
      <c r="G49" s="33"/>
      <c r="H49" s="68"/>
      <c r="I49" s="6"/>
      <c r="J49" s="5"/>
      <c r="K49" s="6"/>
    </row>
    <row r="50" spans="1:11" s="43" customFormat="1" x14ac:dyDescent="0.2">
      <c r="A50" s="162" t="s">
        <v>574</v>
      </c>
      <c r="B50" s="71">
        <f>SUM(B7:B49)</f>
        <v>4875</v>
      </c>
      <c r="C50" s="40">
        <v>1</v>
      </c>
      <c r="D50" s="71">
        <f>SUM(D7:D49)</f>
        <v>6528</v>
      </c>
      <c r="E50" s="41">
        <v>1</v>
      </c>
      <c r="F50" s="77">
        <f>SUM(F7:F49)</f>
        <v>28642</v>
      </c>
      <c r="G50" s="42">
        <v>1</v>
      </c>
      <c r="H50" s="71">
        <f>SUM(H7:H49)</f>
        <v>32193</v>
      </c>
      <c r="I50" s="41">
        <v>1</v>
      </c>
      <c r="J50" s="37">
        <f>IF(D50=0, "-", (B50-D50)/D50)</f>
        <v>-0.2532169117647059</v>
      </c>
      <c r="K50" s="38">
        <f>IF(H50=0, "-", (F50-H50)/H50)</f>
        <v>-0.11030348212344299</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2022-07-04T20:24:31Z</dcterms:modified>
</cp:coreProperties>
</file>