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VFACTS\Output\2023\Jun23\Standard Reports\"/>
    </mc:Choice>
  </mc:AlternateContent>
  <xr:revisionPtr revIDLastSave="0" documentId="13_ncr:1_{27FD119B-B5C6-4BE7-A3B5-1FA11E0C5CDE}" xr6:coauthVersionLast="47" xr6:coauthVersionMax="47" xr10:uidLastSave="{00000000-0000-0000-0000-000000000000}"/>
  <bookViews>
    <workbookView xWindow="-24450" yWindow="660" windowWidth="23640" windowHeight="1432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49" l="1"/>
  <c r="H8" i="49"/>
  <c r="J8" i="49" s="1"/>
  <c r="G8" i="49"/>
  <c r="H9" i="49"/>
  <c r="J9" i="49" s="1"/>
  <c r="G9" i="49"/>
  <c r="I9" i="49" s="1"/>
  <c r="H10" i="49"/>
  <c r="J10" i="49" s="1"/>
  <c r="G10" i="49"/>
  <c r="I10" i="49" s="1"/>
  <c r="J11" i="49"/>
  <c r="I11" i="49"/>
  <c r="H11" i="49"/>
  <c r="G11" i="49"/>
  <c r="H12" i="49"/>
  <c r="J12" i="49" s="1"/>
  <c r="G12" i="49"/>
  <c r="I12" i="49" s="1"/>
  <c r="I15" i="49"/>
  <c r="H15" i="49"/>
  <c r="J15" i="49" s="1"/>
  <c r="G15" i="49"/>
  <c r="I16" i="49"/>
  <c r="H16" i="49"/>
  <c r="J16" i="49" s="1"/>
  <c r="G16" i="49"/>
  <c r="H19" i="49"/>
  <c r="J19" i="49" s="1"/>
  <c r="G19" i="49"/>
  <c r="I19" i="49" s="1"/>
  <c r="H20" i="49"/>
  <c r="J20" i="49" s="1"/>
  <c r="G20" i="49"/>
  <c r="I20" i="49" s="1"/>
  <c r="H21" i="49"/>
  <c r="J21" i="49" s="1"/>
  <c r="G21" i="49"/>
  <c r="I21" i="49" s="1"/>
  <c r="H24" i="49"/>
  <c r="J24" i="49" s="1"/>
  <c r="G24" i="49"/>
  <c r="I24" i="49" s="1"/>
  <c r="H25" i="49"/>
  <c r="J25" i="49" s="1"/>
  <c r="G25" i="49"/>
  <c r="I25" i="49" s="1"/>
  <c r="H26" i="49"/>
  <c r="J26" i="49" s="1"/>
  <c r="G26" i="49"/>
  <c r="I26" i="49" s="1"/>
  <c r="H27" i="49"/>
  <c r="J27" i="49" s="1"/>
  <c r="G27" i="49"/>
  <c r="I27" i="49" s="1"/>
  <c r="H28" i="49"/>
  <c r="J28" i="49" s="1"/>
  <c r="G28" i="49"/>
  <c r="I28" i="49" s="1"/>
  <c r="H29" i="49"/>
  <c r="J29" i="49" s="1"/>
  <c r="G29" i="49"/>
  <c r="I29" i="49" s="1"/>
  <c r="H30" i="49"/>
  <c r="J30" i="49" s="1"/>
  <c r="G30" i="49"/>
  <c r="I30" i="49" s="1"/>
  <c r="H31" i="49"/>
  <c r="J31" i="49" s="1"/>
  <c r="G31" i="49"/>
  <c r="I31" i="49" s="1"/>
  <c r="H32" i="49"/>
  <c r="J32" i="49" s="1"/>
  <c r="G32" i="49"/>
  <c r="I32" i="49" s="1"/>
  <c r="J33" i="49"/>
  <c r="I33" i="49"/>
  <c r="H33" i="49"/>
  <c r="G33" i="49"/>
  <c r="H34" i="49"/>
  <c r="J34" i="49" s="1"/>
  <c r="G34" i="49"/>
  <c r="I34" i="49" s="1"/>
  <c r="H35" i="49"/>
  <c r="J35" i="49" s="1"/>
  <c r="G35" i="49"/>
  <c r="I35" i="49" s="1"/>
  <c r="H36" i="49"/>
  <c r="J36" i="49" s="1"/>
  <c r="G36" i="49"/>
  <c r="I36" i="49" s="1"/>
  <c r="H37" i="49"/>
  <c r="J37" i="49" s="1"/>
  <c r="G37" i="49"/>
  <c r="I37" i="49" s="1"/>
  <c r="H38" i="49"/>
  <c r="J38" i="49" s="1"/>
  <c r="G38" i="49"/>
  <c r="I38" i="49" s="1"/>
  <c r="H39" i="49"/>
  <c r="J39" i="49" s="1"/>
  <c r="G39" i="49"/>
  <c r="I39" i="49" s="1"/>
  <c r="H40" i="49"/>
  <c r="J40" i="49" s="1"/>
  <c r="G40" i="49"/>
  <c r="I40" i="49" s="1"/>
  <c r="H43" i="49"/>
  <c r="J43" i="49" s="1"/>
  <c r="G43" i="49"/>
  <c r="I43" i="49" s="1"/>
  <c r="H44" i="49"/>
  <c r="J44" i="49" s="1"/>
  <c r="G44" i="49"/>
  <c r="I44" i="49" s="1"/>
  <c r="H45" i="49"/>
  <c r="J45" i="49" s="1"/>
  <c r="G45" i="49"/>
  <c r="I45" i="49" s="1"/>
  <c r="H46" i="49"/>
  <c r="J46" i="49" s="1"/>
  <c r="G46" i="49"/>
  <c r="I46" i="49" s="1"/>
  <c r="H49" i="49"/>
  <c r="J49" i="49" s="1"/>
  <c r="G49" i="49"/>
  <c r="I49" i="49" s="1"/>
  <c r="H50" i="49"/>
  <c r="J50" i="49" s="1"/>
  <c r="G50" i="49"/>
  <c r="I50" i="49" s="1"/>
  <c r="H51" i="49"/>
  <c r="J51" i="49" s="1"/>
  <c r="G51" i="49"/>
  <c r="I51" i="49" s="1"/>
  <c r="H52" i="49"/>
  <c r="J52" i="49" s="1"/>
  <c r="G52" i="49"/>
  <c r="I52" i="49" s="1"/>
  <c r="H53" i="49"/>
  <c r="J53" i="49" s="1"/>
  <c r="G53" i="49"/>
  <c r="I53" i="49" s="1"/>
  <c r="H54" i="49"/>
  <c r="J54" i="49" s="1"/>
  <c r="G54" i="49"/>
  <c r="I54" i="49" s="1"/>
  <c r="H55" i="49"/>
  <c r="J55" i="49" s="1"/>
  <c r="G55" i="49"/>
  <c r="I55" i="49" s="1"/>
  <c r="H56" i="49"/>
  <c r="J56" i="49" s="1"/>
  <c r="G56" i="49"/>
  <c r="I56" i="49" s="1"/>
  <c r="I57" i="49"/>
  <c r="H57" i="49"/>
  <c r="J57" i="49" s="1"/>
  <c r="G57" i="49"/>
  <c r="H58" i="49"/>
  <c r="J58" i="49" s="1"/>
  <c r="G58" i="49"/>
  <c r="I58" i="49" s="1"/>
  <c r="I59" i="49"/>
  <c r="H59" i="49"/>
  <c r="J59" i="49" s="1"/>
  <c r="G59" i="49"/>
  <c r="H60" i="49"/>
  <c r="J60" i="49" s="1"/>
  <c r="G60" i="49"/>
  <c r="I60" i="49" s="1"/>
  <c r="J61" i="49"/>
  <c r="I61" i="49"/>
  <c r="H61" i="49"/>
  <c r="G61" i="49"/>
  <c r="H62" i="49"/>
  <c r="J62" i="49" s="1"/>
  <c r="G62" i="49"/>
  <c r="I62" i="49" s="1"/>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J70" i="49"/>
  <c r="I70" i="49"/>
  <c r="H70" i="49"/>
  <c r="G70" i="49"/>
  <c r="H71" i="49"/>
  <c r="J71" i="49" s="1"/>
  <c r="G71" i="49"/>
  <c r="I71" i="49" s="1"/>
  <c r="H72" i="49"/>
  <c r="J72" i="49" s="1"/>
  <c r="G72" i="49"/>
  <c r="I72" i="49" s="1"/>
  <c r="J75" i="49"/>
  <c r="I75" i="49"/>
  <c r="H75" i="49"/>
  <c r="G75" i="49"/>
  <c r="J76" i="49"/>
  <c r="I76" i="49"/>
  <c r="H76" i="49"/>
  <c r="G76" i="49"/>
  <c r="J79" i="49"/>
  <c r="I79" i="49"/>
  <c r="H79" i="49"/>
  <c r="G79" i="49"/>
  <c r="J80" i="49"/>
  <c r="I80" i="49"/>
  <c r="H80" i="49"/>
  <c r="G80" i="49"/>
  <c r="H83" i="49"/>
  <c r="J83" i="49" s="1"/>
  <c r="G83" i="49"/>
  <c r="I83" i="49" s="1"/>
  <c r="H84" i="49"/>
  <c r="J84" i="49" s="1"/>
  <c r="G84" i="49"/>
  <c r="I84" i="49" s="1"/>
  <c r="H85" i="49"/>
  <c r="J85" i="49" s="1"/>
  <c r="G85" i="49"/>
  <c r="I85" i="49" s="1"/>
  <c r="H86" i="49"/>
  <c r="J86" i="49" s="1"/>
  <c r="G86" i="49"/>
  <c r="I86" i="49" s="1"/>
  <c r="I89" i="49"/>
  <c r="H89" i="49"/>
  <c r="J89" i="49" s="1"/>
  <c r="G89" i="49"/>
  <c r="I90" i="49"/>
  <c r="H90" i="49"/>
  <c r="J90" i="49" s="1"/>
  <c r="G90" i="49"/>
  <c r="H93" i="49"/>
  <c r="J93" i="49" s="1"/>
  <c r="G93" i="49"/>
  <c r="I93" i="49" s="1"/>
  <c r="H94" i="49"/>
  <c r="J94" i="49" s="1"/>
  <c r="G94" i="49"/>
  <c r="I94" i="49" s="1"/>
  <c r="H95" i="49"/>
  <c r="J95" i="49" s="1"/>
  <c r="G95" i="49"/>
  <c r="I95" i="49" s="1"/>
  <c r="J96" i="49"/>
  <c r="I96" i="49"/>
  <c r="H96" i="49"/>
  <c r="G96" i="49"/>
  <c r="H97" i="49"/>
  <c r="J97" i="49" s="1"/>
  <c r="G97" i="49"/>
  <c r="I97" i="49" s="1"/>
  <c r="J100" i="49"/>
  <c r="I100" i="49"/>
  <c r="H100" i="49"/>
  <c r="G100" i="49"/>
  <c r="J101" i="49"/>
  <c r="I101" i="49"/>
  <c r="H101" i="49"/>
  <c r="G101" i="49"/>
  <c r="J102" i="49"/>
  <c r="I102" i="49"/>
  <c r="H102" i="49"/>
  <c r="G102" i="49"/>
  <c r="J103" i="49"/>
  <c r="I103" i="49"/>
  <c r="H103" i="49"/>
  <c r="G103" i="49"/>
  <c r="J104" i="49"/>
  <c r="I104" i="49"/>
  <c r="H104" i="49"/>
  <c r="G104" i="49"/>
  <c r="H107" i="49"/>
  <c r="J107" i="49" s="1"/>
  <c r="G107" i="49"/>
  <c r="I107" i="49" s="1"/>
  <c r="H108" i="49"/>
  <c r="J108" i="49" s="1"/>
  <c r="G108" i="49"/>
  <c r="I108" i="49" s="1"/>
  <c r="H109" i="49"/>
  <c r="J109" i="49" s="1"/>
  <c r="G109" i="49"/>
  <c r="I109" i="49" s="1"/>
  <c r="H112" i="49"/>
  <c r="J112" i="49" s="1"/>
  <c r="G112" i="49"/>
  <c r="I112" i="49" s="1"/>
  <c r="H113" i="49"/>
  <c r="J113" i="49" s="1"/>
  <c r="G113" i="49"/>
  <c r="I113" i="49" s="1"/>
  <c r="H116" i="49"/>
  <c r="J116" i="49" s="1"/>
  <c r="G116" i="49"/>
  <c r="I116" i="49" s="1"/>
  <c r="H117" i="49"/>
  <c r="J117" i="49" s="1"/>
  <c r="G117" i="49"/>
  <c r="I117" i="49" s="1"/>
  <c r="H120" i="49"/>
  <c r="J120" i="49" s="1"/>
  <c r="G120" i="49"/>
  <c r="I120" i="49" s="1"/>
  <c r="H121" i="49"/>
  <c r="J121" i="49" s="1"/>
  <c r="G121" i="49"/>
  <c r="I121" i="49" s="1"/>
  <c r="H124" i="49"/>
  <c r="J124" i="49" s="1"/>
  <c r="G124" i="49"/>
  <c r="I124" i="49" s="1"/>
  <c r="H125" i="49"/>
  <c r="J125" i="49" s="1"/>
  <c r="G125" i="49"/>
  <c r="I125" i="49" s="1"/>
  <c r="H128" i="49"/>
  <c r="J128" i="49" s="1"/>
  <c r="G128" i="49"/>
  <c r="I128" i="49" s="1"/>
  <c r="H129" i="49"/>
  <c r="J129" i="49" s="1"/>
  <c r="G129" i="49"/>
  <c r="I129" i="49" s="1"/>
  <c r="H130" i="49"/>
  <c r="J130" i="49" s="1"/>
  <c r="G130" i="49"/>
  <c r="I130" i="49" s="1"/>
  <c r="H131" i="49"/>
  <c r="J131" i="49" s="1"/>
  <c r="G131" i="49"/>
  <c r="I131" i="49" s="1"/>
  <c r="H132" i="49"/>
  <c r="J132" i="49" s="1"/>
  <c r="G132" i="49"/>
  <c r="I132" i="49" s="1"/>
  <c r="H133" i="49"/>
  <c r="J133" i="49" s="1"/>
  <c r="G133" i="49"/>
  <c r="I133" i="49" s="1"/>
  <c r="H134" i="49"/>
  <c r="J134" i="49" s="1"/>
  <c r="G134" i="49"/>
  <c r="I134" i="49" s="1"/>
  <c r="H135" i="49"/>
  <c r="J135" i="49" s="1"/>
  <c r="G135" i="49"/>
  <c r="I135" i="49" s="1"/>
  <c r="I136" i="49"/>
  <c r="H136" i="49"/>
  <c r="J136" i="49" s="1"/>
  <c r="G136" i="49"/>
  <c r="H137" i="49"/>
  <c r="J137" i="49" s="1"/>
  <c r="G137" i="49"/>
  <c r="I137" i="49" s="1"/>
  <c r="H138" i="49"/>
  <c r="J138" i="49" s="1"/>
  <c r="G138" i="49"/>
  <c r="I138" i="49" s="1"/>
  <c r="H139" i="49"/>
  <c r="J139" i="49" s="1"/>
  <c r="G139" i="49"/>
  <c r="I139" i="49" s="1"/>
  <c r="H142" i="49"/>
  <c r="J142" i="49" s="1"/>
  <c r="G142" i="49"/>
  <c r="I142" i="49" s="1"/>
  <c r="H143" i="49"/>
  <c r="J143" i="49" s="1"/>
  <c r="G143" i="49"/>
  <c r="I143" i="49" s="1"/>
  <c r="H146" i="49"/>
  <c r="J146" i="49" s="1"/>
  <c r="G146" i="49"/>
  <c r="I146" i="49" s="1"/>
  <c r="H147" i="49"/>
  <c r="J147" i="49" s="1"/>
  <c r="G147" i="49"/>
  <c r="I147" i="49" s="1"/>
  <c r="H148" i="49"/>
  <c r="J148" i="49" s="1"/>
  <c r="G148" i="49"/>
  <c r="I148" i="49" s="1"/>
  <c r="H149" i="49"/>
  <c r="J149" i="49" s="1"/>
  <c r="G149" i="49"/>
  <c r="I149" i="49" s="1"/>
  <c r="H152" i="49"/>
  <c r="J152" i="49" s="1"/>
  <c r="G152" i="49"/>
  <c r="I152" i="49" s="1"/>
  <c r="I153" i="49"/>
  <c r="H153" i="49"/>
  <c r="J153" i="49" s="1"/>
  <c r="G153" i="49"/>
  <c r="H154" i="49"/>
  <c r="J154" i="49" s="1"/>
  <c r="G154" i="49"/>
  <c r="I154" i="49" s="1"/>
  <c r="H155" i="49"/>
  <c r="J155" i="49" s="1"/>
  <c r="G155" i="49"/>
  <c r="I155" i="49" s="1"/>
  <c r="H156" i="49"/>
  <c r="J156" i="49" s="1"/>
  <c r="G156" i="49"/>
  <c r="I156" i="49" s="1"/>
  <c r="H157" i="49"/>
  <c r="J157" i="49" s="1"/>
  <c r="G157" i="49"/>
  <c r="I157" i="49" s="1"/>
  <c r="H160" i="49"/>
  <c r="J160" i="49" s="1"/>
  <c r="G160" i="49"/>
  <c r="I160" i="49" s="1"/>
  <c r="J161" i="49"/>
  <c r="I161" i="49"/>
  <c r="H161" i="49"/>
  <c r="G161" i="49"/>
  <c r="I162" i="49"/>
  <c r="H162" i="49"/>
  <c r="J162" i="49" s="1"/>
  <c r="G162" i="49"/>
  <c r="H163" i="49"/>
  <c r="J163" i="49" s="1"/>
  <c r="G163" i="49"/>
  <c r="I163" i="49" s="1"/>
  <c r="J164" i="49"/>
  <c r="I164" i="49"/>
  <c r="H164" i="49"/>
  <c r="G164" i="49"/>
  <c r="I165" i="49"/>
  <c r="H165" i="49"/>
  <c r="J165" i="49" s="1"/>
  <c r="G165" i="49"/>
  <c r="I166" i="49"/>
  <c r="H166" i="49"/>
  <c r="J166" i="49" s="1"/>
  <c r="G166" i="49"/>
  <c r="J167" i="49"/>
  <c r="I167" i="49"/>
  <c r="H167" i="49"/>
  <c r="G167" i="49"/>
  <c r="H168" i="49"/>
  <c r="J168" i="49" s="1"/>
  <c r="G168" i="49"/>
  <c r="I168" i="49" s="1"/>
  <c r="H169" i="49"/>
  <c r="J169" i="49" s="1"/>
  <c r="G169" i="49"/>
  <c r="I169" i="49" s="1"/>
  <c r="H170" i="49"/>
  <c r="J170" i="49" s="1"/>
  <c r="G170" i="49"/>
  <c r="I170" i="49" s="1"/>
  <c r="H173" i="49"/>
  <c r="J173" i="49" s="1"/>
  <c r="G173" i="49"/>
  <c r="I173" i="49" s="1"/>
  <c r="H174" i="49"/>
  <c r="J174" i="49" s="1"/>
  <c r="G174" i="49"/>
  <c r="I174" i="49" s="1"/>
  <c r="H175" i="49"/>
  <c r="J175" i="49" s="1"/>
  <c r="G175" i="49"/>
  <c r="I175" i="49" s="1"/>
  <c r="H176" i="49"/>
  <c r="J176" i="49" s="1"/>
  <c r="G176" i="49"/>
  <c r="I176" i="49" s="1"/>
  <c r="H179" i="49"/>
  <c r="J179" i="49" s="1"/>
  <c r="G179" i="49"/>
  <c r="I179" i="49" s="1"/>
  <c r="H180" i="49"/>
  <c r="J180" i="49" s="1"/>
  <c r="G180" i="49"/>
  <c r="I180" i="49" s="1"/>
  <c r="H181" i="49"/>
  <c r="J181" i="49" s="1"/>
  <c r="G181" i="49"/>
  <c r="I181" i="49" s="1"/>
  <c r="H182" i="49"/>
  <c r="J182" i="49" s="1"/>
  <c r="G182" i="49"/>
  <c r="I182" i="49" s="1"/>
  <c r="I183" i="49"/>
  <c r="H183" i="49"/>
  <c r="J183" i="49" s="1"/>
  <c r="G183" i="49"/>
  <c r="J184" i="49"/>
  <c r="I184" i="49"/>
  <c r="H184" i="49"/>
  <c r="G184" i="49"/>
  <c r="H185" i="49"/>
  <c r="J185" i="49" s="1"/>
  <c r="G185" i="49"/>
  <c r="I185" i="49" s="1"/>
  <c r="H188" i="49"/>
  <c r="J188" i="49" s="1"/>
  <c r="G188" i="49"/>
  <c r="I188" i="49" s="1"/>
  <c r="H189" i="49"/>
  <c r="J189" i="49" s="1"/>
  <c r="G189" i="49"/>
  <c r="I189" i="49" s="1"/>
  <c r="H190" i="49"/>
  <c r="J190" i="49" s="1"/>
  <c r="G190" i="49"/>
  <c r="I190" i="49" s="1"/>
  <c r="J191" i="49"/>
  <c r="H191" i="49"/>
  <c r="G191" i="49"/>
  <c r="I191" i="49" s="1"/>
  <c r="J192" i="49"/>
  <c r="I192" i="49"/>
  <c r="H192" i="49"/>
  <c r="G192" i="49"/>
  <c r="H193" i="49"/>
  <c r="J193" i="49" s="1"/>
  <c r="G193" i="49"/>
  <c r="I193" i="49" s="1"/>
  <c r="H194" i="49"/>
  <c r="J194" i="49" s="1"/>
  <c r="G194" i="49"/>
  <c r="I194" i="49" s="1"/>
  <c r="H195" i="49"/>
  <c r="J195" i="49" s="1"/>
  <c r="G195" i="49"/>
  <c r="I195" i="49" s="1"/>
  <c r="H196" i="49"/>
  <c r="J196" i="49" s="1"/>
  <c r="G196" i="49"/>
  <c r="I196" i="49" s="1"/>
  <c r="H197" i="49"/>
  <c r="J197" i="49" s="1"/>
  <c r="G197" i="49"/>
  <c r="I197" i="49" s="1"/>
  <c r="H198" i="49"/>
  <c r="J198" i="49" s="1"/>
  <c r="G198" i="49"/>
  <c r="I198" i="49" s="1"/>
  <c r="H199" i="49"/>
  <c r="J199" i="49" s="1"/>
  <c r="G199" i="49"/>
  <c r="I199" i="49" s="1"/>
  <c r="H200" i="49"/>
  <c r="J200" i="49" s="1"/>
  <c r="G200" i="49"/>
  <c r="I200" i="49" s="1"/>
  <c r="H201" i="49"/>
  <c r="J201" i="49" s="1"/>
  <c r="G201" i="49"/>
  <c r="I201" i="49" s="1"/>
  <c r="H204" i="49"/>
  <c r="J204" i="49" s="1"/>
  <c r="G204" i="49"/>
  <c r="I204" i="49" s="1"/>
  <c r="I205" i="49"/>
  <c r="H205" i="49"/>
  <c r="J205" i="49" s="1"/>
  <c r="G205" i="49"/>
  <c r="J206" i="49"/>
  <c r="I206" i="49"/>
  <c r="H206" i="49"/>
  <c r="G206" i="49"/>
  <c r="I207" i="49"/>
  <c r="H207" i="49"/>
  <c r="J207" i="49" s="1"/>
  <c r="G207" i="49"/>
  <c r="H208" i="49"/>
  <c r="J208" i="49" s="1"/>
  <c r="G208" i="49"/>
  <c r="I208" i="49" s="1"/>
  <c r="H211" i="49"/>
  <c r="J211" i="49" s="1"/>
  <c r="G211" i="49"/>
  <c r="I211" i="49" s="1"/>
  <c r="H212" i="49"/>
  <c r="J212" i="49" s="1"/>
  <c r="G212" i="49"/>
  <c r="I212" i="49" s="1"/>
  <c r="H213" i="49"/>
  <c r="J213" i="49" s="1"/>
  <c r="G213" i="49"/>
  <c r="I213" i="49" s="1"/>
  <c r="H214" i="49"/>
  <c r="J214" i="49" s="1"/>
  <c r="G214" i="49"/>
  <c r="I214" i="49" s="1"/>
  <c r="H217" i="49"/>
  <c r="J217" i="49" s="1"/>
  <c r="G217" i="49"/>
  <c r="I217" i="49" s="1"/>
  <c r="H218" i="49"/>
  <c r="J218" i="49" s="1"/>
  <c r="G218" i="49"/>
  <c r="I218" i="49" s="1"/>
  <c r="H219" i="49"/>
  <c r="J219" i="49" s="1"/>
  <c r="G219" i="49"/>
  <c r="I219" i="49" s="1"/>
  <c r="H220" i="49"/>
  <c r="J220" i="49" s="1"/>
  <c r="G220" i="49"/>
  <c r="I220" i="49" s="1"/>
  <c r="H223" i="49"/>
  <c r="J223" i="49" s="1"/>
  <c r="G223" i="49"/>
  <c r="I223" i="49" s="1"/>
  <c r="H224" i="49"/>
  <c r="J224" i="49" s="1"/>
  <c r="G224" i="49"/>
  <c r="I224" i="49" s="1"/>
  <c r="H225" i="49"/>
  <c r="J225" i="49" s="1"/>
  <c r="G225" i="49"/>
  <c r="I225" i="49" s="1"/>
  <c r="H228" i="49"/>
  <c r="J228" i="49" s="1"/>
  <c r="G228" i="49"/>
  <c r="I228" i="49" s="1"/>
  <c r="H229" i="49"/>
  <c r="J229" i="49" s="1"/>
  <c r="G229" i="49"/>
  <c r="I229" i="49" s="1"/>
  <c r="H230" i="49"/>
  <c r="J230" i="49" s="1"/>
  <c r="G230" i="49"/>
  <c r="I230" i="49" s="1"/>
  <c r="H231" i="49"/>
  <c r="J231" i="49" s="1"/>
  <c r="G231" i="49"/>
  <c r="I231" i="49" s="1"/>
  <c r="H232" i="49"/>
  <c r="J232" i="49" s="1"/>
  <c r="G232" i="49"/>
  <c r="I232" i="49" s="1"/>
  <c r="H235" i="49"/>
  <c r="J235" i="49" s="1"/>
  <c r="G235" i="49"/>
  <c r="I235" i="49" s="1"/>
  <c r="H236" i="49"/>
  <c r="J236" i="49" s="1"/>
  <c r="G236" i="49"/>
  <c r="I236" i="49" s="1"/>
  <c r="I237" i="49"/>
  <c r="H237" i="49"/>
  <c r="J237" i="49" s="1"/>
  <c r="G237" i="49"/>
  <c r="H238" i="49"/>
  <c r="J238" i="49" s="1"/>
  <c r="G238" i="49"/>
  <c r="I238" i="49" s="1"/>
  <c r="H239" i="49"/>
  <c r="J239" i="49" s="1"/>
  <c r="G239" i="49"/>
  <c r="I239" i="49" s="1"/>
  <c r="H240" i="49"/>
  <c r="J240" i="49" s="1"/>
  <c r="G240" i="49"/>
  <c r="I240" i="49" s="1"/>
  <c r="H241" i="49"/>
  <c r="J241" i="49" s="1"/>
  <c r="G241" i="49"/>
  <c r="I241" i="49" s="1"/>
  <c r="H244" i="49"/>
  <c r="J244" i="49" s="1"/>
  <c r="G244" i="49"/>
  <c r="I244" i="49" s="1"/>
  <c r="H245" i="49"/>
  <c r="J245" i="49" s="1"/>
  <c r="G245" i="49"/>
  <c r="I245" i="49" s="1"/>
  <c r="H246" i="49"/>
  <c r="J246" i="49" s="1"/>
  <c r="G246" i="49"/>
  <c r="I246" i="49" s="1"/>
  <c r="H247" i="49"/>
  <c r="J247" i="49" s="1"/>
  <c r="G247" i="49"/>
  <c r="I247" i="49" s="1"/>
  <c r="H248" i="49"/>
  <c r="J248" i="49" s="1"/>
  <c r="G248" i="49"/>
  <c r="I248" i="49" s="1"/>
  <c r="H249" i="49"/>
  <c r="J249" i="49" s="1"/>
  <c r="G249" i="49"/>
  <c r="I249" i="49" s="1"/>
  <c r="H252" i="49"/>
  <c r="J252" i="49" s="1"/>
  <c r="G252" i="49"/>
  <c r="I252" i="49" s="1"/>
  <c r="H253" i="49"/>
  <c r="J253" i="49" s="1"/>
  <c r="G253" i="49"/>
  <c r="I253" i="49" s="1"/>
  <c r="H256" i="49"/>
  <c r="J256" i="49" s="1"/>
  <c r="G256" i="49"/>
  <c r="I256" i="49" s="1"/>
  <c r="H257" i="49"/>
  <c r="J257" i="49" s="1"/>
  <c r="G257" i="49"/>
  <c r="I257" i="49" s="1"/>
  <c r="H258" i="49"/>
  <c r="J258" i="49" s="1"/>
  <c r="G258" i="49"/>
  <c r="I258" i="49" s="1"/>
  <c r="H259" i="49"/>
  <c r="J259" i="49" s="1"/>
  <c r="G259" i="49"/>
  <c r="I259" i="49" s="1"/>
  <c r="H260" i="49"/>
  <c r="J260" i="49" s="1"/>
  <c r="G260" i="49"/>
  <c r="I260" i="49" s="1"/>
  <c r="H261" i="49"/>
  <c r="J261" i="49" s="1"/>
  <c r="G261" i="49"/>
  <c r="I261" i="49" s="1"/>
  <c r="H262" i="49"/>
  <c r="J262" i="49" s="1"/>
  <c r="G262" i="49"/>
  <c r="I262" i="49" s="1"/>
  <c r="H263" i="49"/>
  <c r="J263" i="49" s="1"/>
  <c r="G263" i="49"/>
  <c r="I263" i="49" s="1"/>
  <c r="H264" i="49"/>
  <c r="J264" i="49" s="1"/>
  <c r="G264" i="49"/>
  <c r="I264" i="49" s="1"/>
  <c r="H265" i="49"/>
  <c r="J265" i="49" s="1"/>
  <c r="G265" i="49"/>
  <c r="I265" i="49" s="1"/>
  <c r="H266" i="49"/>
  <c r="J266" i="49" s="1"/>
  <c r="G266" i="49"/>
  <c r="I266" i="49" s="1"/>
  <c r="H267" i="49"/>
  <c r="J267" i="49" s="1"/>
  <c r="G267" i="49"/>
  <c r="I267" i="49" s="1"/>
  <c r="J270" i="49"/>
  <c r="I270" i="49"/>
  <c r="H270" i="49"/>
  <c r="G270" i="49"/>
  <c r="H271" i="49"/>
  <c r="J271" i="49" s="1"/>
  <c r="G271" i="49"/>
  <c r="I271" i="49" s="1"/>
  <c r="H272" i="49"/>
  <c r="J272" i="49" s="1"/>
  <c r="G272" i="49"/>
  <c r="I272" i="49" s="1"/>
  <c r="H275" i="49"/>
  <c r="J275" i="49" s="1"/>
  <c r="G275" i="49"/>
  <c r="I275" i="49" s="1"/>
  <c r="I276" i="49"/>
  <c r="H276" i="49"/>
  <c r="J276" i="49" s="1"/>
  <c r="G276" i="49"/>
  <c r="H277" i="49"/>
  <c r="J277" i="49" s="1"/>
  <c r="G277" i="49"/>
  <c r="I277" i="49" s="1"/>
  <c r="I278" i="49"/>
  <c r="H278" i="49"/>
  <c r="J278" i="49" s="1"/>
  <c r="G278" i="49"/>
  <c r="H279" i="49"/>
  <c r="J279" i="49" s="1"/>
  <c r="G279" i="49"/>
  <c r="I279" i="49" s="1"/>
  <c r="H280" i="49"/>
  <c r="J280" i="49" s="1"/>
  <c r="G280" i="49"/>
  <c r="I280" i="49" s="1"/>
  <c r="H281" i="49"/>
  <c r="J281" i="49" s="1"/>
  <c r="G281" i="49"/>
  <c r="I281" i="49" s="1"/>
  <c r="H282" i="49"/>
  <c r="J282" i="49" s="1"/>
  <c r="G282" i="49"/>
  <c r="I282" i="49" s="1"/>
  <c r="H285" i="49"/>
  <c r="J285" i="49" s="1"/>
  <c r="G285" i="49"/>
  <c r="I285" i="49" s="1"/>
  <c r="H286" i="49"/>
  <c r="J286" i="49" s="1"/>
  <c r="G286" i="49"/>
  <c r="I286" i="49" s="1"/>
  <c r="I287" i="49"/>
  <c r="H287" i="49"/>
  <c r="J287" i="49" s="1"/>
  <c r="G287" i="49"/>
  <c r="H288" i="49"/>
  <c r="J288" i="49" s="1"/>
  <c r="G288" i="49"/>
  <c r="I288" i="49" s="1"/>
  <c r="H289" i="49"/>
  <c r="J289" i="49" s="1"/>
  <c r="G289" i="49"/>
  <c r="I289" i="49" s="1"/>
  <c r="J290" i="49"/>
  <c r="I290" i="49"/>
  <c r="H290" i="49"/>
  <c r="G290" i="49"/>
  <c r="J291" i="49"/>
  <c r="I291" i="49"/>
  <c r="H291" i="49"/>
  <c r="G291" i="49"/>
  <c r="H292" i="49"/>
  <c r="J292" i="49" s="1"/>
  <c r="G292" i="49"/>
  <c r="I292" i="49" s="1"/>
  <c r="H293" i="49"/>
  <c r="J293" i="49" s="1"/>
  <c r="G293" i="49"/>
  <c r="I293" i="49" s="1"/>
  <c r="H294" i="49"/>
  <c r="J294" i="49" s="1"/>
  <c r="G294" i="49"/>
  <c r="I294" i="49" s="1"/>
  <c r="H297" i="49"/>
  <c r="J297" i="49" s="1"/>
  <c r="G297" i="49"/>
  <c r="I297" i="49" s="1"/>
  <c r="I298" i="49"/>
  <c r="H298" i="49"/>
  <c r="J298" i="49" s="1"/>
  <c r="G298" i="49"/>
  <c r="H299" i="49"/>
  <c r="J299" i="49" s="1"/>
  <c r="G299" i="49"/>
  <c r="I299" i="49" s="1"/>
  <c r="J300" i="49"/>
  <c r="I300" i="49"/>
  <c r="H300" i="49"/>
  <c r="G300" i="49"/>
  <c r="I301" i="49"/>
  <c r="H301" i="49"/>
  <c r="J301" i="49" s="1"/>
  <c r="G301" i="49"/>
  <c r="H302" i="49"/>
  <c r="J302" i="49" s="1"/>
  <c r="G302" i="49"/>
  <c r="I302" i="49" s="1"/>
  <c r="H303" i="49"/>
  <c r="J303" i="49" s="1"/>
  <c r="G303" i="49"/>
  <c r="I303" i="49" s="1"/>
  <c r="H304" i="49"/>
  <c r="J304" i="49" s="1"/>
  <c r="G304" i="49"/>
  <c r="I304" i="49" s="1"/>
  <c r="J305" i="49"/>
  <c r="I305" i="49"/>
  <c r="H305" i="49"/>
  <c r="G305" i="49"/>
  <c r="H306" i="49"/>
  <c r="J306" i="49" s="1"/>
  <c r="G306" i="49"/>
  <c r="I306" i="49" s="1"/>
  <c r="H307" i="49"/>
  <c r="J307" i="49" s="1"/>
  <c r="G307" i="49"/>
  <c r="I307" i="49" s="1"/>
  <c r="I310" i="49"/>
  <c r="H310" i="49"/>
  <c r="J310" i="49" s="1"/>
  <c r="G310" i="49"/>
  <c r="J311" i="49"/>
  <c r="I311" i="49"/>
  <c r="H311" i="49"/>
  <c r="G311" i="49"/>
  <c r="H312" i="49"/>
  <c r="J312" i="49" s="1"/>
  <c r="G312" i="49"/>
  <c r="I312" i="49" s="1"/>
  <c r="H313" i="49"/>
  <c r="J313" i="49" s="1"/>
  <c r="G313" i="49"/>
  <c r="I313" i="49" s="1"/>
  <c r="H316" i="49"/>
  <c r="J316" i="49" s="1"/>
  <c r="G316" i="49"/>
  <c r="I316" i="49" s="1"/>
  <c r="H317" i="49"/>
  <c r="J317" i="49" s="1"/>
  <c r="G317" i="49"/>
  <c r="I317" i="49" s="1"/>
  <c r="H320" i="49"/>
  <c r="J320" i="49" s="1"/>
  <c r="G320" i="49"/>
  <c r="I320" i="49" s="1"/>
  <c r="H321" i="49"/>
  <c r="J321" i="49" s="1"/>
  <c r="G321" i="49"/>
  <c r="I321" i="49" s="1"/>
  <c r="H322" i="49"/>
  <c r="J322" i="49" s="1"/>
  <c r="G322" i="49"/>
  <c r="I322" i="49" s="1"/>
  <c r="H325" i="49"/>
  <c r="J325" i="49" s="1"/>
  <c r="G325" i="49"/>
  <c r="I325" i="49" s="1"/>
  <c r="H326" i="49"/>
  <c r="J326" i="49" s="1"/>
  <c r="G326" i="49"/>
  <c r="I326" i="49" s="1"/>
  <c r="J327" i="49"/>
  <c r="I327" i="49"/>
  <c r="H327" i="49"/>
  <c r="G327" i="49"/>
  <c r="H328" i="49"/>
  <c r="J328" i="49" s="1"/>
  <c r="G328" i="49"/>
  <c r="I328" i="49" s="1"/>
  <c r="H329" i="49"/>
  <c r="J329" i="49" s="1"/>
  <c r="G329" i="49"/>
  <c r="I329" i="49" s="1"/>
  <c r="H330" i="49"/>
  <c r="J330" i="49" s="1"/>
  <c r="G330" i="49"/>
  <c r="I330" i="49" s="1"/>
  <c r="H333" i="49"/>
  <c r="J333" i="49" s="1"/>
  <c r="G333" i="49"/>
  <c r="I333" i="49" s="1"/>
  <c r="H334" i="49"/>
  <c r="J334" i="49" s="1"/>
  <c r="G334" i="49"/>
  <c r="I334" i="49" s="1"/>
  <c r="H335" i="49"/>
  <c r="J335" i="49" s="1"/>
  <c r="G335" i="49"/>
  <c r="I335" i="49" s="1"/>
  <c r="H336" i="49"/>
  <c r="J336" i="49" s="1"/>
  <c r="G336" i="49"/>
  <c r="I336" i="49" s="1"/>
  <c r="H337" i="49"/>
  <c r="J337" i="49" s="1"/>
  <c r="G337" i="49"/>
  <c r="I337" i="49" s="1"/>
  <c r="J338" i="49"/>
  <c r="I338" i="49"/>
  <c r="H338" i="49"/>
  <c r="G338" i="49"/>
  <c r="H339" i="49"/>
  <c r="J339" i="49" s="1"/>
  <c r="G339" i="49"/>
  <c r="I339" i="49" s="1"/>
  <c r="H340" i="49"/>
  <c r="J340" i="49" s="1"/>
  <c r="G340" i="49"/>
  <c r="I340" i="49" s="1"/>
  <c r="H341" i="49"/>
  <c r="J341" i="49" s="1"/>
  <c r="G341" i="49"/>
  <c r="I341" i="49" s="1"/>
  <c r="H342" i="49"/>
  <c r="J342" i="49" s="1"/>
  <c r="G342" i="49"/>
  <c r="I342" i="49" s="1"/>
  <c r="H343" i="49"/>
  <c r="J343" i="49" s="1"/>
  <c r="G343" i="49"/>
  <c r="I343" i="49" s="1"/>
  <c r="H344" i="49"/>
  <c r="J344" i="49" s="1"/>
  <c r="G344" i="49"/>
  <c r="I344" i="49" s="1"/>
  <c r="H345" i="49"/>
  <c r="J345" i="49" s="1"/>
  <c r="G345" i="49"/>
  <c r="I345" i="49" s="1"/>
  <c r="H346" i="49"/>
  <c r="J346" i="49" s="1"/>
  <c r="G346" i="49"/>
  <c r="I346" i="49" s="1"/>
  <c r="H349" i="49"/>
  <c r="J349" i="49" s="1"/>
  <c r="G349" i="49"/>
  <c r="I349" i="49" s="1"/>
  <c r="H350" i="49"/>
  <c r="J350" i="49" s="1"/>
  <c r="G350" i="49"/>
  <c r="I350" i="49" s="1"/>
  <c r="J353" i="49"/>
  <c r="I353" i="49"/>
  <c r="H353" i="49"/>
  <c r="G353" i="49"/>
  <c r="H354" i="49"/>
  <c r="J354" i="49" s="1"/>
  <c r="G354" i="49"/>
  <c r="I354" i="49" s="1"/>
  <c r="H355" i="49"/>
  <c r="J355" i="49" s="1"/>
  <c r="G355" i="49"/>
  <c r="I355" i="49" s="1"/>
  <c r="H356" i="49"/>
  <c r="J356" i="49" s="1"/>
  <c r="G356" i="49"/>
  <c r="I356" i="49" s="1"/>
  <c r="H357" i="49"/>
  <c r="J357" i="49" s="1"/>
  <c r="G357" i="49"/>
  <c r="I357" i="49" s="1"/>
  <c r="H358" i="49"/>
  <c r="J358" i="49" s="1"/>
  <c r="G358" i="49"/>
  <c r="I358" i="49" s="1"/>
  <c r="I359" i="49"/>
  <c r="H359" i="49"/>
  <c r="J359" i="49" s="1"/>
  <c r="G359" i="49"/>
  <c r="H360" i="49"/>
  <c r="J360" i="49" s="1"/>
  <c r="G360" i="49"/>
  <c r="I360" i="49" s="1"/>
  <c r="H361" i="49"/>
  <c r="J361" i="49" s="1"/>
  <c r="G361" i="49"/>
  <c r="I361" i="49" s="1"/>
  <c r="H362" i="49"/>
  <c r="J362" i="49" s="1"/>
  <c r="G362" i="49"/>
  <c r="I362" i="49" s="1"/>
  <c r="J363" i="49"/>
  <c r="I363" i="49"/>
  <c r="H363" i="49"/>
  <c r="G363" i="49"/>
  <c r="H364" i="49"/>
  <c r="J364" i="49" s="1"/>
  <c r="G364" i="49"/>
  <c r="I364" i="49" s="1"/>
  <c r="J365" i="49"/>
  <c r="I365" i="49"/>
  <c r="H365" i="49"/>
  <c r="G365" i="49"/>
  <c r="H366" i="49"/>
  <c r="J366" i="49" s="1"/>
  <c r="G366" i="49"/>
  <c r="I366" i="49" s="1"/>
  <c r="H367" i="49"/>
  <c r="J367" i="49" s="1"/>
  <c r="G367" i="49"/>
  <c r="I367" i="49" s="1"/>
  <c r="H368" i="49"/>
  <c r="J368" i="49" s="1"/>
  <c r="G368" i="49"/>
  <c r="I368" i="49" s="1"/>
  <c r="H369" i="49"/>
  <c r="J369" i="49" s="1"/>
  <c r="G369" i="49"/>
  <c r="I369" i="49" s="1"/>
  <c r="H370" i="49"/>
  <c r="J370" i="49" s="1"/>
  <c r="G370" i="49"/>
  <c r="I370" i="49" s="1"/>
  <c r="H371" i="49"/>
  <c r="J371" i="49" s="1"/>
  <c r="G371" i="49"/>
  <c r="I371" i="49" s="1"/>
  <c r="H372" i="49"/>
  <c r="J372" i="49" s="1"/>
  <c r="G372" i="49"/>
  <c r="I372" i="49" s="1"/>
  <c r="H373" i="49"/>
  <c r="J373" i="49" s="1"/>
  <c r="G373" i="49"/>
  <c r="I373" i="49" s="1"/>
  <c r="H374" i="49"/>
  <c r="J374" i="49" s="1"/>
  <c r="G374" i="49"/>
  <c r="I374" i="49" s="1"/>
  <c r="H375" i="49"/>
  <c r="J375" i="49" s="1"/>
  <c r="G375" i="49"/>
  <c r="I375" i="49" s="1"/>
  <c r="J376" i="49"/>
  <c r="I376" i="49"/>
  <c r="H376" i="49"/>
  <c r="G376" i="49"/>
  <c r="H377" i="49"/>
  <c r="J377" i="49" s="1"/>
  <c r="G377" i="49"/>
  <c r="I377" i="49" s="1"/>
  <c r="H380" i="49"/>
  <c r="J380" i="49" s="1"/>
  <c r="G380" i="49"/>
  <c r="I380" i="49" s="1"/>
  <c r="I381" i="49"/>
  <c r="H381" i="49"/>
  <c r="J381" i="49" s="1"/>
  <c r="G381" i="49"/>
  <c r="H382" i="49"/>
  <c r="J382" i="49" s="1"/>
  <c r="G382" i="49"/>
  <c r="I382" i="49" s="1"/>
  <c r="H385" i="49"/>
  <c r="J385" i="49" s="1"/>
  <c r="G385" i="49"/>
  <c r="I385" i="49" s="1"/>
  <c r="H386" i="49"/>
  <c r="J386" i="49" s="1"/>
  <c r="G386" i="49"/>
  <c r="I386" i="49" s="1"/>
  <c r="I387" i="49"/>
  <c r="H387" i="49"/>
  <c r="J387" i="49" s="1"/>
  <c r="G387" i="49"/>
  <c r="H388" i="49"/>
  <c r="J388" i="49" s="1"/>
  <c r="G388" i="49"/>
  <c r="I388" i="49" s="1"/>
  <c r="H389" i="49"/>
  <c r="J389" i="49" s="1"/>
  <c r="G389" i="49"/>
  <c r="I389" i="49" s="1"/>
  <c r="J390" i="49"/>
  <c r="I390" i="49"/>
  <c r="H390" i="49"/>
  <c r="G390" i="49"/>
  <c r="H391" i="49"/>
  <c r="J391" i="49" s="1"/>
  <c r="G391" i="49"/>
  <c r="I391" i="49" s="1"/>
  <c r="H392" i="49"/>
  <c r="J392" i="49" s="1"/>
  <c r="G392" i="49"/>
  <c r="I392" i="49" s="1"/>
  <c r="H395" i="49"/>
  <c r="J395" i="49" s="1"/>
  <c r="G395" i="49"/>
  <c r="I395" i="49" s="1"/>
  <c r="H396" i="49"/>
  <c r="J396" i="49" s="1"/>
  <c r="G396" i="49"/>
  <c r="I396" i="49" s="1"/>
  <c r="H397" i="49"/>
  <c r="J397" i="49" s="1"/>
  <c r="G397" i="49"/>
  <c r="I397" i="49" s="1"/>
  <c r="H398" i="49"/>
  <c r="J398" i="49" s="1"/>
  <c r="G398" i="49"/>
  <c r="I398" i="49" s="1"/>
  <c r="H401" i="49"/>
  <c r="J401" i="49" s="1"/>
  <c r="G401" i="49"/>
  <c r="I401" i="49" s="1"/>
  <c r="H402" i="49"/>
  <c r="J402" i="49" s="1"/>
  <c r="G402" i="49"/>
  <c r="I402" i="49" s="1"/>
  <c r="I403" i="49"/>
  <c r="H403" i="49"/>
  <c r="J403" i="49" s="1"/>
  <c r="G403" i="49"/>
  <c r="H404" i="49"/>
  <c r="J404" i="49" s="1"/>
  <c r="G404" i="49"/>
  <c r="I404" i="49" s="1"/>
  <c r="H405" i="49"/>
  <c r="J405" i="49" s="1"/>
  <c r="G405" i="49"/>
  <c r="I405" i="49" s="1"/>
  <c r="H408" i="49"/>
  <c r="J408" i="49" s="1"/>
  <c r="G408" i="49"/>
  <c r="I408" i="49" s="1"/>
  <c r="H409" i="49"/>
  <c r="J409" i="49" s="1"/>
  <c r="G409" i="49"/>
  <c r="I409" i="49" s="1"/>
  <c r="H410" i="49"/>
  <c r="J410" i="49" s="1"/>
  <c r="G410" i="49"/>
  <c r="I410" i="49" s="1"/>
  <c r="H411" i="49"/>
  <c r="J411" i="49" s="1"/>
  <c r="G411" i="49"/>
  <c r="I411" i="49" s="1"/>
  <c r="H412" i="49"/>
  <c r="J412" i="49" s="1"/>
  <c r="G412" i="49"/>
  <c r="I412" i="49" s="1"/>
  <c r="I413" i="49"/>
  <c r="H413" i="49"/>
  <c r="J413" i="49" s="1"/>
  <c r="G413" i="49"/>
  <c r="H414" i="49"/>
  <c r="J414" i="49" s="1"/>
  <c r="G414" i="49"/>
  <c r="I414" i="49" s="1"/>
  <c r="H415" i="49"/>
  <c r="J415" i="49" s="1"/>
  <c r="G415" i="49"/>
  <c r="I415" i="49" s="1"/>
  <c r="H416" i="49"/>
  <c r="J416" i="49" s="1"/>
  <c r="G416" i="49"/>
  <c r="I416" i="49" s="1"/>
  <c r="H417" i="49"/>
  <c r="J417" i="49" s="1"/>
  <c r="G417" i="49"/>
  <c r="I417" i="49" s="1"/>
  <c r="I420" i="49"/>
  <c r="H420" i="49"/>
  <c r="J420" i="49" s="1"/>
  <c r="G420" i="49"/>
  <c r="I421" i="49"/>
  <c r="H421" i="49"/>
  <c r="J421" i="49" s="1"/>
  <c r="G421" i="49"/>
  <c r="H422" i="49"/>
  <c r="J422" i="49" s="1"/>
  <c r="G422" i="49"/>
  <c r="I422" i="49" s="1"/>
  <c r="H423" i="49"/>
  <c r="J423" i="49" s="1"/>
  <c r="G423" i="49"/>
  <c r="I423" i="49" s="1"/>
  <c r="H424" i="49"/>
  <c r="J424" i="49" s="1"/>
  <c r="G424" i="49"/>
  <c r="I424" i="49" s="1"/>
  <c r="H425" i="49"/>
  <c r="J425" i="49" s="1"/>
  <c r="G425" i="49"/>
  <c r="I425" i="49" s="1"/>
  <c r="J426" i="49"/>
  <c r="I426" i="49"/>
  <c r="H426" i="49"/>
  <c r="G426" i="49"/>
  <c r="H427" i="49"/>
  <c r="J427" i="49" s="1"/>
  <c r="G427" i="49"/>
  <c r="I427" i="49" s="1"/>
  <c r="I428" i="49"/>
  <c r="H428" i="49"/>
  <c r="J428" i="49" s="1"/>
  <c r="G428" i="49"/>
  <c r="H429" i="49"/>
  <c r="J429" i="49" s="1"/>
  <c r="G429" i="49"/>
  <c r="I429" i="49" s="1"/>
  <c r="J430" i="49"/>
  <c r="I430" i="49"/>
  <c r="H430" i="49"/>
  <c r="G430" i="49"/>
  <c r="H431" i="49"/>
  <c r="J431" i="49" s="1"/>
  <c r="G431" i="49"/>
  <c r="I431" i="49" s="1"/>
  <c r="H434" i="49"/>
  <c r="J434" i="49" s="1"/>
  <c r="G434" i="49"/>
  <c r="I434" i="49" s="1"/>
  <c r="H435" i="49"/>
  <c r="J435" i="49" s="1"/>
  <c r="G435" i="49"/>
  <c r="I435" i="49" s="1"/>
  <c r="J436" i="49"/>
  <c r="I436" i="49"/>
  <c r="H436" i="49"/>
  <c r="G436" i="49"/>
  <c r="H437" i="49"/>
  <c r="J437" i="49" s="1"/>
  <c r="G437" i="49"/>
  <c r="I437" i="49" s="1"/>
  <c r="H438" i="49"/>
  <c r="J438" i="49" s="1"/>
  <c r="G438" i="49"/>
  <c r="I438" i="49" s="1"/>
  <c r="I439" i="49"/>
  <c r="H439" i="49"/>
  <c r="J439" i="49" s="1"/>
  <c r="G439" i="49"/>
  <c r="H440" i="49"/>
  <c r="J440" i="49" s="1"/>
  <c r="G440" i="49"/>
  <c r="I440" i="49" s="1"/>
  <c r="H441" i="49"/>
  <c r="J441" i="49" s="1"/>
  <c r="G441" i="49"/>
  <c r="I441" i="49" s="1"/>
  <c r="H442" i="49"/>
  <c r="J442" i="49" s="1"/>
  <c r="G442" i="49"/>
  <c r="I442" i="49" s="1"/>
  <c r="H445" i="49"/>
  <c r="J445" i="49" s="1"/>
  <c r="G445" i="49"/>
  <c r="I445" i="49" s="1"/>
  <c r="H446" i="49"/>
  <c r="J446" i="49" s="1"/>
  <c r="G446" i="49"/>
  <c r="I446" i="49" s="1"/>
  <c r="H449" i="49"/>
  <c r="J449" i="49" s="1"/>
  <c r="G449" i="49"/>
  <c r="I449" i="49" s="1"/>
  <c r="H450" i="49"/>
  <c r="J450" i="49" s="1"/>
  <c r="G450" i="49"/>
  <c r="I450" i="49" s="1"/>
  <c r="H451" i="49"/>
  <c r="J451" i="49" s="1"/>
  <c r="G451" i="49"/>
  <c r="I451" i="49" s="1"/>
  <c r="H452" i="49"/>
  <c r="J452" i="49" s="1"/>
  <c r="G452" i="49"/>
  <c r="I452" i="49" s="1"/>
  <c r="H453" i="49"/>
  <c r="J453" i="49" s="1"/>
  <c r="G453" i="49"/>
  <c r="I453" i="49" s="1"/>
  <c r="H454" i="49"/>
  <c r="J454" i="49" s="1"/>
  <c r="G454" i="49"/>
  <c r="I454" i="49" s="1"/>
  <c r="I455" i="49"/>
  <c r="H455" i="49"/>
  <c r="J455" i="49" s="1"/>
  <c r="G455" i="49"/>
  <c r="H456" i="49"/>
  <c r="J456" i="49" s="1"/>
  <c r="G456" i="49"/>
  <c r="I456" i="49" s="1"/>
  <c r="H457" i="49"/>
  <c r="J457" i="49" s="1"/>
  <c r="G457" i="49"/>
  <c r="I457" i="49" s="1"/>
  <c r="H460" i="49"/>
  <c r="J460" i="49" s="1"/>
  <c r="G460" i="49"/>
  <c r="I460" i="49" s="1"/>
  <c r="H461" i="49"/>
  <c r="J461" i="49" s="1"/>
  <c r="G461" i="49"/>
  <c r="I461" i="49" s="1"/>
  <c r="I462" i="49"/>
  <c r="H462" i="49"/>
  <c r="J462" i="49" s="1"/>
  <c r="G462" i="49"/>
  <c r="H463" i="49"/>
  <c r="J463" i="49" s="1"/>
  <c r="G463" i="49"/>
  <c r="I463" i="49" s="1"/>
  <c r="H466" i="49"/>
  <c r="J466" i="49" s="1"/>
  <c r="G466" i="49"/>
  <c r="I466" i="49" s="1"/>
  <c r="H467" i="49"/>
  <c r="J467" i="49" s="1"/>
  <c r="G467" i="49"/>
  <c r="I467" i="49" s="1"/>
  <c r="H468" i="49"/>
  <c r="J468" i="49" s="1"/>
  <c r="G468" i="49"/>
  <c r="I468" i="49" s="1"/>
  <c r="H469" i="49"/>
  <c r="J469" i="49" s="1"/>
  <c r="G469" i="49"/>
  <c r="I469" i="49" s="1"/>
  <c r="H470" i="49"/>
  <c r="J470" i="49" s="1"/>
  <c r="G470" i="49"/>
  <c r="I470" i="49" s="1"/>
  <c r="I471" i="49"/>
  <c r="H471" i="49"/>
  <c r="J471" i="49" s="1"/>
  <c r="G471" i="49"/>
  <c r="H472" i="49"/>
  <c r="J472" i="49" s="1"/>
  <c r="G472" i="49"/>
  <c r="I472" i="49" s="1"/>
  <c r="H473" i="49"/>
  <c r="J473" i="49" s="1"/>
  <c r="G473" i="49"/>
  <c r="I473" i="49" s="1"/>
  <c r="H474" i="49"/>
  <c r="J474" i="49" s="1"/>
  <c r="G474" i="49"/>
  <c r="I474" i="49" s="1"/>
  <c r="I477" i="49"/>
  <c r="H477" i="49"/>
  <c r="J477" i="49" s="1"/>
  <c r="G477" i="49"/>
  <c r="H478" i="49"/>
  <c r="J478" i="49" s="1"/>
  <c r="G478" i="49"/>
  <c r="I478" i="49" s="1"/>
  <c r="H479" i="49"/>
  <c r="J479" i="49" s="1"/>
  <c r="G479" i="49"/>
  <c r="I479" i="49" s="1"/>
  <c r="H480" i="49"/>
  <c r="J480" i="49" s="1"/>
  <c r="G480" i="49"/>
  <c r="I480" i="49" s="1"/>
  <c r="H483" i="49"/>
  <c r="J483" i="49" s="1"/>
  <c r="G483" i="49"/>
  <c r="I483" i="49" s="1"/>
  <c r="H484" i="49"/>
  <c r="J484" i="49" s="1"/>
  <c r="G484" i="49"/>
  <c r="I484" i="49" s="1"/>
  <c r="H487" i="49"/>
  <c r="J487" i="49" s="1"/>
  <c r="G487" i="49"/>
  <c r="I487" i="49" s="1"/>
  <c r="H488" i="49"/>
  <c r="J488" i="49" s="1"/>
  <c r="G488" i="49"/>
  <c r="I488" i="49" s="1"/>
  <c r="I491" i="49"/>
  <c r="H491" i="49"/>
  <c r="J491" i="49" s="1"/>
  <c r="G491" i="49"/>
  <c r="H492" i="49"/>
  <c r="J492" i="49" s="1"/>
  <c r="G492" i="49"/>
  <c r="I492" i="49" s="1"/>
  <c r="H493" i="49"/>
  <c r="J493" i="49" s="1"/>
  <c r="G493" i="49"/>
  <c r="I493" i="49" s="1"/>
  <c r="H494" i="49"/>
  <c r="J494" i="49" s="1"/>
  <c r="G494" i="49"/>
  <c r="I494" i="49" s="1"/>
  <c r="H495" i="49"/>
  <c r="J495" i="49" s="1"/>
  <c r="G495" i="49"/>
  <c r="I495" i="49" s="1"/>
  <c r="H496" i="49"/>
  <c r="J496" i="49" s="1"/>
  <c r="G496" i="49"/>
  <c r="I496" i="49" s="1"/>
  <c r="H497" i="49"/>
  <c r="J497" i="49" s="1"/>
  <c r="G497" i="49"/>
  <c r="I497" i="49" s="1"/>
  <c r="H498" i="49"/>
  <c r="J498" i="49" s="1"/>
  <c r="G498" i="49"/>
  <c r="I498" i="49" s="1"/>
  <c r="H501" i="49"/>
  <c r="J501" i="49" s="1"/>
  <c r="G501" i="49"/>
  <c r="I501" i="49" s="1"/>
  <c r="H502" i="49"/>
  <c r="J502" i="49" s="1"/>
  <c r="G502" i="49"/>
  <c r="I502" i="49" s="1"/>
  <c r="H503" i="49"/>
  <c r="J503" i="49" s="1"/>
  <c r="G503" i="49"/>
  <c r="I503" i="49" s="1"/>
  <c r="H504" i="49"/>
  <c r="J504" i="49" s="1"/>
  <c r="G504" i="49"/>
  <c r="I504" i="49" s="1"/>
  <c r="H507" i="49"/>
  <c r="J507" i="49" s="1"/>
  <c r="G507" i="49"/>
  <c r="I507" i="49" s="1"/>
  <c r="J508" i="49"/>
  <c r="I508" i="49"/>
  <c r="H508" i="49"/>
  <c r="G508" i="49"/>
  <c r="H509" i="49"/>
  <c r="J509" i="49" s="1"/>
  <c r="G509" i="49"/>
  <c r="I509" i="49" s="1"/>
  <c r="H510" i="49"/>
  <c r="J510" i="49" s="1"/>
  <c r="G510" i="49"/>
  <c r="I510" i="49" s="1"/>
  <c r="H511" i="49"/>
  <c r="J511" i="49" s="1"/>
  <c r="G511" i="49"/>
  <c r="I511" i="49" s="1"/>
  <c r="H512" i="49"/>
  <c r="J512" i="49" s="1"/>
  <c r="G512" i="49"/>
  <c r="I512" i="49" s="1"/>
  <c r="H513" i="49"/>
  <c r="J513" i="49" s="1"/>
  <c r="G513" i="49"/>
  <c r="I513" i="49" s="1"/>
  <c r="H514" i="49"/>
  <c r="J514" i="49" s="1"/>
  <c r="G514" i="49"/>
  <c r="I514" i="49" s="1"/>
  <c r="H517" i="49"/>
  <c r="J517" i="49" s="1"/>
  <c r="G517" i="49"/>
  <c r="I517" i="49" s="1"/>
  <c r="H518" i="49"/>
  <c r="J518" i="49" s="1"/>
  <c r="G518" i="49"/>
  <c r="I518" i="49" s="1"/>
  <c r="H519" i="49"/>
  <c r="J519" i="49" s="1"/>
  <c r="G519" i="49"/>
  <c r="I519" i="49" s="1"/>
  <c r="I520" i="49"/>
  <c r="H520" i="49"/>
  <c r="J520" i="49" s="1"/>
  <c r="G520" i="49"/>
  <c r="H521" i="49"/>
  <c r="J521" i="49" s="1"/>
  <c r="G521" i="49"/>
  <c r="I521" i="49" s="1"/>
  <c r="H522" i="49"/>
  <c r="J522" i="49" s="1"/>
  <c r="G522" i="49"/>
  <c r="I522" i="49" s="1"/>
  <c r="H523" i="49"/>
  <c r="J523" i="49" s="1"/>
  <c r="G523" i="49"/>
  <c r="I523" i="49" s="1"/>
  <c r="H526" i="49"/>
  <c r="J526" i="49" s="1"/>
  <c r="G526" i="49"/>
  <c r="I526" i="49" s="1"/>
  <c r="J527" i="49"/>
  <c r="I527" i="49"/>
  <c r="H527" i="49"/>
  <c r="G527" i="49"/>
  <c r="H528" i="49"/>
  <c r="J528" i="49" s="1"/>
  <c r="G528" i="49"/>
  <c r="I528" i="49" s="1"/>
  <c r="H531" i="49"/>
  <c r="J531" i="49" s="1"/>
  <c r="G531" i="49"/>
  <c r="I531" i="49" s="1"/>
  <c r="H532" i="49"/>
  <c r="J532" i="49" s="1"/>
  <c r="G532" i="49"/>
  <c r="I532" i="49" s="1"/>
  <c r="H533" i="49"/>
  <c r="J533" i="49" s="1"/>
  <c r="G533" i="49"/>
  <c r="I533" i="49" s="1"/>
  <c r="H534" i="49"/>
  <c r="J534" i="49" s="1"/>
  <c r="G534" i="49"/>
  <c r="I534" i="49" s="1"/>
  <c r="J535" i="49"/>
  <c r="I535" i="49"/>
  <c r="H535" i="49"/>
  <c r="G535" i="49"/>
  <c r="H536" i="49"/>
  <c r="J536" i="49" s="1"/>
  <c r="G536" i="49"/>
  <c r="I536" i="49" s="1"/>
  <c r="J537" i="49"/>
  <c r="I537" i="49"/>
  <c r="H537" i="49"/>
  <c r="G537" i="49"/>
  <c r="H538" i="49"/>
  <c r="J538" i="49" s="1"/>
  <c r="G538" i="49"/>
  <c r="I538" i="49" s="1"/>
  <c r="H539" i="49"/>
  <c r="J539" i="49" s="1"/>
  <c r="G539" i="49"/>
  <c r="I539" i="49" s="1"/>
  <c r="H540" i="49"/>
  <c r="J540" i="49" s="1"/>
  <c r="G540" i="49"/>
  <c r="I540" i="49" s="1"/>
  <c r="H541" i="49"/>
  <c r="J541" i="49" s="1"/>
  <c r="G541" i="49"/>
  <c r="I541" i="49" s="1"/>
  <c r="H542" i="49"/>
  <c r="J542" i="49" s="1"/>
  <c r="G542" i="49"/>
  <c r="I542" i="49" s="1"/>
  <c r="H543" i="49"/>
  <c r="J543" i="49" s="1"/>
  <c r="G543" i="49"/>
  <c r="I543" i="49" s="1"/>
  <c r="H544" i="49"/>
  <c r="J544" i="49" s="1"/>
  <c r="G544" i="49"/>
  <c r="I544" i="49" s="1"/>
  <c r="H545" i="49"/>
  <c r="J545" i="49" s="1"/>
  <c r="G545" i="49"/>
  <c r="I545" i="49" s="1"/>
  <c r="I546" i="49"/>
  <c r="H546" i="49"/>
  <c r="J546" i="49" s="1"/>
  <c r="G546" i="49"/>
  <c r="H547" i="49"/>
  <c r="J547" i="49" s="1"/>
  <c r="G547" i="49"/>
  <c r="I547" i="49" s="1"/>
  <c r="I548" i="49"/>
  <c r="H548" i="49"/>
  <c r="J548" i="49" s="1"/>
  <c r="G548" i="49"/>
  <c r="I549" i="49"/>
  <c r="H549" i="49"/>
  <c r="J549" i="49" s="1"/>
  <c r="G549" i="49"/>
  <c r="H550" i="49"/>
  <c r="J550" i="49" s="1"/>
  <c r="G550" i="49"/>
  <c r="I550" i="49" s="1"/>
  <c r="H551" i="49"/>
  <c r="J551" i="49" s="1"/>
  <c r="G551" i="49"/>
  <c r="I551" i="49" s="1"/>
  <c r="H552" i="49"/>
  <c r="J552" i="49" s="1"/>
  <c r="G552" i="49"/>
  <c r="I552" i="49" s="1"/>
  <c r="H553" i="49"/>
  <c r="J553" i="49" s="1"/>
  <c r="G553" i="49"/>
  <c r="I553" i="49" s="1"/>
  <c r="H554" i="49"/>
  <c r="J554" i="49" s="1"/>
  <c r="G554" i="49"/>
  <c r="I554" i="49" s="1"/>
  <c r="H557" i="49"/>
  <c r="J557" i="49" s="1"/>
  <c r="G557" i="49"/>
  <c r="I557" i="49" s="1"/>
  <c r="H558" i="49"/>
  <c r="J558" i="49" s="1"/>
  <c r="G558" i="49"/>
  <c r="I558" i="49" s="1"/>
  <c r="H559" i="49"/>
  <c r="J559" i="49" s="1"/>
  <c r="G559" i="49"/>
  <c r="I559" i="49" s="1"/>
  <c r="H562" i="49"/>
  <c r="J562" i="49" s="1"/>
  <c r="G562" i="49"/>
  <c r="I562" i="49" s="1"/>
  <c r="H563" i="49"/>
  <c r="J563" i="49" s="1"/>
  <c r="G563" i="49"/>
  <c r="I563" i="49" s="1"/>
  <c r="I564" i="49"/>
  <c r="H564" i="49"/>
  <c r="J564" i="49" s="1"/>
  <c r="G564" i="49"/>
  <c r="H565" i="49"/>
  <c r="J565" i="49" s="1"/>
  <c r="G565" i="49"/>
  <c r="I565" i="49" s="1"/>
  <c r="H566" i="49"/>
  <c r="J566" i="49" s="1"/>
  <c r="G566" i="49"/>
  <c r="I566" i="49" s="1"/>
  <c r="H567" i="49"/>
  <c r="J567" i="49" s="1"/>
  <c r="G567" i="49"/>
  <c r="I567" i="49" s="1"/>
  <c r="H568" i="49"/>
  <c r="J568" i="49" s="1"/>
  <c r="G568" i="49"/>
  <c r="I568" i="49" s="1"/>
  <c r="I569" i="49"/>
  <c r="H569" i="49"/>
  <c r="J569" i="49" s="1"/>
  <c r="G569" i="49"/>
  <c r="H570" i="49"/>
  <c r="J570" i="49" s="1"/>
  <c r="G570" i="49"/>
  <c r="I570" i="49" s="1"/>
  <c r="H571" i="49"/>
  <c r="J571" i="49" s="1"/>
  <c r="G571" i="49"/>
  <c r="I571" i="49" s="1"/>
  <c r="H572" i="49"/>
  <c r="J572" i="49" s="1"/>
  <c r="G572" i="49"/>
  <c r="I572" i="49" s="1"/>
  <c r="H573" i="49"/>
  <c r="J573" i="49" s="1"/>
  <c r="G573" i="49"/>
  <c r="I573" i="49" s="1"/>
  <c r="H574" i="49"/>
  <c r="J574" i="49" s="1"/>
  <c r="G574" i="49"/>
  <c r="I574" i="49" s="1"/>
  <c r="H575" i="49"/>
  <c r="J575" i="49" s="1"/>
  <c r="G575" i="49"/>
  <c r="I575" i="49" s="1"/>
  <c r="H576" i="49"/>
  <c r="J576" i="49" s="1"/>
  <c r="G576" i="49"/>
  <c r="I576" i="49" s="1"/>
  <c r="H577" i="49"/>
  <c r="J577" i="49" s="1"/>
  <c r="G577" i="49"/>
  <c r="I577" i="49" s="1"/>
  <c r="H578" i="49"/>
  <c r="J578" i="49" s="1"/>
  <c r="G578" i="49"/>
  <c r="I578" i="49" s="1"/>
  <c r="H579" i="49"/>
  <c r="J579" i="49" s="1"/>
  <c r="G579" i="49"/>
  <c r="I579" i="49" s="1"/>
  <c r="H580" i="49"/>
  <c r="J580" i="49" s="1"/>
  <c r="G580" i="49"/>
  <c r="I580" i="49" s="1"/>
  <c r="H581" i="49"/>
  <c r="J581" i="49" s="1"/>
  <c r="G581" i="49"/>
  <c r="I581" i="49" s="1"/>
  <c r="J584" i="49"/>
  <c r="I584" i="49"/>
  <c r="H584" i="49"/>
  <c r="G584" i="49"/>
  <c r="H585" i="49"/>
  <c r="J585" i="49" s="1"/>
  <c r="G585" i="49"/>
  <c r="I585" i="49" s="1"/>
  <c r="H586" i="49"/>
  <c r="J586" i="49" s="1"/>
  <c r="G586" i="49"/>
  <c r="I586" i="49" s="1"/>
  <c r="H587" i="49"/>
  <c r="J587" i="49" s="1"/>
  <c r="G587" i="49"/>
  <c r="I587" i="49" s="1"/>
  <c r="H588" i="49"/>
  <c r="J588" i="49" s="1"/>
  <c r="G588" i="49"/>
  <c r="I588" i="49" s="1"/>
  <c r="H589" i="49"/>
  <c r="J589" i="49" s="1"/>
  <c r="G589" i="49"/>
  <c r="I589" i="49" s="1"/>
  <c r="H590" i="49"/>
  <c r="J590" i="49" s="1"/>
  <c r="G590" i="49"/>
  <c r="I590" i="49" s="1"/>
  <c r="H593" i="49"/>
  <c r="J593" i="49" s="1"/>
  <c r="G593" i="49"/>
  <c r="I593" i="49" s="1"/>
  <c r="H594" i="49"/>
  <c r="J594" i="49" s="1"/>
  <c r="G594" i="49"/>
  <c r="I594" i="49" s="1"/>
  <c r="H595" i="49"/>
  <c r="J595" i="49" s="1"/>
  <c r="G595" i="49"/>
  <c r="I595" i="49" s="1"/>
  <c r="H598" i="49"/>
  <c r="J598" i="49" s="1"/>
  <c r="G598" i="49"/>
  <c r="I598" i="49" s="1"/>
  <c r="H599" i="49"/>
  <c r="J599" i="49" s="1"/>
  <c r="G599" i="49"/>
  <c r="I599"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29" i="56" s="1"/>
  <c r="F32" i="56"/>
  <c r="G30" i="56" s="1"/>
  <c r="D32" i="56"/>
  <c r="B32" i="56"/>
  <c r="C30"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12" i="57" s="1"/>
  <c r="B26" i="57"/>
  <c r="C24"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K47" i="58"/>
  <c r="J47" i="58"/>
  <c r="H49" i="58"/>
  <c r="I46" i="58" s="1"/>
  <c r="F49" i="58"/>
  <c r="G47" i="58" s="1"/>
  <c r="D49" i="58"/>
  <c r="E46" i="58" s="1"/>
  <c r="B49" i="58"/>
  <c r="C47"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K50" i="50"/>
  <c r="J50" i="50"/>
  <c r="H52" i="50"/>
  <c r="I49" i="50" s="1"/>
  <c r="F52" i="50"/>
  <c r="G50" i="50" s="1"/>
  <c r="D52" i="50"/>
  <c r="E45" i="50" s="1"/>
  <c r="B52" i="50"/>
  <c r="C50" i="50" s="1"/>
  <c r="K7" i="50"/>
  <c r="J7" i="50"/>
  <c r="B5" i="50"/>
  <c r="F5" i="50" s="1"/>
  <c r="B5" i="53"/>
  <c r="F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4" i="53" s="1"/>
  <c r="B22" i="53"/>
  <c r="C20" i="53" s="1"/>
  <c r="K7" i="53"/>
  <c r="J7" i="53"/>
  <c r="K26" i="53"/>
  <c r="J26" i="53"/>
  <c r="K27" i="53"/>
  <c r="J27" i="53"/>
  <c r="K28" i="53"/>
  <c r="J28" i="53"/>
  <c r="K29" i="53"/>
  <c r="J29" i="53"/>
  <c r="K30" i="53"/>
  <c r="J30" i="53"/>
  <c r="K31" i="53"/>
  <c r="J31" i="53"/>
  <c r="K32" i="53"/>
  <c r="J32" i="53"/>
  <c r="K33" i="53"/>
  <c r="J33" i="53"/>
  <c r="K34" i="53"/>
  <c r="J34" i="53"/>
  <c r="K35" i="53"/>
  <c r="J35" i="53"/>
  <c r="H37" i="53"/>
  <c r="I34" i="53" s="1"/>
  <c r="F37" i="53"/>
  <c r="G35" i="53" s="1"/>
  <c r="D37" i="53"/>
  <c r="B37" i="53"/>
  <c r="C35" i="53" s="1"/>
  <c r="K25" i="53"/>
  <c r="J25" i="53"/>
  <c r="K41" i="53"/>
  <c r="J41"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H57" i="53"/>
  <c r="I54" i="53" s="1"/>
  <c r="F57" i="53"/>
  <c r="G55" i="53" s="1"/>
  <c r="D57" i="53"/>
  <c r="E53" i="53" s="1"/>
  <c r="B57" i="53"/>
  <c r="C55" i="53" s="1"/>
  <c r="K40" i="53"/>
  <c r="J40" i="53"/>
  <c r="I59" i="53"/>
  <c r="G59" i="53"/>
  <c r="E59" i="53"/>
  <c r="C59" i="53"/>
  <c r="B5" i="54"/>
  <c r="F5" i="54" s="1"/>
  <c r="K8" i="54"/>
  <c r="J8" i="54"/>
  <c r="K9" i="54"/>
  <c r="J9" i="54"/>
  <c r="K10" i="54"/>
  <c r="J10" i="54"/>
  <c r="K11" i="54"/>
  <c r="J11" i="54"/>
  <c r="K12" i="54"/>
  <c r="J12" i="54"/>
  <c r="K13" i="54"/>
  <c r="J13" i="54"/>
  <c r="H15" i="54"/>
  <c r="I12" i="54" s="1"/>
  <c r="F15" i="54"/>
  <c r="G13" i="54" s="1"/>
  <c r="D15" i="54"/>
  <c r="B15" i="54"/>
  <c r="C13" i="54" s="1"/>
  <c r="K7" i="54"/>
  <c r="J7" i="54"/>
  <c r="K19" i="54"/>
  <c r="J19" i="54"/>
  <c r="H21" i="54"/>
  <c r="I21" i="54" s="1"/>
  <c r="F21" i="54"/>
  <c r="G19" i="54" s="1"/>
  <c r="D21" i="54"/>
  <c r="B21" i="54"/>
  <c r="C19" i="54" s="1"/>
  <c r="K18" i="54"/>
  <c r="J18" i="54"/>
  <c r="K25" i="54"/>
  <c r="J25" i="54"/>
  <c r="K26" i="54"/>
  <c r="J26" i="54"/>
  <c r="H28" i="54"/>
  <c r="I25" i="54" s="1"/>
  <c r="F28" i="54"/>
  <c r="G26" i="54" s="1"/>
  <c r="D28" i="54"/>
  <c r="B28" i="54"/>
  <c r="C26" i="54" s="1"/>
  <c r="K24" i="54"/>
  <c r="J24" i="54"/>
  <c r="K32" i="54"/>
  <c r="J32" i="54"/>
  <c r="K33" i="54"/>
  <c r="J33" i="54"/>
  <c r="K34" i="54"/>
  <c r="J34" i="54"/>
  <c r="K35" i="54"/>
  <c r="J35" i="54"/>
  <c r="K36" i="54"/>
  <c r="J36" i="54"/>
  <c r="K37" i="54"/>
  <c r="J37" i="54"/>
  <c r="K38" i="54"/>
  <c r="J38" i="54"/>
  <c r="K39" i="54"/>
  <c r="J39" i="54"/>
  <c r="K40" i="54"/>
  <c r="J40" i="54"/>
  <c r="H42" i="54"/>
  <c r="I39" i="54" s="1"/>
  <c r="F42" i="54"/>
  <c r="G40" i="54" s="1"/>
  <c r="D42" i="54"/>
  <c r="B42" i="54"/>
  <c r="C40" i="54" s="1"/>
  <c r="K31" i="54"/>
  <c r="J31" i="54"/>
  <c r="K46" i="54"/>
  <c r="J46" i="54"/>
  <c r="K47" i="54"/>
  <c r="J47" i="54"/>
  <c r="K48" i="54"/>
  <c r="J48" i="54"/>
  <c r="K49" i="54"/>
  <c r="J49" i="54"/>
  <c r="K50" i="54"/>
  <c r="J50" i="54"/>
  <c r="K51" i="54"/>
  <c r="J51" i="54"/>
  <c r="K52" i="54"/>
  <c r="J52" i="54"/>
  <c r="K53" i="54"/>
  <c r="J53" i="54"/>
  <c r="H55" i="54"/>
  <c r="I52" i="54" s="1"/>
  <c r="F55" i="54"/>
  <c r="G53" i="54" s="1"/>
  <c r="D55" i="54"/>
  <c r="E52" i="54" s="1"/>
  <c r="B55" i="54"/>
  <c r="C53" i="54" s="1"/>
  <c r="K45" i="54"/>
  <c r="J45" i="54"/>
  <c r="K59" i="54"/>
  <c r="J59" i="54"/>
  <c r="K60" i="54"/>
  <c r="J60" i="54"/>
  <c r="K61" i="54"/>
  <c r="J61" i="54"/>
  <c r="K62" i="54"/>
  <c r="J62" i="54"/>
  <c r="K63" i="54"/>
  <c r="J63" i="54"/>
  <c r="K64" i="54"/>
  <c r="J64" i="54"/>
  <c r="K65" i="54"/>
  <c r="J65" i="54"/>
  <c r="K66" i="54"/>
  <c r="J66" i="54"/>
  <c r="K67" i="54"/>
  <c r="J67" i="54"/>
  <c r="K68" i="54"/>
  <c r="J68" i="54"/>
  <c r="K69" i="54"/>
  <c r="J69" i="54"/>
  <c r="K70" i="54"/>
  <c r="J70" i="54"/>
  <c r="H72" i="54"/>
  <c r="I68" i="54" s="1"/>
  <c r="F72" i="54"/>
  <c r="G70" i="54" s="1"/>
  <c r="D72" i="54"/>
  <c r="B72" i="54"/>
  <c r="C70" i="54" s="1"/>
  <c r="K58" i="54"/>
  <c r="J58" i="54"/>
  <c r="K76" i="54"/>
  <c r="J76" i="54"/>
  <c r="K77" i="54"/>
  <c r="J77" i="54"/>
  <c r="K78" i="54"/>
  <c r="J78" i="54"/>
  <c r="K79" i="54"/>
  <c r="J79" i="54"/>
  <c r="H81" i="54"/>
  <c r="I78" i="54" s="1"/>
  <c r="F81" i="54"/>
  <c r="G79" i="54" s="1"/>
  <c r="D81" i="54"/>
  <c r="B81" i="54"/>
  <c r="C79" i="54" s="1"/>
  <c r="K75" i="54"/>
  <c r="J75" i="54"/>
  <c r="I83" i="54"/>
  <c r="G83" i="54"/>
  <c r="E83" i="54"/>
  <c r="C83" i="54"/>
  <c r="B5" i="55"/>
  <c r="F5" i="55" s="1"/>
  <c r="K8" i="55"/>
  <c r="J8" i="55"/>
  <c r="K9" i="55"/>
  <c r="J9" i="55"/>
  <c r="K10" i="55"/>
  <c r="J10" i="55"/>
  <c r="K11" i="55"/>
  <c r="J11" i="55"/>
  <c r="K12" i="55"/>
  <c r="J12" i="55"/>
  <c r="K13" i="55"/>
  <c r="J13" i="55"/>
  <c r="K14" i="55"/>
  <c r="J14" i="55"/>
  <c r="K15" i="55"/>
  <c r="J15" i="55"/>
  <c r="K16" i="55"/>
  <c r="J16" i="55"/>
  <c r="H18" i="55"/>
  <c r="I15" i="55" s="1"/>
  <c r="F18" i="55"/>
  <c r="G16" i="55" s="1"/>
  <c r="D18" i="55"/>
  <c r="E15" i="55" s="1"/>
  <c r="B18" i="55"/>
  <c r="C16" i="55" s="1"/>
  <c r="K7" i="55"/>
  <c r="J7" i="55"/>
  <c r="I20" i="55"/>
  <c r="G20" i="55"/>
  <c r="E20" i="55"/>
  <c r="C20" i="55"/>
  <c r="K20" i="55"/>
  <c r="J20" i="55"/>
  <c r="B23" i="55"/>
  <c r="F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6" i="55" s="1"/>
  <c r="F49" i="55"/>
  <c r="G47" i="55" s="1"/>
  <c r="D49" i="55"/>
  <c r="E46" i="55" s="1"/>
  <c r="B49" i="55"/>
  <c r="C47" i="55" s="1"/>
  <c r="K25" i="55"/>
  <c r="J25" i="55"/>
  <c r="K53" i="55"/>
  <c r="J53" i="55"/>
  <c r="K54" i="55"/>
  <c r="J54" i="55"/>
  <c r="K55" i="55"/>
  <c r="J55" i="55"/>
  <c r="K56" i="55"/>
  <c r="J56" i="55"/>
  <c r="K57" i="55"/>
  <c r="J57" i="55"/>
  <c r="K58" i="55"/>
  <c r="J58" i="55"/>
  <c r="K59" i="55"/>
  <c r="J59" i="55"/>
  <c r="K60" i="55"/>
  <c r="J60" i="55"/>
  <c r="K61" i="55"/>
  <c r="J61" i="55"/>
  <c r="K62" i="55"/>
  <c r="J62" i="55"/>
  <c r="K63" i="55"/>
  <c r="J63" i="55"/>
  <c r="K64" i="55"/>
  <c r="J64" i="55"/>
  <c r="K65" i="55"/>
  <c r="J65" i="55"/>
  <c r="H67" i="55"/>
  <c r="I64" i="55" s="1"/>
  <c r="F67" i="55"/>
  <c r="G65" i="55" s="1"/>
  <c r="D67" i="55"/>
  <c r="E63" i="55" s="1"/>
  <c r="B67" i="55"/>
  <c r="C65" i="55" s="1"/>
  <c r="K52" i="55"/>
  <c r="J52" i="55"/>
  <c r="I69" i="55"/>
  <c r="G69" i="55"/>
  <c r="E69" i="55"/>
  <c r="C69" i="55"/>
  <c r="K69" i="55"/>
  <c r="J69" i="55"/>
  <c r="B72" i="55"/>
  <c r="D72" i="55" s="1"/>
  <c r="H72" i="55" s="1"/>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K96" i="55"/>
  <c r="J96" i="55"/>
  <c r="H98" i="55"/>
  <c r="I95" i="55" s="1"/>
  <c r="F98" i="55"/>
  <c r="G96" i="55" s="1"/>
  <c r="D98" i="55"/>
  <c r="E93" i="55" s="1"/>
  <c r="B98" i="55"/>
  <c r="C96" i="55" s="1"/>
  <c r="K74" i="55"/>
  <c r="J74"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K119" i="55"/>
  <c r="J119" i="55"/>
  <c r="K120" i="55"/>
  <c r="J120" i="55"/>
  <c r="K121" i="55"/>
  <c r="J121" i="55"/>
  <c r="H123" i="55"/>
  <c r="I119" i="55" s="1"/>
  <c r="F123" i="55"/>
  <c r="G121" i="55" s="1"/>
  <c r="D123" i="55"/>
  <c r="E118" i="55" s="1"/>
  <c r="B123" i="55"/>
  <c r="C121" i="55" s="1"/>
  <c r="K101" i="55"/>
  <c r="J101" i="55"/>
  <c r="I125" i="55"/>
  <c r="G125" i="55"/>
  <c r="E125" i="55"/>
  <c r="C125" i="55"/>
  <c r="K125" i="55"/>
  <c r="J125" i="55"/>
  <c r="B128" i="55"/>
  <c r="D128" i="55" s="1"/>
  <c r="H128" i="55" s="1"/>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K149" i="55"/>
  <c r="J149" i="55"/>
  <c r="K150" i="55"/>
  <c r="J150" i="55"/>
  <c r="K151" i="55"/>
  <c r="J151" i="55"/>
  <c r="H153" i="55"/>
  <c r="I150" i="55" s="1"/>
  <c r="F153" i="55"/>
  <c r="G151" i="55" s="1"/>
  <c r="D153" i="55"/>
  <c r="E150" i="55" s="1"/>
  <c r="B153" i="55"/>
  <c r="C151" i="55" s="1"/>
  <c r="K130" i="55"/>
  <c r="J130"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K172" i="55"/>
  <c r="J172" i="55"/>
  <c r="K173" i="55"/>
  <c r="J173" i="55"/>
  <c r="K174" i="55"/>
  <c r="J174" i="55"/>
  <c r="K175" i="55"/>
  <c r="J175" i="55"/>
  <c r="K176" i="55"/>
  <c r="J176" i="55"/>
  <c r="K177" i="55"/>
  <c r="J177" i="55"/>
  <c r="H179" i="55"/>
  <c r="I176" i="55" s="1"/>
  <c r="F179" i="55"/>
  <c r="G177" i="55" s="1"/>
  <c r="D179" i="55"/>
  <c r="E175" i="55" s="1"/>
  <c r="B179" i="55"/>
  <c r="C177" i="55" s="1"/>
  <c r="K156" i="55"/>
  <c r="J156" i="55"/>
  <c r="I181" i="55"/>
  <c r="G181" i="55"/>
  <c r="E181" i="55"/>
  <c r="C181" i="55"/>
  <c r="K181" i="55"/>
  <c r="J181" i="55"/>
  <c r="B184" i="55"/>
  <c r="F184" i="55" s="1"/>
  <c r="K187" i="55"/>
  <c r="J187" i="55"/>
  <c r="K188" i="55"/>
  <c r="J188" i="55"/>
  <c r="H190" i="55"/>
  <c r="I187" i="55" s="1"/>
  <c r="F190" i="55"/>
  <c r="G188" i="55" s="1"/>
  <c r="D190" i="55"/>
  <c r="E187" i="55" s="1"/>
  <c r="B190" i="55"/>
  <c r="C188" i="55" s="1"/>
  <c r="K186" i="55"/>
  <c r="J186" i="55"/>
  <c r="K194" i="55"/>
  <c r="J194" i="55"/>
  <c r="K195" i="55"/>
  <c r="J195" i="55"/>
  <c r="K196" i="55"/>
  <c r="J196" i="55"/>
  <c r="K197" i="55"/>
  <c r="J197" i="55"/>
  <c r="K198" i="55"/>
  <c r="J198" i="55"/>
  <c r="K199" i="55"/>
  <c r="J199" i="55"/>
  <c r="K200" i="55"/>
  <c r="J200" i="55"/>
  <c r="K201" i="55"/>
  <c r="J201" i="55"/>
  <c r="K202" i="55"/>
  <c r="J202" i="55"/>
  <c r="H204" i="55"/>
  <c r="I201" i="55" s="1"/>
  <c r="F204" i="55"/>
  <c r="G202" i="55" s="1"/>
  <c r="D204" i="55"/>
  <c r="E200" i="55" s="1"/>
  <c r="B204" i="55"/>
  <c r="C202" i="55" s="1"/>
  <c r="K193" i="55"/>
  <c r="J193" i="55"/>
  <c r="I206" i="55"/>
  <c r="G206" i="55"/>
  <c r="E206" i="55"/>
  <c r="C206" i="55"/>
  <c r="K206" i="55"/>
  <c r="J206" i="55"/>
  <c r="I210" i="55"/>
  <c r="G210" i="55"/>
  <c r="E210" i="55"/>
  <c r="C210" i="55"/>
  <c r="H208" i="55"/>
  <c r="I208" i="55" s="1"/>
  <c r="F208" i="55"/>
  <c r="G208" i="55" s="1"/>
  <c r="D208" i="55"/>
  <c r="E208" i="55" s="1"/>
  <c r="B208" i="55"/>
  <c r="C208" i="55" s="1"/>
  <c r="K210" i="55"/>
  <c r="J210" i="55"/>
  <c r="K212" i="55"/>
  <c r="J212" i="55"/>
  <c r="I212" i="55"/>
  <c r="G212" i="55"/>
  <c r="E212" i="55"/>
  <c r="C212" i="55"/>
  <c r="B5" i="48"/>
  <c r="F5" i="48" s="1"/>
  <c r="K8" i="48"/>
  <c r="J8" i="48"/>
  <c r="K9" i="48"/>
  <c r="J9" i="48"/>
  <c r="H11" i="48"/>
  <c r="I8" i="48" s="1"/>
  <c r="F11" i="48"/>
  <c r="G9" i="48" s="1"/>
  <c r="D11" i="48"/>
  <c r="B11" i="48"/>
  <c r="C9" i="48" s="1"/>
  <c r="K7" i="48"/>
  <c r="J7" i="48"/>
  <c r="I13" i="48"/>
  <c r="G13" i="48"/>
  <c r="E13" i="48"/>
  <c r="C13" i="48"/>
  <c r="K13" i="48"/>
  <c r="J13" i="48"/>
  <c r="B16" i="48"/>
  <c r="F16" i="48" s="1"/>
  <c r="K19" i="48"/>
  <c r="J19" i="48"/>
  <c r="K20" i="48"/>
  <c r="J20" i="48"/>
  <c r="K21" i="48"/>
  <c r="J21" i="48"/>
  <c r="K22" i="48"/>
  <c r="J22" i="48"/>
  <c r="K23" i="48"/>
  <c r="J23" i="48"/>
  <c r="K24" i="48"/>
  <c r="J24" i="48"/>
  <c r="K25" i="48"/>
  <c r="J25" i="48"/>
  <c r="K26" i="48"/>
  <c r="J26" i="48"/>
  <c r="H28" i="48"/>
  <c r="I25" i="48" s="1"/>
  <c r="F28" i="48"/>
  <c r="G26" i="48" s="1"/>
  <c r="D28" i="48"/>
  <c r="B28" i="48"/>
  <c r="C26" i="48" s="1"/>
  <c r="K18" i="48"/>
  <c r="J18" i="48"/>
  <c r="K32" i="48"/>
  <c r="J32" i="48"/>
  <c r="K33" i="48"/>
  <c r="J33" i="48"/>
  <c r="K34" i="48"/>
  <c r="J34" i="48"/>
  <c r="H36" i="48"/>
  <c r="I33" i="48" s="1"/>
  <c r="F36" i="48"/>
  <c r="G34" i="48" s="1"/>
  <c r="D36" i="48"/>
  <c r="B36" i="48"/>
  <c r="C34" i="48" s="1"/>
  <c r="K31" i="48"/>
  <c r="J31" i="48"/>
  <c r="I38" i="48"/>
  <c r="G38" i="48"/>
  <c r="E38" i="48"/>
  <c r="C38" i="48"/>
  <c r="K38" i="48"/>
  <c r="J38" i="48"/>
  <c r="B41" i="48"/>
  <c r="F41" i="48" s="1"/>
  <c r="K44" i="48"/>
  <c r="J44" i="48"/>
  <c r="K45" i="48"/>
  <c r="J45" i="48"/>
  <c r="K46" i="48"/>
  <c r="J46" i="48"/>
  <c r="K47" i="48"/>
  <c r="J47" i="48"/>
  <c r="K48" i="48"/>
  <c r="J48" i="48"/>
  <c r="K49" i="48"/>
  <c r="J49" i="48"/>
  <c r="K50" i="48"/>
  <c r="J50" i="48"/>
  <c r="K51" i="48"/>
  <c r="J51" i="48"/>
  <c r="H53" i="48"/>
  <c r="I50" i="48" s="1"/>
  <c r="F53" i="48"/>
  <c r="G51" i="48" s="1"/>
  <c r="D53" i="48"/>
  <c r="E46" i="48" s="1"/>
  <c r="B53" i="48"/>
  <c r="C51" i="48" s="1"/>
  <c r="K43" i="48"/>
  <c r="J43"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K71" i="48"/>
  <c r="J71" i="48"/>
  <c r="K72" i="48"/>
  <c r="J72" i="48"/>
  <c r="H74" i="48"/>
  <c r="I71" i="48" s="1"/>
  <c r="F74" i="48"/>
  <c r="G72" i="48" s="1"/>
  <c r="D74" i="48"/>
  <c r="E69" i="48" s="1"/>
  <c r="B74" i="48"/>
  <c r="C72" i="48" s="1"/>
  <c r="K56" i="48"/>
  <c r="J56" i="48"/>
  <c r="I76" i="48"/>
  <c r="G76" i="48"/>
  <c r="E76" i="48"/>
  <c r="C76" i="48"/>
  <c r="K76" i="48"/>
  <c r="J76" i="48"/>
  <c r="B79" i="48"/>
  <c r="F79" i="48" s="1"/>
  <c r="K82" i="48"/>
  <c r="J82" i="48"/>
  <c r="K83" i="48"/>
  <c r="J83" i="48"/>
  <c r="K84" i="48"/>
  <c r="J84" i="48"/>
  <c r="K85" i="48"/>
  <c r="J85" i="48"/>
  <c r="K86" i="48"/>
  <c r="J86" i="48"/>
  <c r="H88" i="48"/>
  <c r="I84" i="48" s="1"/>
  <c r="F88" i="48"/>
  <c r="G86" i="48" s="1"/>
  <c r="D88" i="48"/>
  <c r="E82" i="48" s="1"/>
  <c r="B88" i="48"/>
  <c r="C86" i="48" s="1"/>
  <c r="K81" i="48"/>
  <c r="J81" i="48"/>
  <c r="K92" i="48"/>
  <c r="J92" i="48"/>
  <c r="K93" i="48"/>
  <c r="J93"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K108" i="48"/>
  <c r="J108" i="48"/>
  <c r="K109" i="48"/>
  <c r="J109" i="48"/>
  <c r="H111" i="48"/>
  <c r="I108" i="48" s="1"/>
  <c r="F111" i="48"/>
  <c r="G109" i="48" s="1"/>
  <c r="D111" i="48"/>
  <c r="E97" i="48" s="1"/>
  <c r="B111" i="48"/>
  <c r="C109" i="48" s="1"/>
  <c r="K91" i="48"/>
  <c r="J91" i="48"/>
  <c r="I113" i="48"/>
  <c r="G113" i="48"/>
  <c r="E113" i="48"/>
  <c r="C113" i="48"/>
  <c r="K113" i="48"/>
  <c r="J113" i="48"/>
  <c r="B116" i="48"/>
  <c r="D116" i="48" s="1"/>
  <c r="H116" i="48" s="1"/>
  <c r="K119" i="48"/>
  <c r="J119" i="48"/>
  <c r="K120" i="48"/>
  <c r="J120" i="48"/>
  <c r="H122" i="48"/>
  <c r="I119" i="48" s="1"/>
  <c r="F122" i="48"/>
  <c r="G120" i="48" s="1"/>
  <c r="D122" i="48"/>
  <c r="E119" i="48" s="1"/>
  <c r="B122" i="48"/>
  <c r="C120" i="48" s="1"/>
  <c r="K118" i="48"/>
  <c r="J118" i="48"/>
  <c r="K126" i="48"/>
  <c r="J126" i="48"/>
  <c r="K127" i="48"/>
  <c r="J127" i="48"/>
  <c r="K128" i="48"/>
  <c r="J128" i="48"/>
  <c r="K129" i="48"/>
  <c r="J129" i="48"/>
  <c r="K130" i="48"/>
  <c r="J130" i="48"/>
  <c r="K131" i="48"/>
  <c r="J131" i="48"/>
  <c r="K132" i="48"/>
  <c r="J132" i="48"/>
  <c r="K133" i="48"/>
  <c r="J133" i="48"/>
  <c r="K134" i="48"/>
  <c r="J134" i="48"/>
  <c r="K135" i="48"/>
  <c r="J135" i="48"/>
  <c r="K136" i="48"/>
  <c r="J136" i="48"/>
  <c r="H138" i="48"/>
  <c r="I135" i="48" s="1"/>
  <c r="F138" i="48"/>
  <c r="G136" i="48" s="1"/>
  <c r="D138" i="48"/>
  <c r="E133" i="48" s="1"/>
  <c r="B138" i="48"/>
  <c r="C136" i="48" s="1"/>
  <c r="K125" i="48"/>
  <c r="J125" i="48"/>
  <c r="I140" i="48"/>
  <c r="G140" i="48"/>
  <c r="E140" i="48"/>
  <c r="C140" i="48"/>
  <c r="K140" i="48"/>
  <c r="J140" i="48"/>
  <c r="B143" i="48"/>
  <c r="F143" i="48" s="1"/>
  <c r="H147" i="48"/>
  <c r="F147" i="48"/>
  <c r="G147" i="48" s="1"/>
  <c r="D147" i="48"/>
  <c r="J147" i="48" s="1"/>
  <c r="B147" i="48"/>
  <c r="C147" i="48" s="1"/>
  <c r="K145" i="48"/>
  <c r="J145" i="48"/>
  <c r="K151" i="48"/>
  <c r="J151" i="48"/>
  <c r="K152" i="48"/>
  <c r="J152" i="48"/>
  <c r="K153" i="48"/>
  <c r="J153" i="48"/>
  <c r="K154" i="48"/>
  <c r="J154" i="48"/>
  <c r="K155" i="48"/>
  <c r="J155" i="48"/>
  <c r="K156" i="48"/>
  <c r="J156" i="48"/>
  <c r="K157" i="48"/>
  <c r="J157" i="48"/>
  <c r="K158" i="48"/>
  <c r="J158" i="48"/>
  <c r="K159" i="48"/>
  <c r="J159" i="48"/>
  <c r="K160" i="48"/>
  <c r="J160" i="48"/>
  <c r="K161" i="48"/>
  <c r="J161" i="48"/>
  <c r="H163" i="48"/>
  <c r="I159" i="48" s="1"/>
  <c r="F163" i="48"/>
  <c r="G161" i="48" s="1"/>
  <c r="D163" i="48"/>
  <c r="B163" i="48"/>
  <c r="C161" i="48" s="1"/>
  <c r="K150" i="48"/>
  <c r="J150" i="48"/>
  <c r="I165" i="48"/>
  <c r="G165" i="48"/>
  <c r="E165" i="48"/>
  <c r="C165" i="48"/>
  <c r="K165" i="48"/>
  <c r="J165" i="48"/>
  <c r="B168" i="48"/>
  <c r="F168" i="48" s="1"/>
  <c r="K171" i="48"/>
  <c r="J171" i="48"/>
  <c r="K172" i="48"/>
  <c r="J172" i="48"/>
  <c r="K173" i="48"/>
  <c r="J173" i="48"/>
  <c r="K174" i="48"/>
  <c r="J174" i="48"/>
  <c r="K175" i="48"/>
  <c r="J175" i="48"/>
  <c r="K176" i="48"/>
  <c r="J176" i="48"/>
  <c r="K177" i="48"/>
  <c r="J177" i="48"/>
  <c r="H179" i="48"/>
  <c r="I176" i="48" s="1"/>
  <c r="F179" i="48"/>
  <c r="G177" i="48" s="1"/>
  <c r="D179" i="48"/>
  <c r="E176" i="48" s="1"/>
  <c r="B179" i="48"/>
  <c r="C177" i="48" s="1"/>
  <c r="K170" i="48"/>
  <c r="J170" i="48"/>
  <c r="K183" i="48"/>
  <c r="J183" i="48"/>
  <c r="K184" i="48"/>
  <c r="J184" i="48"/>
  <c r="K185" i="48"/>
  <c r="J185" i="48"/>
  <c r="K186" i="48"/>
  <c r="J186" i="48"/>
  <c r="K187" i="48"/>
  <c r="J187" i="48"/>
  <c r="H189" i="48"/>
  <c r="I186" i="48" s="1"/>
  <c r="F189" i="48"/>
  <c r="G187" i="48" s="1"/>
  <c r="D189" i="48"/>
  <c r="E183" i="48" s="1"/>
  <c r="B189" i="48"/>
  <c r="C187" i="48" s="1"/>
  <c r="K182" i="48"/>
  <c r="J182" i="48"/>
  <c r="I191" i="48"/>
  <c r="G191" i="48"/>
  <c r="E191" i="48"/>
  <c r="C191" i="48"/>
  <c r="K191" i="48"/>
  <c r="J191" i="48"/>
  <c r="B194" i="48"/>
  <c r="D194" i="48" s="1"/>
  <c r="H194" i="48" s="1"/>
  <c r="K197" i="48"/>
  <c r="J197" i="48"/>
  <c r="K198" i="48"/>
  <c r="J198" i="48"/>
  <c r="K199" i="48"/>
  <c r="J199" i="48"/>
  <c r="K200" i="48"/>
  <c r="J200" i="48"/>
  <c r="K201" i="48"/>
  <c r="J201" i="48"/>
  <c r="K202" i="48"/>
  <c r="J202" i="48"/>
  <c r="K203" i="48"/>
  <c r="J203" i="48"/>
  <c r="H205" i="48"/>
  <c r="I201" i="48" s="1"/>
  <c r="F205" i="48"/>
  <c r="G203" i="48" s="1"/>
  <c r="D205" i="48"/>
  <c r="J205" i="48" s="1"/>
  <c r="B205" i="48"/>
  <c r="C203" i="48" s="1"/>
  <c r="K196" i="48"/>
  <c r="J196" i="48"/>
  <c r="K209" i="48"/>
  <c r="J209" i="48"/>
  <c r="K210" i="48"/>
  <c r="J210" i="48"/>
  <c r="K211" i="48"/>
  <c r="J211" i="48"/>
  <c r="K212" i="48"/>
  <c r="J212" i="48"/>
  <c r="K213" i="48"/>
  <c r="J213" i="48"/>
  <c r="K214" i="48"/>
  <c r="J214" i="48"/>
  <c r="K215" i="48"/>
  <c r="J215" i="48"/>
  <c r="K216" i="48"/>
  <c r="J216" i="48"/>
  <c r="K217" i="48"/>
  <c r="J217" i="48"/>
  <c r="K218" i="48"/>
  <c r="J218" i="48"/>
  <c r="K219" i="48"/>
  <c r="J219" i="48"/>
  <c r="K220" i="48"/>
  <c r="J220" i="48"/>
  <c r="K221" i="48"/>
  <c r="J221" i="48"/>
  <c r="K222" i="48"/>
  <c r="J222" i="48"/>
  <c r="K223" i="48"/>
  <c r="J223" i="48"/>
  <c r="K224" i="48"/>
  <c r="J224" i="48"/>
  <c r="H226" i="48"/>
  <c r="I223" i="48" s="1"/>
  <c r="F226" i="48"/>
  <c r="G224" i="48" s="1"/>
  <c r="D226" i="48"/>
  <c r="E223" i="48" s="1"/>
  <c r="B226" i="48"/>
  <c r="C224" i="48" s="1"/>
  <c r="K208" i="48"/>
  <c r="J208" i="48"/>
  <c r="K230" i="48"/>
  <c r="J230" i="48"/>
  <c r="K231" i="48"/>
  <c r="J231" i="48"/>
  <c r="K232" i="48"/>
  <c r="J232" i="48"/>
  <c r="K233" i="48"/>
  <c r="J233" i="48"/>
  <c r="K234" i="48"/>
  <c r="J234" i="48"/>
  <c r="K235" i="48"/>
  <c r="J235" i="48"/>
  <c r="K236" i="48"/>
  <c r="J236" i="48"/>
  <c r="K237" i="48"/>
  <c r="J237" i="48"/>
  <c r="K238" i="48"/>
  <c r="J238" i="48"/>
  <c r="K239" i="48"/>
  <c r="J239" i="48"/>
  <c r="K240" i="48"/>
  <c r="J240" i="48"/>
  <c r="H242" i="48"/>
  <c r="I239" i="48" s="1"/>
  <c r="F242" i="48"/>
  <c r="G240" i="48" s="1"/>
  <c r="D242" i="48"/>
  <c r="B242" i="48"/>
  <c r="C240" i="48" s="1"/>
  <c r="K229" i="48"/>
  <c r="J229" i="48"/>
  <c r="I244" i="48"/>
  <c r="G244" i="48"/>
  <c r="E244" i="48"/>
  <c r="C244" i="48"/>
  <c r="K244" i="48"/>
  <c r="J244" i="48"/>
  <c r="I248" i="48"/>
  <c r="G248" i="48"/>
  <c r="E248" i="48"/>
  <c r="C248" i="48"/>
  <c r="I246" i="48"/>
  <c r="H246" i="48"/>
  <c r="F246" i="48"/>
  <c r="G246" i="48" s="1"/>
  <c r="D246" i="48"/>
  <c r="E246" i="48" s="1"/>
  <c r="B246" i="48"/>
  <c r="C246" i="48" s="1"/>
  <c r="K248" i="48"/>
  <c r="J248" i="48"/>
  <c r="K250" i="48"/>
  <c r="J250" i="48"/>
  <c r="I250" i="48"/>
  <c r="G250" i="48"/>
  <c r="E250" i="48"/>
  <c r="C250" i="48"/>
  <c r="K83" i="54"/>
  <c r="J83" i="54"/>
  <c r="K59" i="53"/>
  <c r="J59"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J26" i="44"/>
  <c r="I26" i="44"/>
  <c r="H26" i="44"/>
  <c r="G26" i="44"/>
  <c r="H27" i="44"/>
  <c r="J27" i="44" s="1"/>
  <c r="G27" i="44"/>
  <c r="I27" i="44" s="1"/>
  <c r="H28" i="44"/>
  <c r="J28" i="44" s="1"/>
  <c r="G28" i="44"/>
  <c r="I28" i="44" s="1"/>
  <c r="H29" i="44"/>
  <c r="J29" i="44" s="1"/>
  <c r="G29" i="44"/>
  <c r="I29" i="44" s="1"/>
  <c r="H30" i="44"/>
  <c r="J30" i="44" s="1"/>
  <c r="G30" i="44"/>
  <c r="I30" i="44" s="1"/>
  <c r="H42" i="44"/>
  <c r="J42" i="44" s="1"/>
  <c r="G42" i="44"/>
  <c r="I42"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41" i="44"/>
  <c r="J41" i="44" s="1"/>
  <c r="G41" i="44"/>
  <c r="I41" i="44" s="1"/>
  <c r="H8" i="47"/>
  <c r="J8" i="47" s="1"/>
  <c r="G8" i="47"/>
  <c r="I8" i="47" s="1"/>
  <c r="H9" i="47"/>
  <c r="J9" i="47" s="1"/>
  <c r="G9" i="47"/>
  <c r="I9" i="47" s="1"/>
  <c r="H10" i="47"/>
  <c r="J10" i="47" s="1"/>
  <c r="G10" i="47"/>
  <c r="I10" i="47" s="1"/>
  <c r="I11" i="47"/>
  <c r="H11" i="47"/>
  <c r="J11" i="47" s="1"/>
  <c r="G11" i="47"/>
  <c r="H12" i="47"/>
  <c r="J12" i="47" s="1"/>
  <c r="G12" i="47"/>
  <c r="I12" i="47" s="1"/>
  <c r="H13" i="47"/>
  <c r="J13" i="47" s="1"/>
  <c r="G13" i="47"/>
  <c r="I13" i="47" s="1"/>
  <c r="H16" i="47"/>
  <c r="J16" i="47" s="1"/>
  <c r="G16" i="47"/>
  <c r="I16" i="47" s="1"/>
  <c r="H17" i="47"/>
  <c r="J17" i="47" s="1"/>
  <c r="G17" i="47"/>
  <c r="I17" i="47" s="1"/>
  <c r="H18" i="47"/>
  <c r="J18" i="47" s="1"/>
  <c r="G18" i="47"/>
  <c r="I18" i="47" s="1"/>
  <c r="H19" i="47"/>
  <c r="J19" i="47" s="1"/>
  <c r="G19" i="47"/>
  <c r="I19" i="47" s="1"/>
  <c r="H20" i="47"/>
  <c r="J20" i="47" s="1"/>
  <c r="G20" i="47"/>
  <c r="I20" i="47" s="1"/>
  <c r="H23" i="47"/>
  <c r="J23" i="47" s="1"/>
  <c r="G23" i="47"/>
  <c r="I23" i="47" s="1"/>
  <c r="H24" i="47"/>
  <c r="J24" i="47" s="1"/>
  <c r="G24" i="47"/>
  <c r="I24" i="47" s="1"/>
  <c r="H25" i="47"/>
  <c r="J25" i="47" s="1"/>
  <c r="G25" i="47"/>
  <c r="I25" i="47" s="1"/>
  <c r="H33" i="47"/>
  <c r="J33" i="47" s="1"/>
  <c r="G33" i="47"/>
  <c r="I33" i="47" s="1"/>
  <c r="H34" i="47"/>
  <c r="J34" i="47" s="1"/>
  <c r="G34" i="47"/>
  <c r="I34" i="47" s="1"/>
  <c r="I35" i="47"/>
  <c r="H35" i="47"/>
  <c r="J35" i="47" s="1"/>
  <c r="G35" i="47"/>
  <c r="H36" i="47"/>
  <c r="J36" i="47" s="1"/>
  <c r="G36" i="47"/>
  <c r="I36" i="47" s="1"/>
  <c r="H37" i="47"/>
  <c r="J37" i="47" s="1"/>
  <c r="G37" i="47"/>
  <c r="I37" i="47" s="1"/>
  <c r="H25" i="46"/>
  <c r="E25" i="46"/>
  <c r="J25" i="46" s="1"/>
  <c r="D25" i="46"/>
  <c r="C25" i="46"/>
  <c r="B25" i="46"/>
  <c r="G25" i="46" s="1"/>
  <c r="H19" i="46"/>
  <c r="E19" i="46"/>
  <c r="J19" i="46" s="1"/>
  <c r="D19" i="46"/>
  <c r="C19" i="46"/>
  <c r="I19" i="46" s="1"/>
  <c r="B19" i="46"/>
  <c r="G19" i="46" s="1"/>
  <c r="H13" i="46"/>
  <c r="E13" i="46"/>
  <c r="J13" i="46" s="1"/>
  <c r="D13" i="46"/>
  <c r="C13" i="46"/>
  <c r="I13" i="46" s="1"/>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H75" i="33"/>
  <c r="G75" i="33"/>
  <c r="I7" i="26"/>
  <c r="H7" i="26"/>
  <c r="J7" i="26" s="1"/>
  <c r="G7" i="26"/>
  <c r="H8" i="26"/>
  <c r="J8" i="26" s="1"/>
  <c r="G8" i="26"/>
  <c r="I8" i="26" s="1"/>
  <c r="H9" i="26"/>
  <c r="J9" i="26" s="1"/>
  <c r="G9" i="26"/>
  <c r="I9" i="26" s="1"/>
  <c r="H10" i="26"/>
  <c r="J10" i="26" s="1"/>
  <c r="G10" i="26"/>
  <c r="I10" i="26" s="1"/>
  <c r="H11" i="26"/>
  <c r="J11" i="26" s="1"/>
  <c r="G11" i="26"/>
  <c r="I11" i="26" s="1"/>
  <c r="J12" i="26"/>
  <c r="I12" i="26"/>
  <c r="H12" i="26"/>
  <c r="G12" i="26"/>
  <c r="J13" i="26"/>
  <c r="I13" i="26"/>
  <c r="H13" i="26"/>
  <c r="G13" i="26"/>
  <c r="H14" i="26"/>
  <c r="J14" i="26" s="1"/>
  <c r="G14" i="26"/>
  <c r="I14" i="26" s="1"/>
  <c r="I15" i="26"/>
  <c r="H15" i="26"/>
  <c r="J15" i="26" s="1"/>
  <c r="G15" i="26"/>
  <c r="H16" i="26"/>
  <c r="J16" i="26" s="1"/>
  <c r="G16" i="26"/>
  <c r="I16" i="26" s="1"/>
  <c r="J17" i="26"/>
  <c r="I17" i="26"/>
  <c r="H17" i="26"/>
  <c r="G17" i="26"/>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J35" i="26"/>
  <c r="H35" i="26"/>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H73" i="26"/>
  <c r="J73" i="26" s="1"/>
  <c r="G73" i="26"/>
  <c r="I73" i="26" s="1"/>
  <c r="H74" i="26"/>
  <c r="J74" i="26" s="1"/>
  <c r="G74" i="26"/>
  <c r="I74" i="26" s="1"/>
  <c r="H75" i="26"/>
  <c r="J75" i="26" s="1"/>
  <c r="G75" i="26"/>
  <c r="I75"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34" i="45"/>
  <c r="J34" i="45" s="1"/>
  <c r="G34" i="45"/>
  <c r="I34"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7" i="46" l="1"/>
  <c r="I25" i="46"/>
  <c r="D5" i="56"/>
  <c r="H5" i="56" s="1"/>
  <c r="J32" i="56"/>
  <c r="J242" i="48"/>
  <c r="J37" i="53"/>
  <c r="D5" i="53"/>
  <c r="H5" i="53" s="1"/>
  <c r="J208" i="55"/>
  <c r="E7" i="56"/>
  <c r="I7" i="56"/>
  <c r="C7" i="56"/>
  <c r="G7" i="56"/>
  <c r="E8" i="56"/>
  <c r="I8" i="56"/>
  <c r="C8" i="56"/>
  <c r="G8" i="56"/>
  <c r="E9" i="56"/>
  <c r="I9" i="56"/>
  <c r="C9" i="56"/>
  <c r="G9" i="56"/>
  <c r="E10" i="56"/>
  <c r="I10" i="56"/>
  <c r="C10" i="56"/>
  <c r="G10" i="56"/>
  <c r="E11" i="56"/>
  <c r="I11" i="56"/>
  <c r="C11" i="56"/>
  <c r="G11" i="56"/>
  <c r="E12" i="56"/>
  <c r="I12" i="56"/>
  <c r="C12" i="56"/>
  <c r="G12" i="56"/>
  <c r="E13" i="56"/>
  <c r="I13" i="56"/>
  <c r="C13" i="56"/>
  <c r="G13" i="56"/>
  <c r="E14" i="56"/>
  <c r="I14" i="56"/>
  <c r="C14" i="56"/>
  <c r="G14" i="56"/>
  <c r="E15" i="56"/>
  <c r="I15" i="56"/>
  <c r="C15" i="56"/>
  <c r="G15" i="56"/>
  <c r="E16" i="56"/>
  <c r="I16" i="56"/>
  <c r="C16" i="56"/>
  <c r="G16" i="56"/>
  <c r="E17" i="56"/>
  <c r="I17" i="56"/>
  <c r="C17" i="56"/>
  <c r="G17" i="56"/>
  <c r="E18" i="56"/>
  <c r="I18" i="56"/>
  <c r="C18" i="56"/>
  <c r="G18" i="56"/>
  <c r="E19" i="56"/>
  <c r="I19" i="56"/>
  <c r="C19" i="56"/>
  <c r="G19" i="56"/>
  <c r="E20" i="56"/>
  <c r="I20" i="56"/>
  <c r="C20" i="56"/>
  <c r="G20" i="56"/>
  <c r="E21" i="56"/>
  <c r="I21" i="56"/>
  <c r="C21" i="56"/>
  <c r="G21" i="56"/>
  <c r="E22" i="56"/>
  <c r="I22" i="56"/>
  <c r="C22" i="56"/>
  <c r="G22" i="56"/>
  <c r="E23" i="56"/>
  <c r="I23" i="56"/>
  <c r="C23" i="56"/>
  <c r="G23" i="56"/>
  <c r="E24" i="56"/>
  <c r="I24" i="56"/>
  <c r="C24" i="56"/>
  <c r="G24" i="56"/>
  <c r="E25" i="56"/>
  <c r="I25" i="56"/>
  <c r="C25" i="56"/>
  <c r="G25" i="56"/>
  <c r="E26" i="56"/>
  <c r="I26" i="56"/>
  <c r="C26" i="56"/>
  <c r="G26" i="56"/>
  <c r="E27" i="56"/>
  <c r="I27" i="56"/>
  <c r="C27" i="56"/>
  <c r="G27" i="56"/>
  <c r="C28" i="56"/>
  <c r="G28" i="56"/>
  <c r="E28" i="56"/>
  <c r="I28" i="56"/>
  <c r="E29" i="56"/>
  <c r="C29" i="56"/>
  <c r="G29" i="56"/>
  <c r="K32" i="56"/>
  <c r="E30" i="56"/>
  <c r="I30" i="56"/>
  <c r="C7" i="57"/>
  <c r="G7" i="57"/>
  <c r="D5" i="57"/>
  <c r="H5" i="57" s="1"/>
  <c r="E7" i="57"/>
  <c r="I7" i="57"/>
  <c r="E8" i="57"/>
  <c r="I8" i="57"/>
  <c r="C8" i="57"/>
  <c r="G8" i="57"/>
  <c r="E9" i="57"/>
  <c r="I9" i="57"/>
  <c r="C9" i="57"/>
  <c r="G9" i="57"/>
  <c r="E10" i="57"/>
  <c r="I10" i="57"/>
  <c r="C10" i="57"/>
  <c r="G10" i="57"/>
  <c r="E11" i="57"/>
  <c r="I11" i="57"/>
  <c r="C11" i="57"/>
  <c r="G11" i="57"/>
  <c r="I12" i="57"/>
  <c r="C12" i="57"/>
  <c r="G12" i="57"/>
  <c r="J26" i="57"/>
  <c r="E13" i="57"/>
  <c r="I13" i="57"/>
  <c r="C13" i="57"/>
  <c r="G13" i="57"/>
  <c r="E14" i="57"/>
  <c r="I14" i="57"/>
  <c r="C14" i="57"/>
  <c r="G14" i="57"/>
  <c r="E15" i="57"/>
  <c r="I15" i="57"/>
  <c r="C15" i="57"/>
  <c r="G15" i="57"/>
  <c r="E16" i="57"/>
  <c r="I16" i="57"/>
  <c r="C16" i="57"/>
  <c r="G16" i="57"/>
  <c r="E17" i="57"/>
  <c r="I17" i="57"/>
  <c r="C17" i="57"/>
  <c r="G17" i="57"/>
  <c r="E18" i="57"/>
  <c r="I18" i="57"/>
  <c r="C18" i="57"/>
  <c r="G18" i="57"/>
  <c r="C19" i="57"/>
  <c r="G19" i="57"/>
  <c r="E19" i="57"/>
  <c r="I19" i="57"/>
  <c r="E20" i="57"/>
  <c r="I20" i="57"/>
  <c r="C20" i="57"/>
  <c r="G20" i="57"/>
  <c r="E21" i="57"/>
  <c r="I21" i="57"/>
  <c r="C21" i="57"/>
  <c r="G21" i="57"/>
  <c r="E22" i="57"/>
  <c r="I22" i="57"/>
  <c r="C22" i="57"/>
  <c r="G22" i="57"/>
  <c r="E23" i="57"/>
  <c r="C23" i="57"/>
  <c r="G23" i="57"/>
  <c r="K26" i="57"/>
  <c r="E24" i="57"/>
  <c r="I24" i="57"/>
  <c r="C7" i="58"/>
  <c r="G7" i="58"/>
  <c r="D5" i="58"/>
  <c r="H5" i="58" s="1"/>
  <c r="E7" i="58"/>
  <c r="I7" i="58"/>
  <c r="E8" i="58"/>
  <c r="I8" i="58"/>
  <c r="C8" i="58"/>
  <c r="G8" i="58"/>
  <c r="E9" i="58"/>
  <c r="I9" i="58"/>
  <c r="C9" i="58"/>
  <c r="G9" i="58"/>
  <c r="C10" i="58"/>
  <c r="G10" i="58"/>
  <c r="E10" i="58"/>
  <c r="I10" i="58"/>
  <c r="E11" i="58"/>
  <c r="I11" i="58"/>
  <c r="C11" i="58"/>
  <c r="G11" i="58"/>
  <c r="E12" i="58"/>
  <c r="I12" i="58"/>
  <c r="C12" i="58"/>
  <c r="G12" i="58"/>
  <c r="C13" i="58"/>
  <c r="G13" i="58"/>
  <c r="E13" i="58"/>
  <c r="I13" i="58"/>
  <c r="E14" i="58"/>
  <c r="I14" i="58"/>
  <c r="C14" i="58"/>
  <c r="G14" i="58"/>
  <c r="C15" i="58"/>
  <c r="G15" i="58"/>
  <c r="E15" i="58"/>
  <c r="I15" i="58"/>
  <c r="E16" i="58"/>
  <c r="I16" i="58"/>
  <c r="C16" i="58"/>
  <c r="G16" i="58"/>
  <c r="E17" i="58"/>
  <c r="I17" i="58"/>
  <c r="C17" i="58"/>
  <c r="G17" i="58"/>
  <c r="E18" i="58"/>
  <c r="I18" i="58"/>
  <c r="C18" i="58"/>
  <c r="G18" i="58"/>
  <c r="E19" i="58"/>
  <c r="I19" i="58"/>
  <c r="C19" i="58"/>
  <c r="G19" i="58"/>
  <c r="C20" i="58"/>
  <c r="G20" i="58"/>
  <c r="E20" i="58"/>
  <c r="I20" i="58"/>
  <c r="C21" i="58"/>
  <c r="G21" i="58"/>
  <c r="E21" i="58"/>
  <c r="I21" i="58"/>
  <c r="E22" i="58"/>
  <c r="I22" i="58"/>
  <c r="C22" i="58"/>
  <c r="G22" i="58"/>
  <c r="C23" i="58"/>
  <c r="G23" i="58"/>
  <c r="E23" i="58"/>
  <c r="I23" i="58"/>
  <c r="E24" i="58"/>
  <c r="I24" i="58"/>
  <c r="C24" i="58"/>
  <c r="G24" i="58"/>
  <c r="E25" i="58"/>
  <c r="I25" i="58"/>
  <c r="C25" i="58"/>
  <c r="G25" i="58"/>
  <c r="E26" i="58"/>
  <c r="I26" i="58"/>
  <c r="C26" i="58"/>
  <c r="G26" i="58"/>
  <c r="E27" i="58"/>
  <c r="I27" i="58"/>
  <c r="C27" i="58"/>
  <c r="G27" i="58"/>
  <c r="C28" i="58"/>
  <c r="G28" i="58"/>
  <c r="E28" i="58"/>
  <c r="I28" i="58"/>
  <c r="E29" i="58"/>
  <c r="I29" i="58"/>
  <c r="C29" i="58"/>
  <c r="G29" i="58"/>
  <c r="C30" i="58"/>
  <c r="G30" i="58"/>
  <c r="E30" i="58"/>
  <c r="I30" i="58"/>
  <c r="E31" i="58"/>
  <c r="I31" i="58"/>
  <c r="C31" i="58"/>
  <c r="G31" i="58"/>
  <c r="E32" i="58"/>
  <c r="I32" i="58"/>
  <c r="C32" i="58"/>
  <c r="G32" i="58"/>
  <c r="E33" i="58"/>
  <c r="I33" i="58"/>
  <c r="C33" i="58"/>
  <c r="G33" i="58"/>
  <c r="E34" i="58"/>
  <c r="I34" i="58"/>
  <c r="C34" i="58"/>
  <c r="G34" i="58"/>
  <c r="E35" i="58"/>
  <c r="I35" i="58"/>
  <c r="C35" i="58"/>
  <c r="G35" i="58"/>
  <c r="C36" i="58"/>
  <c r="G36" i="58"/>
  <c r="E36" i="58"/>
  <c r="I36" i="58"/>
  <c r="E37" i="58"/>
  <c r="I37" i="58"/>
  <c r="C37" i="58"/>
  <c r="G37" i="58"/>
  <c r="E38" i="58"/>
  <c r="I38" i="58"/>
  <c r="C38" i="58"/>
  <c r="G38" i="58"/>
  <c r="C39" i="58"/>
  <c r="G39" i="58"/>
  <c r="E39" i="58"/>
  <c r="I39" i="58"/>
  <c r="C40" i="58"/>
  <c r="G40" i="58"/>
  <c r="E40" i="58"/>
  <c r="I40" i="58"/>
  <c r="C41" i="58"/>
  <c r="G41" i="58"/>
  <c r="E41" i="58"/>
  <c r="I41" i="58"/>
  <c r="E42" i="58"/>
  <c r="I42" i="58"/>
  <c r="C42" i="58"/>
  <c r="G42" i="58"/>
  <c r="E43" i="58"/>
  <c r="I43" i="58"/>
  <c r="C43" i="58"/>
  <c r="G43" i="58"/>
  <c r="E44" i="58"/>
  <c r="I44" i="58"/>
  <c r="C44" i="58"/>
  <c r="G44" i="58"/>
  <c r="E45" i="58"/>
  <c r="I45" i="58"/>
  <c r="C45" i="58"/>
  <c r="G45" i="58"/>
  <c r="C46" i="58"/>
  <c r="G46" i="58"/>
  <c r="J49" i="58"/>
  <c r="K49" i="58"/>
  <c r="E47" i="58"/>
  <c r="I47" i="58"/>
  <c r="C7" i="50"/>
  <c r="G7" i="50"/>
  <c r="D5" i="50"/>
  <c r="H5" i="50" s="1"/>
  <c r="E7" i="50"/>
  <c r="I7" i="50"/>
  <c r="E8" i="50"/>
  <c r="I8" i="50"/>
  <c r="C8" i="50"/>
  <c r="G8" i="50"/>
  <c r="C9" i="50"/>
  <c r="G9" i="50"/>
  <c r="E9" i="50"/>
  <c r="I9" i="50"/>
  <c r="C10" i="50"/>
  <c r="G10" i="50"/>
  <c r="E10" i="50"/>
  <c r="I10" i="50"/>
  <c r="E11" i="50"/>
  <c r="I11" i="50"/>
  <c r="C11" i="50"/>
  <c r="G11" i="50"/>
  <c r="C12" i="50"/>
  <c r="G12" i="50"/>
  <c r="E12" i="50"/>
  <c r="I12" i="50"/>
  <c r="C13" i="50"/>
  <c r="G13" i="50"/>
  <c r="E13" i="50"/>
  <c r="I13" i="50"/>
  <c r="E14" i="50"/>
  <c r="I14" i="50"/>
  <c r="C14" i="50"/>
  <c r="G14" i="50"/>
  <c r="E15" i="50"/>
  <c r="I15" i="50"/>
  <c r="C15" i="50"/>
  <c r="G15" i="50"/>
  <c r="E16" i="50"/>
  <c r="I16" i="50"/>
  <c r="C16" i="50"/>
  <c r="G16" i="50"/>
  <c r="E17" i="50"/>
  <c r="I17" i="50"/>
  <c r="C17" i="50"/>
  <c r="G17" i="50"/>
  <c r="C18" i="50"/>
  <c r="G18" i="50"/>
  <c r="E18" i="50"/>
  <c r="I18" i="50"/>
  <c r="C19" i="50"/>
  <c r="G19" i="50"/>
  <c r="E19" i="50"/>
  <c r="I19" i="50"/>
  <c r="C20" i="50"/>
  <c r="G20" i="50"/>
  <c r="E20" i="50"/>
  <c r="I20" i="50"/>
  <c r="C21" i="50"/>
  <c r="G21" i="50"/>
  <c r="E21" i="50"/>
  <c r="I21" i="50"/>
  <c r="E22" i="50"/>
  <c r="I22" i="50"/>
  <c r="C22" i="50"/>
  <c r="G22" i="50"/>
  <c r="C23" i="50"/>
  <c r="G23" i="50"/>
  <c r="E23" i="50"/>
  <c r="I23" i="50"/>
  <c r="E24" i="50"/>
  <c r="I24" i="50"/>
  <c r="C24" i="50"/>
  <c r="G24" i="50"/>
  <c r="I25" i="50"/>
  <c r="E25" i="50"/>
  <c r="C25" i="50"/>
  <c r="G25" i="50"/>
  <c r="E26" i="50"/>
  <c r="I26" i="50"/>
  <c r="C26" i="50"/>
  <c r="G26" i="50"/>
  <c r="E27" i="50"/>
  <c r="I27" i="50"/>
  <c r="C27" i="50"/>
  <c r="G27" i="50"/>
  <c r="C28" i="50"/>
  <c r="G28" i="50"/>
  <c r="E28" i="50"/>
  <c r="I28" i="50"/>
  <c r="C29" i="50"/>
  <c r="G29" i="50"/>
  <c r="E29" i="50"/>
  <c r="I29" i="50"/>
  <c r="E30" i="50"/>
  <c r="I30" i="50"/>
  <c r="C30" i="50"/>
  <c r="G30" i="50"/>
  <c r="C31" i="50"/>
  <c r="G31" i="50"/>
  <c r="E31" i="50"/>
  <c r="I31" i="50"/>
  <c r="E32" i="50"/>
  <c r="I32" i="50"/>
  <c r="C32" i="50"/>
  <c r="G32" i="50"/>
  <c r="E33" i="50"/>
  <c r="I33" i="50"/>
  <c r="C33" i="50"/>
  <c r="G33" i="50"/>
  <c r="E34" i="50"/>
  <c r="I34" i="50"/>
  <c r="C34" i="50"/>
  <c r="G34" i="50"/>
  <c r="E35" i="50"/>
  <c r="I35" i="50"/>
  <c r="C35" i="50"/>
  <c r="G35" i="50"/>
  <c r="C36" i="50"/>
  <c r="G36" i="50"/>
  <c r="E36" i="50"/>
  <c r="I36" i="50"/>
  <c r="E37" i="50"/>
  <c r="I37" i="50"/>
  <c r="C37" i="50"/>
  <c r="G37" i="50"/>
  <c r="C38" i="50"/>
  <c r="G38" i="50"/>
  <c r="E38" i="50"/>
  <c r="I38" i="50"/>
  <c r="C39" i="50"/>
  <c r="G39" i="50"/>
  <c r="E39" i="50"/>
  <c r="I39" i="50"/>
  <c r="E40" i="50"/>
  <c r="I40" i="50"/>
  <c r="C40" i="50"/>
  <c r="G40" i="50"/>
  <c r="E41" i="50"/>
  <c r="I41" i="50"/>
  <c r="C41" i="50"/>
  <c r="G41" i="50"/>
  <c r="E42" i="50"/>
  <c r="I42" i="50"/>
  <c r="C42" i="50"/>
  <c r="G42" i="50"/>
  <c r="E43" i="50"/>
  <c r="I43" i="50"/>
  <c r="C43" i="50"/>
  <c r="G43" i="50"/>
  <c r="E44" i="50"/>
  <c r="I44" i="50"/>
  <c r="C44" i="50"/>
  <c r="G44" i="50"/>
  <c r="C45" i="50"/>
  <c r="G45" i="50"/>
  <c r="I45" i="50"/>
  <c r="J52" i="50"/>
  <c r="E46" i="50"/>
  <c r="I46" i="50"/>
  <c r="C46" i="50"/>
  <c r="G46" i="50"/>
  <c r="E47" i="50"/>
  <c r="I47" i="50"/>
  <c r="C47" i="50"/>
  <c r="G47" i="50"/>
  <c r="C48" i="50"/>
  <c r="G48" i="50"/>
  <c r="E48" i="50"/>
  <c r="I48" i="50"/>
  <c r="C49" i="50"/>
  <c r="G49" i="50"/>
  <c r="E49" i="50"/>
  <c r="K52" i="50"/>
  <c r="E50" i="50"/>
  <c r="I50" i="50"/>
  <c r="E40" i="53"/>
  <c r="I40" i="53"/>
  <c r="E57" i="53"/>
  <c r="I57" i="53"/>
  <c r="E25" i="53"/>
  <c r="I25" i="53"/>
  <c r="E37" i="53"/>
  <c r="I37" i="53"/>
  <c r="E7" i="53"/>
  <c r="I7" i="53"/>
  <c r="E22" i="53"/>
  <c r="I22" i="53"/>
  <c r="C40" i="53"/>
  <c r="G40" i="53"/>
  <c r="C57" i="53"/>
  <c r="G57" i="53"/>
  <c r="C25" i="53"/>
  <c r="G25" i="53"/>
  <c r="C37" i="53"/>
  <c r="G37" i="53"/>
  <c r="C7" i="53"/>
  <c r="G7" i="53"/>
  <c r="C22" i="53"/>
  <c r="G22" i="53"/>
  <c r="E8" i="53"/>
  <c r="I8" i="53"/>
  <c r="C8" i="53"/>
  <c r="G8" i="53"/>
  <c r="E9" i="53"/>
  <c r="I9" i="53"/>
  <c r="C9" i="53"/>
  <c r="G9" i="53"/>
  <c r="E10" i="53"/>
  <c r="I10" i="53"/>
  <c r="C10" i="53"/>
  <c r="G10" i="53"/>
  <c r="C11" i="53"/>
  <c r="G11" i="53"/>
  <c r="E11" i="53"/>
  <c r="I11" i="53"/>
  <c r="E12" i="53"/>
  <c r="I12" i="53"/>
  <c r="C12" i="53"/>
  <c r="G12" i="53"/>
  <c r="E13" i="53"/>
  <c r="I13" i="53"/>
  <c r="C13" i="53"/>
  <c r="G13" i="53"/>
  <c r="I14" i="53"/>
  <c r="C14" i="53"/>
  <c r="G14" i="53"/>
  <c r="J22" i="53"/>
  <c r="C15" i="53"/>
  <c r="G15" i="53"/>
  <c r="E15" i="53"/>
  <c r="I15" i="53"/>
  <c r="C16" i="53"/>
  <c r="G16" i="53"/>
  <c r="E16" i="53"/>
  <c r="I16" i="53"/>
  <c r="E17" i="53"/>
  <c r="I17" i="53"/>
  <c r="C17" i="53"/>
  <c r="G17" i="53"/>
  <c r="E18" i="53"/>
  <c r="I18" i="53"/>
  <c r="C18" i="53"/>
  <c r="G18" i="53"/>
  <c r="C19" i="53"/>
  <c r="G19" i="53"/>
  <c r="E19" i="53"/>
  <c r="K22" i="53"/>
  <c r="E20" i="53"/>
  <c r="I20" i="53"/>
  <c r="C26" i="53"/>
  <c r="G26" i="53"/>
  <c r="E26" i="53"/>
  <c r="I26" i="53"/>
  <c r="E27" i="53"/>
  <c r="I27" i="53"/>
  <c r="C27" i="53"/>
  <c r="G27" i="53"/>
  <c r="C28" i="53"/>
  <c r="G28" i="53"/>
  <c r="E28" i="53"/>
  <c r="I28" i="53"/>
  <c r="E29" i="53"/>
  <c r="I29" i="53"/>
  <c r="C29" i="53"/>
  <c r="G29" i="53"/>
  <c r="C30" i="53"/>
  <c r="G30" i="53"/>
  <c r="E30" i="53"/>
  <c r="I30" i="53"/>
  <c r="E31" i="53"/>
  <c r="I31" i="53"/>
  <c r="C31" i="53"/>
  <c r="G31" i="53"/>
  <c r="E32" i="53"/>
  <c r="I32" i="53"/>
  <c r="C32" i="53"/>
  <c r="G32" i="53"/>
  <c r="C33" i="53"/>
  <c r="G33" i="53"/>
  <c r="E33" i="53"/>
  <c r="I33" i="53"/>
  <c r="C34" i="53"/>
  <c r="G34" i="53"/>
  <c r="E34" i="53"/>
  <c r="K37" i="53"/>
  <c r="E35" i="53"/>
  <c r="I35" i="53"/>
  <c r="E41" i="53"/>
  <c r="I41" i="53"/>
  <c r="C41" i="53"/>
  <c r="G41" i="53"/>
  <c r="C42" i="53"/>
  <c r="G42" i="53"/>
  <c r="E42" i="53"/>
  <c r="I42" i="53"/>
  <c r="E43" i="53"/>
  <c r="I43" i="53"/>
  <c r="C43" i="53"/>
  <c r="G43" i="53"/>
  <c r="C44" i="53"/>
  <c r="G44" i="53"/>
  <c r="E44" i="53"/>
  <c r="I44" i="53"/>
  <c r="E45" i="53"/>
  <c r="I45" i="53"/>
  <c r="C45" i="53"/>
  <c r="G45" i="53"/>
  <c r="C46" i="53"/>
  <c r="G46" i="53"/>
  <c r="E46" i="53"/>
  <c r="I46" i="53"/>
  <c r="E47" i="53"/>
  <c r="I47" i="53"/>
  <c r="C47" i="53"/>
  <c r="G47" i="53"/>
  <c r="E48" i="53"/>
  <c r="I48" i="53"/>
  <c r="C48" i="53"/>
  <c r="G48" i="53"/>
  <c r="E49" i="53"/>
  <c r="I49" i="53"/>
  <c r="C49" i="53"/>
  <c r="G49" i="53"/>
  <c r="E50" i="53"/>
  <c r="I50" i="53"/>
  <c r="C50" i="53"/>
  <c r="G50" i="53"/>
  <c r="C51" i="53"/>
  <c r="G51" i="53"/>
  <c r="E51" i="53"/>
  <c r="I51" i="53"/>
  <c r="E52" i="53"/>
  <c r="I52" i="53"/>
  <c r="C52" i="53"/>
  <c r="G52" i="53"/>
  <c r="I53" i="53"/>
  <c r="C53" i="53"/>
  <c r="G53" i="53"/>
  <c r="C54" i="53"/>
  <c r="G54" i="53"/>
  <c r="J57" i="53"/>
  <c r="E54" i="53"/>
  <c r="K57" i="53"/>
  <c r="E55" i="53"/>
  <c r="I55" i="53"/>
  <c r="C75" i="54"/>
  <c r="G75" i="54"/>
  <c r="C81" i="54"/>
  <c r="G81" i="54"/>
  <c r="C58" i="54"/>
  <c r="G58" i="54"/>
  <c r="C72" i="54"/>
  <c r="G72" i="54"/>
  <c r="C45" i="54"/>
  <c r="G45" i="54"/>
  <c r="C55" i="54"/>
  <c r="G55" i="54"/>
  <c r="C31" i="54"/>
  <c r="G31" i="54"/>
  <c r="C42" i="54"/>
  <c r="G42" i="54"/>
  <c r="C24" i="54"/>
  <c r="G24" i="54"/>
  <c r="C28" i="54"/>
  <c r="G28" i="54"/>
  <c r="C18" i="54"/>
  <c r="G18" i="54"/>
  <c r="C21" i="54"/>
  <c r="G21" i="54"/>
  <c r="C7" i="54"/>
  <c r="G7" i="54"/>
  <c r="C15" i="54"/>
  <c r="G15" i="54"/>
  <c r="J81" i="54"/>
  <c r="E75" i="54"/>
  <c r="I75" i="54"/>
  <c r="E81" i="54"/>
  <c r="I81" i="54"/>
  <c r="J72" i="54"/>
  <c r="E58" i="54"/>
  <c r="I58" i="54"/>
  <c r="E72" i="54"/>
  <c r="I72" i="54"/>
  <c r="E45" i="54"/>
  <c r="I45" i="54"/>
  <c r="E55" i="54"/>
  <c r="I55" i="54"/>
  <c r="J42" i="54"/>
  <c r="E31" i="54"/>
  <c r="I31" i="54"/>
  <c r="E42" i="54"/>
  <c r="I42" i="54"/>
  <c r="J28" i="54"/>
  <c r="E24" i="54"/>
  <c r="I24" i="54"/>
  <c r="E28" i="54"/>
  <c r="I28" i="54"/>
  <c r="J21" i="54"/>
  <c r="E18" i="54"/>
  <c r="I18" i="54"/>
  <c r="E21" i="54"/>
  <c r="J15" i="54"/>
  <c r="E7" i="54"/>
  <c r="I7" i="54"/>
  <c r="E15" i="54"/>
  <c r="I15" i="54"/>
  <c r="D5" i="54"/>
  <c r="H5" i="54" s="1"/>
  <c r="C8" i="54"/>
  <c r="G8" i="54"/>
  <c r="E8" i="54"/>
  <c r="I8" i="54"/>
  <c r="E9" i="54"/>
  <c r="I9" i="54"/>
  <c r="C9" i="54"/>
  <c r="G9" i="54"/>
  <c r="C10" i="54"/>
  <c r="G10" i="54"/>
  <c r="E10" i="54"/>
  <c r="I10" i="54"/>
  <c r="C11" i="54"/>
  <c r="G11" i="54"/>
  <c r="E11" i="54"/>
  <c r="I11" i="54"/>
  <c r="E12" i="54"/>
  <c r="C12" i="54"/>
  <c r="G12" i="54"/>
  <c r="K15" i="54"/>
  <c r="E13" i="54"/>
  <c r="I13" i="54"/>
  <c r="K21" i="54"/>
  <c r="E19" i="54"/>
  <c r="I19" i="54"/>
  <c r="E25" i="54"/>
  <c r="C25" i="54"/>
  <c r="G25" i="54"/>
  <c r="K28" i="54"/>
  <c r="E26" i="54"/>
  <c r="I26" i="54"/>
  <c r="E32" i="54"/>
  <c r="I32" i="54"/>
  <c r="C32" i="54"/>
  <c r="G32" i="54"/>
  <c r="C33" i="54"/>
  <c r="G33" i="54"/>
  <c r="E33" i="54"/>
  <c r="I33" i="54"/>
  <c r="C34" i="54"/>
  <c r="G34" i="54"/>
  <c r="E34" i="54"/>
  <c r="I34" i="54"/>
  <c r="E35" i="54"/>
  <c r="I35" i="54"/>
  <c r="C35" i="54"/>
  <c r="G35" i="54"/>
  <c r="E36" i="54"/>
  <c r="I36" i="54"/>
  <c r="C36" i="54"/>
  <c r="G36" i="54"/>
  <c r="E37" i="54"/>
  <c r="I37" i="54"/>
  <c r="C37" i="54"/>
  <c r="G37" i="54"/>
  <c r="C38" i="54"/>
  <c r="G38" i="54"/>
  <c r="E38" i="54"/>
  <c r="I38" i="54"/>
  <c r="C39" i="54"/>
  <c r="G39" i="54"/>
  <c r="E39" i="54"/>
  <c r="K42" i="54"/>
  <c r="E40" i="54"/>
  <c r="I40" i="54"/>
  <c r="C46" i="54"/>
  <c r="G46" i="54"/>
  <c r="E46" i="54"/>
  <c r="I46" i="54"/>
  <c r="E47" i="54"/>
  <c r="I47" i="54"/>
  <c r="C47" i="54"/>
  <c r="G47" i="54"/>
  <c r="E48" i="54"/>
  <c r="I48" i="54"/>
  <c r="C48" i="54"/>
  <c r="G48" i="54"/>
  <c r="E49" i="54"/>
  <c r="I49" i="54"/>
  <c r="C49" i="54"/>
  <c r="G49" i="54"/>
  <c r="E50" i="54"/>
  <c r="I50" i="54"/>
  <c r="C50" i="54"/>
  <c r="G50" i="54"/>
  <c r="E51" i="54"/>
  <c r="I51" i="54"/>
  <c r="C51" i="54"/>
  <c r="G51" i="54"/>
  <c r="C52" i="54"/>
  <c r="G52" i="54"/>
  <c r="K55" i="54"/>
  <c r="J55" i="54"/>
  <c r="E53" i="54"/>
  <c r="I53" i="54"/>
  <c r="E59" i="54"/>
  <c r="I59" i="54"/>
  <c r="C59" i="54"/>
  <c r="G59" i="54"/>
  <c r="E60" i="54"/>
  <c r="I60" i="54"/>
  <c r="C60" i="54"/>
  <c r="G60" i="54"/>
  <c r="E61" i="54"/>
  <c r="I61" i="54"/>
  <c r="C61" i="54"/>
  <c r="G61" i="54"/>
  <c r="C62" i="54"/>
  <c r="G62" i="54"/>
  <c r="E62" i="54"/>
  <c r="I62" i="54"/>
  <c r="C63" i="54"/>
  <c r="G63" i="54"/>
  <c r="E63" i="54"/>
  <c r="I63" i="54"/>
  <c r="E64" i="54"/>
  <c r="I64" i="54"/>
  <c r="C64" i="54"/>
  <c r="G64" i="54"/>
  <c r="E65" i="54"/>
  <c r="I65" i="54"/>
  <c r="C65" i="54"/>
  <c r="G65" i="54"/>
  <c r="E66" i="54"/>
  <c r="I66" i="54"/>
  <c r="C66" i="54"/>
  <c r="G66" i="54"/>
  <c r="E67" i="54"/>
  <c r="I67" i="54"/>
  <c r="C67" i="54"/>
  <c r="G67" i="54"/>
  <c r="C68" i="54"/>
  <c r="G68" i="54"/>
  <c r="E68" i="54"/>
  <c r="K72" i="54"/>
  <c r="E69" i="54"/>
  <c r="I69" i="54"/>
  <c r="C69" i="54"/>
  <c r="G69" i="54"/>
  <c r="E70" i="54"/>
  <c r="I70" i="54"/>
  <c r="E76" i="54"/>
  <c r="I76" i="54"/>
  <c r="C76" i="54"/>
  <c r="G76" i="54"/>
  <c r="C77" i="54"/>
  <c r="G77" i="54"/>
  <c r="E77" i="54"/>
  <c r="I77" i="54"/>
  <c r="E78" i="54"/>
  <c r="C78" i="54"/>
  <c r="G78" i="54"/>
  <c r="K81" i="54"/>
  <c r="E79" i="54"/>
  <c r="I79" i="54"/>
  <c r="G193" i="55"/>
  <c r="G204" i="55"/>
  <c r="G156" i="55"/>
  <c r="C179" i="55"/>
  <c r="G179" i="55"/>
  <c r="C130" i="55"/>
  <c r="G130" i="55"/>
  <c r="C153" i="55"/>
  <c r="G153" i="55"/>
  <c r="E101" i="55"/>
  <c r="I101" i="55"/>
  <c r="E123" i="55"/>
  <c r="I123" i="55"/>
  <c r="E74" i="55"/>
  <c r="I74" i="55"/>
  <c r="E98" i="55"/>
  <c r="I98" i="55"/>
  <c r="C52" i="55"/>
  <c r="G52" i="55"/>
  <c r="C67" i="55"/>
  <c r="G67" i="55"/>
  <c r="C25" i="55"/>
  <c r="G25" i="55"/>
  <c r="C49" i="55"/>
  <c r="G49" i="55"/>
  <c r="C7" i="55"/>
  <c r="G7" i="55"/>
  <c r="C18" i="55"/>
  <c r="G18" i="55"/>
  <c r="C193" i="55"/>
  <c r="C204" i="55"/>
  <c r="C186" i="55"/>
  <c r="G186" i="55"/>
  <c r="C190" i="55"/>
  <c r="G190" i="55"/>
  <c r="C156" i="55"/>
  <c r="K208" i="55"/>
  <c r="E193" i="55"/>
  <c r="I193" i="55"/>
  <c r="E204" i="55"/>
  <c r="I204" i="55"/>
  <c r="E186" i="55"/>
  <c r="I186" i="55"/>
  <c r="E190" i="55"/>
  <c r="I190" i="55"/>
  <c r="D184" i="55"/>
  <c r="H184" i="55" s="1"/>
  <c r="E156" i="55"/>
  <c r="I156" i="55"/>
  <c r="E179" i="55"/>
  <c r="I179" i="55"/>
  <c r="E130" i="55"/>
  <c r="I130" i="55"/>
  <c r="E153" i="55"/>
  <c r="I153" i="55"/>
  <c r="C101" i="55"/>
  <c r="G101" i="55"/>
  <c r="C123" i="55"/>
  <c r="G123" i="55"/>
  <c r="C74" i="55"/>
  <c r="G74" i="55"/>
  <c r="C98" i="55"/>
  <c r="G98" i="55"/>
  <c r="E52" i="55"/>
  <c r="I52" i="55"/>
  <c r="E67" i="55"/>
  <c r="I67" i="55"/>
  <c r="E25" i="55"/>
  <c r="I25" i="55"/>
  <c r="E49" i="55"/>
  <c r="I49" i="55"/>
  <c r="D23" i="55"/>
  <c r="H23" i="55" s="1"/>
  <c r="E7" i="55"/>
  <c r="I7" i="55"/>
  <c r="E18" i="55"/>
  <c r="I18" i="55"/>
  <c r="D5" i="55"/>
  <c r="H5" i="55" s="1"/>
  <c r="E8" i="55"/>
  <c r="I8" i="55"/>
  <c r="C8" i="55"/>
  <c r="G8" i="55"/>
  <c r="E9" i="55"/>
  <c r="I9" i="55"/>
  <c r="C9" i="55"/>
  <c r="G9" i="55"/>
  <c r="C10" i="55"/>
  <c r="G10" i="55"/>
  <c r="E10" i="55"/>
  <c r="I10" i="55"/>
  <c r="C11" i="55"/>
  <c r="G11" i="55"/>
  <c r="E11" i="55"/>
  <c r="I11" i="55"/>
  <c r="C12" i="55"/>
  <c r="G12" i="55"/>
  <c r="E12" i="55"/>
  <c r="I12" i="55"/>
  <c r="C13" i="55"/>
  <c r="G13" i="55"/>
  <c r="E13" i="55"/>
  <c r="I13" i="55"/>
  <c r="E14" i="55"/>
  <c r="I14" i="55"/>
  <c r="C14" i="55"/>
  <c r="G14" i="55"/>
  <c r="C15" i="55"/>
  <c r="G15" i="55"/>
  <c r="J18" i="55"/>
  <c r="K18" i="55"/>
  <c r="E16" i="55"/>
  <c r="I16" i="55"/>
  <c r="C26" i="55"/>
  <c r="G26" i="55"/>
  <c r="E26" i="55"/>
  <c r="I26" i="55"/>
  <c r="C27" i="55"/>
  <c r="G27" i="55"/>
  <c r="E27" i="55"/>
  <c r="I27" i="55"/>
  <c r="E28" i="55"/>
  <c r="I28" i="55"/>
  <c r="C28" i="55"/>
  <c r="G28" i="55"/>
  <c r="C29" i="55"/>
  <c r="G29" i="55"/>
  <c r="E29" i="55"/>
  <c r="I29" i="55"/>
  <c r="E30" i="55"/>
  <c r="I30" i="55"/>
  <c r="C30" i="55"/>
  <c r="G30" i="55"/>
  <c r="C31" i="55"/>
  <c r="G31" i="55"/>
  <c r="E31" i="55"/>
  <c r="I31" i="55"/>
  <c r="E32" i="55"/>
  <c r="I32" i="55"/>
  <c r="C32" i="55"/>
  <c r="G32" i="55"/>
  <c r="C33" i="55"/>
  <c r="G33" i="55"/>
  <c r="E33" i="55"/>
  <c r="I33" i="55"/>
  <c r="E34" i="55"/>
  <c r="I34" i="55"/>
  <c r="C34" i="55"/>
  <c r="G34" i="55"/>
  <c r="C35" i="55"/>
  <c r="G35" i="55"/>
  <c r="E35" i="55"/>
  <c r="I35" i="55"/>
  <c r="E36" i="55"/>
  <c r="I36" i="55"/>
  <c r="C36" i="55"/>
  <c r="G36" i="55"/>
  <c r="C37" i="55"/>
  <c r="G37" i="55"/>
  <c r="E37" i="55"/>
  <c r="I37" i="55"/>
  <c r="C38" i="55"/>
  <c r="G38" i="55"/>
  <c r="E38" i="55"/>
  <c r="I38" i="55"/>
  <c r="C39" i="55"/>
  <c r="G39" i="55"/>
  <c r="E39" i="55"/>
  <c r="I39" i="55"/>
  <c r="E40" i="55"/>
  <c r="I40" i="55"/>
  <c r="C40" i="55"/>
  <c r="G40" i="55"/>
  <c r="E41" i="55"/>
  <c r="I41" i="55"/>
  <c r="C41" i="55"/>
  <c r="G41" i="55"/>
  <c r="E42" i="55"/>
  <c r="I42" i="55"/>
  <c r="C42" i="55"/>
  <c r="G42" i="55"/>
  <c r="C43" i="55"/>
  <c r="G43" i="55"/>
  <c r="E43" i="55"/>
  <c r="I43" i="55"/>
  <c r="C44" i="55"/>
  <c r="G44" i="55"/>
  <c r="E44" i="55"/>
  <c r="I44" i="55"/>
  <c r="C45" i="55"/>
  <c r="G45" i="55"/>
  <c r="E45" i="55"/>
  <c r="I45" i="55"/>
  <c r="C46" i="55"/>
  <c r="G46" i="55"/>
  <c r="J49" i="55"/>
  <c r="K49" i="55"/>
  <c r="E47" i="55"/>
  <c r="I47" i="55"/>
  <c r="C53" i="55"/>
  <c r="G53" i="55"/>
  <c r="E53" i="55"/>
  <c r="I53" i="55"/>
  <c r="E54" i="55"/>
  <c r="I54" i="55"/>
  <c r="C54" i="55"/>
  <c r="G54" i="55"/>
  <c r="C55" i="55"/>
  <c r="G55" i="55"/>
  <c r="E55" i="55"/>
  <c r="I55" i="55"/>
  <c r="E56" i="55"/>
  <c r="I56" i="55"/>
  <c r="C56" i="55"/>
  <c r="G56" i="55"/>
  <c r="C57" i="55"/>
  <c r="G57" i="55"/>
  <c r="E57" i="55"/>
  <c r="I57" i="55"/>
  <c r="C58" i="55"/>
  <c r="G58" i="55"/>
  <c r="E58" i="55"/>
  <c r="I58" i="55"/>
  <c r="C59" i="55"/>
  <c r="G59" i="55"/>
  <c r="E59" i="55"/>
  <c r="I59" i="55"/>
  <c r="E60" i="55"/>
  <c r="I60" i="55"/>
  <c r="C60" i="55"/>
  <c r="G60" i="55"/>
  <c r="C61" i="55"/>
  <c r="G61" i="55"/>
  <c r="E61" i="55"/>
  <c r="I61" i="55"/>
  <c r="E62" i="55"/>
  <c r="I62" i="55"/>
  <c r="C62" i="55"/>
  <c r="G62" i="55"/>
  <c r="I63" i="55"/>
  <c r="C63" i="55"/>
  <c r="G63" i="55"/>
  <c r="C64" i="55"/>
  <c r="G64" i="55"/>
  <c r="J67" i="55"/>
  <c r="E64" i="55"/>
  <c r="K67" i="55"/>
  <c r="E65" i="55"/>
  <c r="I65" i="55"/>
  <c r="F72" i="55"/>
  <c r="C75" i="55"/>
  <c r="G75" i="55"/>
  <c r="E75" i="55"/>
  <c r="I75" i="55"/>
  <c r="E76" i="55"/>
  <c r="I76" i="55"/>
  <c r="C76" i="55"/>
  <c r="G76" i="55"/>
  <c r="E77" i="55"/>
  <c r="I77" i="55"/>
  <c r="C77" i="55"/>
  <c r="G77" i="55"/>
  <c r="E78" i="55"/>
  <c r="I78" i="55"/>
  <c r="C78" i="55"/>
  <c r="G78" i="55"/>
  <c r="C79" i="55"/>
  <c r="G79" i="55"/>
  <c r="E79" i="55"/>
  <c r="I79" i="55"/>
  <c r="C80" i="55"/>
  <c r="G80" i="55"/>
  <c r="E80" i="55"/>
  <c r="I80" i="55"/>
  <c r="C81" i="55"/>
  <c r="G81" i="55"/>
  <c r="E81" i="55"/>
  <c r="I81" i="55"/>
  <c r="E82" i="55"/>
  <c r="I82" i="55"/>
  <c r="C82" i="55"/>
  <c r="G82" i="55"/>
  <c r="E83" i="55"/>
  <c r="I83" i="55"/>
  <c r="C83" i="55"/>
  <c r="G83" i="55"/>
  <c r="E84" i="55"/>
  <c r="I84" i="55"/>
  <c r="C84" i="55"/>
  <c r="G84" i="55"/>
  <c r="C85" i="55"/>
  <c r="G85" i="55"/>
  <c r="E85" i="55"/>
  <c r="I85" i="55"/>
  <c r="C86" i="55"/>
  <c r="G86" i="55"/>
  <c r="E86" i="55"/>
  <c r="I86" i="55"/>
  <c r="C87" i="55"/>
  <c r="G87" i="55"/>
  <c r="E87" i="55"/>
  <c r="I87" i="55"/>
  <c r="E88" i="55"/>
  <c r="I88" i="55"/>
  <c r="C88" i="55"/>
  <c r="G88" i="55"/>
  <c r="C89" i="55"/>
  <c r="G89" i="55"/>
  <c r="E89" i="55"/>
  <c r="I89" i="55"/>
  <c r="E90" i="55"/>
  <c r="I90" i="55"/>
  <c r="C90" i="55"/>
  <c r="G90" i="55"/>
  <c r="E91" i="55"/>
  <c r="I91" i="55"/>
  <c r="C91" i="55"/>
  <c r="G91" i="55"/>
  <c r="E92" i="55"/>
  <c r="I92" i="55"/>
  <c r="C92" i="55"/>
  <c r="G92" i="55"/>
  <c r="C93" i="55"/>
  <c r="G93" i="55"/>
  <c r="I93" i="55"/>
  <c r="C94" i="55"/>
  <c r="G94" i="55"/>
  <c r="J98" i="55"/>
  <c r="E94" i="55"/>
  <c r="I94" i="55"/>
  <c r="E95" i="55"/>
  <c r="C95" i="55"/>
  <c r="G95" i="55"/>
  <c r="K98" i="55"/>
  <c r="E96" i="55"/>
  <c r="I96" i="55"/>
  <c r="E102" i="55"/>
  <c r="I102" i="55"/>
  <c r="C102" i="55"/>
  <c r="G102" i="55"/>
  <c r="C103" i="55"/>
  <c r="G103" i="55"/>
  <c r="E103" i="55"/>
  <c r="I103" i="55"/>
  <c r="E104" i="55"/>
  <c r="I104" i="55"/>
  <c r="C104" i="55"/>
  <c r="G104" i="55"/>
  <c r="E105" i="55"/>
  <c r="I105" i="55"/>
  <c r="C105" i="55"/>
  <c r="G105" i="55"/>
  <c r="E106" i="55"/>
  <c r="I106" i="55"/>
  <c r="C106" i="55"/>
  <c r="G106" i="55"/>
  <c r="E107" i="55"/>
  <c r="I107" i="55"/>
  <c r="C107" i="55"/>
  <c r="G107" i="55"/>
  <c r="E108" i="55"/>
  <c r="I108" i="55"/>
  <c r="C108" i="55"/>
  <c r="G108" i="55"/>
  <c r="C109" i="55"/>
  <c r="G109" i="55"/>
  <c r="E109" i="55"/>
  <c r="I109" i="55"/>
  <c r="E110" i="55"/>
  <c r="I110" i="55"/>
  <c r="C110" i="55"/>
  <c r="G110" i="55"/>
  <c r="C111" i="55"/>
  <c r="G111" i="55"/>
  <c r="E111" i="55"/>
  <c r="I111" i="55"/>
  <c r="C112" i="55"/>
  <c r="G112" i="55"/>
  <c r="E112" i="55"/>
  <c r="I112" i="55"/>
  <c r="E113" i="55"/>
  <c r="I113" i="55"/>
  <c r="C113" i="55"/>
  <c r="G113" i="55"/>
  <c r="E114" i="55"/>
  <c r="I114" i="55"/>
  <c r="C114" i="55"/>
  <c r="G114" i="55"/>
  <c r="C115" i="55"/>
  <c r="G115" i="55"/>
  <c r="E115" i="55"/>
  <c r="I115" i="55"/>
  <c r="E116" i="55"/>
  <c r="I116" i="55"/>
  <c r="C116" i="55"/>
  <c r="G116" i="55"/>
  <c r="E117" i="55"/>
  <c r="I117" i="55"/>
  <c r="C117" i="55"/>
  <c r="G117" i="55"/>
  <c r="C118" i="55"/>
  <c r="G118" i="55"/>
  <c r="I118" i="55"/>
  <c r="C119" i="55"/>
  <c r="G119" i="55"/>
  <c r="J123" i="55"/>
  <c r="E119" i="55"/>
  <c r="K123" i="55"/>
  <c r="E120" i="55"/>
  <c r="I120" i="55"/>
  <c r="C120" i="55"/>
  <c r="G120" i="55"/>
  <c r="E121" i="55"/>
  <c r="I121" i="55"/>
  <c r="F128" i="55"/>
  <c r="C131" i="55"/>
  <c r="G131" i="55"/>
  <c r="E131" i="55"/>
  <c r="I131" i="55"/>
  <c r="E132" i="55"/>
  <c r="I132" i="55"/>
  <c r="C132" i="55"/>
  <c r="G132" i="55"/>
  <c r="C133" i="55"/>
  <c r="G133" i="55"/>
  <c r="E133" i="55"/>
  <c r="I133" i="55"/>
  <c r="E134" i="55"/>
  <c r="I134" i="55"/>
  <c r="C134" i="55"/>
  <c r="G134" i="55"/>
  <c r="E135" i="55"/>
  <c r="I135" i="55"/>
  <c r="C135" i="55"/>
  <c r="G135" i="55"/>
  <c r="E136" i="55"/>
  <c r="I136" i="55"/>
  <c r="C136" i="55"/>
  <c r="G136" i="55"/>
  <c r="E137" i="55"/>
  <c r="I137" i="55"/>
  <c r="C137" i="55"/>
  <c r="G137" i="55"/>
  <c r="C138" i="55"/>
  <c r="G138" i="55"/>
  <c r="E138" i="55"/>
  <c r="I138" i="55"/>
  <c r="C139" i="55"/>
  <c r="G139" i="55"/>
  <c r="E139" i="55"/>
  <c r="I139" i="55"/>
  <c r="E140" i="55"/>
  <c r="I140" i="55"/>
  <c r="C140" i="55"/>
  <c r="G140" i="55"/>
  <c r="C141" i="55"/>
  <c r="G141" i="55"/>
  <c r="E141" i="55"/>
  <c r="I141" i="55"/>
  <c r="E142" i="55"/>
  <c r="I142" i="55"/>
  <c r="C142" i="55"/>
  <c r="G142" i="55"/>
  <c r="C143" i="55"/>
  <c r="G143" i="55"/>
  <c r="E143" i="55"/>
  <c r="I143" i="55"/>
  <c r="C144" i="55"/>
  <c r="G144" i="55"/>
  <c r="E144" i="55"/>
  <c r="I144" i="55"/>
  <c r="E145" i="55"/>
  <c r="I145" i="55"/>
  <c r="C145" i="55"/>
  <c r="G145" i="55"/>
  <c r="E146" i="55"/>
  <c r="I146" i="55"/>
  <c r="C146" i="55"/>
  <c r="G146" i="55"/>
  <c r="E147" i="55"/>
  <c r="I147" i="55"/>
  <c r="C147" i="55"/>
  <c r="G147" i="55"/>
  <c r="E148" i="55"/>
  <c r="I148" i="55"/>
  <c r="C148" i="55"/>
  <c r="G148" i="55"/>
  <c r="E149" i="55"/>
  <c r="I149" i="55"/>
  <c r="C149" i="55"/>
  <c r="G149" i="55"/>
  <c r="C150" i="55"/>
  <c r="G150" i="55"/>
  <c r="K153" i="55"/>
  <c r="J153" i="55"/>
  <c r="E151" i="55"/>
  <c r="I151" i="55"/>
  <c r="C157" i="55"/>
  <c r="G157" i="55"/>
  <c r="E157" i="55"/>
  <c r="I157" i="55"/>
  <c r="C158" i="55"/>
  <c r="G158" i="55"/>
  <c r="E158" i="55"/>
  <c r="I158" i="55"/>
  <c r="C159" i="55"/>
  <c r="G159" i="55"/>
  <c r="E159" i="55"/>
  <c r="I159" i="55"/>
  <c r="C160" i="55"/>
  <c r="G160" i="55"/>
  <c r="E160" i="55"/>
  <c r="I160" i="55"/>
  <c r="E161" i="55"/>
  <c r="I161" i="55"/>
  <c r="C161" i="55"/>
  <c r="G161" i="55"/>
  <c r="C162" i="55"/>
  <c r="G162" i="55"/>
  <c r="E162" i="55"/>
  <c r="I162" i="55"/>
  <c r="E163" i="55"/>
  <c r="I163" i="55"/>
  <c r="C163" i="55"/>
  <c r="G163" i="55"/>
  <c r="E164" i="55"/>
  <c r="I164" i="55"/>
  <c r="C164" i="55"/>
  <c r="G164" i="55"/>
  <c r="C165" i="55"/>
  <c r="G165" i="55"/>
  <c r="E165" i="55"/>
  <c r="I165" i="55"/>
  <c r="C166" i="55"/>
  <c r="G166" i="55"/>
  <c r="E166" i="55"/>
  <c r="I166" i="55"/>
  <c r="E167" i="55"/>
  <c r="I167" i="55"/>
  <c r="C167" i="55"/>
  <c r="G167" i="55"/>
  <c r="C168" i="55"/>
  <c r="G168" i="55"/>
  <c r="E168" i="55"/>
  <c r="I168" i="55"/>
  <c r="C169" i="55"/>
  <c r="G169" i="55"/>
  <c r="E169" i="55"/>
  <c r="I169" i="55"/>
  <c r="E170" i="55"/>
  <c r="I170" i="55"/>
  <c r="C170" i="55"/>
  <c r="G170" i="55"/>
  <c r="E171" i="55"/>
  <c r="I171" i="55"/>
  <c r="C171" i="55"/>
  <c r="G171" i="55"/>
  <c r="C172" i="55"/>
  <c r="G172" i="55"/>
  <c r="E172" i="55"/>
  <c r="I172" i="55"/>
  <c r="C173" i="55"/>
  <c r="G173" i="55"/>
  <c r="E173" i="55"/>
  <c r="I173" i="55"/>
  <c r="C174" i="55"/>
  <c r="G174" i="55"/>
  <c r="E174" i="55"/>
  <c r="I174" i="55"/>
  <c r="C175" i="55"/>
  <c r="G175" i="55"/>
  <c r="I175" i="55"/>
  <c r="J179" i="55"/>
  <c r="E176" i="55"/>
  <c r="C176" i="55"/>
  <c r="G176" i="55"/>
  <c r="K179" i="55"/>
  <c r="E177" i="55"/>
  <c r="I177" i="55"/>
  <c r="C187" i="55"/>
  <c r="G187" i="55"/>
  <c r="J190" i="55"/>
  <c r="K190" i="55"/>
  <c r="E188" i="55"/>
  <c r="I188" i="55"/>
  <c r="C194" i="55"/>
  <c r="G194" i="55"/>
  <c r="E194" i="55"/>
  <c r="I194" i="55"/>
  <c r="E195" i="55"/>
  <c r="I195" i="55"/>
  <c r="C195" i="55"/>
  <c r="G195" i="55"/>
  <c r="E196" i="55"/>
  <c r="I196" i="55"/>
  <c r="C196" i="55"/>
  <c r="G196" i="55"/>
  <c r="C197" i="55"/>
  <c r="G197" i="55"/>
  <c r="E197" i="55"/>
  <c r="I197" i="55"/>
  <c r="E198" i="55"/>
  <c r="I198" i="55"/>
  <c r="C198" i="55"/>
  <c r="G198" i="55"/>
  <c r="E199" i="55"/>
  <c r="I199" i="55"/>
  <c r="C199" i="55"/>
  <c r="G199" i="55"/>
  <c r="C200" i="55"/>
  <c r="G200" i="55"/>
  <c r="I200" i="55"/>
  <c r="C201" i="55"/>
  <c r="G201" i="55"/>
  <c r="J204" i="55"/>
  <c r="E201" i="55"/>
  <c r="K204" i="55"/>
  <c r="E202" i="55"/>
  <c r="I202" i="55"/>
  <c r="C229" i="48"/>
  <c r="G229" i="48"/>
  <c r="C242" i="48"/>
  <c r="G242" i="48"/>
  <c r="C208" i="48"/>
  <c r="G208" i="48"/>
  <c r="C226" i="48"/>
  <c r="G226" i="48"/>
  <c r="C196" i="48"/>
  <c r="G196" i="48"/>
  <c r="C205" i="48"/>
  <c r="G205" i="48"/>
  <c r="E182" i="48"/>
  <c r="I182" i="48"/>
  <c r="E189" i="48"/>
  <c r="I189" i="48"/>
  <c r="E170" i="48"/>
  <c r="I170" i="48"/>
  <c r="E179" i="48"/>
  <c r="I179" i="48"/>
  <c r="D168" i="48"/>
  <c r="H168" i="48" s="1"/>
  <c r="J163" i="48"/>
  <c r="E150" i="48"/>
  <c r="I150" i="48"/>
  <c r="E163" i="48"/>
  <c r="I163" i="48"/>
  <c r="K147" i="48"/>
  <c r="E145" i="48"/>
  <c r="I145" i="48"/>
  <c r="E147" i="48"/>
  <c r="I147" i="48"/>
  <c r="D143" i="48"/>
  <c r="H143" i="48" s="1"/>
  <c r="E125" i="48"/>
  <c r="I125" i="48"/>
  <c r="E138" i="48"/>
  <c r="I138" i="48"/>
  <c r="E118" i="48"/>
  <c r="I118" i="48"/>
  <c r="E122" i="48"/>
  <c r="I122" i="48"/>
  <c r="C91" i="48"/>
  <c r="G91" i="48"/>
  <c r="C111" i="48"/>
  <c r="G111" i="48"/>
  <c r="C81" i="48"/>
  <c r="G81" i="48"/>
  <c r="C88" i="48"/>
  <c r="G88" i="48"/>
  <c r="C56" i="48"/>
  <c r="G56" i="48"/>
  <c r="C74" i="48"/>
  <c r="G74" i="48"/>
  <c r="C43" i="48"/>
  <c r="G43" i="48"/>
  <c r="C53" i="48"/>
  <c r="G53" i="48"/>
  <c r="C31" i="48"/>
  <c r="G31" i="48"/>
  <c r="C36" i="48"/>
  <c r="G36" i="48"/>
  <c r="C18" i="48"/>
  <c r="G18" i="48"/>
  <c r="C28" i="48"/>
  <c r="G28" i="48"/>
  <c r="C7" i="48"/>
  <c r="G7" i="48"/>
  <c r="C11" i="48"/>
  <c r="G11" i="48"/>
  <c r="E229" i="48"/>
  <c r="I229" i="48"/>
  <c r="E242" i="48"/>
  <c r="I242" i="48"/>
  <c r="E208" i="48"/>
  <c r="I208" i="48"/>
  <c r="E226" i="48"/>
  <c r="I226" i="48"/>
  <c r="E196" i="48"/>
  <c r="I196" i="48"/>
  <c r="E205" i="48"/>
  <c r="I205" i="48"/>
  <c r="C182" i="48"/>
  <c r="G182" i="48"/>
  <c r="C189" i="48"/>
  <c r="G189" i="48"/>
  <c r="C170" i="48"/>
  <c r="G170" i="48"/>
  <c r="C179" i="48"/>
  <c r="G179" i="48"/>
  <c r="C150" i="48"/>
  <c r="G150" i="48"/>
  <c r="C163" i="48"/>
  <c r="G163" i="48"/>
  <c r="C145" i="48"/>
  <c r="G145" i="48"/>
  <c r="C125" i="48"/>
  <c r="G125" i="48"/>
  <c r="C138" i="48"/>
  <c r="G138" i="48"/>
  <c r="C118" i="48"/>
  <c r="G118" i="48"/>
  <c r="C122" i="48"/>
  <c r="G122" i="48"/>
  <c r="E91" i="48"/>
  <c r="I91" i="48"/>
  <c r="E111" i="48"/>
  <c r="I111" i="48"/>
  <c r="E81" i="48"/>
  <c r="I81" i="48"/>
  <c r="E88" i="48"/>
  <c r="I88" i="48"/>
  <c r="D79" i="48"/>
  <c r="H79" i="48" s="1"/>
  <c r="E56" i="48"/>
  <c r="I56" i="48"/>
  <c r="E74" i="48"/>
  <c r="I74" i="48"/>
  <c r="E43" i="48"/>
  <c r="I43" i="48"/>
  <c r="E53" i="48"/>
  <c r="I53" i="48"/>
  <c r="D41" i="48"/>
  <c r="H41" i="48" s="1"/>
  <c r="J36" i="48"/>
  <c r="E31" i="48"/>
  <c r="I31" i="48"/>
  <c r="E36" i="48"/>
  <c r="I36" i="48"/>
  <c r="J28" i="48"/>
  <c r="E18" i="48"/>
  <c r="I18" i="48"/>
  <c r="E28" i="48"/>
  <c r="I28" i="48"/>
  <c r="D16" i="48"/>
  <c r="H16" i="48" s="1"/>
  <c r="J11" i="48"/>
  <c r="E7" i="48"/>
  <c r="I7" i="48"/>
  <c r="E11" i="48"/>
  <c r="I11" i="48"/>
  <c r="D5" i="48"/>
  <c r="H5" i="48" s="1"/>
  <c r="E8" i="48"/>
  <c r="C8" i="48"/>
  <c r="G8" i="48"/>
  <c r="K11" i="48"/>
  <c r="E9" i="48"/>
  <c r="I9" i="48"/>
  <c r="E19" i="48"/>
  <c r="I19" i="48"/>
  <c r="C19" i="48"/>
  <c r="G19" i="48"/>
  <c r="C20" i="48"/>
  <c r="G20" i="48"/>
  <c r="E20" i="48"/>
  <c r="I20" i="48"/>
  <c r="E21" i="48"/>
  <c r="I21" i="48"/>
  <c r="C21" i="48"/>
  <c r="G21" i="48"/>
  <c r="E22" i="48"/>
  <c r="I22" i="48"/>
  <c r="C22" i="48"/>
  <c r="G22" i="48"/>
  <c r="E23" i="48"/>
  <c r="I23" i="48"/>
  <c r="C23" i="48"/>
  <c r="G23" i="48"/>
  <c r="E24" i="48"/>
  <c r="I24" i="48"/>
  <c r="C24" i="48"/>
  <c r="G24" i="48"/>
  <c r="E25" i="48"/>
  <c r="C25" i="48"/>
  <c r="G25" i="48"/>
  <c r="K28" i="48"/>
  <c r="E26" i="48"/>
  <c r="I26" i="48"/>
  <c r="E32" i="48"/>
  <c r="I32" i="48"/>
  <c r="C32" i="48"/>
  <c r="G32" i="48"/>
  <c r="E33" i="48"/>
  <c r="C33" i="48"/>
  <c r="G33" i="48"/>
  <c r="K36" i="48"/>
  <c r="E34" i="48"/>
  <c r="I34" i="48"/>
  <c r="E44" i="48"/>
  <c r="I44" i="48"/>
  <c r="C44" i="48"/>
  <c r="G44" i="48"/>
  <c r="E45" i="48"/>
  <c r="I45" i="48"/>
  <c r="C45" i="48"/>
  <c r="G45" i="48"/>
  <c r="I46" i="48"/>
  <c r="C46" i="48"/>
  <c r="G46" i="48"/>
  <c r="C47" i="48"/>
  <c r="G47" i="48"/>
  <c r="J53" i="48"/>
  <c r="E47" i="48"/>
  <c r="I47" i="48"/>
  <c r="E48" i="48"/>
  <c r="I48" i="48"/>
  <c r="C48" i="48"/>
  <c r="G48" i="48"/>
  <c r="E49" i="48"/>
  <c r="I49" i="48"/>
  <c r="C49" i="48"/>
  <c r="G49" i="48"/>
  <c r="C50" i="48"/>
  <c r="G50" i="48"/>
  <c r="E50" i="48"/>
  <c r="K53" i="48"/>
  <c r="E51" i="48"/>
  <c r="I51" i="48"/>
  <c r="E57" i="48"/>
  <c r="I57" i="48"/>
  <c r="C57" i="48"/>
  <c r="G57" i="48"/>
  <c r="C58" i="48"/>
  <c r="G58" i="48"/>
  <c r="E58" i="48"/>
  <c r="I58" i="48"/>
  <c r="C59" i="48"/>
  <c r="G59" i="48"/>
  <c r="E59" i="48"/>
  <c r="I59" i="48"/>
  <c r="E60" i="48"/>
  <c r="I60" i="48"/>
  <c r="C60" i="48"/>
  <c r="G60" i="48"/>
  <c r="C61" i="48"/>
  <c r="G61" i="48"/>
  <c r="E61" i="48"/>
  <c r="I61" i="48"/>
  <c r="E62" i="48"/>
  <c r="I62" i="48"/>
  <c r="C62" i="48"/>
  <c r="G62" i="48"/>
  <c r="E63" i="48"/>
  <c r="I63" i="48"/>
  <c r="C63" i="48"/>
  <c r="G63" i="48"/>
  <c r="C64" i="48"/>
  <c r="G64" i="48"/>
  <c r="E64" i="48"/>
  <c r="I64" i="48"/>
  <c r="E65" i="48"/>
  <c r="I65" i="48"/>
  <c r="C65" i="48"/>
  <c r="G65" i="48"/>
  <c r="C66" i="48"/>
  <c r="G66" i="48"/>
  <c r="E66" i="48"/>
  <c r="I66" i="48"/>
  <c r="C67" i="48"/>
  <c r="G67" i="48"/>
  <c r="E67" i="48"/>
  <c r="I67" i="48"/>
  <c r="E68" i="48"/>
  <c r="I68" i="48"/>
  <c r="C68" i="48"/>
  <c r="G68" i="48"/>
  <c r="I69" i="48"/>
  <c r="C69" i="48"/>
  <c r="G69" i="48"/>
  <c r="C70" i="48"/>
  <c r="G70" i="48"/>
  <c r="J74" i="48"/>
  <c r="E70" i="48"/>
  <c r="I70" i="48"/>
  <c r="C71" i="48"/>
  <c r="G71" i="48"/>
  <c r="E71" i="48"/>
  <c r="K74" i="48"/>
  <c r="E72" i="48"/>
  <c r="I72" i="48"/>
  <c r="I82" i="48"/>
  <c r="C82" i="48"/>
  <c r="G82" i="48"/>
  <c r="C83" i="48"/>
  <c r="G83" i="48"/>
  <c r="J88" i="48"/>
  <c r="E83" i="48"/>
  <c r="I83" i="48"/>
  <c r="C84" i="48"/>
  <c r="G84" i="48"/>
  <c r="E84" i="48"/>
  <c r="K88" i="48"/>
  <c r="E85" i="48"/>
  <c r="I85" i="48"/>
  <c r="C85" i="48"/>
  <c r="G85" i="48"/>
  <c r="E86" i="48"/>
  <c r="I86" i="48"/>
  <c r="E92" i="48"/>
  <c r="I92" i="48"/>
  <c r="C92" i="48"/>
  <c r="G92" i="48"/>
  <c r="C93" i="48"/>
  <c r="G93" i="48"/>
  <c r="E93" i="48"/>
  <c r="I93" i="48"/>
  <c r="E94" i="48"/>
  <c r="I94" i="48"/>
  <c r="C94" i="48"/>
  <c r="G94" i="48"/>
  <c r="E95" i="48"/>
  <c r="I95" i="48"/>
  <c r="C95" i="48"/>
  <c r="G95" i="48"/>
  <c r="C96" i="48"/>
  <c r="G96" i="48"/>
  <c r="E96" i="48"/>
  <c r="I96" i="48"/>
  <c r="C97" i="48"/>
  <c r="G97" i="48"/>
  <c r="I97" i="48"/>
  <c r="J111" i="48"/>
  <c r="E98" i="48"/>
  <c r="I98" i="48"/>
  <c r="C98" i="48"/>
  <c r="G98" i="48"/>
  <c r="E99" i="48"/>
  <c r="I99" i="48"/>
  <c r="C99" i="48"/>
  <c r="G99" i="48"/>
  <c r="E100" i="48"/>
  <c r="I100" i="48"/>
  <c r="C100" i="48"/>
  <c r="G100" i="48"/>
  <c r="E101" i="48"/>
  <c r="I101" i="48"/>
  <c r="C101" i="48"/>
  <c r="G101" i="48"/>
  <c r="E102" i="48"/>
  <c r="I102" i="48"/>
  <c r="C102" i="48"/>
  <c r="G102" i="48"/>
  <c r="C103" i="48"/>
  <c r="G103" i="48"/>
  <c r="E103" i="48"/>
  <c r="I103" i="48"/>
  <c r="C104" i="48"/>
  <c r="G104" i="48"/>
  <c r="E104" i="48"/>
  <c r="I104" i="48"/>
  <c r="E105" i="48"/>
  <c r="I105" i="48"/>
  <c r="C105" i="48"/>
  <c r="G105" i="48"/>
  <c r="E106" i="48"/>
  <c r="I106" i="48"/>
  <c r="C106" i="48"/>
  <c r="G106" i="48"/>
  <c r="C107" i="48"/>
  <c r="G107" i="48"/>
  <c r="E107" i="48"/>
  <c r="I107" i="48"/>
  <c r="E108" i="48"/>
  <c r="C108" i="48"/>
  <c r="G108" i="48"/>
  <c r="K111" i="48"/>
  <c r="E109" i="48"/>
  <c r="I109" i="48"/>
  <c r="F116" i="48"/>
  <c r="C119" i="48"/>
  <c r="G119" i="48"/>
  <c r="K122" i="48"/>
  <c r="J122" i="48"/>
  <c r="E120" i="48"/>
  <c r="I120" i="48"/>
  <c r="C126" i="48"/>
  <c r="G126" i="48"/>
  <c r="E126" i="48"/>
  <c r="I126" i="48"/>
  <c r="C127" i="48"/>
  <c r="G127" i="48"/>
  <c r="E127" i="48"/>
  <c r="I127" i="48"/>
  <c r="E128" i="48"/>
  <c r="I128" i="48"/>
  <c r="C128" i="48"/>
  <c r="G128" i="48"/>
  <c r="E129" i="48"/>
  <c r="I129" i="48"/>
  <c r="C129" i="48"/>
  <c r="G129" i="48"/>
  <c r="C130" i="48"/>
  <c r="G130" i="48"/>
  <c r="E130" i="48"/>
  <c r="I130" i="48"/>
  <c r="E131" i="48"/>
  <c r="I131" i="48"/>
  <c r="C131" i="48"/>
  <c r="G131" i="48"/>
  <c r="E132" i="48"/>
  <c r="I132" i="48"/>
  <c r="C132" i="48"/>
  <c r="G132" i="48"/>
  <c r="I133" i="48"/>
  <c r="C133" i="48"/>
  <c r="G133" i="48"/>
  <c r="C134" i="48"/>
  <c r="G134" i="48"/>
  <c r="J138" i="48"/>
  <c r="E134" i="48"/>
  <c r="I134" i="48"/>
  <c r="C135" i="48"/>
  <c r="G135" i="48"/>
  <c r="E135" i="48"/>
  <c r="K138" i="48"/>
  <c r="E136" i="48"/>
  <c r="I136" i="48"/>
  <c r="E151" i="48"/>
  <c r="I151" i="48"/>
  <c r="C151" i="48"/>
  <c r="G151" i="48"/>
  <c r="C152" i="48"/>
  <c r="G152" i="48"/>
  <c r="E152" i="48"/>
  <c r="I152" i="48"/>
  <c r="E153" i="48"/>
  <c r="I153" i="48"/>
  <c r="C153" i="48"/>
  <c r="G153" i="48"/>
  <c r="C154" i="48"/>
  <c r="G154" i="48"/>
  <c r="E154" i="48"/>
  <c r="I154" i="48"/>
  <c r="E155" i="48"/>
  <c r="I155" i="48"/>
  <c r="C155" i="48"/>
  <c r="G155" i="48"/>
  <c r="C156" i="48"/>
  <c r="G156" i="48"/>
  <c r="E156" i="48"/>
  <c r="I156" i="48"/>
  <c r="E157" i="48"/>
  <c r="I157" i="48"/>
  <c r="C157" i="48"/>
  <c r="G157" i="48"/>
  <c r="C158" i="48"/>
  <c r="G158" i="48"/>
  <c r="E158" i="48"/>
  <c r="I158" i="48"/>
  <c r="C159" i="48"/>
  <c r="G159" i="48"/>
  <c r="E159" i="48"/>
  <c r="K163" i="48"/>
  <c r="E160" i="48"/>
  <c r="I160" i="48"/>
  <c r="C160" i="48"/>
  <c r="G160" i="48"/>
  <c r="E161" i="48"/>
  <c r="I161" i="48"/>
  <c r="E171" i="48"/>
  <c r="I171" i="48"/>
  <c r="C171" i="48"/>
  <c r="G171" i="48"/>
  <c r="E172" i="48"/>
  <c r="I172" i="48"/>
  <c r="C172" i="48"/>
  <c r="G172" i="48"/>
  <c r="C173" i="48"/>
  <c r="G173" i="48"/>
  <c r="E173" i="48"/>
  <c r="I173" i="48"/>
  <c r="E174" i="48"/>
  <c r="I174" i="48"/>
  <c r="C174" i="48"/>
  <c r="G174" i="48"/>
  <c r="C175" i="48"/>
  <c r="G175" i="48"/>
  <c r="E175" i="48"/>
  <c r="I175" i="48"/>
  <c r="C176" i="48"/>
  <c r="G176" i="48"/>
  <c r="K179" i="48"/>
  <c r="J179" i="48"/>
  <c r="E177" i="48"/>
  <c r="I177" i="48"/>
  <c r="I183" i="48"/>
  <c r="C183" i="48"/>
  <c r="G183" i="48"/>
  <c r="J189" i="48"/>
  <c r="C184" i="48"/>
  <c r="G184" i="48"/>
  <c r="E184" i="48"/>
  <c r="I184" i="48"/>
  <c r="E185" i="48"/>
  <c r="I185" i="48"/>
  <c r="C185" i="48"/>
  <c r="G185" i="48"/>
  <c r="E186" i="48"/>
  <c r="C186" i="48"/>
  <c r="G186" i="48"/>
  <c r="K189" i="48"/>
  <c r="E187" i="48"/>
  <c r="I187" i="48"/>
  <c r="F194" i="48"/>
  <c r="E197" i="48"/>
  <c r="I197" i="48"/>
  <c r="C197" i="48"/>
  <c r="G197" i="48"/>
  <c r="E198" i="48"/>
  <c r="I198" i="48"/>
  <c r="C198" i="48"/>
  <c r="G198" i="48"/>
  <c r="E199" i="48"/>
  <c r="I199" i="48"/>
  <c r="C199" i="48"/>
  <c r="G199" i="48"/>
  <c r="E200" i="48"/>
  <c r="I200" i="48"/>
  <c r="C200" i="48"/>
  <c r="G200" i="48"/>
  <c r="E201" i="48"/>
  <c r="C201" i="48"/>
  <c r="G201" i="48"/>
  <c r="K205" i="48"/>
  <c r="E202" i="48"/>
  <c r="I202" i="48"/>
  <c r="C202" i="48"/>
  <c r="G202" i="48"/>
  <c r="E203" i="48"/>
  <c r="I203" i="48"/>
  <c r="E209" i="48"/>
  <c r="C209" i="48"/>
  <c r="G209" i="48"/>
  <c r="I209" i="48"/>
  <c r="E210" i="48"/>
  <c r="I210" i="48"/>
  <c r="C210" i="48"/>
  <c r="G210" i="48"/>
  <c r="E211" i="48"/>
  <c r="I211" i="48"/>
  <c r="C211" i="48"/>
  <c r="G211" i="48"/>
  <c r="E212" i="48"/>
  <c r="I212" i="48"/>
  <c r="C212" i="48"/>
  <c r="G212" i="48"/>
  <c r="E213" i="48"/>
  <c r="I213" i="48"/>
  <c r="C213" i="48"/>
  <c r="G213" i="48"/>
  <c r="E214" i="48"/>
  <c r="I214" i="48"/>
  <c r="C214" i="48"/>
  <c r="G214" i="48"/>
  <c r="E215" i="48"/>
  <c r="I215" i="48"/>
  <c r="C215" i="48"/>
  <c r="G215" i="48"/>
  <c r="E216" i="48"/>
  <c r="I216" i="48"/>
  <c r="C216" i="48"/>
  <c r="G216" i="48"/>
  <c r="E217" i="48"/>
  <c r="I217" i="48"/>
  <c r="C217" i="48"/>
  <c r="G217" i="48"/>
  <c r="C218" i="48"/>
  <c r="G218" i="48"/>
  <c r="E218" i="48"/>
  <c r="I218" i="48"/>
  <c r="C219" i="48"/>
  <c r="G219" i="48"/>
  <c r="E219" i="48"/>
  <c r="I219" i="48"/>
  <c r="E220" i="48"/>
  <c r="I220" i="48"/>
  <c r="C220" i="48"/>
  <c r="G220" i="48"/>
  <c r="E221" i="48"/>
  <c r="I221" i="48"/>
  <c r="C221" i="48"/>
  <c r="G221" i="48"/>
  <c r="E222" i="48"/>
  <c r="I222" i="48"/>
  <c r="C222" i="48"/>
  <c r="G222" i="48"/>
  <c r="C223" i="48"/>
  <c r="G223" i="48"/>
  <c r="K226" i="48"/>
  <c r="J226" i="48"/>
  <c r="E224" i="48"/>
  <c r="I224" i="48"/>
  <c r="E230" i="48"/>
  <c r="I230" i="48"/>
  <c r="C230" i="48"/>
  <c r="G230" i="48"/>
  <c r="E231" i="48"/>
  <c r="I231" i="48"/>
  <c r="C231" i="48"/>
  <c r="G231" i="48"/>
  <c r="E232" i="48"/>
  <c r="I232" i="48"/>
  <c r="C232" i="48"/>
  <c r="G232" i="48"/>
  <c r="E233" i="48"/>
  <c r="I233" i="48"/>
  <c r="C233" i="48"/>
  <c r="G233" i="48"/>
  <c r="E234" i="48"/>
  <c r="I234" i="48"/>
  <c r="C234" i="48"/>
  <c r="G234" i="48"/>
  <c r="E235" i="48"/>
  <c r="I235" i="48"/>
  <c r="C235" i="48"/>
  <c r="G235" i="48"/>
  <c r="E236" i="48"/>
  <c r="I236" i="48"/>
  <c r="C236" i="48"/>
  <c r="G236" i="48"/>
  <c r="E237" i="48"/>
  <c r="I237" i="48"/>
  <c r="C237" i="48"/>
  <c r="G237" i="48"/>
  <c r="E238" i="48"/>
  <c r="I238" i="48"/>
  <c r="C238" i="48"/>
  <c r="G238" i="48"/>
  <c r="C239" i="48"/>
  <c r="G239" i="48"/>
  <c r="E239" i="48"/>
  <c r="K242" i="48"/>
  <c r="E240" i="48"/>
  <c r="I240" i="48"/>
  <c r="E41" i="47"/>
  <c r="D41" i="47"/>
  <c r="C41" i="47"/>
  <c r="B41" i="47"/>
  <c r="H39" i="47"/>
  <c r="J39" i="47" s="1"/>
  <c r="G39" i="47"/>
  <c r="I39" i="47" s="1"/>
  <c r="H32" i="47"/>
  <c r="J32" i="47" s="1"/>
  <c r="G32" i="47"/>
  <c r="I32" i="47" s="1"/>
  <c r="E29" i="47"/>
  <c r="D29" i="47"/>
  <c r="C29" i="47"/>
  <c r="B29" i="47"/>
  <c r="H27" i="47"/>
  <c r="J27" i="47" s="1"/>
  <c r="G27" i="47"/>
  <c r="I27" i="47" s="1"/>
  <c r="C13" i="51"/>
  <c r="E13" i="51" s="1"/>
  <c r="D13" i="51"/>
  <c r="F13" i="51" s="1"/>
  <c r="F24" i="51"/>
  <c r="D24" i="51"/>
  <c r="I15" i="51"/>
  <c r="I24" i="51" s="1"/>
  <c r="H15" i="51"/>
  <c r="H24" i="51" s="1"/>
  <c r="J24" i="51" s="1"/>
  <c r="E24" i="51"/>
  <c r="C24" i="51"/>
  <c r="B33" i="46"/>
  <c r="E33" i="46"/>
  <c r="D33" i="46"/>
  <c r="C33" i="46"/>
  <c r="K246" i="48"/>
  <c r="J246" i="48"/>
  <c r="C11" i="44"/>
  <c r="C44" i="44"/>
  <c r="D11" i="44"/>
  <c r="D44" i="44"/>
  <c r="E11" i="44"/>
  <c r="E44" i="44"/>
  <c r="B11" i="44"/>
  <c r="B44" i="44"/>
  <c r="E11" i="45"/>
  <c r="D11" i="45"/>
  <c r="C11" i="45"/>
  <c r="B11" i="45"/>
  <c r="E601" i="49"/>
  <c r="D601" i="49"/>
  <c r="C601" i="49"/>
  <c r="B601" i="49"/>
  <c r="B5" i="49"/>
  <c r="C5" i="49" s="1"/>
  <c r="E5" i="49" s="1"/>
  <c r="B5" i="47"/>
  <c r="C5" i="47" s="1"/>
  <c r="E5" i="47" s="1"/>
  <c r="E77" i="26"/>
  <c r="C77" i="26"/>
  <c r="H6" i="26"/>
  <c r="H77" i="26" s="1"/>
  <c r="G6" i="26"/>
  <c r="G77" i="26" s="1"/>
  <c r="D77" i="26"/>
  <c r="B77" i="26"/>
  <c r="B5" i="26"/>
  <c r="C5" i="26" s="1"/>
  <c r="E5" i="26" s="1"/>
  <c r="H26" i="46"/>
  <c r="G26" i="46"/>
  <c r="I26" i="46" s="1"/>
  <c r="J26" i="46"/>
  <c r="H31" i="46"/>
  <c r="J31" i="46" s="1"/>
  <c r="G31" i="46"/>
  <c r="I31" i="46" s="1"/>
  <c r="B5" i="46"/>
  <c r="C5" i="46" s="1"/>
  <c r="E5" i="46" s="1"/>
  <c r="B6" i="45"/>
  <c r="D6" i="45" s="1"/>
  <c r="D39" i="45" s="1"/>
  <c r="B5" i="44"/>
  <c r="D5" i="44" s="1"/>
  <c r="B5" i="33"/>
  <c r="C5" i="33" s="1"/>
  <c r="E5" i="33" s="1"/>
  <c r="E35" i="45"/>
  <c r="C35" i="45"/>
  <c r="D35" i="45"/>
  <c r="B35" i="45"/>
  <c r="H14" i="45"/>
  <c r="J14" i="45" s="1"/>
  <c r="G14" i="45"/>
  <c r="I14" i="45" s="1"/>
  <c r="G7" i="45"/>
  <c r="I7" i="45" s="1"/>
  <c r="H7" i="45"/>
  <c r="J7" i="45" s="1"/>
  <c r="J11" i="44"/>
  <c r="J9" i="44"/>
  <c r="I9" i="44"/>
  <c r="H15" i="44"/>
  <c r="J15" i="44" s="1"/>
  <c r="G15" i="44"/>
  <c r="I15" i="44" s="1"/>
  <c r="G9" i="44"/>
  <c r="H9" i="44"/>
  <c r="H6" i="33"/>
  <c r="H77" i="33" s="1"/>
  <c r="G6" i="33"/>
  <c r="G77" i="33" s="1"/>
  <c r="E77" i="33"/>
  <c r="D77" i="33"/>
  <c r="C77" i="33"/>
  <c r="B77" i="33"/>
  <c r="D5" i="26" l="1"/>
  <c r="G601" i="49"/>
  <c r="I601" i="49" s="1"/>
  <c r="H601" i="49"/>
  <c r="J601" i="49" s="1"/>
  <c r="D5" i="49"/>
  <c r="D45" i="44"/>
  <c r="H11" i="44"/>
  <c r="G44" i="44"/>
  <c r="I44" i="44" s="1"/>
  <c r="H44" i="44"/>
  <c r="J44" i="44" s="1"/>
  <c r="E45" i="44"/>
  <c r="H45" i="44" s="1"/>
  <c r="J45" i="44" s="1"/>
  <c r="C45" i="44"/>
  <c r="B45" i="44"/>
  <c r="C5" i="44"/>
  <c r="E5" i="44" s="1"/>
  <c r="H29" i="47"/>
  <c r="J29" i="47" s="1"/>
  <c r="G29" i="47"/>
  <c r="I29" i="47" s="1"/>
  <c r="H41" i="47"/>
  <c r="J41" i="47" s="1"/>
  <c r="G41" i="47"/>
  <c r="I41" i="47" s="1"/>
  <c r="D5" i="47"/>
  <c r="H33" i="46"/>
  <c r="J33" i="46" s="1"/>
  <c r="G33" i="46"/>
  <c r="I33" i="46" s="1"/>
  <c r="D5" i="46"/>
  <c r="D5" i="33"/>
  <c r="I6" i="26"/>
  <c r="J6" i="26"/>
  <c r="J77" i="26"/>
  <c r="I77" i="26"/>
  <c r="E47" i="45"/>
  <c r="E48" i="45"/>
  <c r="E49" i="45"/>
  <c r="E50" i="45"/>
  <c r="E51" i="45"/>
  <c r="E52" i="45"/>
  <c r="E53" i="45"/>
  <c r="E54" i="45"/>
  <c r="E55" i="45"/>
  <c r="E56" i="45"/>
  <c r="E57" i="45"/>
  <c r="E58" i="45"/>
  <c r="E59" i="45"/>
  <c r="E60" i="45"/>
  <c r="E61" i="45"/>
  <c r="E62" i="45"/>
  <c r="E63" i="45"/>
  <c r="E64" i="45"/>
  <c r="E65" i="45"/>
  <c r="E66" i="45"/>
  <c r="E67" i="45"/>
  <c r="C40" i="45"/>
  <c r="C41" i="45"/>
  <c r="C42" i="45"/>
  <c r="C43" i="45"/>
  <c r="E40" i="45"/>
  <c r="E41" i="45"/>
  <c r="E42" i="45"/>
  <c r="E43" i="45"/>
  <c r="D63" i="45"/>
  <c r="D64" i="45"/>
  <c r="D65" i="45"/>
  <c r="D66" i="45"/>
  <c r="D67" i="45"/>
  <c r="D47" i="45"/>
  <c r="D48" i="45"/>
  <c r="D49" i="45"/>
  <c r="D50" i="45"/>
  <c r="D51" i="45"/>
  <c r="D52" i="45"/>
  <c r="D53" i="45"/>
  <c r="D54" i="45"/>
  <c r="H54" i="45" s="1"/>
  <c r="D55" i="45"/>
  <c r="D56" i="45"/>
  <c r="D57" i="45"/>
  <c r="D58" i="45"/>
  <c r="D59" i="45"/>
  <c r="D60" i="45"/>
  <c r="H60" i="45" s="1"/>
  <c r="D61" i="45"/>
  <c r="H61" i="45" s="1"/>
  <c r="D62" i="45"/>
  <c r="B63" i="45"/>
  <c r="B64" i="45"/>
  <c r="B65" i="45"/>
  <c r="B66" i="45"/>
  <c r="B67" i="45"/>
  <c r="B47" i="45"/>
  <c r="B48" i="45"/>
  <c r="B49" i="45"/>
  <c r="B50" i="45"/>
  <c r="B51" i="45"/>
  <c r="B52" i="45"/>
  <c r="B53" i="45"/>
  <c r="B54" i="45"/>
  <c r="B55" i="45"/>
  <c r="B56" i="45"/>
  <c r="B57" i="45"/>
  <c r="B58" i="45"/>
  <c r="B59" i="45"/>
  <c r="B60" i="45"/>
  <c r="B61" i="45"/>
  <c r="B62" i="45"/>
  <c r="C47" i="45"/>
  <c r="C48" i="45"/>
  <c r="C49" i="45"/>
  <c r="C50" i="45"/>
  <c r="C51" i="45"/>
  <c r="C52" i="45"/>
  <c r="C53" i="45"/>
  <c r="C54" i="45"/>
  <c r="C55" i="45"/>
  <c r="C56" i="45"/>
  <c r="C57" i="45"/>
  <c r="C58" i="45"/>
  <c r="C59" i="45"/>
  <c r="C60" i="45"/>
  <c r="C61" i="45"/>
  <c r="C62" i="45"/>
  <c r="C63" i="45"/>
  <c r="C64" i="45"/>
  <c r="C65" i="45"/>
  <c r="C66" i="45"/>
  <c r="C67" i="45"/>
  <c r="B40" i="45"/>
  <c r="B41" i="45"/>
  <c r="G41" i="45" s="1"/>
  <c r="B42" i="45"/>
  <c r="B43" i="45"/>
  <c r="G43" i="45" s="1"/>
  <c r="D40" i="45"/>
  <c r="D41" i="45"/>
  <c r="D42" i="45"/>
  <c r="D43" i="45"/>
  <c r="G35" i="45"/>
  <c r="I35" i="45" s="1"/>
  <c r="H35" i="45"/>
  <c r="J35" i="45" s="1"/>
  <c r="H11" i="45"/>
  <c r="J11" i="45" s="1"/>
  <c r="G11" i="45"/>
  <c r="I11" i="45" s="1"/>
  <c r="J15" i="51"/>
  <c r="K15" i="51"/>
  <c r="K24" i="51"/>
  <c r="G11" i="44"/>
  <c r="C6" i="45"/>
  <c r="B39" i="45"/>
  <c r="I11" i="44"/>
  <c r="G45" i="44" l="1"/>
  <c r="I45" i="44" s="1"/>
  <c r="H42" i="45"/>
  <c r="G42" i="45"/>
  <c r="H64" i="45"/>
  <c r="H67" i="45"/>
  <c r="H65" i="45"/>
  <c r="C68" i="45"/>
  <c r="G61" i="45"/>
  <c r="G59" i="45"/>
  <c r="G57" i="45"/>
  <c r="G55" i="45"/>
  <c r="G53" i="45"/>
  <c r="G51" i="45"/>
  <c r="G49" i="45"/>
  <c r="G47" i="45"/>
  <c r="B68" i="45"/>
  <c r="G66" i="45"/>
  <c r="G64" i="45"/>
  <c r="H63" i="45"/>
  <c r="E44" i="45"/>
  <c r="C44" i="45"/>
  <c r="H66" i="45"/>
  <c r="H62" i="45"/>
  <c r="H58" i="45"/>
  <c r="H56" i="45"/>
  <c r="H52" i="45"/>
  <c r="H50" i="45"/>
  <c r="H48" i="45"/>
  <c r="D44" i="45"/>
  <c r="H40" i="45"/>
  <c r="G40" i="45"/>
  <c r="B44" i="45"/>
  <c r="G62" i="45"/>
  <c r="G60" i="45"/>
  <c r="G58" i="45"/>
  <c r="G56" i="45"/>
  <c r="G54" i="45"/>
  <c r="G52" i="45"/>
  <c r="G50" i="45"/>
  <c r="G48" i="45"/>
  <c r="G67" i="45"/>
  <c r="G65" i="45"/>
  <c r="G63" i="45"/>
  <c r="D68" i="45"/>
  <c r="H47" i="45"/>
  <c r="H43" i="45"/>
  <c r="H41" i="45"/>
  <c r="H59" i="45"/>
  <c r="H57" i="45"/>
  <c r="H55" i="45"/>
  <c r="H53" i="45"/>
  <c r="H51" i="45"/>
  <c r="H49" i="45"/>
  <c r="E68" i="45"/>
  <c r="C39" i="45"/>
  <c r="E6" i="45"/>
  <c r="E39" i="45" s="1"/>
  <c r="H68" i="45" l="1"/>
  <c r="G44" i="45"/>
  <c r="H44" i="45"/>
  <c r="G68" i="45"/>
</calcChain>
</file>

<file path=xl/sharedStrings.xml><?xml version="1.0" encoding="utf-8"?>
<sst xmlns="http://schemas.openxmlformats.org/spreadsheetml/2006/main" count="1978" uniqueCount="713">
  <si>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</si>
  <si>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</si>
  <si>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</si>
  <si>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</si>
  <si>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</si>
  <si>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</si>
  <si>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</si>
  <si>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</si>
  <si>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</si>
  <si>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</si>
  <si>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</si>
  <si>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</si>
  <si>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</si>
  <si>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</si>
  <si>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</si>
  <si>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</si>
  <si>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</si>
  <si>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</si>
  <si>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</si>
  <si>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</si>
  <si>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</si>
  <si>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</si>
  <si>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</si>
  <si>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</si>
  <si>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</si>
  <si>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</si>
  <si>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</si>
  <si>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</si>
  <si>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</si>
  <si>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</si>
  <si>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</si>
  <si>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</si>
  <si>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</si>
  <si>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</si>
  <si>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</si>
  <si>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</si>
  <si>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</si>
  <si>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BYD</t>
  </si>
  <si>
    <t>Chery</t>
  </si>
  <si>
    <t>Chevrolet</t>
  </si>
  <si>
    <t>Chrysler</t>
  </si>
  <si>
    <t>Citroen</t>
  </si>
  <si>
    <t>CUPRA</t>
  </si>
  <si>
    <t>Daf</t>
  </si>
  <si>
    <t>Dennis Eagle</t>
  </si>
  <si>
    <t>Ferrari</t>
  </si>
  <si>
    <t>Fiat</t>
  </si>
  <si>
    <t>Fiat Professional</t>
  </si>
  <si>
    <t>Ford</t>
  </si>
  <si>
    <t>Freightliner</t>
  </si>
  <si>
    <t>Fuso</t>
  </si>
  <si>
    <t>Genesis</t>
  </si>
  <si>
    <t>GWM</t>
  </si>
  <si>
    <t>Hino</t>
  </si>
  <si>
    <t>Honda</t>
  </si>
  <si>
    <t>Hyundai</t>
  </si>
  <si>
    <t>Hyundai Commercial Vehicles</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</si>
  <si>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</si>
  <si>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</si>
  <si>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</si>
  <si>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</si>
  <si>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</si>
  <si>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</si>
  <si>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</si>
  <si>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</si>
  <si>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</si>
  <si>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</si>
  <si>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</si>
  <si>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</si>
  <si>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</si>
  <si>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</si>
  <si>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</si>
  <si>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</si>
  <si>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</si>
  <si>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</si>
  <si>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</si>
  <si>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</si>
  <si>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</si>
  <si>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</si>
  <si>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</si>
  <si>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</si>
  <si>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</si>
  <si>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</si>
  <si>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</si>
  <si>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</si>
  <si>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</si>
  <si>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</si>
  <si>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</si>
  <si>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</si>
  <si>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</si>
  <si>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</si>
  <si>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</si>
  <si>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</si>
  <si>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</si>
  <si>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</si>
  <si>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</si>
  <si>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</si>
  <si>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</si>
  <si>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</si>
  <si>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</si>
  <si>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</si>
  <si>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VIC REPORT</t>
  </si>
  <si>
    <t>JUNE 2023</t>
  </si>
  <si>
    <t>AUSTRALIAN CAPITAL TERRITORY</t>
  </si>
  <si>
    <t>NEW SOUTH WALES</t>
  </si>
  <si>
    <t>NORTHERN TERRITORY</t>
  </si>
  <si>
    <t>QUEENSLAND</t>
  </si>
  <si>
    <t>SOUTH AUSTRALIA</t>
  </si>
  <si>
    <t>TASMANIA</t>
  </si>
  <si>
    <t>VICTORIA</t>
  </si>
  <si>
    <t>WESTERN AUSTRALIA</t>
  </si>
  <si>
    <t>VIC</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</si>
  <si>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</si>
  <si>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</si>
  <si>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</si>
  <si>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</si>
  <si>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</si>
  <si>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</si>
  <si>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</si>
  <si>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</si>
  <si>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</si>
  <si>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</si>
  <si>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</si>
  <si>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</si>
  <si>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</si>
  <si>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</si>
  <si>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</si>
  <si>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</si>
  <si>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</si>
  <si>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</si>
  <si>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</si>
  <si>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</si>
  <si>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</si>
  <si>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</si>
  <si>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</si>
  <si>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Pick-Up/CC &gt; $100K</t>
  </si>
  <si>
    <t>LD 3501-8000 kgs GVM</t>
  </si>
  <si>
    <t>MD =&gt; 8001 GVM &amp; GCM &lt; 39001</t>
  </si>
  <si>
    <t>HD =&gt; 8001 GVM &amp; GCM &gt; 39000</t>
  </si>
  <si>
    <t>Light &lt; $30K</t>
  </si>
  <si>
    <t>Light &gt; $30K</t>
  </si>
  <si>
    <t>Small &lt; $40K</t>
  </si>
  <si>
    <t>Small &gt; $40K</t>
  </si>
  <si>
    <t>Medium &lt; $60K</t>
  </si>
  <si>
    <t>Medium &gt; $60K</t>
  </si>
  <si>
    <t>Large &lt; $70K</t>
  </si>
  <si>
    <t>Large &gt; $70K</t>
  </si>
  <si>
    <t>Upper Large &lt; $100K</t>
  </si>
  <si>
    <t>Upper Large &gt; $100K</t>
  </si>
  <si>
    <t>People Movers &lt; $70K</t>
  </si>
  <si>
    <t>People Movers &gt; $70K</t>
  </si>
  <si>
    <t>Sports &lt; $80K</t>
  </si>
  <si>
    <t>Sports &gt; $80K</t>
  </si>
  <si>
    <t>Sports &gt; $200K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</si>
  <si>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</si>
  <si>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</si>
  <si>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</si>
  <si>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</si>
  <si>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</si>
  <si>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</si>
  <si>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</si>
  <si>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</si>
  <si>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</si>
  <si>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</si>
  <si>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</si>
  <si>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</si>
  <si>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</si>
  <si>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</si>
  <si>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</si>
  <si>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Hydrogen</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</si>
  <si>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</si>
  <si>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</si>
  <si>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</si>
  <si>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</si>
  <si>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</si>
  <si>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</si>
  <si>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</si>
  <si>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</si>
  <si>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</si>
  <si>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</si>
  <si>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</si>
  <si>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</si>
  <si>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</si>
  <si>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</si>
  <si>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</si>
  <si>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</si>
  <si>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</si>
  <si>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</si>
  <si>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</si>
  <si>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</si>
  <si>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</si>
  <si>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</si>
  <si>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</si>
  <si>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</si>
  <si>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</si>
  <si>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</si>
  <si>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</si>
  <si>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</si>
  <si>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Belgium</t>
  </si>
  <si>
    <t>Austria</t>
  </si>
  <si>
    <t>Argentina</t>
  </si>
  <si>
    <t>Fiat 500/Abarth</t>
  </si>
  <si>
    <t>Kia Picanto</t>
  </si>
  <si>
    <t>Mitsubishi Mirage</t>
  </si>
  <si>
    <t>Ford Fiesta</t>
  </si>
  <si>
    <t>Hyundai i20</t>
  </si>
  <si>
    <t>Kia Rio</t>
  </si>
  <si>
    <t>Mazda2</t>
  </si>
  <si>
    <t>MG MG3</t>
  </si>
  <si>
    <t>Suzuki Baleno</t>
  </si>
  <si>
    <t>Suzuki Swift</t>
  </si>
  <si>
    <t>Toyota Yaris</t>
  </si>
  <si>
    <t>Volkswagen Polo</t>
  </si>
  <si>
    <t>Audi A1</t>
  </si>
  <si>
    <t>Citroen C3</t>
  </si>
  <si>
    <t>MINI Hatch</t>
  </si>
  <si>
    <t>Skoda Fabia</t>
  </si>
  <si>
    <t>Hyundai i30</t>
  </si>
  <si>
    <t>Hyundai Ioniq</t>
  </si>
  <si>
    <t>Kia Cerato</t>
  </si>
  <si>
    <t>Mazda3</t>
  </si>
  <si>
    <t>Skoda Scala</t>
  </si>
  <si>
    <t>Subaru Impreza</t>
  </si>
  <si>
    <t>Toyota Corolla</t>
  </si>
  <si>
    <t>Toyota Prius</t>
  </si>
  <si>
    <t>Toyota Prius V</t>
  </si>
  <si>
    <t>Audi A3</t>
  </si>
  <si>
    <t>BMW 1 Series</t>
  </si>
  <si>
    <t>BMW 2 Series Gran Coupe</t>
  </si>
  <si>
    <t>BMW i3</t>
  </si>
  <si>
    <t>CUPRA Born</t>
  </si>
  <si>
    <t>CUPRA Leon</t>
  </si>
  <si>
    <t>Ford Focus</t>
  </si>
  <si>
    <t>GWM Ora</t>
  </si>
  <si>
    <t>Honda Civic</t>
  </si>
  <si>
    <t>Mercedes-Benz A-Class</t>
  </si>
  <si>
    <t>Mercedes-Benz B-Class</t>
  </si>
  <si>
    <t>MINI Clubman</t>
  </si>
  <si>
    <t>Nissan Leaf</t>
  </si>
  <si>
    <t>Peugeot 308</t>
  </si>
  <si>
    <t>Renault Megane</t>
  </si>
  <si>
    <t>Subaru WRX</t>
  </si>
  <si>
    <t>Volkswagen Golf</t>
  </si>
  <si>
    <t>Honda Accord</t>
  </si>
  <si>
    <t>Hyundai Sonata</t>
  </si>
  <si>
    <t>Mazda6</t>
  </si>
  <si>
    <t>Skoda Octavia</t>
  </si>
  <si>
    <t>Toyota Camry</t>
  </si>
  <si>
    <t>Volkswagen Passat</t>
  </si>
  <si>
    <t>Alfa Romeo Giulia</t>
  </si>
  <si>
    <t>Audi A4</t>
  </si>
  <si>
    <t>Audi A5 Sportback</t>
  </si>
  <si>
    <t>BMW 3 Series</t>
  </si>
  <si>
    <t>BMW 4 Series Gran Coupe</t>
  </si>
  <si>
    <t>BMW i4</t>
  </si>
  <si>
    <t>Genesis G70</t>
  </si>
  <si>
    <t>Hyundai Ioniq 6</t>
  </si>
  <si>
    <t>Jaguar XE</t>
  </si>
  <si>
    <t>Lexus ES</t>
  </si>
  <si>
    <t>Lexus IS</t>
  </si>
  <si>
    <t>Mercedes-Benz C-Class</t>
  </si>
  <si>
    <t>Mercedes-Benz CLA-Class</t>
  </si>
  <si>
    <t>Peugeot 508</t>
  </si>
  <si>
    <t>Polestar 2</t>
  </si>
  <si>
    <t>Tesla Model 3</t>
  </si>
  <si>
    <t>Volkswagen Arteon</t>
  </si>
  <si>
    <t>Volvo S60</t>
  </si>
  <si>
    <t>Volvo V60 Cross Country</t>
  </si>
  <si>
    <t>Citroen C5 X</t>
  </si>
  <si>
    <t>Kia Stinger</t>
  </si>
  <si>
    <t>Skoda Superb</t>
  </si>
  <si>
    <t>Audi A6</t>
  </si>
  <si>
    <t>Audi A7</t>
  </si>
  <si>
    <t>Audi e-tron GT</t>
  </si>
  <si>
    <t>BMW 5 Series</t>
  </si>
  <si>
    <t>Genesis G80</t>
  </si>
  <si>
    <t>Jaguar XF</t>
  </si>
  <si>
    <t>Maserati Ghibli</t>
  </si>
  <si>
    <t>Mercedes-Benz CLS-Class</t>
  </si>
  <si>
    <t>Mercedes-Benz E-Class</t>
  </si>
  <si>
    <t>Mercedes-Benz EQE</t>
  </si>
  <si>
    <t>Porsche Taycan</t>
  </si>
  <si>
    <t>Toyota Mirai</t>
  </si>
  <si>
    <t>Chrysler 300</t>
  </si>
  <si>
    <t>Audi A8</t>
  </si>
  <si>
    <t>Bentley Sedan</t>
  </si>
  <si>
    <t>BMW 7 Series</t>
  </si>
  <si>
    <t>BMW 8 Series Gran Coupe</t>
  </si>
  <si>
    <t>BMW i7</t>
  </si>
  <si>
    <t>Lexus LS</t>
  </si>
  <si>
    <t>Maserati Quattroporte</t>
  </si>
  <si>
    <t>Mercedes-AMG GT 4D</t>
  </si>
  <si>
    <t>Mercedes-Benz EQS</t>
  </si>
  <si>
    <t>Mercedes-Benz S-Class</t>
  </si>
  <si>
    <t>Porsche Panamera</t>
  </si>
  <si>
    <t>Rolls-Royce Sedan</t>
  </si>
  <si>
    <t>Honda Odyssey</t>
  </si>
  <si>
    <t>Hyundai Staria</t>
  </si>
  <si>
    <t>Kia Carnival</t>
  </si>
  <si>
    <t>LDV G10 Wagon</t>
  </si>
  <si>
    <t>LDV Mifa</t>
  </si>
  <si>
    <t>Volkswagen Caddy</t>
  </si>
  <si>
    <t>Volkswagen Caravelle</t>
  </si>
  <si>
    <t>Volkswagen Multivan</t>
  </si>
  <si>
    <t>Mercedes-Benz Marco Polo</t>
  </si>
  <si>
    <t>Mercedes-Benz Valente</t>
  </si>
  <si>
    <t>Mercedes-Benz V-Class</t>
  </si>
  <si>
    <t>Mercedes-Benz Vito/eVito Tour</t>
  </si>
  <si>
    <t>Toyota Granvia</t>
  </si>
  <si>
    <t>Volkswagen California</t>
  </si>
  <si>
    <t>BMW 2 Series Coupe/Conv</t>
  </si>
  <si>
    <t>Ford Mustang</t>
  </si>
  <si>
    <t>Mazda MX5</t>
  </si>
  <si>
    <t>MINI Cabrio</t>
  </si>
  <si>
    <t>Nissan 370Z</t>
  </si>
  <si>
    <t>Nissan Z</t>
  </si>
  <si>
    <t>Subaru BRZ</t>
  </si>
  <si>
    <t>Toyota GR86 / 86</t>
  </si>
  <si>
    <t>Alfa Romeo 4C</t>
  </si>
  <si>
    <t>Alpine A110</t>
  </si>
  <si>
    <t>Audi A5</t>
  </si>
  <si>
    <t>Audi TT</t>
  </si>
  <si>
    <t>BMW 4 Series Coupe/Conv</t>
  </si>
  <si>
    <t>BMW Z4</t>
  </si>
  <si>
    <t>Chevrolet Corvette Stingray</t>
  </si>
  <si>
    <t>Jaguar F-Type</t>
  </si>
  <si>
    <t>Lexus LC</t>
  </si>
  <si>
    <t>Lotus Elise</t>
  </si>
  <si>
    <t>Lotus Emira</t>
  </si>
  <si>
    <t>Lotus Exige</t>
  </si>
  <si>
    <t>Mercedes-Benz C-Class Cpe/Conv</t>
  </si>
  <si>
    <t>Mercedes-Benz E-Class Cpe/Conv</t>
  </si>
  <si>
    <t>Porsche Boxster</t>
  </si>
  <si>
    <t>Porsche Cayman</t>
  </si>
  <si>
    <t>Toyota Supra</t>
  </si>
  <si>
    <t>Aston Martin Coupe/Conv</t>
  </si>
  <si>
    <t>Bentley Coupe/Conv</t>
  </si>
  <si>
    <t>BMW 8 Series</t>
  </si>
  <si>
    <t>Ferrari Coupe/Conv</t>
  </si>
  <si>
    <t>Lamborghini Coupe/Conv</t>
  </si>
  <si>
    <t>Lexus LFA</t>
  </si>
  <si>
    <t>Maserati Coupe/Conv</t>
  </si>
  <si>
    <t>McLaren Coupe/Conv</t>
  </si>
  <si>
    <t>Mercedes-Benz SL-Class</t>
  </si>
  <si>
    <t>Nissan GT-R</t>
  </si>
  <si>
    <t>Porsche 911</t>
  </si>
  <si>
    <t>Rolls-Royce Coupe/Conv</t>
  </si>
  <si>
    <t>Ford Puma</t>
  </si>
  <si>
    <t>Hyundai Venue</t>
  </si>
  <si>
    <t>Kia Stonic</t>
  </si>
  <si>
    <t>Mazda CX-3</t>
  </si>
  <si>
    <t>Nissan Juke</t>
  </si>
  <si>
    <t>Renault Captur</t>
  </si>
  <si>
    <t>Suzuki Ignis</t>
  </si>
  <si>
    <t>Suzuki Jimny</t>
  </si>
  <si>
    <t>Toyota Yaris Cross</t>
  </si>
  <si>
    <t>Volkswagen T-Cross</t>
  </si>
  <si>
    <t>Chery Omoda 5</t>
  </si>
  <si>
    <t>Citroen C4</t>
  </si>
  <si>
    <t>GWM Haval Jolion</t>
  </si>
  <si>
    <t>Honda HR-V</t>
  </si>
  <si>
    <t>Hyundai Kona</t>
  </si>
  <si>
    <t>Jeep Compass</t>
  </si>
  <si>
    <t>Kia Seltos</t>
  </si>
  <si>
    <t>Mazda CX-30</t>
  </si>
  <si>
    <t>Mazda MX-30</t>
  </si>
  <si>
    <t>MG ZS</t>
  </si>
  <si>
    <t>Mitsubishi ASX</t>
  </si>
  <si>
    <t>Mitsubishi Eclipse Cross</t>
  </si>
  <si>
    <t>Nissan Qashqai</t>
  </si>
  <si>
    <t>Peugeot 2008</t>
  </si>
  <si>
    <t>Renault Arkana</t>
  </si>
  <si>
    <t>Skoda Kamiq</t>
  </si>
  <si>
    <t>Subaru Crosstrek</t>
  </si>
  <si>
    <t>Subaru XV</t>
  </si>
  <si>
    <t>Suzuki S-Cross</t>
  </si>
  <si>
    <t>Suzuki Vitara</t>
  </si>
  <si>
    <t>Toyota C-HR</t>
  </si>
  <si>
    <t>Toyota Corolla Cross</t>
  </si>
  <si>
    <t>Volkswagen T-Roc</t>
  </si>
  <si>
    <t>Alfa Romeo Tonale</t>
  </si>
  <si>
    <t>Audi Q2</t>
  </si>
  <si>
    <t>Audi Q3</t>
  </si>
  <si>
    <t>BMW X1</t>
  </si>
  <si>
    <t>BMW X2</t>
  </si>
  <si>
    <t>Genesis GV60</t>
  </si>
  <si>
    <t>Jaguar E-Pace</t>
  </si>
  <si>
    <t>Kia Niro</t>
  </si>
  <si>
    <t>Lexus UX</t>
  </si>
  <si>
    <t>Mercedes-Benz EQA</t>
  </si>
  <si>
    <t>Mercedes-Benz GLA-Class</t>
  </si>
  <si>
    <t>MINI Countryman</t>
  </si>
  <si>
    <t>Volvo C40</t>
  </si>
  <si>
    <t>Volvo XC40</t>
  </si>
  <si>
    <t>BYD Atto 3</t>
  </si>
  <si>
    <t>Citroen C5 Aircross</t>
  </si>
  <si>
    <t>CUPRA Formentor</t>
  </si>
  <si>
    <t>Ford Escape</t>
  </si>
  <si>
    <t>GWM Haval H6</t>
  </si>
  <si>
    <t>GWM Haval H6 GT</t>
  </si>
  <si>
    <t>Honda CR-V</t>
  </si>
  <si>
    <t>Honda ZR-V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</si>
  <si>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</si>
  <si>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</si>
  <si>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</si>
  <si>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</si>
  <si>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</si>
  <si>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</si>
  <si>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</si>
  <si>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</si>
  <si>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</si>
  <si>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</si>
  <si>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</si>
  <si>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</si>
  <si>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</si>
  <si>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</si>
  <si>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</si>
  <si>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</si>
  <si>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</si>
  <si>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</si>
  <si>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</si>
  <si>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</si>
  <si>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GV70</t>
  </si>
  <si>
    <t>Hyundai Ioniq 5</t>
  </si>
  <si>
    <t>Land Rover Discovery Sport</t>
  </si>
  <si>
    <t>Land Rover Range Rover Evoque</t>
  </si>
  <si>
    <t>Lexus NX</t>
  </si>
  <si>
    <t>Lexus RZ</t>
  </si>
  <si>
    <t>Maserati Grecale</t>
  </si>
  <si>
    <t>Mazda CX-60</t>
  </si>
  <si>
    <t>Mercedes-Benz EQB</t>
  </si>
  <si>
    <t>Mercedes-Benz EQC</t>
  </si>
  <si>
    <t>Mercedes-Benz GLB-Class</t>
  </si>
  <si>
    <t>Mercedes-Benz GLC-Class Coupe</t>
  </si>
  <si>
    <t>Mercedes-Benz GLC-Class Wagon</t>
  </si>
  <si>
    <t>Porsche Macan</t>
  </si>
  <si>
    <t>Tesla Model Y</t>
  </si>
  <si>
    <t>Volvo XC60</t>
  </si>
  <si>
    <t>Ford Everest</t>
  </si>
  <si>
    <t>GWM Haval H9</t>
  </si>
  <si>
    <t>GWM Tank 300</t>
  </si>
  <si>
    <t>Hyundai Palisade</t>
  </si>
  <si>
    <t>Hyundai Santa Fe</t>
  </si>
  <si>
    <t>Isuzu Ute MU-X</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</si>
  <si>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</si>
  <si>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</si>
  <si>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</si>
  <si>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</si>
  <si>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</si>
  <si>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</si>
  <si>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</si>
  <si>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</si>
  <si>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</si>
  <si>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</si>
  <si>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</si>
  <si>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</si>
  <si>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</si>
  <si>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</si>
  <si>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</si>
  <si>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</si>
  <si>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</si>
  <si>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</si>
  <si>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Audi Q8</t>
  </si>
  <si>
    <t>BMW iX</t>
  </si>
  <si>
    <t>BMW X5</t>
  </si>
  <si>
    <t>BMW X6</t>
  </si>
  <si>
    <t>Genesis GV80</t>
  </si>
  <si>
    <t>Jaguar F-Pace</t>
  </si>
  <si>
    <t>Jaguar I-Pace</t>
  </si>
  <si>
    <t>Jeep Grand Cherokee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</si>
  <si>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</si>
  <si>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</si>
  <si>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</si>
  <si>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</si>
  <si>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</si>
  <si>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</si>
  <si>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</si>
  <si>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</si>
  <si>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</si>
  <si>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</si>
  <si>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</si>
  <si>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</si>
  <si>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Land Rover Discovery</t>
  </si>
  <si>
    <t>Nissan Patrol Wagon</t>
  </si>
  <si>
    <t>Toyota Landcruiser Wagon</t>
  </si>
  <si>
    <t>Aston Martin DBX</t>
  </si>
  <si>
    <t>Bentley Bentayga</t>
  </si>
  <si>
    <t>BMW X7</t>
  </si>
  <si>
    <t>BMW XM</t>
  </si>
  <si>
    <t>Lamborghini Urus</t>
  </si>
  <si>
    <t>Land Rover Range Rover</t>
  </si>
  <si>
    <t>Lexus LX</t>
  </si>
  <si>
    <t>Mercedes-Benz G-Class</t>
  </si>
  <si>
    <t>Mercedes-Benz GLS-Class</t>
  </si>
  <si>
    <t>Rolls-Royce Cullinan</t>
  </si>
  <si>
    <t>Ford Transit Bus</t>
  </si>
  <si>
    <t>Iveco Minibus &lt; 20 Seats</t>
  </si>
  <si>
    <t>LDV Deliver 9 Bus</t>
  </si>
  <si>
    <t>Mercedes-Benz Sprinter Bus</t>
  </si>
  <si>
    <t>Renault Master Bus</t>
  </si>
  <si>
    <t>Toyota Hiace Bus</t>
  </si>
  <si>
    <t>Volkswagen Crafter Bus</t>
  </si>
  <si>
    <t>Iveco Minibus =&gt; 20Seats</t>
  </si>
  <si>
    <t>Toyota Coaster</t>
  </si>
  <si>
    <t>Peugeot Partner</t>
  </si>
  <si>
    <t>Renault Kangoo</t>
  </si>
  <si>
    <t>Volkswagen Caddy Van</t>
  </si>
  <si>
    <t>Ford Transit Custom</t>
  </si>
  <si>
    <t>Hyundai Staria Load</t>
  </si>
  <si>
    <t>LDV G10/G10+</t>
  </si>
  <si>
    <t>LDV V80</t>
  </si>
  <si>
    <t>Mercedes-Benz Vito/eVito Van</t>
  </si>
  <si>
    <t>Mitsubishi Express</t>
  </si>
  <si>
    <t>Peugeot Expert</t>
  </si>
  <si>
    <t>Renault Trafic</t>
  </si>
  <si>
    <t>Toyota Hiace Van</t>
  </si>
  <si>
    <t>Volkswagen Transporter</t>
  </si>
  <si>
    <t>Ford Ranger 4X2</t>
  </si>
  <si>
    <t>GWM Steed 4X2</t>
  </si>
  <si>
    <t>GWM Ute 4X2</t>
  </si>
  <si>
    <t>Isuzu Ute D-Max 4X2</t>
  </si>
  <si>
    <t>LDV T60/T60 EV 4X2</t>
  </si>
  <si>
    <t>Mazda BT-50 4X2</t>
  </si>
  <si>
    <t>Mitsubishi Triton 4X2</t>
  </si>
  <si>
    <t>Nissan Navara 4X2</t>
  </si>
  <si>
    <t>Toyota Hilux 4X2</t>
  </si>
  <si>
    <t>Ford Ranger 4X4</t>
  </si>
  <si>
    <t>GWM Steed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</si>
  <si>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</si>
  <si>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</si>
  <si>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</si>
  <si>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</si>
  <si>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</si>
  <si>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</si>
  <si>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</si>
  <si>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</si>
  <si>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</si>
  <si>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</si>
  <si>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</si>
  <si>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</si>
  <si>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</si>
  <si>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</si>
  <si>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</si>
  <si>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RAM 3500</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</si>
  <si>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</si>
  <si>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</si>
  <si>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</si>
  <si>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</si>
  <si>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</si>
  <si>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</si>
  <si>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</si>
  <si>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</si>
  <si>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</si>
  <si>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</si>
  <si>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</si>
  <si>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</si>
  <si>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</si>
  <si>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</si>
  <si>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</si>
  <si>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Fuso Fighter (MD)</t>
  </si>
  <si>
    <t>Hino (MD)</t>
  </si>
  <si>
    <t>Hyundai Pavise</t>
  </si>
  <si>
    <t>Isuzu N-Series (MD)</t>
  </si>
  <si>
    <t>Iveco (MD)</t>
  </si>
  <si>
    <t>MAN (MD)</t>
  </si>
  <si>
    <t>Mercedes (MD)</t>
  </si>
  <si>
    <t>SEA Electric (MD)</t>
  </si>
  <si>
    <t>UD Trucks (MD)</t>
  </si>
  <si>
    <t>Volvo Truck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</si>
  <si>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</si>
  <si>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</si>
  <si>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</si>
  <si>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</si>
  <si>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</si>
  <si>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</si>
  <si>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</si>
  <si>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</si>
  <si>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</si>
  <si>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</si>
  <si>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</si>
  <si>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</si>
  <si>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</si>
  <si>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</si>
  <si>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</si>
  <si>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</si>
  <si>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</si>
  <si>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</si>
  <si>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</si>
  <si>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</si>
  <si>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</si>
  <si>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</si>
  <si>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</si>
  <si>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$70K</t>
  </si>
  <si>
    <t>Total People Movers &lt; $70K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</si>
  <si>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</si>
  <si>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</si>
  <si>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</si>
  <si>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</si>
  <si>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</si>
  <si>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</si>
  <si>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</si>
  <si>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</si>
  <si>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</si>
  <si>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</si>
  <si>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</si>
  <si>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</si>
  <si>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</si>
  <si>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</si>
  <si>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</si>
  <si>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</si>
  <si>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</si>
  <si>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</si>
  <si>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</si>
  <si>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</si>
  <si>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</si>
  <si>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</si>
  <si>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</si>
  <si>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</si>
  <si>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</si>
  <si>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</si>
  <si>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</si>
  <si>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</si>
  <si>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</si>
  <si>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</si>
  <si>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</si>
  <si>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</si>
  <si>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</si>
  <si>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</si>
  <si>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</si>
  <si>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</si>
  <si>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</si>
  <si>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</si>
  <si>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</si>
  <si>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</si>
  <si>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</si>
  <si>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</si>
  <si>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</si>
  <si>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</si>
  <si>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</si>
  <si>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</si>
  <si>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</si>
  <si>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</si>
  <si>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</si>
  <si>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</si>
  <si>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</si>
  <si>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</si>
  <si>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</si>
  <si>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</si>
  <si>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BYD Total</t>
  </si>
  <si>
    <t>Chery Total</t>
  </si>
  <si>
    <t>Chevrolet Total</t>
  </si>
  <si>
    <t>Chrysler Total</t>
  </si>
  <si>
    <t>Citroen Total</t>
  </si>
  <si>
    <t>CUPRA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</si>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</sst>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5" x14ac:dyDescent="0.25"/>
  <cols>
    <col min="1" max="1" width="2.7265625" customWidth="1"/>
    <col min="2" max="2" width="32.54296875" customWidth="1"/>
    <col min="3" max="4" width="9.54296875" bestFit="1" customWidth="1"/>
    <col min="5" max="6" width="10.1796875" customWidth="1"/>
    <col min="7" max="7" width="1.7265625" customWidth="1"/>
    <col min="8" max="8" width="9" bestFit="1" customWidth="1"/>
    <col min="12" max="12" width="2.7265625" customWidth="1"/>
    <col min="15" max="17" width="8.54296875" customWidth="1"/>
  </cols>
  <sheetData>
    <row r="1" spans="1:12" ht="45.75" customHeight="1" x14ac:dyDescent="0.25">
      <c r="A1" s="182" t="s">
        <v>101</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8" x14ac:dyDescent="0.4">
      <c r="A3" s="191" t="s">
        <v>24</v>
      </c>
      <c r="B3" s="192"/>
      <c r="C3" s="192"/>
      <c r="D3" s="192"/>
      <c r="E3" s="192"/>
      <c r="F3" s="192"/>
      <c r="G3" s="192"/>
      <c r="H3" s="192"/>
      <c r="I3" s="192"/>
      <c r="J3" s="192"/>
      <c r="K3" s="192"/>
      <c r="L3" s="192"/>
    </row>
    <row r="4" spans="1:12" ht="40" customHeight="1" x14ac:dyDescent="0.4">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 customHeight="1" x14ac:dyDescent="0.25">
      <c r="A6" s="93"/>
      <c r="B6" s="93"/>
      <c r="C6" s="93"/>
      <c r="D6" s="93"/>
      <c r="E6" s="93"/>
      <c r="F6" s="93"/>
      <c r="G6" s="93"/>
      <c r="H6" s="93"/>
      <c r="I6" s="93"/>
      <c r="J6" s="90"/>
      <c r="K6" s="90"/>
      <c r="L6" s="90"/>
    </row>
    <row r="7" spans="1:12" s="89" customFormat="1" ht="39.75" customHeight="1" x14ac:dyDescent="0.25">
      <c r="A7" s="188" t="s">
        <v>102</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5" x14ac:dyDescent="0.35">
      <c r="A12" s="99"/>
      <c r="B12" s="102"/>
      <c r="C12" s="193" t="s">
        <v>1</v>
      </c>
      <c r="D12" s="194"/>
      <c r="E12" s="193" t="s">
        <v>2</v>
      </c>
      <c r="F12" s="194"/>
      <c r="G12" s="103"/>
      <c r="H12" s="193" t="s">
        <v>3</v>
      </c>
      <c r="I12" s="195"/>
      <c r="J12" s="195"/>
      <c r="K12" s="194"/>
      <c r="L12" s="99"/>
    </row>
    <row r="13" spans="1:12" ht="15.5" x14ac:dyDescent="0.3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5" x14ac:dyDescent="0.35">
      <c r="A14" s="99"/>
      <c r="B14" s="104"/>
      <c r="C14" s="105"/>
      <c r="D14" s="106"/>
      <c r="E14" s="105"/>
      <c r="F14" s="106"/>
      <c r="G14" s="107"/>
      <c r="H14" s="105"/>
      <c r="I14" s="106"/>
      <c r="J14" s="105"/>
      <c r="K14" s="106"/>
      <c r="L14" s="99"/>
    </row>
    <row r="15" spans="1:12" ht="15.5" x14ac:dyDescent="0.35">
      <c r="A15" s="99"/>
      <c r="B15" s="108" t="s">
        <v>103</v>
      </c>
      <c r="C15" s="109">
        <v>1856</v>
      </c>
      <c r="D15" s="110">
        <v>1486</v>
      </c>
      <c r="E15" s="109">
        <v>9054</v>
      </c>
      <c r="F15" s="110">
        <v>8145</v>
      </c>
      <c r="G15" s="111"/>
      <c r="H15" s="109">
        <f t="shared" ref="H15:H22" si="0">C15-D15</f>
        <v>370</v>
      </c>
      <c r="I15" s="110">
        <f t="shared" ref="I15:I22" si="1">E15-F15</f>
        <v>909</v>
      </c>
      <c r="J15" s="112">
        <f t="shared" ref="J15:J22" si="2">IF(D15=0, "-", IF(H15/D15&lt;10, H15/D15, "&gt;999%"))</f>
        <v>0.24899057873485869</v>
      </c>
      <c r="K15" s="113">
        <f t="shared" ref="K15:K22" si="3">IF(F15=0, "-", IF(I15/F15&lt;10, I15/F15, "&gt;999%"))</f>
        <v>0.11160220994475138</v>
      </c>
      <c r="L15" s="99"/>
    </row>
    <row r="16" spans="1:12" ht="15.5" x14ac:dyDescent="0.35">
      <c r="A16" s="99"/>
      <c r="B16" s="108" t="s">
        <v>104</v>
      </c>
      <c r="C16" s="109">
        <v>37020</v>
      </c>
      <c r="D16" s="110">
        <v>32027</v>
      </c>
      <c r="E16" s="109">
        <v>177889</v>
      </c>
      <c r="F16" s="110">
        <v>169835</v>
      </c>
      <c r="G16" s="111"/>
      <c r="H16" s="109">
        <f t="shared" si="0"/>
        <v>4993</v>
      </c>
      <c r="I16" s="110">
        <f t="shared" si="1"/>
        <v>8054</v>
      </c>
      <c r="J16" s="112">
        <f t="shared" si="2"/>
        <v>0.15589970962000813</v>
      </c>
      <c r="K16" s="113">
        <f t="shared" si="3"/>
        <v>4.7422498307180497E-2</v>
      </c>
      <c r="L16" s="99"/>
    </row>
    <row r="17" spans="1:12" ht="15.5" x14ac:dyDescent="0.35">
      <c r="A17" s="99"/>
      <c r="B17" s="108" t="s">
        <v>105</v>
      </c>
      <c r="C17" s="109">
        <v>1085</v>
      </c>
      <c r="D17" s="110">
        <v>1115</v>
      </c>
      <c r="E17" s="109">
        <v>5107</v>
      </c>
      <c r="F17" s="110">
        <v>5197</v>
      </c>
      <c r="G17" s="111"/>
      <c r="H17" s="109">
        <f t="shared" si="0"/>
        <v>-30</v>
      </c>
      <c r="I17" s="110">
        <f t="shared" si="1"/>
        <v>-90</v>
      </c>
      <c r="J17" s="112">
        <f t="shared" si="2"/>
        <v>-2.6905829596412557E-2</v>
      </c>
      <c r="K17" s="113">
        <f t="shared" si="3"/>
        <v>-1.7317683278814701E-2</v>
      </c>
      <c r="L17" s="99"/>
    </row>
    <row r="18" spans="1:12" ht="15.5" x14ac:dyDescent="0.35">
      <c r="A18" s="99"/>
      <c r="B18" s="108" t="s">
        <v>106</v>
      </c>
      <c r="C18" s="109">
        <v>28029</v>
      </c>
      <c r="D18" s="110">
        <v>21983</v>
      </c>
      <c r="E18" s="109">
        <v>127960</v>
      </c>
      <c r="F18" s="110">
        <v>115003</v>
      </c>
      <c r="G18" s="111"/>
      <c r="H18" s="109">
        <f t="shared" si="0"/>
        <v>6046</v>
      </c>
      <c r="I18" s="110">
        <f t="shared" si="1"/>
        <v>12957</v>
      </c>
      <c r="J18" s="112">
        <f t="shared" si="2"/>
        <v>0.27503070554519399</v>
      </c>
      <c r="K18" s="113">
        <f t="shared" si="3"/>
        <v>0.1126666260880151</v>
      </c>
      <c r="L18" s="99"/>
    </row>
    <row r="19" spans="1:12" ht="15.5" x14ac:dyDescent="0.35">
      <c r="A19" s="99"/>
      <c r="B19" s="108" t="s">
        <v>107</v>
      </c>
      <c r="C19" s="109">
        <v>7974</v>
      </c>
      <c r="D19" s="110">
        <v>6214</v>
      </c>
      <c r="E19" s="109">
        <v>37676</v>
      </c>
      <c r="F19" s="110">
        <v>35131</v>
      </c>
      <c r="G19" s="111"/>
      <c r="H19" s="109">
        <f t="shared" si="0"/>
        <v>1760</v>
      </c>
      <c r="I19" s="110">
        <f t="shared" si="1"/>
        <v>2545</v>
      </c>
      <c r="J19" s="112">
        <f t="shared" si="2"/>
        <v>0.28323141293852588</v>
      </c>
      <c r="K19" s="113">
        <f t="shared" si="3"/>
        <v>7.2443141385101481E-2</v>
      </c>
      <c r="L19" s="99"/>
    </row>
    <row r="20" spans="1:12" ht="15.5" x14ac:dyDescent="0.35">
      <c r="A20" s="99"/>
      <c r="B20" s="108" t="s">
        <v>108</v>
      </c>
      <c r="C20" s="109">
        <v>1923</v>
      </c>
      <c r="D20" s="110">
        <v>1572</v>
      </c>
      <c r="E20" s="109">
        <v>9435</v>
      </c>
      <c r="F20" s="110">
        <v>9486</v>
      </c>
      <c r="G20" s="111"/>
      <c r="H20" s="109">
        <f t="shared" si="0"/>
        <v>351</v>
      </c>
      <c r="I20" s="110">
        <f t="shared" si="1"/>
        <v>-51</v>
      </c>
      <c r="J20" s="112">
        <f t="shared" si="2"/>
        <v>0.22328244274809161</v>
      </c>
      <c r="K20" s="113">
        <f t="shared" si="3"/>
        <v>-5.3763440860215058E-3</v>
      </c>
      <c r="L20" s="99"/>
    </row>
    <row r="21" spans="1:12" ht="15.5" x14ac:dyDescent="0.35">
      <c r="A21" s="99"/>
      <c r="B21" s="108" t="s">
        <v>109</v>
      </c>
      <c r="C21" s="109">
        <v>33966</v>
      </c>
      <c r="D21" s="110">
        <v>25764</v>
      </c>
      <c r="E21" s="109">
        <v>153714</v>
      </c>
      <c r="F21" s="110">
        <v>141996</v>
      </c>
      <c r="G21" s="111"/>
      <c r="H21" s="109">
        <f t="shared" si="0"/>
        <v>8202</v>
      </c>
      <c r="I21" s="110">
        <f t="shared" si="1"/>
        <v>11718</v>
      </c>
      <c r="J21" s="112">
        <f t="shared" si="2"/>
        <v>0.31835118770377269</v>
      </c>
      <c r="K21" s="113">
        <f t="shared" si="3"/>
        <v>8.252345136482718E-2</v>
      </c>
      <c r="L21" s="99"/>
    </row>
    <row r="22" spans="1:12" ht="15.5" x14ac:dyDescent="0.35">
      <c r="A22" s="99"/>
      <c r="B22" s="108" t="s">
        <v>110</v>
      </c>
      <c r="C22" s="109">
        <v>13073</v>
      </c>
      <c r="D22" s="110">
        <v>9813</v>
      </c>
      <c r="E22" s="109">
        <v>60924</v>
      </c>
      <c r="F22" s="110">
        <v>53065</v>
      </c>
      <c r="G22" s="111"/>
      <c r="H22" s="109">
        <f t="shared" si="0"/>
        <v>3260</v>
      </c>
      <c r="I22" s="110">
        <f t="shared" si="1"/>
        <v>7859</v>
      </c>
      <c r="J22" s="112">
        <f t="shared" si="2"/>
        <v>0.33221237134413534</v>
      </c>
      <c r="K22" s="113">
        <f t="shared" si="3"/>
        <v>0.14810138509375295</v>
      </c>
      <c r="L22" s="99"/>
    </row>
    <row r="23" spans="1:12" ht="15.5" x14ac:dyDescent="0.35">
      <c r="A23" s="99"/>
      <c r="B23" s="108"/>
      <c r="C23" s="114"/>
      <c r="D23" s="115"/>
      <c r="E23" s="114"/>
      <c r="F23" s="115"/>
      <c r="G23" s="116"/>
      <c r="H23" s="114"/>
      <c r="I23" s="115"/>
      <c r="J23" s="117"/>
      <c r="K23" s="118"/>
      <c r="L23" s="99"/>
    </row>
    <row r="24" spans="1:12" s="43" customFormat="1" ht="15.5" x14ac:dyDescent="0.35">
      <c r="A24" s="100"/>
      <c r="B24" s="119" t="s">
        <v>5</v>
      </c>
      <c r="C24" s="120">
        <f>SUM(C15:C23)</f>
        <v>124926</v>
      </c>
      <c r="D24" s="121">
        <f>SUM(D15:D23)</f>
        <v>99974</v>
      </c>
      <c r="E24" s="120">
        <f>SUM(E15:E23)</f>
        <v>581759</v>
      </c>
      <c r="F24" s="121">
        <f>SUM(F15:F23)</f>
        <v>537858</v>
      </c>
      <c r="G24" s="122"/>
      <c r="H24" s="120">
        <f>SUM(H15:H23)</f>
        <v>24952</v>
      </c>
      <c r="I24" s="121">
        <f>SUM(I15:I23)</f>
        <v>43901</v>
      </c>
      <c r="J24" s="123">
        <f>IF(D24=0, 0, H24/D24)</f>
        <v>0.24958489207193871</v>
      </c>
      <c r="K24" s="124">
        <f>IF(F24=0, 0, I24/F24)</f>
        <v>8.162191507795738E-2</v>
      </c>
      <c r="L24" s="101"/>
    </row>
    <row r="25" spans="1:12" s="43" customFormat="1" ht="13" x14ac:dyDescent="0.3">
      <c r="A25" s="94"/>
      <c r="B25" s="95"/>
      <c r="C25" s="96"/>
      <c r="D25" s="96"/>
      <c r="E25" s="96"/>
      <c r="F25" s="96"/>
      <c r="G25" s="96"/>
      <c r="H25" s="96"/>
      <c r="I25" s="96"/>
      <c r="J25" s="97"/>
      <c r="K25" s="97"/>
    </row>
    <row r="26" spans="1:12" s="43" customFormat="1" ht="13" x14ac:dyDescent="0.3">
      <c r="A26" s="94"/>
      <c r="B26" s="94"/>
      <c r="C26" s="98"/>
      <c r="D26" s="98"/>
      <c r="E26" s="98"/>
      <c r="F26" s="98"/>
      <c r="G26" s="98"/>
      <c r="H26" s="98"/>
      <c r="I26" s="98"/>
      <c r="J26" s="97"/>
      <c r="K26" s="97"/>
    </row>
    <row r="27" spans="1:12" s="43" customFormat="1" ht="14" x14ac:dyDescent="0.3">
      <c r="A27" s="94"/>
      <c r="B27" s="125"/>
      <c r="C27" s="98"/>
      <c r="D27" s="98"/>
      <c r="E27" s="98"/>
      <c r="F27" s="98"/>
      <c r="G27" s="98"/>
      <c r="H27" s="98"/>
      <c r="I27" s="98"/>
      <c r="J27" s="97"/>
      <c r="K27" s="97"/>
    </row>
    <row r="28" spans="1:12" s="43" customFormat="1" ht="14" x14ac:dyDescent="0.3">
      <c r="A28" s="94"/>
      <c r="B28" s="125"/>
      <c r="C28" s="98"/>
      <c r="D28" s="98"/>
      <c r="E28" s="98"/>
      <c r="F28" s="98"/>
      <c r="G28" s="98"/>
      <c r="H28" s="98"/>
      <c r="I28" s="98"/>
      <c r="J28" s="97"/>
      <c r="K28" s="97"/>
    </row>
    <row r="29" spans="1:12" s="43" customFormat="1" ht="14" x14ac:dyDescent="0.3">
      <c r="A29" s="94"/>
      <c r="B29" s="125"/>
      <c r="C29" s="98"/>
      <c r="D29" s="98"/>
      <c r="E29" s="98"/>
      <c r="F29" s="98"/>
      <c r="G29" s="98"/>
      <c r="H29" s="98"/>
      <c r="I29" s="98"/>
      <c r="J29" s="97"/>
      <c r="K29" s="97"/>
    </row>
    <row r="30" spans="1:12" s="43" customFormat="1" ht="14" x14ac:dyDescent="0.3">
      <c r="A30" s="94"/>
      <c r="B30" s="125"/>
      <c r="C30" s="98"/>
      <c r="D30" s="98"/>
      <c r="E30" s="98"/>
      <c r="F30" s="98"/>
      <c r="G30" s="98"/>
      <c r="H30" s="98"/>
      <c r="I30" s="98"/>
      <c r="J30" s="97"/>
      <c r="K30" s="97"/>
    </row>
    <row r="31" spans="1:12" s="43" customFormat="1" ht="13" x14ac:dyDescent="0.3">
      <c r="A31" s="94"/>
      <c r="C31" s="98"/>
      <c r="D31" s="98"/>
      <c r="E31" s="98"/>
      <c r="F31" s="98"/>
      <c r="G31" s="98"/>
      <c r="H31" s="98"/>
      <c r="I31" s="98"/>
      <c r="J31" s="97"/>
      <c r="K31" s="97"/>
    </row>
    <row r="32" spans="1:12" s="43" customFormat="1" ht="13" x14ac:dyDescent="0.3">
      <c r="A32" s="94"/>
      <c r="C32" s="98"/>
      <c r="D32" s="98"/>
      <c r="E32" s="98"/>
      <c r="F32" s="98"/>
      <c r="G32" s="98"/>
      <c r="H32" s="98"/>
      <c r="I32" s="98"/>
      <c r="J32" s="97"/>
      <c r="K32" s="97"/>
    </row>
    <row r="33" spans="1:15" s="43" customFormat="1" ht="13" x14ac:dyDescent="0.3">
      <c r="A33" s="94"/>
      <c r="B33" s="94"/>
      <c r="C33" s="98"/>
      <c r="D33" s="98"/>
      <c r="E33" s="98"/>
      <c r="F33" s="98"/>
      <c r="G33" s="98"/>
      <c r="H33" s="98"/>
      <c r="I33" s="98"/>
      <c r="J33" s="97"/>
      <c r="K33" s="97"/>
    </row>
    <row r="34" spans="1:15" s="43" customFormat="1" ht="13" x14ac:dyDescent="0.3">
      <c r="A34" s="94"/>
      <c r="B34" s="94"/>
      <c r="C34" s="98"/>
      <c r="D34" s="98"/>
      <c r="E34" s="98"/>
      <c r="F34" s="98"/>
      <c r="G34" s="98"/>
      <c r="H34" s="98"/>
      <c r="I34" s="98"/>
      <c r="J34" s="97"/>
      <c r="K34" s="97"/>
    </row>
    <row r="35" spans="1:15" s="43" customFormat="1" ht="13" x14ac:dyDescent="0.3">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712</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12"/>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111</v>
      </c>
      <c r="B2" s="202" t="s">
        <v>102</v>
      </c>
      <c r="C2" s="198"/>
      <c r="D2" s="198"/>
      <c r="E2" s="203"/>
      <c r="F2" s="203"/>
      <c r="G2" s="203"/>
      <c r="H2" s="203"/>
      <c r="I2" s="203"/>
      <c r="J2" s="203"/>
      <c r="K2" s="203"/>
    </row>
    <row r="4" spans="1:11" ht="15.5" x14ac:dyDescent="0.35">
      <c r="A4" s="164" t="s">
        <v>122</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122</v>
      </c>
      <c r="B6" s="61" t="s">
        <v>12</v>
      </c>
      <c r="C6" s="62" t="s">
        <v>13</v>
      </c>
      <c r="D6" s="61" t="s">
        <v>12</v>
      </c>
      <c r="E6" s="63" t="s">
        <v>13</v>
      </c>
      <c r="F6" s="62" t="s">
        <v>12</v>
      </c>
      <c r="G6" s="62" t="s">
        <v>13</v>
      </c>
      <c r="H6" s="61" t="s">
        <v>12</v>
      </c>
      <c r="I6" s="63" t="s">
        <v>13</v>
      </c>
      <c r="J6" s="61"/>
      <c r="K6" s="63"/>
    </row>
    <row r="7" spans="1:11" x14ac:dyDescent="0.25">
      <c r="A7" s="7" t="s">
        <v>347</v>
      </c>
      <c r="B7" s="65">
        <v>32</v>
      </c>
      <c r="C7" s="34">
        <f>IF(B18=0, "-", B7/B18)</f>
        <v>2.3703703703703703E-2</v>
      </c>
      <c r="D7" s="65">
        <v>127</v>
      </c>
      <c r="E7" s="9">
        <f>IF(D18=0, "-", D7/D18)</f>
        <v>9.6212121212121207E-2</v>
      </c>
      <c r="F7" s="81">
        <v>371</v>
      </c>
      <c r="G7" s="34">
        <f>IF(F18=0, "-", F7/F18)</f>
        <v>5.0366549008960086E-2</v>
      </c>
      <c r="H7" s="65">
        <v>448</v>
      </c>
      <c r="I7" s="9">
        <f>IF(H18=0, "-", H7/H18)</f>
        <v>6.1989760619897603E-2</v>
      </c>
      <c r="J7" s="8">
        <f t="shared" ref="J7:J16" si="0">IF(D7=0, "-", IF((B7-D7)/D7&lt;10, (B7-D7)/D7, "&gt;999%"))</f>
        <v>-0.74803149606299213</v>
      </c>
      <c r="K7" s="9">
        <f t="shared" ref="K7:K16" si="1">IF(H7=0, "-", IF((F7-H7)/H7&lt;10, (F7-H7)/H7, "&gt;999%"))</f>
        <v>-0.171875</v>
      </c>
    </row>
    <row r="8" spans="1:11" x14ac:dyDescent="0.25">
      <c r="A8" s="7" t="s">
        <v>348</v>
      </c>
      <c r="B8" s="65">
        <v>136</v>
      </c>
      <c r="C8" s="34">
        <f>IF(B18=0, "-", B8/B18)</f>
        <v>0.10074074074074074</v>
      </c>
      <c r="D8" s="65">
        <v>107</v>
      </c>
      <c r="E8" s="9">
        <f>IF(D18=0, "-", D8/D18)</f>
        <v>8.1060606060606055E-2</v>
      </c>
      <c r="F8" s="81">
        <v>835</v>
      </c>
      <c r="G8" s="34">
        <f>IF(F18=0, "-", F8/F18)</f>
        <v>0.11335867499321206</v>
      </c>
      <c r="H8" s="65">
        <v>1026</v>
      </c>
      <c r="I8" s="9">
        <f>IF(H18=0, "-", H8/H18)</f>
        <v>0.14196762141967623</v>
      </c>
      <c r="J8" s="8">
        <f t="shared" si="0"/>
        <v>0.27102803738317754</v>
      </c>
      <c r="K8" s="9">
        <f t="shared" si="1"/>
        <v>-0.18615984405458089</v>
      </c>
    </row>
    <row r="9" spans="1:11" x14ac:dyDescent="0.25">
      <c r="A9" s="7" t="s">
        <v>349</v>
      </c>
      <c r="B9" s="65">
        <v>229</v>
      </c>
      <c r="C9" s="34">
        <f>IF(B18=0, "-", B9/B18)</f>
        <v>0.16962962962962963</v>
      </c>
      <c r="D9" s="65">
        <v>311</v>
      </c>
      <c r="E9" s="9">
        <f>IF(D18=0, "-", D9/D18)</f>
        <v>0.2356060606060606</v>
      </c>
      <c r="F9" s="81">
        <v>983</v>
      </c>
      <c r="G9" s="34">
        <f>IF(F18=0, "-", F9/F18)</f>
        <v>0.13345099103991312</v>
      </c>
      <c r="H9" s="65">
        <v>1424</v>
      </c>
      <c r="I9" s="9">
        <f>IF(H18=0, "-", H9/H18)</f>
        <v>0.19703888197038882</v>
      </c>
      <c r="J9" s="8">
        <f t="shared" si="0"/>
        <v>-0.26366559485530544</v>
      </c>
      <c r="K9" s="9">
        <f t="shared" si="1"/>
        <v>-0.30969101123595505</v>
      </c>
    </row>
    <row r="10" spans="1:11" x14ac:dyDescent="0.25">
      <c r="A10" s="7" t="s">
        <v>350</v>
      </c>
      <c r="B10" s="65">
        <v>435</v>
      </c>
      <c r="C10" s="34">
        <f>IF(B18=0, "-", B10/B18)</f>
        <v>0.32222222222222224</v>
      </c>
      <c r="D10" s="65">
        <v>208</v>
      </c>
      <c r="E10" s="9">
        <f>IF(D18=0, "-", D10/D18)</f>
        <v>0.15757575757575756</v>
      </c>
      <c r="F10" s="81">
        <v>2258</v>
      </c>
      <c r="G10" s="34">
        <f>IF(F18=0, "-", F10/F18)</f>
        <v>0.30654357860439857</v>
      </c>
      <c r="H10" s="65">
        <v>1310</v>
      </c>
      <c r="I10" s="9">
        <f>IF(H18=0, "-", H10/H18)</f>
        <v>0.18126470181264701</v>
      </c>
      <c r="J10" s="8">
        <f t="shared" si="0"/>
        <v>1.0913461538461537</v>
      </c>
      <c r="K10" s="9">
        <f t="shared" si="1"/>
        <v>0.72366412213740461</v>
      </c>
    </row>
    <row r="11" spans="1:11" x14ac:dyDescent="0.25">
      <c r="A11" s="7" t="s">
        <v>351</v>
      </c>
      <c r="B11" s="65">
        <v>30</v>
      </c>
      <c r="C11" s="34">
        <f>IF(B18=0, "-", B11/B18)</f>
        <v>2.2222222222222223E-2</v>
      </c>
      <c r="D11" s="65">
        <v>22</v>
      </c>
      <c r="E11" s="9">
        <f>IF(D18=0, "-", D11/D18)</f>
        <v>1.6666666666666666E-2</v>
      </c>
      <c r="F11" s="81">
        <v>235</v>
      </c>
      <c r="G11" s="34">
        <f>IF(F18=0, "-", F11/F18)</f>
        <v>3.1903339668748303E-2</v>
      </c>
      <c r="H11" s="65">
        <v>274</v>
      </c>
      <c r="I11" s="9">
        <f>IF(H18=0, "-", H11/H18)</f>
        <v>3.7913380379133804E-2</v>
      </c>
      <c r="J11" s="8">
        <f t="shared" si="0"/>
        <v>0.36363636363636365</v>
      </c>
      <c r="K11" s="9">
        <f t="shared" si="1"/>
        <v>-0.14233576642335766</v>
      </c>
    </row>
    <row r="12" spans="1:11" x14ac:dyDescent="0.25">
      <c r="A12" s="7" t="s">
        <v>352</v>
      </c>
      <c r="B12" s="65">
        <v>29</v>
      </c>
      <c r="C12" s="34">
        <f>IF(B18=0, "-", B12/B18)</f>
        <v>2.148148148148148E-2</v>
      </c>
      <c r="D12" s="65">
        <v>44</v>
      </c>
      <c r="E12" s="9">
        <f>IF(D18=0, "-", D12/D18)</f>
        <v>3.3333333333333333E-2</v>
      </c>
      <c r="F12" s="81">
        <v>147</v>
      </c>
      <c r="G12" s="34">
        <f>IF(F18=0, "-", F12/F18)</f>
        <v>1.9956557154493619E-2</v>
      </c>
      <c r="H12" s="65">
        <v>231</v>
      </c>
      <c r="I12" s="9">
        <f>IF(H18=0, "-", H12/H18)</f>
        <v>3.1963470319634701E-2</v>
      </c>
      <c r="J12" s="8">
        <f t="shared" si="0"/>
        <v>-0.34090909090909088</v>
      </c>
      <c r="K12" s="9">
        <f t="shared" si="1"/>
        <v>-0.36363636363636365</v>
      </c>
    </row>
    <row r="13" spans="1:11" x14ac:dyDescent="0.25">
      <c r="A13" s="7" t="s">
        <v>353</v>
      </c>
      <c r="B13" s="65">
        <v>42</v>
      </c>
      <c r="C13" s="34">
        <f>IF(B18=0, "-", B13/B18)</f>
        <v>3.111111111111111E-2</v>
      </c>
      <c r="D13" s="65">
        <v>25</v>
      </c>
      <c r="E13" s="9">
        <f>IF(D18=0, "-", D13/D18)</f>
        <v>1.893939393939394E-2</v>
      </c>
      <c r="F13" s="81">
        <v>269</v>
      </c>
      <c r="G13" s="34">
        <f>IF(F18=0, "-", F13/F18)</f>
        <v>3.6519142003801248E-2</v>
      </c>
      <c r="H13" s="65">
        <v>257</v>
      </c>
      <c r="I13" s="9">
        <f>IF(H18=0, "-", H13/H18)</f>
        <v>3.5561090355610905E-2</v>
      </c>
      <c r="J13" s="8">
        <f t="shared" si="0"/>
        <v>0.68</v>
      </c>
      <c r="K13" s="9">
        <f t="shared" si="1"/>
        <v>4.6692607003891051E-2</v>
      </c>
    </row>
    <row r="14" spans="1:11" x14ac:dyDescent="0.25">
      <c r="A14" s="7" t="s">
        <v>354</v>
      </c>
      <c r="B14" s="65">
        <v>102</v>
      </c>
      <c r="C14" s="34">
        <f>IF(B18=0, "-", B14/B18)</f>
        <v>7.5555555555555556E-2</v>
      </c>
      <c r="D14" s="65">
        <v>88</v>
      </c>
      <c r="E14" s="9">
        <f>IF(D18=0, "-", D14/D18)</f>
        <v>6.6666666666666666E-2</v>
      </c>
      <c r="F14" s="81">
        <v>577</v>
      </c>
      <c r="G14" s="34">
        <f>IF(F18=0, "-", F14/F18)</f>
        <v>7.8332880803692648E-2</v>
      </c>
      <c r="H14" s="65">
        <v>470</v>
      </c>
      <c r="I14" s="9">
        <f>IF(H18=0, "-", H14/H18)</f>
        <v>6.503390065033901E-2</v>
      </c>
      <c r="J14" s="8">
        <f t="shared" si="0"/>
        <v>0.15909090909090909</v>
      </c>
      <c r="K14" s="9">
        <f t="shared" si="1"/>
        <v>0.2276595744680851</v>
      </c>
    </row>
    <row r="15" spans="1:11" x14ac:dyDescent="0.25">
      <c r="A15" s="7" t="s">
        <v>355</v>
      </c>
      <c r="B15" s="65">
        <v>85</v>
      </c>
      <c r="C15" s="34">
        <f>IF(B18=0, "-", B15/B18)</f>
        <v>6.2962962962962957E-2</v>
      </c>
      <c r="D15" s="65">
        <v>162</v>
      </c>
      <c r="E15" s="9">
        <f>IF(D18=0, "-", D15/D18)</f>
        <v>0.12272727272727273</v>
      </c>
      <c r="F15" s="81">
        <v>595</v>
      </c>
      <c r="G15" s="34">
        <f>IF(F18=0, "-", F15/F18)</f>
        <v>8.077654086342656E-2</v>
      </c>
      <c r="H15" s="65">
        <v>984</v>
      </c>
      <c r="I15" s="9">
        <f>IF(H18=0, "-", H15/H18)</f>
        <v>0.13615608136156082</v>
      </c>
      <c r="J15" s="8">
        <f t="shared" si="0"/>
        <v>-0.47530864197530864</v>
      </c>
      <c r="K15" s="9">
        <f t="shared" si="1"/>
        <v>-0.39532520325203252</v>
      </c>
    </row>
    <row r="16" spans="1:11" x14ac:dyDescent="0.25">
      <c r="A16" s="7" t="s">
        <v>356</v>
      </c>
      <c r="B16" s="65">
        <v>230</v>
      </c>
      <c r="C16" s="34">
        <f>IF(B18=0, "-", B16/B18)</f>
        <v>0.17037037037037037</v>
      </c>
      <c r="D16" s="65">
        <v>226</v>
      </c>
      <c r="E16" s="9">
        <f>IF(D18=0, "-", D16/D18)</f>
        <v>0.1712121212121212</v>
      </c>
      <c r="F16" s="81">
        <v>1096</v>
      </c>
      <c r="G16" s="34">
        <f>IF(F18=0, "-", F16/F18)</f>
        <v>0.14879174585935379</v>
      </c>
      <c r="H16" s="65">
        <v>803</v>
      </c>
      <c r="I16" s="9">
        <f>IF(H18=0, "-", H16/H18)</f>
        <v>0.1111111111111111</v>
      </c>
      <c r="J16" s="8">
        <f t="shared" si="0"/>
        <v>1.7699115044247787E-2</v>
      </c>
      <c r="K16" s="9">
        <f t="shared" si="1"/>
        <v>0.36488169364881695</v>
      </c>
    </row>
    <row r="17" spans="1:11" x14ac:dyDescent="0.25">
      <c r="A17" s="2"/>
      <c r="B17" s="68"/>
      <c r="C17" s="33"/>
      <c r="D17" s="68"/>
      <c r="E17" s="6"/>
      <c r="F17" s="82"/>
      <c r="G17" s="33"/>
      <c r="H17" s="68"/>
      <c r="I17" s="6"/>
      <c r="J17" s="5"/>
      <c r="K17" s="6"/>
    </row>
    <row r="18" spans="1:11" s="43" customFormat="1" ht="13" x14ac:dyDescent="0.3">
      <c r="A18" s="162" t="s">
        <v>625</v>
      </c>
      <c r="B18" s="71">
        <f>SUM(B7:B17)</f>
        <v>1350</v>
      </c>
      <c r="C18" s="40">
        <f>B18/33966</f>
        <v>3.9745627980922099E-2</v>
      </c>
      <c r="D18" s="71">
        <f>SUM(D7:D17)</f>
        <v>1320</v>
      </c>
      <c r="E18" s="41">
        <f>D18/25764</f>
        <v>5.1234280391243593E-2</v>
      </c>
      <c r="F18" s="77">
        <f>SUM(F7:F17)</f>
        <v>7366</v>
      </c>
      <c r="G18" s="42">
        <f>F18/153714</f>
        <v>4.7920163420378102E-2</v>
      </c>
      <c r="H18" s="71">
        <f>SUM(H7:H17)</f>
        <v>7227</v>
      </c>
      <c r="I18" s="41">
        <f>H18/141996</f>
        <v>5.0895799881686805E-2</v>
      </c>
      <c r="J18" s="37">
        <f>IF(D18=0, "-", IF((B18-D18)/D18&lt;10, (B18-D18)/D18, "&gt;999%"))</f>
        <v>2.2727272727272728E-2</v>
      </c>
      <c r="K18" s="38">
        <f>IF(H18=0, "-", IF((F18-H18)/H18&lt;10, (F18-H18)/H18, "&gt;999%"))</f>
        <v>1.9233430192334301E-2</v>
      </c>
    </row>
    <row r="19" spans="1:11" x14ac:dyDescent="0.25">
      <c r="B19" s="83"/>
      <c r="D19" s="83"/>
      <c r="F19" s="83"/>
      <c r="H19" s="83"/>
    </row>
    <row r="20" spans="1:11" s="43" customFormat="1" ht="13" x14ac:dyDescent="0.3">
      <c r="A20" s="162" t="s">
        <v>625</v>
      </c>
      <c r="B20" s="71">
        <v>1350</v>
      </c>
      <c r="C20" s="40">
        <f>B20/33966</f>
        <v>3.9745627980922099E-2</v>
      </c>
      <c r="D20" s="71">
        <v>1320</v>
      </c>
      <c r="E20" s="41">
        <f>D20/25764</f>
        <v>5.1234280391243593E-2</v>
      </c>
      <c r="F20" s="77">
        <v>7366</v>
      </c>
      <c r="G20" s="42">
        <f>F20/153714</f>
        <v>4.7920163420378102E-2</v>
      </c>
      <c r="H20" s="71">
        <v>7227</v>
      </c>
      <c r="I20" s="41">
        <f>H20/141996</f>
        <v>5.0895799881686805E-2</v>
      </c>
      <c r="J20" s="37">
        <f>IF(D20=0, "-", IF((B20-D20)/D20&lt;10, (B20-D20)/D20, "&gt;999%"))</f>
        <v>2.2727272727272728E-2</v>
      </c>
      <c r="K20" s="38">
        <f>IF(H20=0, "-", IF((F20-H20)/H20&lt;10, (F20-H20)/H20, "&gt;999%"))</f>
        <v>1.9233430192334301E-2</v>
      </c>
    </row>
    <row r="21" spans="1:11" x14ac:dyDescent="0.25">
      <c r="B21" s="83"/>
      <c r="D21" s="83"/>
      <c r="F21" s="83"/>
      <c r="H21" s="83"/>
    </row>
    <row r="22" spans="1:11" ht="15.5" x14ac:dyDescent="0.35">
      <c r="A22" s="164" t="s">
        <v>123</v>
      </c>
      <c r="B22" s="196" t="s">
        <v>1</v>
      </c>
      <c r="C22" s="200"/>
      <c r="D22" s="200"/>
      <c r="E22" s="197"/>
      <c r="F22" s="196" t="s">
        <v>14</v>
      </c>
      <c r="G22" s="200"/>
      <c r="H22" s="200"/>
      <c r="I22" s="197"/>
      <c r="J22" s="196" t="s">
        <v>15</v>
      </c>
      <c r="K22" s="197"/>
    </row>
    <row r="23" spans="1:11" ht="13" x14ac:dyDescent="0.3">
      <c r="A23" s="22"/>
      <c r="B23" s="196">
        <f>VALUE(RIGHT($B$2, 4))</f>
        <v>2023</v>
      </c>
      <c r="C23" s="197"/>
      <c r="D23" s="196">
        <f>B23-1</f>
        <v>2022</v>
      </c>
      <c r="E23" s="204"/>
      <c r="F23" s="196">
        <f>B23</f>
        <v>2023</v>
      </c>
      <c r="G23" s="204"/>
      <c r="H23" s="196">
        <f>D23</f>
        <v>2022</v>
      </c>
      <c r="I23" s="204"/>
      <c r="J23" s="140" t="s">
        <v>4</v>
      </c>
      <c r="K23" s="141" t="s">
        <v>2</v>
      </c>
    </row>
    <row r="24" spans="1:11" ht="13" x14ac:dyDescent="0.3">
      <c r="A24" s="163" t="s">
        <v>154</v>
      </c>
      <c r="B24" s="61" t="s">
        <v>12</v>
      </c>
      <c r="C24" s="62" t="s">
        <v>13</v>
      </c>
      <c r="D24" s="61" t="s">
        <v>12</v>
      </c>
      <c r="E24" s="63" t="s">
        <v>13</v>
      </c>
      <c r="F24" s="62" t="s">
        <v>12</v>
      </c>
      <c r="G24" s="62" t="s">
        <v>13</v>
      </c>
      <c r="H24" s="61" t="s">
        <v>12</v>
      </c>
      <c r="I24" s="63" t="s">
        <v>13</v>
      </c>
      <c r="J24" s="61"/>
      <c r="K24" s="63"/>
    </row>
    <row r="25" spans="1:11" x14ac:dyDescent="0.25">
      <c r="A25" s="7" t="s">
        <v>357</v>
      </c>
      <c r="B25" s="65">
        <v>278</v>
      </c>
      <c r="C25" s="34">
        <f>IF(B49=0, "-", B25/B49)</f>
        <v>7.5461454940282308E-2</v>
      </c>
      <c r="D25" s="65">
        <v>0</v>
      </c>
      <c r="E25" s="9">
        <f>IF(D49=0, "-", D25/D49)</f>
        <v>0</v>
      </c>
      <c r="F25" s="81">
        <v>691</v>
      </c>
      <c r="G25" s="34">
        <f>IF(F49=0, "-", F25/F49)</f>
        <v>4.0827178729689807E-2</v>
      </c>
      <c r="H25" s="65">
        <v>0</v>
      </c>
      <c r="I25" s="9">
        <f>IF(H49=0, "-", H25/H49)</f>
        <v>0</v>
      </c>
      <c r="J25" s="8" t="str">
        <f t="shared" ref="J25:J47" si="2">IF(D25=0, "-", IF((B25-D25)/D25&lt;10, (B25-D25)/D25, "&gt;999%"))</f>
        <v>-</v>
      </c>
      <c r="K25" s="9" t="str">
        <f t="shared" ref="K25:K47" si="3">IF(H25=0, "-", IF((F25-H25)/H25&lt;10, (F25-H25)/H25, "&gt;999%"))</f>
        <v>-</v>
      </c>
    </row>
    <row r="26" spans="1:11" x14ac:dyDescent="0.25">
      <c r="A26" s="7" t="s">
        <v>358</v>
      </c>
      <c r="B26" s="65">
        <v>4</v>
      </c>
      <c r="C26" s="34">
        <f>IF(B49=0, "-", B26/B49)</f>
        <v>1.0857763300760044E-3</v>
      </c>
      <c r="D26" s="65">
        <v>1</v>
      </c>
      <c r="E26" s="9">
        <f>IF(D49=0, "-", D26/D49)</f>
        <v>4.7169811320754717E-4</v>
      </c>
      <c r="F26" s="81">
        <v>10</v>
      </c>
      <c r="G26" s="34">
        <f>IF(F49=0, "-", F26/F49)</f>
        <v>5.9084194977843422E-4</v>
      </c>
      <c r="H26" s="65">
        <v>22</v>
      </c>
      <c r="I26" s="9">
        <f>IF(H49=0, "-", H26/H49)</f>
        <v>1.5047879616963064E-3</v>
      </c>
      <c r="J26" s="8">
        <f t="shared" si="2"/>
        <v>3</v>
      </c>
      <c r="K26" s="9">
        <f t="shared" si="3"/>
        <v>-0.54545454545454541</v>
      </c>
    </row>
    <row r="27" spans="1:11" x14ac:dyDescent="0.25">
      <c r="A27" s="7" t="s">
        <v>359</v>
      </c>
      <c r="B27" s="65">
        <v>284</v>
      </c>
      <c r="C27" s="34">
        <f>IF(B49=0, "-", B27/B49)</f>
        <v>7.7090119435396315E-2</v>
      </c>
      <c r="D27" s="65">
        <v>119</v>
      </c>
      <c r="E27" s="9">
        <f>IF(D49=0, "-", D27/D49)</f>
        <v>5.6132075471698115E-2</v>
      </c>
      <c r="F27" s="81">
        <v>1604</v>
      </c>
      <c r="G27" s="34">
        <f>IF(F49=0, "-", F27/F49)</f>
        <v>9.4771048744460851E-2</v>
      </c>
      <c r="H27" s="65">
        <v>714</v>
      </c>
      <c r="I27" s="9">
        <f>IF(H49=0, "-", H27/H49)</f>
        <v>4.8837209302325581E-2</v>
      </c>
      <c r="J27" s="8">
        <f t="shared" si="2"/>
        <v>1.3865546218487395</v>
      </c>
      <c r="K27" s="9">
        <f t="shared" si="3"/>
        <v>1.2464985994397759</v>
      </c>
    </row>
    <row r="28" spans="1:11" x14ac:dyDescent="0.25">
      <c r="A28" s="7" t="s">
        <v>360</v>
      </c>
      <c r="B28" s="65">
        <v>42</v>
      </c>
      <c r="C28" s="34">
        <f>IF(B49=0, "-", B28/B49)</f>
        <v>1.1400651465798045E-2</v>
      </c>
      <c r="D28" s="65">
        <v>114</v>
      </c>
      <c r="E28" s="9">
        <f>IF(D49=0, "-", D28/D49)</f>
        <v>5.3773584905660379E-2</v>
      </c>
      <c r="F28" s="81">
        <v>293</v>
      </c>
      <c r="G28" s="34">
        <f>IF(F49=0, "-", F28/F49)</f>
        <v>1.7311669128508123E-2</v>
      </c>
      <c r="H28" s="65">
        <v>991</v>
      </c>
      <c r="I28" s="9">
        <f>IF(H49=0, "-", H28/H49)</f>
        <v>6.7783857729138169E-2</v>
      </c>
      <c r="J28" s="8">
        <f t="shared" si="2"/>
        <v>-0.63157894736842102</v>
      </c>
      <c r="K28" s="9">
        <f t="shared" si="3"/>
        <v>-0.70433905146316855</v>
      </c>
    </row>
    <row r="29" spans="1:11" x14ac:dyDescent="0.25">
      <c r="A29" s="7" t="s">
        <v>361</v>
      </c>
      <c r="B29" s="65">
        <v>228</v>
      </c>
      <c r="C29" s="34">
        <f>IF(B49=0, "-", B29/B49)</f>
        <v>6.1889250814332247E-2</v>
      </c>
      <c r="D29" s="65">
        <v>266</v>
      </c>
      <c r="E29" s="9">
        <f>IF(D49=0, "-", D29/D49)</f>
        <v>0.12547169811320755</v>
      </c>
      <c r="F29" s="81">
        <v>1185</v>
      </c>
      <c r="G29" s="34">
        <f>IF(F49=0, "-", F29/F49)</f>
        <v>7.0014771048744456E-2</v>
      </c>
      <c r="H29" s="65">
        <v>1782</v>
      </c>
      <c r="I29" s="9">
        <f>IF(H49=0, "-", H29/H49)</f>
        <v>0.12188782489740083</v>
      </c>
      <c r="J29" s="8">
        <f t="shared" si="2"/>
        <v>-0.14285714285714285</v>
      </c>
      <c r="K29" s="9">
        <f t="shared" si="3"/>
        <v>-0.33501683501683499</v>
      </c>
    </row>
    <row r="30" spans="1:11" x14ac:dyDescent="0.25">
      <c r="A30" s="7" t="s">
        <v>362</v>
      </c>
      <c r="B30" s="65">
        <v>80</v>
      </c>
      <c r="C30" s="34">
        <f>IF(B49=0, "-", B30/B49)</f>
        <v>2.1715526601520086E-2</v>
      </c>
      <c r="D30" s="65">
        <v>79</v>
      </c>
      <c r="E30" s="9">
        <f>IF(D49=0, "-", D30/D49)</f>
        <v>3.7264150943396225E-2</v>
      </c>
      <c r="F30" s="81">
        <v>327</v>
      </c>
      <c r="G30" s="34">
        <f>IF(F49=0, "-", F30/F49)</f>
        <v>1.9320531757754802E-2</v>
      </c>
      <c r="H30" s="65">
        <v>292</v>
      </c>
      <c r="I30" s="9">
        <f>IF(H49=0, "-", H30/H49)</f>
        <v>1.9972640218878249E-2</v>
      </c>
      <c r="J30" s="8">
        <f t="shared" si="2"/>
        <v>1.2658227848101266E-2</v>
      </c>
      <c r="K30" s="9">
        <f t="shared" si="3"/>
        <v>0.11986301369863013</v>
      </c>
    </row>
    <row r="31" spans="1:11" x14ac:dyDescent="0.25">
      <c r="A31" s="7" t="s">
        <v>363</v>
      </c>
      <c r="B31" s="65">
        <v>127</v>
      </c>
      <c r="C31" s="34">
        <f>IF(B49=0, "-", B31/B49)</f>
        <v>3.4473398479913139E-2</v>
      </c>
      <c r="D31" s="65">
        <v>183</v>
      </c>
      <c r="E31" s="9">
        <f>IF(D49=0, "-", D31/D49)</f>
        <v>8.6320754716981127E-2</v>
      </c>
      <c r="F31" s="81">
        <v>934</v>
      </c>
      <c r="G31" s="34">
        <f>IF(F49=0, "-", F31/F49)</f>
        <v>5.518463810930576E-2</v>
      </c>
      <c r="H31" s="65">
        <v>1035</v>
      </c>
      <c r="I31" s="9">
        <f>IF(H49=0, "-", H31/H49)</f>
        <v>7.0793433652530782E-2</v>
      </c>
      <c r="J31" s="8">
        <f t="shared" si="2"/>
        <v>-0.30601092896174864</v>
      </c>
      <c r="K31" s="9">
        <f t="shared" si="3"/>
        <v>-9.7584541062801927E-2</v>
      </c>
    </row>
    <row r="32" spans="1:11" x14ac:dyDescent="0.25">
      <c r="A32" s="7" t="s">
        <v>364</v>
      </c>
      <c r="B32" s="65">
        <v>309</v>
      </c>
      <c r="C32" s="34">
        <f>IF(B49=0, "-", B32/B49)</f>
        <v>8.3876221498371331E-2</v>
      </c>
      <c r="D32" s="65">
        <v>227</v>
      </c>
      <c r="E32" s="9">
        <f>IF(D49=0, "-", D32/D49)</f>
        <v>0.10707547169811321</v>
      </c>
      <c r="F32" s="81">
        <v>1762</v>
      </c>
      <c r="G32" s="34">
        <f>IF(F49=0, "-", F32/F49)</f>
        <v>0.10410635155096012</v>
      </c>
      <c r="H32" s="65">
        <v>2230</v>
      </c>
      <c r="I32" s="9">
        <f>IF(H49=0, "-", H32/H49)</f>
        <v>0.15253077975376197</v>
      </c>
      <c r="J32" s="8">
        <f t="shared" si="2"/>
        <v>0.36123348017621143</v>
      </c>
      <c r="K32" s="9">
        <f t="shared" si="3"/>
        <v>-0.20986547085201793</v>
      </c>
    </row>
    <row r="33" spans="1:11" x14ac:dyDescent="0.25">
      <c r="A33" s="7" t="s">
        <v>365</v>
      </c>
      <c r="B33" s="65">
        <v>10</v>
      </c>
      <c r="C33" s="34">
        <f>IF(B49=0, "-", B33/B49)</f>
        <v>2.7144408251900108E-3</v>
      </c>
      <c r="D33" s="65">
        <v>12</v>
      </c>
      <c r="E33" s="9">
        <f>IF(D49=0, "-", D33/D49)</f>
        <v>5.6603773584905656E-3</v>
      </c>
      <c r="F33" s="81">
        <v>101</v>
      </c>
      <c r="G33" s="34">
        <f>IF(F49=0, "-", F33/F49)</f>
        <v>5.967503692762186E-3</v>
      </c>
      <c r="H33" s="65">
        <v>66</v>
      </c>
      <c r="I33" s="9">
        <f>IF(H49=0, "-", H33/H49)</f>
        <v>4.5143638850889192E-3</v>
      </c>
      <c r="J33" s="8">
        <f t="shared" si="2"/>
        <v>-0.16666666666666666</v>
      </c>
      <c r="K33" s="9">
        <f t="shared" si="3"/>
        <v>0.53030303030303028</v>
      </c>
    </row>
    <row r="34" spans="1:11" x14ac:dyDescent="0.25">
      <c r="A34" s="7" t="s">
        <v>366</v>
      </c>
      <c r="B34" s="65">
        <v>868</v>
      </c>
      <c r="C34" s="34">
        <f>IF(B49=0, "-", B34/B49)</f>
        <v>0.23561346362649294</v>
      </c>
      <c r="D34" s="65">
        <v>368</v>
      </c>
      <c r="E34" s="9">
        <f>IF(D49=0, "-", D34/D49)</f>
        <v>0.17358490566037735</v>
      </c>
      <c r="F34" s="81">
        <v>3036</v>
      </c>
      <c r="G34" s="34">
        <f>IF(F49=0, "-", F34/F49)</f>
        <v>0.17937961595273264</v>
      </c>
      <c r="H34" s="65">
        <v>2361</v>
      </c>
      <c r="I34" s="9">
        <f>IF(H49=0, "-", H34/H49)</f>
        <v>0.16149110807113543</v>
      </c>
      <c r="J34" s="8">
        <f t="shared" si="2"/>
        <v>1.3586956521739131</v>
      </c>
      <c r="K34" s="9">
        <f t="shared" si="3"/>
        <v>0.28589580686149935</v>
      </c>
    </row>
    <row r="35" spans="1:11" x14ac:dyDescent="0.25">
      <c r="A35" s="7" t="s">
        <v>367</v>
      </c>
      <c r="B35" s="65">
        <v>33</v>
      </c>
      <c r="C35" s="34">
        <f>IF(B49=0, "-", B35/B49)</f>
        <v>8.9576547231270363E-3</v>
      </c>
      <c r="D35" s="65">
        <v>131</v>
      </c>
      <c r="E35" s="9">
        <f>IF(D49=0, "-", D35/D49)</f>
        <v>6.1792452830188679E-2</v>
      </c>
      <c r="F35" s="81">
        <v>780</v>
      </c>
      <c r="G35" s="34">
        <f>IF(F49=0, "-", F35/F49)</f>
        <v>4.6085672082717875E-2</v>
      </c>
      <c r="H35" s="65">
        <v>1308</v>
      </c>
      <c r="I35" s="9">
        <f>IF(H49=0, "-", H35/H49)</f>
        <v>8.9466484268125854E-2</v>
      </c>
      <c r="J35" s="8">
        <f t="shared" si="2"/>
        <v>-0.74809160305343514</v>
      </c>
      <c r="K35" s="9">
        <f t="shared" si="3"/>
        <v>-0.40366972477064222</v>
      </c>
    </row>
    <row r="36" spans="1:11" x14ac:dyDescent="0.25">
      <c r="A36" s="7" t="s">
        <v>368</v>
      </c>
      <c r="B36" s="65">
        <v>45</v>
      </c>
      <c r="C36" s="34">
        <f>IF(B49=0, "-", B36/B49)</f>
        <v>1.2214983713355049E-2</v>
      </c>
      <c r="D36" s="65">
        <v>56</v>
      </c>
      <c r="E36" s="9">
        <f>IF(D49=0, "-", D36/D49)</f>
        <v>2.6415094339622643E-2</v>
      </c>
      <c r="F36" s="81">
        <v>721</v>
      </c>
      <c r="G36" s="34">
        <f>IF(F49=0, "-", F36/F49)</f>
        <v>4.2599704579025108E-2</v>
      </c>
      <c r="H36" s="65">
        <v>761</v>
      </c>
      <c r="I36" s="9">
        <f>IF(H49=0, "-", H36/H49)</f>
        <v>5.205198358413133E-2</v>
      </c>
      <c r="J36" s="8">
        <f t="shared" si="2"/>
        <v>-0.19642857142857142</v>
      </c>
      <c r="K36" s="9">
        <f t="shared" si="3"/>
        <v>-5.2562417871222074E-2</v>
      </c>
    </row>
    <row r="37" spans="1:11" x14ac:dyDescent="0.25">
      <c r="A37" s="7" t="s">
        <v>369</v>
      </c>
      <c r="B37" s="65">
        <v>190</v>
      </c>
      <c r="C37" s="34">
        <f>IF(B49=0, "-", B37/B49)</f>
        <v>5.1574375678610208E-2</v>
      </c>
      <c r="D37" s="65">
        <v>0</v>
      </c>
      <c r="E37" s="9">
        <f>IF(D49=0, "-", D37/D49)</f>
        <v>0</v>
      </c>
      <c r="F37" s="81">
        <v>1165</v>
      </c>
      <c r="G37" s="34">
        <f>IF(F49=0, "-", F37/F49)</f>
        <v>6.8833087149187594E-2</v>
      </c>
      <c r="H37" s="65">
        <v>2</v>
      </c>
      <c r="I37" s="9">
        <f>IF(H49=0, "-", H37/H49)</f>
        <v>1.3679890560875513E-4</v>
      </c>
      <c r="J37" s="8" t="str">
        <f t="shared" si="2"/>
        <v>-</v>
      </c>
      <c r="K37" s="9" t="str">
        <f t="shared" si="3"/>
        <v>&gt;999%</v>
      </c>
    </row>
    <row r="38" spans="1:11" x14ac:dyDescent="0.25">
      <c r="A38" s="7" t="s">
        <v>370</v>
      </c>
      <c r="B38" s="65">
        <v>13</v>
      </c>
      <c r="C38" s="34">
        <f>IF(B49=0, "-", B38/B49)</f>
        <v>3.5287730727470139E-3</v>
      </c>
      <c r="D38" s="65">
        <v>6</v>
      </c>
      <c r="E38" s="9">
        <f>IF(D49=0, "-", D38/D49)</f>
        <v>2.8301886792452828E-3</v>
      </c>
      <c r="F38" s="81">
        <v>51</v>
      </c>
      <c r="G38" s="34">
        <f>IF(F49=0, "-", F38/F49)</f>
        <v>3.0132939438700149E-3</v>
      </c>
      <c r="H38" s="65">
        <v>64</v>
      </c>
      <c r="I38" s="9">
        <f>IF(H49=0, "-", H38/H49)</f>
        <v>4.3775649794801641E-3</v>
      </c>
      <c r="J38" s="8">
        <f t="shared" si="2"/>
        <v>1.1666666666666667</v>
      </c>
      <c r="K38" s="9">
        <f t="shared" si="3"/>
        <v>-0.203125</v>
      </c>
    </row>
    <row r="39" spans="1:11" x14ac:dyDescent="0.25">
      <c r="A39" s="7" t="s">
        <v>371</v>
      </c>
      <c r="B39" s="65">
        <v>56</v>
      </c>
      <c r="C39" s="34">
        <f>IF(B49=0, "-", B39/B49)</f>
        <v>1.5200868621064061E-2</v>
      </c>
      <c r="D39" s="65">
        <v>53</v>
      </c>
      <c r="E39" s="9">
        <f>IF(D49=0, "-", D39/D49)</f>
        <v>2.5000000000000001E-2</v>
      </c>
      <c r="F39" s="81">
        <v>265</v>
      </c>
      <c r="G39" s="34">
        <f>IF(F49=0, "-", F39/F49)</f>
        <v>1.565731166912851E-2</v>
      </c>
      <c r="H39" s="65">
        <v>229</v>
      </c>
      <c r="I39" s="9">
        <f>IF(H49=0, "-", H39/H49)</f>
        <v>1.5663474692202462E-2</v>
      </c>
      <c r="J39" s="8">
        <f t="shared" si="2"/>
        <v>5.6603773584905662E-2</v>
      </c>
      <c r="K39" s="9">
        <f t="shared" si="3"/>
        <v>0.15720524017467249</v>
      </c>
    </row>
    <row r="40" spans="1:11" x14ac:dyDescent="0.25">
      <c r="A40" s="7" t="s">
        <v>372</v>
      </c>
      <c r="B40" s="65">
        <v>90</v>
      </c>
      <c r="C40" s="34">
        <f>IF(B49=0, "-", B40/B49)</f>
        <v>2.4429967426710098E-2</v>
      </c>
      <c r="D40" s="65">
        <v>72</v>
      </c>
      <c r="E40" s="9">
        <f>IF(D49=0, "-", D40/D49)</f>
        <v>3.3962264150943396E-2</v>
      </c>
      <c r="F40" s="81">
        <v>380</v>
      </c>
      <c r="G40" s="34">
        <f>IF(F49=0, "-", F40/F49)</f>
        <v>2.2451994091580503E-2</v>
      </c>
      <c r="H40" s="65">
        <v>261</v>
      </c>
      <c r="I40" s="9">
        <f>IF(H49=0, "-", H40/H49)</f>
        <v>1.7852257181942544E-2</v>
      </c>
      <c r="J40" s="8">
        <f t="shared" si="2"/>
        <v>0.25</v>
      </c>
      <c r="K40" s="9">
        <f t="shared" si="3"/>
        <v>0.45593869731800768</v>
      </c>
    </row>
    <row r="41" spans="1:11" x14ac:dyDescent="0.25">
      <c r="A41" s="7" t="s">
        <v>373</v>
      </c>
      <c r="B41" s="65">
        <v>411</v>
      </c>
      <c r="C41" s="34">
        <f>IF(B49=0, "-", B41/B49)</f>
        <v>0.11156351791530944</v>
      </c>
      <c r="D41" s="65">
        <v>0</v>
      </c>
      <c r="E41" s="9">
        <f>IF(D49=0, "-", D41/D49)</f>
        <v>0</v>
      </c>
      <c r="F41" s="81">
        <v>523</v>
      </c>
      <c r="G41" s="34">
        <f>IF(F49=0, "-", F41/F49)</f>
        <v>3.0901033973412113E-2</v>
      </c>
      <c r="H41" s="65">
        <v>0</v>
      </c>
      <c r="I41" s="9">
        <f>IF(H49=0, "-", H41/H49)</f>
        <v>0</v>
      </c>
      <c r="J41" s="8" t="str">
        <f t="shared" si="2"/>
        <v>-</v>
      </c>
      <c r="K41" s="9" t="str">
        <f t="shared" si="3"/>
        <v>-</v>
      </c>
    </row>
    <row r="42" spans="1:11" x14ac:dyDescent="0.25">
      <c r="A42" s="7" t="s">
        <v>374</v>
      </c>
      <c r="B42" s="65">
        <v>0</v>
      </c>
      <c r="C42" s="34">
        <f>IF(B49=0, "-", B42/B49)</f>
        <v>0</v>
      </c>
      <c r="D42" s="65">
        <v>179</v>
      </c>
      <c r="E42" s="9">
        <f>IF(D49=0, "-", D42/D49)</f>
        <v>8.4433962264150939E-2</v>
      </c>
      <c r="F42" s="81">
        <v>348</v>
      </c>
      <c r="G42" s="34">
        <f>IF(F49=0, "-", F42/F49)</f>
        <v>2.0561299852289511E-2</v>
      </c>
      <c r="H42" s="65">
        <v>935</v>
      </c>
      <c r="I42" s="9">
        <f>IF(H49=0, "-", H42/H49)</f>
        <v>6.3953488372093026E-2</v>
      </c>
      <c r="J42" s="8">
        <f t="shared" si="2"/>
        <v>-1</v>
      </c>
      <c r="K42" s="9">
        <f t="shared" si="3"/>
        <v>-0.62780748663101604</v>
      </c>
    </row>
    <row r="43" spans="1:11" x14ac:dyDescent="0.25">
      <c r="A43" s="7" t="s">
        <v>375</v>
      </c>
      <c r="B43" s="65">
        <v>24</v>
      </c>
      <c r="C43" s="34">
        <f>IF(B49=0, "-", B43/B49)</f>
        <v>6.5146579804560263E-3</v>
      </c>
      <c r="D43" s="65">
        <v>0</v>
      </c>
      <c r="E43" s="9">
        <f>IF(D49=0, "-", D43/D49)</f>
        <v>0</v>
      </c>
      <c r="F43" s="81">
        <v>98</v>
      </c>
      <c r="G43" s="34">
        <f>IF(F49=0, "-", F43/F49)</f>
        <v>5.7902511078286555E-3</v>
      </c>
      <c r="H43" s="65">
        <v>16</v>
      </c>
      <c r="I43" s="9">
        <f>IF(H49=0, "-", H43/H49)</f>
        <v>1.094391244870041E-3</v>
      </c>
      <c r="J43" s="8" t="str">
        <f t="shared" si="2"/>
        <v>-</v>
      </c>
      <c r="K43" s="9">
        <f t="shared" si="3"/>
        <v>5.125</v>
      </c>
    </row>
    <row r="44" spans="1:11" x14ac:dyDescent="0.25">
      <c r="A44" s="7" t="s">
        <v>376</v>
      </c>
      <c r="B44" s="65">
        <v>26</v>
      </c>
      <c r="C44" s="34">
        <f>IF(B49=0, "-", B44/B49)</f>
        <v>7.0575461454940279E-3</v>
      </c>
      <c r="D44" s="65">
        <v>69</v>
      </c>
      <c r="E44" s="9">
        <f>IF(D49=0, "-", D44/D49)</f>
        <v>3.2547169811320754E-2</v>
      </c>
      <c r="F44" s="81">
        <v>186</v>
      </c>
      <c r="G44" s="34">
        <f>IF(F49=0, "-", F44/F49)</f>
        <v>1.0989660265878878E-2</v>
      </c>
      <c r="H44" s="65">
        <v>184</v>
      </c>
      <c r="I44" s="9">
        <f>IF(H49=0, "-", H44/H49)</f>
        <v>1.2585499316005472E-2</v>
      </c>
      <c r="J44" s="8">
        <f t="shared" si="2"/>
        <v>-0.62318840579710144</v>
      </c>
      <c r="K44" s="9">
        <f t="shared" si="3"/>
        <v>1.0869565217391304E-2</v>
      </c>
    </row>
    <row r="45" spans="1:11" x14ac:dyDescent="0.25">
      <c r="A45" s="7" t="s">
        <v>377</v>
      </c>
      <c r="B45" s="65">
        <v>137</v>
      </c>
      <c r="C45" s="34">
        <f>IF(B49=0, "-", B45/B49)</f>
        <v>3.7187839305103151E-2</v>
      </c>
      <c r="D45" s="65">
        <v>184</v>
      </c>
      <c r="E45" s="9">
        <f>IF(D49=0, "-", D45/D49)</f>
        <v>8.6792452830188674E-2</v>
      </c>
      <c r="F45" s="81">
        <v>527</v>
      </c>
      <c r="G45" s="34">
        <f>IF(F49=0, "-", F45/F49)</f>
        <v>3.1137370753323484E-2</v>
      </c>
      <c r="H45" s="65">
        <v>1038</v>
      </c>
      <c r="I45" s="9">
        <f>IF(H49=0, "-", H45/H49)</f>
        <v>7.0998632010943918E-2</v>
      </c>
      <c r="J45" s="8">
        <f t="shared" si="2"/>
        <v>-0.25543478260869568</v>
      </c>
      <c r="K45" s="9">
        <f t="shared" si="3"/>
        <v>-0.49229287090558765</v>
      </c>
    </row>
    <row r="46" spans="1:11" x14ac:dyDescent="0.25">
      <c r="A46" s="7" t="s">
        <v>378</v>
      </c>
      <c r="B46" s="65">
        <v>153</v>
      </c>
      <c r="C46" s="34">
        <f>IF(B49=0, "-", B46/B49)</f>
        <v>4.1530944625407164E-2</v>
      </c>
      <c r="D46" s="65">
        <v>0</v>
      </c>
      <c r="E46" s="9">
        <f>IF(D49=0, "-", D46/D49)</f>
        <v>0</v>
      </c>
      <c r="F46" s="81">
        <v>664</v>
      </c>
      <c r="G46" s="34">
        <f>IF(F49=0, "-", F46/F49)</f>
        <v>3.9231905465288035E-2</v>
      </c>
      <c r="H46" s="65">
        <v>0</v>
      </c>
      <c r="I46" s="9">
        <f>IF(H49=0, "-", H46/H49)</f>
        <v>0</v>
      </c>
      <c r="J46" s="8" t="str">
        <f t="shared" si="2"/>
        <v>-</v>
      </c>
      <c r="K46" s="9" t="str">
        <f t="shared" si="3"/>
        <v>-</v>
      </c>
    </row>
    <row r="47" spans="1:11" x14ac:dyDescent="0.25">
      <c r="A47" s="7" t="s">
        <v>379</v>
      </c>
      <c r="B47" s="65">
        <v>276</v>
      </c>
      <c r="C47" s="34">
        <f>IF(B49=0, "-", B47/B49)</f>
        <v>7.4918566775244305E-2</v>
      </c>
      <c r="D47" s="65">
        <v>1</v>
      </c>
      <c r="E47" s="9">
        <f>IF(D49=0, "-", D47/D49)</f>
        <v>4.7169811320754717E-4</v>
      </c>
      <c r="F47" s="81">
        <v>1274</v>
      </c>
      <c r="G47" s="34">
        <f>IF(F49=0, "-", F47/F49)</f>
        <v>7.5273264401772524E-2</v>
      </c>
      <c r="H47" s="65">
        <v>329</v>
      </c>
      <c r="I47" s="9">
        <f>IF(H49=0, "-", H47/H49)</f>
        <v>2.2503419972640219E-2</v>
      </c>
      <c r="J47" s="8" t="str">
        <f t="shared" si="2"/>
        <v>&gt;999%</v>
      </c>
      <c r="K47" s="9">
        <f t="shared" si="3"/>
        <v>2.8723404255319149</v>
      </c>
    </row>
    <row r="48" spans="1:11" x14ac:dyDescent="0.25">
      <c r="A48" s="2"/>
      <c r="B48" s="68"/>
      <c r="C48" s="33"/>
      <c r="D48" s="68"/>
      <c r="E48" s="6"/>
      <c r="F48" s="82"/>
      <c r="G48" s="33"/>
      <c r="H48" s="68"/>
      <c r="I48" s="6"/>
      <c r="J48" s="5"/>
      <c r="K48" s="6"/>
    </row>
    <row r="49" spans="1:11" s="43" customFormat="1" ht="13" x14ac:dyDescent="0.3">
      <c r="A49" s="162" t="s">
        <v>624</v>
      </c>
      <c r="B49" s="71">
        <f>SUM(B25:B48)</f>
        <v>3684</v>
      </c>
      <c r="C49" s="40">
        <f>B49/33966</f>
        <v>0.10846140257904964</v>
      </c>
      <c r="D49" s="71">
        <f>SUM(D25:D48)</f>
        <v>2120</v>
      </c>
      <c r="E49" s="41">
        <f>D49/25764</f>
        <v>8.2285359416239712E-2</v>
      </c>
      <c r="F49" s="77">
        <f>SUM(F25:F48)</f>
        <v>16925</v>
      </c>
      <c r="G49" s="42">
        <f>F49/153714</f>
        <v>0.11010708198342375</v>
      </c>
      <c r="H49" s="71">
        <f>SUM(H25:H48)</f>
        <v>14620</v>
      </c>
      <c r="I49" s="41">
        <f>H49/141996</f>
        <v>0.1029606467787825</v>
      </c>
      <c r="J49" s="37">
        <f>IF(D49=0, "-", IF((B49-D49)/D49&lt;10, (B49-D49)/D49, "&gt;999%"))</f>
        <v>0.73773584905660372</v>
      </c>
      <c r="K49" s="38">
        <f>IF(H49=0, "-", IF((F49-H49)/H49&lt;10, (F49-H49)/H49, "&gt;999%"))</f>
        <v>0.15766073871409028</v>
      </c>
    </row>
    <row r="50" spans="1:11" x14ac:dyDescent="0.25">
      <c r="B50" s="83"/>
      <c r="D50" s="83"/>
      <c r="F50" s="83"/>
      <c r="H50" s="83"/>
    </row>
    <row r="51" spans="1:11" ht="13" x14ac:dyDescent="0.3">
      <c r="A51" s="163" t="s">
        <v>155</v>
      </c>
      <c r="B51" s="61" t="s">
        <v>12</v>
      </c>
      <c r="C51" s="62" t="s">
        <v>13</v>
      </c>
      <c r="D51" s="61" t="s">
        <v>12</v>
      </c>
      <c r="E51" s="63" t="s">
        <v>13</v>
      </c>
      <c r="F51" s="62" t="s">
        <v>12</v>
      </c>
      <c r="G51" s="62" t="s">
        <v>13</v>
      </c>
      <c r="H51" s="61" t="s">
        <v>12</v>
      </c>
      <c r="I51" s="63" t="s">
        <v>13</v>
      </c>
      <c r="J51" s="61"/>
      <c r="K51" s="63"/>
    </row>
    <row r="52" spans="1:11" x14ac:dyDescent="0.25">
      <c r="A52" s="7" t="s">
        <v>380</v>
      </c>
      <c r="B52" s="65">
        <v>25</v>
      </c>
      <c r="C52" s="34">
        <f>IF(B67=0, "-", B52/B67)</f>
        <v>2.8835063437139562E-2</v>
      </c>
      <c r="D52" s="65">
        <v>0</v>
      </c>
      <c r="E52" s="9">
        <f>IF(D67=0, "-", D52/D67)</f>
        <v>0</v>
      </c>
      <c r="F52" s="81">
        <v>57</v>
      </c>
      <c r="G52" s="34">
        <f>IF(F67=0, "-", F52/F67)</f>
        <v>1.4683153013910355E-2</v>
      </c>
      <c r="H52" s="65">
        <v>0</v>
      </c>
      <c r="I52" s="9">
        <f>IF(H67=0, "-", H52/H67)</f>
        <v>0</v>
      </c>
      <c r="J52" s="8" t="str">
        <f t="shared" ref="J52:J65" si="4">IF(D52=0, "-", IF((B52-D52)/D52&lt;10, (B52-D52)/D52, "&gt;999%"))</f>
        <v>-</v>
      </c>
      <c r="K52" s="9" t="str">
        <f t="shared" ref="K52:K65" si="5">IF(H52=0, "-", IF((F52-H52)/H52&lt;10, (F52-H52)/H52, "&gt;999%"))</f>
        <v>-</v>
      </c>
    </row>
    <row r="53" spans="1:11" x14ac:dyDescent="0.25">
      <c r="A53" s="7" t="s">
        <v>381</v>
      </c>
      <c r="B53" s="65">
        <v>24</v>
      </c>
      <c r="C53" s="34">
        <f>IF(B67=0, "-", B53/B67)</f>
        <v>2.768166089965398E-2</v>
      </c>
      <c r="D53" s="65">
        <v>20</v>
      </c>
      <c r="E53" s="9">
        <f>IF(D67=0, "-", D53/D67)</f>
        <v>2.8530670470756064E-2</v>
      </c>
      <c r="F53" s="81">
        <v>112</v>
      </c>
      <c r="G53" s="34">
        <f>IF(F67=0, "-", F53/F67)</f>
        <v>2.8851107676455434E-2</v>
      </c>
      <c r="H53" s="65">
        <v>64</v>
      </c>
      <c r="I53" s="9">
        <f>IF(H67=0, "-", H53/H67)</f>
        <v>1.9512195121951219E-2</v>
      </c>
      <c r="J53" s="8">
        <f t="shared" si="4"/>
        <v>0.2</v>
      </c>
      <c r="K53" s="9">
        <f t="shared" si="5"/>
        <v>0.75</v>
      </c>
    </row>
    <row r="54" spans="1:11" x14ac:dyDescent="0.25">
      <c r="A54" s="7" t="s">
        <v>382</v>
      </c>
      <c r="B54" s="65">
        <v>158</v>
      </c>
      <c r="C54" s="34">
        <f>IF(B67=0, "-", B54/B67)</f>
        <v>0.18223760092272204</v>
      </c>
      <c r="D54" s="65">
        <v>124</v>
      </c>
      <c r="E54" s="9">
        <f>IF(D67=0, "-", D54/D67)</f>
        <v>0.17689015691868759</v>
      </c>
      <c r="F54" s="81">
        <v>654</v>
      </c>
      <c r="G54" s="34">
        <f>IF(F67=0, "-", F54/F67)</f>
        <v>0.16846986089644514</v>
      </c>
      <c r="H54" s="65">
        <v>428</v>
      </c>
      <c r="I54" s="9">
        <f>IF(H67=0, "-", H54/H67)</f>
        <v>0.13048780487804879</v>
      </c>
      <c r="J54" s="8">
        <f t="shared" si="4"/>
        <v>0.27419354838709675</v>
      </c>
      <c r="K54" s="9">
        <f t="shared" si="5"/>
        <v>0.5280373831775701</v>
      </c>
    </row>
    <row r="55" spans="1:11" x14ac:dyDescent="0.25">
      <c r="A55" s="7" t="s">
        <v>383</v>
      </c>
      <c r="B55" s="65">
        <v>180</v>
      </c>
      <c r="C55" s="34">
        <f>IF(B67=0, "-", B55/B67)</f>
        <v>0.20761245674740483</v>
      </c>
      <c r="D55" s="65">
        <v>107</v>
      </c>
      <c r="E55" s="9">
        <f>IF(D67=0, "-", D55/D67)</f>
        <v>0.15263908701854492</v>
      </c>
      <c r="F55" s="81">
        <v>586</v>
      </c>
      <c r="G55" s="34">
        <f>IF(F67=0, "-", F55/F67)</f>
        <v>0.15095311695002575</v>
      </c>
      <c r="H55" s="65">
        <v>540</v>
      </c>
      <c r="I55" s="9">
        <f>IF(H67=0, "-", H55/H67)</f>
        <v>0.16463414634146342</v>
      </c>
      <c r="J55" s="8">
        <f t="shared" si="4"/>
        <v>0.68224299065420557</v>
      </c>
      <c r="K55" s="9">
        <f t="shared" si="5"/>
        <v>8.5185185185185183E-2</v>
      </c>
    </row>
    <row r="56" spans="1:11" x14ac:dyDescent="0.25">
      <c r="A56" s="7" t="s">
        <v>384</v>
      </c>
      <c r="B56" s="65">
        <v>21</v>
      </c>
      <c r="C56" s="34">
        <f>IF(B67=0, "-", B56/B67)</f>
        <v>2.4221453287197232E-2</v>
      </c>
      <c r="D56" s="65">
        <v>7</v>
      </c>
      <c r="E56" s="9">
        <f>IF(D67=0, "-", D56/D67)</f>
        <v>9.9857346647646214E-3</v>
      </c>
      <c r="F56" s="81">
        <v>100</v>
      </c>
      <c r="G56" s="34">
        <f>IF(F67=0, "-", F56/F67)</f>
        <v>2.575991756826378E-2</v>
      </c>
      <c r="H56" s="65">
        <v>93</v>
      </c>
      <c r="I56" s="9">
        <f>IF(H67=0, "-", H56/H67)</f>
        <v>2.8353658536585367E-2</v>
      </c>
      <c r="J56" s="8">
        <f t="shared" si="4"/>
        <v>2</v>
      </c>
      <c r="K56" s="9">
        <f t="shared" si="5"/>
        <v>7.5268817204301078E-2</v>
      </c>
    </row>
    <row r="57" spans="1:11" x14ac:dyDescent="0.25">
      <c r="A57" s="7" t="s">
        <v>385</v>
      </c>
      <c r="B57" s="65">
        <v>2</v>
      </c>
      <c r="C57" s="34">
        <f>IF(B67=0, "-", B57/B67)</f>
        <v>2.306805074971165E-3</v>
      </c>
      <c r="D57" s="65">
        <v>1</v>
      </c>
      <c r="E57" s="9">
        <f>IF(D67=0, "-", D57/D67)</f>
        <v>1.4265335235378032E-3</v>
      </c>
      <c r="F57" s="81">
        <v>20</v>
      </c>
      <c r="G57" s="34">
        <f>IF(F67=0, "-", F57/F67)</f>
        <v>5.1519835136527563E-3</v>
      </c>
      <c r="H57" s="65">
        <v>1</v>
      </c>
      <c r="I57" s="9">
        <f>IF(H67=0, "-", H57/H67)</f>
        <v>3.048780487804878E-4</v>
      </c>
      <c r="J57" s="8">
        <f t="shared" si="4"/>
        <v>1</v>
      </c>
      <c r="K57" s="9" t="str">
        <f t="shared" si="5"/>
        <v>&gt;999%</v>
      </c>
    </row>
    <row r="58" spans="1:11" x14ac:dyDescent="0.25">
      <c r="A58" s="7" t="s">
        <v>386</v>
      </c>
      <c r="B58" s="65">
        <v>3</v>
      </c>
      <c r="C58" s="34">
        <f>IF(B67=0, "-", B58/B67)</f>
        <v>3.4602076124567475E-3</v>
      </c>
      <c r="D58" s="65">
        <v>5</v>
      </c>
      <c r="E58" s="9">
        <f>IF(D67=0, "-", D58/D67)</f>
        <v>7.1326676176890159E-3</v>
      </c>
      <c r="F58" s="81">
        <v>4</v>
      </c>
      <c r="G58" s="34">
        <f>IF(F67=0, "-", F58/F67)</f>
        <v>1.0303967027305513E-3</v>
      </c>
      <c r="H58" s="65">
        <v>34</v>
      </c>
      <c r="I58" s="9">
        <f>IF(H67=0, "-", H58/H67)</f>
        <v>1.0365853658536586E-2</v>
      </c>
      <c r="J58" s="8">
        <f t="shared" si="4"/>
        <v>-0.4</v>
      </c>
      <c r="K58" s="9">
        <f t="shared" si="5"/>
        <v>-0.88235294117647056</v>
      </c>
    </row>
    <row r="59" spans="1:11" x14ac:dyDescent="0.25">
      <c r="A59" s="7" t="s">
        <v>387</v>
      </c>
      <c r="B59" s="65">
        <v>52</v>
      </c>
      <c r="C59" s="34">
        <f>IF(B67=0, "-", B59/B67)</f>
        <v>5.9976931949250287E-2</v>
      </c>
      <c r="D59" s="65">
        <v>14</v>
      </c>
      <c r="E59" s="9">
        <f>IF(D67=0, "-", D59/D67)</f>
        <v>1.9971469329529243E-2</v>
      </c>
      <c r="F59" s="81">
        <v>237</v>
      </c>
      <c r="G59" s="34">
        <f>IF(F67=0, "-", F59/F67)</f>
        <v>6.1051004636785165E-2</v>
      </c>
      <c r="H59" s="65">
        <v>133</v>
      </c>
      <c r="I59" s="9">
        <f>IF(H67=0, "-", H59/H67)</f>
        <v>4.0548780487804879E-2</v>
      </c>
      <c r="J59" s="8">
        <f t="shared" si="4"/>
        <v>2.7142857142857144</v>
      </c>
      <c r="K59" s="9">
        <f t="shared" si="5"/>
        <v>0.78195488721804507</v>
      </c>
    </row>
    <row r="60" spans="1:11" x14ac:dyDescent="0.25">
      <c r="A60" s="7" t="s">
        <v>388</v>
      </c>
      <c r="B60" s="65">
        <v>91</v>
      </c>
      <c r="C60" s="34">
        <f>IF(B67=0, "-", B60/B67)</f>
        <v>0.104959630911188</v>
      </c>
      <c r="D60" s="65">
        <v>26</v>
      </c>
      <c r="E60" s="9">
        <f>IF(D67=0, "-", D60/D67)</f>
        <v>3.7089871611982884E-2</v>
      </c>
      <c r="F60" s="81">
        <v>277</v>
      </c>
      <c r="G60" s="34">
        <f>IF(F67=0, "-", F60/F67)</f>
        <v>7.1354971664090674E-2</v>
      </c>
      <c r="H60" s="65">
        <v>138</v>
      </c>
      <c r="I60" s="9">
        <f>IF(H67=0, "-", H60/H67)</f>
        <v>4.207317073170732E-2</v>
      </c>
      <c r="J60" s="8">
        <f t="shared" si="4"/>
        <v>2.5</v>
      </c>
      <c r="K60" s="9">
        <f t="shared" si="5"/>
        <v>1.0072463768115942</v>
      </c>
    </row>
    <row r="61" spans="1:11" x14ac:dyDescent="0.25">
      <c r="A61" s="7" t="s">
        <v>389</v>
      </c>
      <c r="B61" s="65">
        <v>32</v>
      </c>
      <c r="C61" s="34">
        <f>IF(B67=0, "-", B61/B67)</f>
        <v>3.690888119953864E-2</v>
      </c>
      <c r="D61" s="65">
        <v>5</v>
      </c>
      <c r="E61" s="9">
        <f>IF(D67=0, "-", D61/D67)</f>
        <v>7.1326676176890159E-3</v>
      </c>
      <c r="F61" s="81">
        <v>142</v>
      </c>
      <c r="G61" s="34">
        <f>IF(F67=0, "-", F61/F67)</f>
        <v>3.6579082946934571E-2</v>
      </c>
      <c r="H61" s="65">
        <v>127</v>
      </c>
      <c r="I61" s="9">
        <f>IF(H67=0, "-", H61/H67)</f>
        <v>3.8719512195121951E-2</v>
      </c>
      <c r="J61" s="8">
        <f t="shared" si="4"/>
        <v>5.4</v>
      </c>
      <c r="K61" s="9">
        <f t="shared" si="5"/>
        <v>0.11811023622047244</v>
      </c>
    </row>
    <row r="62" spans="1:11" x14ac:dyDescent="0.25">
      <c r="A62" s="7" t="s">
        <v>390</v>
      </c>
      <c r="B62" s="65">
        <v>58</v>
      </c>
      <c r="C62" s="34">
        <f>IF(B67=0, "-", B62/B67)</f>
        <v>6.6897347174163777E-2</v>
      </c>
      <c r="D62" s="65">
        <v>216</v>
      </c>
      <c r="E62" s="9">
        <f>IF(D67=0, "-", D62/D67)</f>
        <v>0.30813124108416545</v>
      </c>
      <c r="F62" s="81">
        <v>398</v>
      </c>
      <c r="G62" s="34">
        <f>IF(F67=0, "-", F62/F67)</f>
        <v>0.10252447192168986</v>
      </c>
      <c r="H62" s="65">
        <v>767</v>
      </c>
      <c r="I62" s="9">
        <f>IF(H67=0, "-", H62/H67)</f>
        <v>0.23384146341463416</v>
      </c>
      <c r="J62" s="8">
        <f t="shared" si="4"/>
        <v>-0.73148148148148151</v>
      </c>
      <c r="K62" s="9">
        <f t="shared" si="5"/>
        <v>-0.48109517601043023</v>
      </c>
    </row>
    <row r="63" spans="1:11" x14ac:dyDescent="0.25">
      <c r="A63" s="7" t="s">
        <v>391</v>
      </c>
      <c r="B63" s="65">
        <v>37</v>
      </c>
      <c r="C63" s="34">
        <f>IF(B67=0, "-", B63/B67)</f>
        <v>4.2675893886966548E-2</v>
      </c>
      <c r="D63" s="65">
        <v>15</v>
      </c>
      <c r="E63" s="9">
        <f>IF(D67=0, "-", D63/D67)</f>
        <v>2.1398002853067047E-2</v>
      </c>
      <c r="F63" s="81">
        <v>229</v>
      </c>
      <c r="G63" s="34">
        <f>IF(F67=0, "-", F63/F67)</f>
        <v>5.8990211231324058E-2</v>
      </c>
      <c r="H63" s="65">
        <v>143</v>
      </c>
      <c r="I63" s="9">
        <f>IF(H67=0, "-", H63/H67)</f>
        <v>4.3597560975609753E-2</v>
      </c>
      <c r="J63" s="8">
        <f t="shared" si="4"/>
        <v>1.4666666666666666</v>
      </c>
      <c r="K63" s="9">
        <f t="shared" si="5"/>
        <v>0.60139860139860135</v>
      </c>
    </row>
    <row r="64" spans="1:11" x14ac:dyDescent="0.25">
      <c r="A64" s="7" t="s">
        <v>392</v>
      </c>
      <c r="B64" s="65">
        <v>37</v>
      </c>
      <c r="C64" s="34">
        <f>IF(B67=0, "-", B64/B67)</f>
        <v>4.2675893886966548E-2</v>
      </c>
      <c r="D64" s="65">
        <v>0</v>
      </c>
      <c r="E64" s="9">
        <f>IF(D67=0, "-", D64/D67)</f>
        <v>0</v>
      </c>
      <c r="F64" s="81">
        <v>191</v>
      </c>
      <c r="G64" s="34">
        <f>IF(F67=0, "-", F64/F67)</f>
        <v>4.920144255538382E-2</v>
      </c>
      <c r="H64" s="65">
        <v>0</v>
      </c>
      <c r="I64" s="9">
        <f>IF(H67=0, "-", H64/H67)</f>
        <v>0</v>
      </c>
      <c r="J64" s="8" t="str">
        <f t="shared" si="4"/>
        <v>-</v>
      </c>
      <c r="K64" s="9" t="str">
        <f t="shared" si="5"/>
        <v>-</v>
      </c>
    </row>
    <row r="65" spans="1:11" x14ac:dyDescent="0.25">
      <c r="A65" s="7" t="s">
        <v>393</v>
      </c>
      <c r="B65" s="65">
        <v>147</v>
      </c>
      <c r="C65" s="34">
        <f>IF(B67=0, "-", B65/B67)</f>
        <v>0.16955017301038061</v>
      </c>
      <c r="D65" s="65">
        <v>161</v>
      </c>
      <c r="E65" s="9">
        <f>IF(D67=0, "-", D65/D67)</f>
        <v>0.22967189728958631</v>
      </c>
      <c r="F65" s="81">
        <v>875</v>
      </c>
      <c r="G65" s="34">
        <f>IF(F67=0, "-", F65/F67)</f>
        <v>0.22539927872230808</v>
      </c>
      <c r="H65" s="65">
        <v>812</v>
      </c>
      <c r="I65" s="9">
        <f>IF(H67=0, "-", H65/H67)</f>
        <v>0.2475609756097561</v>
      </c>
      <c r="J65" s="8">
        <f t="shared" si="4"/>
        <v>-8.6956521739130432E-2</v>
      </c>
      <c r="K65" s="9">
        <f t="shared" si="5"/>
        <v>7.7586206896551727E-2</v>
      </c>
    </row>
    <row r="66" spans="1:11" x14ac:dyDescent="0.25">
      <c r="A66" s="2"/>
      <c r="B66" s="68"/>
      <c r="C66" s="33"/>
      <c r="D66" s="68"/>
      <c r="E66" s="6"/>
      <c r="F66" s="82"/>
      <c r="G66" s="33"/>
      <c r="H66" s="68"/>
      <c r="I66" s="6"/>
      <c r="J66" s="5"/>
      <c r="K66" s="6"/>
    </row>
    <row r="67" spans="1:11" s="43" customFormat="1" ht="13" x14ac:dyDescent="0.3">
      <c r="A67" s="162" t="s">
        <v>623</v>
      </c>
      <c r="B67" s="71">
        <f>SUM(B52:B66)</f>
        <v>867</v>
      </c>
      <c r="C67" s="40">
        <f>B67/33966</f>
        <v>2.5525525525525526E-2</v>
      </c>
      <c r="D67" s="71">
        <f>SUM(D52:D66)</f>
        <v>701</v>
      </c>
      <c r="E67" s="41">
        <f>D67/25764</f>
        <v>2.7208507995652848E-2</v>
      </c>
      <c r="F67" s="77">
        <f>SUM(F52:F66)</f>
        <v>3882</v>
      </c>
      <c r="G67" s="42">
        <f>F67/153714</f>
        <v>2.5254693781958701E-2</v>
      </c>
      <c r="H67" s="71">
        <f>SUM(H52:H66)</f>
        <v>3280</v>
      </c>
      <c r="I67" s="41">
        <f>H67/141996</f>
        <v>2.3099242232175556E-2</v>
      </c>
      <c r="J67" s="37">
        <f>IF(D67=0, "-", IF((B67-D67)/D67&lt;10, (B67-D67)/D67, "&gt;999%"))</f>
        <v>0.23680456490727533</v>
      </c>
      <c r="K67" s="38">
        <f>IF(H67=0, "-", IF((F67-H67)/H67&lt;10, (F67-H67)/H67, "&gt;999%"))</f>
        <v>0.18353658536585366</v>
      </c>
    </row>
    <row r="68" spans="1:11" x14ac:dyDescent="0.25">
      <c r="B68" s="83"/>
      <c r="D68" s="83"/>
      <c r="F68" s="83"/>
      <c r="H68" s="83"/>
    </row>
    <row r="69" spans="1:11" s="43" customFormat="1" ht="13" x14ac:dyDescent="0.3">
      <c r="A69" s="162" t="s">
        <v>622</v>
      </c>
      <c r="B69" s="71">
        <v>4551</v>
      </c>
      <c r="C69" s="40">
        <f>B69/33966</f>
        <v>0.13398692810457516</v>
      </c>
      <c r="D69" s="71">
        <v>2821</v>
      </c>
      <c r="E69" s="41">
        <f>D69/25764</f>
        <v>0.10949386741189256</v>
      </c>
      <c r="F69" s="77">
        <v>20807</v>
      </c>
      <c r="G69" s="42">
        <f>F69/153714</f>
        <v>0.13536177576538247</v>
      </c>
      <c r="H69" s="71">
        <v>17900</v>
      </c>
      <c r="I69" s="41">
        <f>H69/141996</f>
        <v>0.12605988901095805</v>
      </c>
      <c r="J69" s="37">
        <f>IF(D69=0, "-", IF((B69-D69)/D69&lt;10, (B69-D69)/D69, "&gt;999%"))</f>
        <v>0.61325771003190355</v>
      </c>
      <c r="K69" s="38">
        <f>IF(H69=0, "-", IF((F69-H69)/H69&lt;10, (F69-H69)/H69, "&gt;999%"))</f>
        <v>0.16240223463687151</v>
      </c>
    </row>
    <row r="70" spans="1:11" x14ac:dyDescent="0.25">
      <c r="B70" s="83"/>
      <c r="D70" s="83"/>
      <c r="F70" s="83"/>
      <c r="H70" s="83"/>
    </row>
    <row r="71" spans="1:11" ht="15.5" x14ac:dyDescent="0.35">
      <c r="A71" s="164" t="s">
        <v>124</v>
      </c>
      <c r="B71" s="196" t="s">
        <v>1</v>
      </c>
      <c r="C71" s="200"/>
      <c r="D71" s="200"/>
      <c r="E71" s="197"/>
      <c r="F71" s="196" t="s">
        <v>14</v>
      </c>
      <c r="G71" s="200"/>
      <c r="H71" s="200"/>
      <c r="I71" s="197"/>
      <c r="J71" s="196" t="s">
        <v>15</v>
      </c>
      <c r="K71" s="197"/>
    </row>
    <row r="72" spans="1:11" ht="13" x14ac:dyDescent="0.3">
      <c r="A72" s="22"/>
      <c r="B72" s="196">
        <f>VALUE(RIGHT($B$2, 4))</f>
        <v>2023</v>
      </c>
      <c r="C72" s="197"/>
      <c r="D72" s="196">
        <f>B72-1</f>
        <v>2022</v>
      </c>
      <c r="E72" s="204"/>
      <c r="F72" s="196">
        <f>B72</f>
        <v>2023</v>
      </c>
      <c r="G72" s="204"/>
      <c r="H72" s="196">
        <f>D72</f>
        <v>2022</v>
      </c>
      <c r="I72" s="204"/>
      <c r="J72" s="140" t="s">
        <v>4</v>
      </c>
      <c r="K72" s="141" t="s">
        <v>2</v>
      </c>
    </row>
    <row r="73" spans="1:11" ht="13" x14ac:dyDescent="0.3">
      <c r="A73" s="163" t="s">
        <v>156</v>
      </c>
      <c r="B73" s="61" t="s">
        <v>12</v>
      </c>
      <c r="C73" s="62" t="s">
        <v>13</v>
      </c>
      <c r="D73" s="61" t="s">
        <v>12</v>
      </c>
      <c r="E73" s="63" t="s">
        <v>13</v>
      </c>
      <c r="F73" s="62" t="s">
        <v>12</v>
      </c>
      <c r="G73" s="62" t="s">
        <v>13</v>
      </c>
      <c r="H73" s="61" t="s">
        <v>12</v>
      </c>
      <c r="I73" s="63" t="s">
        <v>13</v>
      </c>
      <c r="J73" s="61"/>
      <c r="K73" s="63"/>
    </row>
    <row r="74" spans="1:11" x14ac:dyDescent="0.25">
      <c r="A74" s="7" t="s">
        <v>394</v>
      </c>
      <c r="B74" s="65">
        <v>482</v>
      </c>
      <c r="C74" s="34">
        <f>IF(B98=0, "-", B74/B98)</f>
        <v>8.9824822959373829E-2</v>
      </c>
      <c r="D74" s="65">
        <v>0</v>
      </c>
      <c r="E74" s="9">
        <f>IF(D98=0, "-", D74/D98)</f>
        <v>0</v>
      </c>
      <c r="F74" s="81">
        <v>1495</v>
      </c>
      <c r="G74" s="34">
        <f>IF(F98=0, "-", F74/F98)</f>
        <v>5.4938997501102455E-2</v>
      </c>
      <c r="H74" s="65">
        <v>0</v>
      </c>
      <c r="I74" s="9">
        <f>IF(H98=0, "-", H74/H98)</f>
        <v>0</v>
      </c>
      <c r="J74" s="8" t="str">
        <f t="shared" ref="J74:J96" si="6">IF(D74=0, "-", IF((B74-D74)/D74&lt;10, (B74-D74)/D74, "&gt;999%"))</f>
        <v>-</v>
      </c>
      <c r="K74" s="9" t="str">
        <f t="shared" ref="K74:K96" si="7">IF(H74=0, "-", IF((F74-H74)/H74&lt;10, (F74-H74)/H74, "&gt;999%"))</f>
        <v>-</v>
      </c>
    </row>
    <row r="75" spans="1:11" x14ac:dyDescent="0.25">
      <c r="A75" s="7" t="s">
        <v>395</v>
      </c>
      <c r="B75" s="65">
        <v>0</v>
      </c>
      <c r="C75" s="34">
        <f>IF(B98=0, "-", B75/B98)</f>
        <v>0</v>
      </c>
      <c r="D75" s="65">
        <v>1</v>
      </c>
      <c r="E75" s="9">
        <f>IF(D98=0, "-", D75/D98)</f>
        <v>2.2471910112359551E-4</v>
      </c>
      <c r="F75" s="81">
        <v>3</v>
      </c>
      <c r="G75" s="34">
        <f>IF(F98=0, "-", F75/F98)</f>
        <v>1.1024547993532266E-4</v>
      </c>
      <c r="H75" s="65">
        <v>19</v>
      </c>
      <c r="I75" s="9">
        <f>IF(H98=0, "-", H75/H98)</f>
        <v>8.1889492285147831E-4</v>
      </c>
      <c r="J75" s="8">
        <f t="shared" si="6"/>
        <v>-1</v>
      </c>
      <c r="K75" s="9">
        <f t="shared" si="7"/>
        <v>-0.84210526315789469</v>
      </c>
    </row>
    <row r="76" spans="1:11" x14ac:dyDescent="0.25">
      <c r="A76" s="7" t="s">
        <v>396</v>
      </c>
      <c r="B76" s="65">
        <v>42</v>
      </c>
      <c r="C76" s="34">
        <f>IF(B98=0, "-", B76/B98)</f>
        <v>7.8270592620201269E-3</v>
      </c>
      <c r="D76" s="65">
        <v>0</v>
      </c>
      <c r="E76" s="9">
        <f>IF(D98=0, "-", D76/D98)</f>
        <v>0</v>
      </c>
      <c r="F76" s="81">
        <v>375</v>
      </c>
      <c r="G76" s="34">
        <f>IF(F98=0, "-", F76/F98)</f>
        <v>1.3780684991915331E-2</v>
      </c>
      <c r="H76" s="65">
        <v>0</v>
      </c>
      <c r="I76" s="9">
        <f>IF(H98=0, "-", H76/H98)</f>
        <v>0</v>
      </c>
      <c r="J76" s="8" t="str">
        <f t="shared" si="6"/>
        <v>-</v>
      </c>
      <c r="K76" s="9" t="str">
        <f t="shared" si="7"/>
        <v>-</v>
      </c>
    </row>
    <row r="77" spans="1:11" x14ac:dyDescent="0.25">
      <c r="A77" s="7" t="s">
        <v>397</v>
      </c>
      <c r="B77" s="65">
        <v>85</v>
      </c>
      <c r="C77" s="34">
        <f>IF(B98=0, "-", B77/B98)</f>
        <v>1.5840477077897874E-2</v>
      </c>
      <c r="D77" s="65">
        <v>56</v>
      </c>
      <c r="E77" s="9">
        <f>IF(D98=0, "-", D77/D98)</f>
        <v>1.2584269662921348E-2</v>
      </c>
      <c r="F77" s="81">
        <v>450</v>
      </c>
      <c r="G77" s="34">
        <f>IF(F98=0, "-", F77/F98)</f>
        <v>1.6536821990298399E-2</v>
      </c>
      <c r="H77" s="65">
        <v>349</v>
      </c>
      <c r="I77" s="9">
        <f>IF(H98=0, "-", H77/H98)</f>
        <v>1.5041806740798207E-2</v>
      </c>
      <c r="J77" s="8">
        <f t="shared" si="6"/>
        <v>0.5178571428571429</v>
      </c>
      <c r="K77" s="9">
        <f t="shared" si="7"/>
        <v>0.28939828080229224</v>
      </c>
    </row>
    <row r="78" spans="1:11" x14ac:dyDescent="0.25">
      <c r="A78" s="7" t="s">
        <v>398</v>
      </c>
      <c r="B78" s="65">
        <v>311</v>
      </c>
      <c r="C78" s="34">
        <f>IF(B98=0, "-", B78/B98)</f>
        <v>5.7957510249720463E-2</v>
      </c>
      <c r="D78" s="65">
        <v>151</v>
      </c>
      <c r="E78" s="9">
        <f>IF(D98=0, "-", D78/D98)</f>
        <v>3.3932584269662919E-2</v>
      </c>
      <c r="F78" s="81">
        <v>1172</v>
      </c>
      <c r="G78" s="34">
        <f>IF(F98=0, "-", F78/F98)</f>
        <v>4.3069234161399385E-2</v>
      </c>
      <c r="H78" s="65">
        <v>704</v>
      </c>
      <c r="I78" s="9">
        <f>IF(H98=0, "-", H78/H98)</f>
        <v>3.0342211878286354E-2</v>
      </c>
      <c r="J78" s="8">
        <f t="shared" si="6"/>
        <v>1.0596026490066226</v>
      </c>
      <c r="K78" s="9">
        <f t="shared" si="7"/>
        <v>0.66477272727272729</v>
      </c>
    </row>
    <row r="79" spans="1:11" x14ac:dyDescent="0.25">
      <c r="A79" s="7" t="s">
        <v>399</v>
      </c>
      <c r="B79" s="65">
        <v>106</v>
      </c>
      <c r="C79" s="34">
        <f>IF(B98=0, "-", B79/B98)</f>
        <v>1.975400670890794E-2</v>
      </c>
      <c r="D79" s="65">
        <v>0</v>
      </c>
      <c r="E79" s="9">
        <f>IF(D98=0, "-", D79/D98)</f>
        <v>0</v>
      </c>
      <c r="F79" s="81">
        <v>495</v>
      </c>
      <c r="G79" s="34">
        <f>IF(F98=0, "-", F79/F98)</f>
        <v>1.8190504189328237E-2</v>
      </c>
      <c r="H79" s="65">
        <v>0</v>
      </c>
      <c r="I79" s="9">
        <f>IF(H98=0, "-", H79/H98)</f>
        <v>0</v>
      </c>
      <c r="J79" s="8" t="str">
        <f t="shared" si="6"/>
        <v>-</v>
      </c>
      <c r="K79" s="9" t="str">
        <f t="shared" si="7"/>
        <v>-</v>
      </c>
    </row>
    <row r="80" spans="1:11" x14ac:dyDescent="0.25">
      <c r="A80" s="7" t="s">
        <v>400</v>
      </c>
      <c r="B80" s="65">
        <v>319</v>
      </c>
      <c r="C80" s="34">
        <f>IF(B98=0, "-", B80/B98)</f>
        <v>5.9448378680581442E-2</v>
      </c>
      <c r="D80" s="65">
        <v>247</v>
      </c>
      <c r="E80" s="9">
        <f>IF(D98=0, "-", D80/D98)</f>
        <v>5.5505617977528093E-2</v>
      </c>
      <c r="F80" s="81">
        <v>1973</v>
      </c>
      <c r="G80" s="34">
        <f>IF(F98=0, "-", F80/F98)</f>
        <v>7.2504777304130533E-2</v>
      </c>
      <c r="H80" s="65">
        <v>1460</v>
      </c>
      <c r="I80" s="9">
        <f>IF(H98=0, "-", H80/H98)</f>
        <v>6.2925609861218854E-2</v>
      </c>
      <c r="J80" s="8">
        <f t="shared" si="6"/>
        <v>0.291497975708502</v>
      </c>
      <c r="K80" s="9">
        <f t="shared" si="7"/>
        <v>0.35136986301369866</v>
      </c>
    </row>
    <row r="81" spans="1:11" x14ac:dyDescent="0.25">
      <c r="A81" s="7" t="s">
        <v>401</v>
      </c>
      <c r="B81" s="65">
        <v>70</v>
      </c>
      <c r="C81" s="34">
        <f>IF(B98=0, "-", B81/B98)</f>
        <v>1.3045098770033545E-2</v>
      </c>
      <c r="D81" s="65">
        <v>0</v>
      </c>
      <c r="E81" s="9">
        <f>IF(D98=0, "-", D81/D98)</f>
        <v>0</v>
      </c>
      <c r="F81" s="81">
        <v>145</v>
      </c>
      <c r="G81" s="34">
        <f>IF(F98=0, "-", F81/F98)</f>
        <v>5.3285315302072618E-3</v>
      </c>
      <c r="H81" s="65">
        <v>0</v>
      </c>
      <c r="I81" s="9">
        <f>IF(H98=0, "-", H81/H98)</f>
        <v>0</v>
      </c>
      <c r="J81" s="8" t="str">
        <f t="shared" si="6"/>
        <v>-</v>
      </c>
      <c r="K81" s="9" t="str">
        <f t="shared" si="7"/>
        <v>-</v>
      </c>
    </row>
    <row r="82" spans="1:11" x14ac:dyDescent="0.25">
      <c r="A82" s="7" t="s">
        <v>402</v>
      </c>
      <c r="B82" s="65">
        <v>977</v>
      </c>
      <c r="C82" s="34">
        <f>IF(B98=0, "-", B82/B98)</f>
        <v>0.18207230711889677</v>
      </c>
      <c r="D82" s="65">
        <v>879</v>
      </c>
      <c r="E82" s="9">
        <f>IF(D98=0, "-", D82/D98)</f>
        <v>0.19752808988764045</v>
      </c>
      <c r="F82" s="81">
        <v>3038</v>
      </c>
      <c r="G82" s="34">
        <f>IF(F98=0, "-", F82/F98)</f>
        <v>0.11164192268117007</v>
      </c>
      <c r="H82" s="65">
        <v>2173</v>
      </c>
      <c r="I82" s="9">
        <f>IF(H98=0, "-", H82/H98)</f>
        <v>9.365571933454013E-2</v>
      </c>
      <c r="J82" s="8">
        <f t="shared" si="6"/>
        <v>0.11149032992036405</v>
      </c>
      <c r="K82" s="9">
        <f t="shared" si="7"/>
        <v>0.39806718821905201</v>
      </c>
    </row>
    <row r="83" spans="1:11" x14ac:dyDescent="0.25">
      <c r="A83" s="7" t="s">
        <v>403</v>
      </c>
      <c r="B83" s="65">
        <v>0</v>
      </c>
      <c r="C83" s="34">
        <f>IF(B98=0, "-", B83/B98)</f>
        <v>0</v>
      </c>
      <c r="D83" s="65">
        <v>14</v>
      </c>
      <c r="E83" s="9">
        <f>IF(D98=0, "-", D83/D98)</f>
        <v>3.1460674157303371E-3</v>
      </c>
      <c r="F83" s="81">
        <v>7</v>
      </c>
      <c r="G83" s="34">
        <f>IF(F98=0, "-", F83/F98)</f>
        <v>2.5723945318241952E-4</v>
      </c>
      <c r="H83" s="65">
        <v>56</v>
      </c>
      <c r="I83" s="9">
        <f>IF(H98=0, "-", H83/H98)</f>
        <v>2.4135850357727782E-3</v>
      </c>
      <c r="J83" s="8">
        <f t="shared" si="6"/>
        <v>-1</v>
      </c>
      <c r="K83" s="9">
        <f t="shared" si="7"/>
        <v>-0.875</v>
      </c>
    </row>
    <row r="84" spans="1:11" x14ac:dyDescent="0.25">
      <c r="A84" s="7" t="s">
        <v>404</v>
      </c>
      <c r="B84" s="65">
        <v>219</v>
      </c>
      <c r="C84" s="34">
        <f>IF(B98=0, "-", B84/B98)</f>
        <v>4.0812523294819235E-2</v>
      </c>
      <c r="D84" s="65">
        <v>575</v>
      </c>
      <c r="E84" s="9">
        <f>IF(D98=0, "-", D84/D98)</f>
        <v>0.12921348314606743</v>
      </c>
      <c r="F84" s="81">
        <v>1436</v>
      </c>
      <c r="G84" s="34">
        <f>IF(F98=0, "-", F84/F98)</f>
        <v>5.2770836395707774E-2</v>
      </c>
      <c r="H84" s="65">
        <v>2572</v>
      </c>
      <c r="I84" s="9">
        <f>IF(H98=0, "-", H84/H98)</f>
        <v>0.11085251271442118</v>
      </c>
      <c r="J84" s="8">
        <f t="shared" si="6"/>
        <v>-0.61913043478260865</v>
      </c>
      <c r="K84" s="9">
        <f t="shared" si="7"/>
        <v>-0.4416796267496112</v>
      </c>
    </row>
    <row r="85" spans="1:11" x14ac:dyDescent="0.25">
      <c r="A85" s="7" t="s">
        <v>405</v>
      </c>
      <c r="B85" s="65">
        <v>490</v>
      </c>
      <c r="C85" s="34">
        <f>IF(B98=0, "-", B85/B98)</f>
        <v>9.1315691390234807E-2</v>
      </c>
      <c r="D85" s="65">
        <v>243</v>
      </c>
      <c r="E85" s="9">
        <f>IF(D98=0, "-", D85/D98)</f>
        <v>5.4606741573033711E-2</v>
      </c>
      <c r="F85" s="81">
        <v>3549</v>
      </c>
      <c r="G85" s="34">
        <f>IF(F98=0, "-", F85/F98)</f>
        <v>0.13042040276348671</v>
      </c>
      <c r="H85" s="65">
        <v>3769</v>
      </c>
      <c r="I85" s="9">
        <f>IF(H98=0, "-", H85/H98)</f>
        <v>0.1624428928540643</v>
      </c>
      <c r="J85" s="8">
        <f t="shared" si="6"/>
        <v>1.0164609053497942</v>
      </c>
      <c r="K85" s="9">
        <f t="shared" si="7"/>
        <v>-5.8370920668612367E-2</v>
      </c>
    </row>
    <row r="86" spans="1:11" x14ac:dyDescent="0.25">
      <c r="A86" s="7" t="s">
        <v>406</v>
      </c>
      <c r="B86" s="65">
        <v>344</v>
      </c>
      <c r="C86" s="34">
        <f>IF(B98=0, "-", B86/B98)</f>
        <v>6.4107342527021993E-2</v>
      </c>
      <c r="D86" s="65">
        <v>709</v>
      </c>
      <c r="E86" s="9">
        <f>IF(D98=0, "-", D86/D98)</f>
        <v>0.15932584269662922</v>
      </c>
      <c r="F86" s="81">
        <v>1615</v>
      </c>
      <c r="G86" s="34">
        <f>IF(F98=0, "-", F86/F98)</f>
        <v>5.9348816698515362E-2</v>
      </c>
      <c r="H86" s="65">
        <v>1554</v>
      </c>
      <c r="I86" s="9">
        <f>IF(H98=0, "-", H86/H98)</f>
        <v>6.697698474269459E-2</v>
      </c>
      <c r="J86" s="8">
        <f t="shared" si="6"/>
        <v>-0.51480959097320167</v>
      </c>
      <c r="K86" s="9">
        <f t="shared" si="7"/>
        <v>3.9253539253539256E-2</v>
      </c>
    </row>
    <row r="87" spans="1:11" x14ac:dyDescent="0.25">
      <c r="A87" s="7" t="s">
        <v>407</v>
      </c>
      <c r="B87" s="65">
        <v>217</v>
      </c>
      <c r="C87" s="34">
        <f>IF(B98=0, "-", B87/B98)</f>
        <v>4.0439806187103987E-2</v>
      </c>
      <c r="D87" s="65">
        <v>378</v>
      </c>
      <c r="E87" s="9">
        <f>IF(D98=0, "-", D87/D98)</f>
        <v>8.4943820224719108E-2</v>
      </c>
      <c r="F87" s="81">
        <v>2558</v>
      </c>
      <c r="G87" s="34">
        <f>IF(F98=0, "-", F87/F98)</f>
        <v>9.4002645891518452E-2</v>
      </c>
      <c r="H87" s="65">
        <v>1947</v>
      </c>
      <c r="I87" s="9">
        <f>IF(H98=0, "-", H87/H98)</f>
        <v>8.3915179725885705E-2</v>
      </c>
      <c r="J87" s="8">
        <f t="shared" si="6"/>
        <v>-0.42592592592592593</v>
      </c>
      <c r="K87" s="9">
        <f t="shared" si="7"/>
        <v>0.31381612737544939</v>
      </c>
    </row>
    <row r="88" spans="1:11" x14ac:dyDescent="0.25">
      <c r="A88" s="7" t="s">
        <v>408</v>
      </c>
      <c r="B88" s="65">
        <v>69</v>
      </c>
      <c r="C88" s="34">
        <f>IF(B98=0, "-", B88/B98)</f>
        <v>1.2858740216175923E-2</v>
      </c>
      <c r="D88" s="65">
        <v>109</v>
      </c>
      <c r="E88" s="9">
        <f>IF(D98=0, "-", D88/D98)</f>
        <v>2.4494382022471912E-2</v>
      </c>
      <c r="F88" s="81">
        <v>1610</v>
      </c>
      <c r="G88" s="34">
        <f>IF(F98=0, "-", F88/F98)</f>
        <v>5.9165074231956487E-2</v>
      </c>
      <c r="H88" s="65">
        <v>1237</v>
      </c>
      <c r="I88" s="9">
        <f>IF(H98=0, "-", H88/H98)</f>
        <v>5.3314369450909407E-2</v>
      </c>
      <c r="J88" s="8">
        <f t="shared" si="6"/>
        <v>-0.3669724770642202</v>
      </c>
      <c r="K88" s="9">
        <f t="shared" si="7"/>
        <v>0.301535974130962</v>
      </c>
    </row>
    <row r="89" spans="1:11" x14ac:dyDescent="0.25">
      <c r="A89" s="7" t="s">
        <v>409</v>
      </c>
      <c r="B89" s="65">
        <v>22</v>
      </c>
      <c r="C89" s="34">
        <f>IF(B98=0, "-", B89/B98)</f>
        <v>4.0998881848676857E-3</v>
      </c>
      <c r="D89" s="65">
        <v>17</v>
      </c>
      <c r="E89" s="9">
        <f>IF(D98=0, "-", D89/D98)</f>
        <v>3.8202247191011238E-3</v>
      </c>
      <c r="F89" s="81">
        <v>100</v>
      </c>
      <c r="G89" s="34">
        <f>IF(F98=0, "-", F89/F98)</f>
        <v>3.6748493311774219E-3</v>
      </c>
      <c r="H89" s="65">
        <v>115</v>
      </c>
      <c r="I89" s="9">
        <f>IF(H98=0, "-", H89/H98)</f>
        <v>4.9564692698905264E-3</v>
      </c>
      <c r="J89" s="8">
        <f t="shared" si="6"/>
        <v>0.29411764705882354</v>
      </c>
      <c r="K89" s="9">
        <f t="shared" si="7"/>
        <v>-0.13043478260869565</v>
      </c>
    </row>
    <row r="90" spans="1:11" x14ac:dyDescent="0.25">
      <c r="A90" s="7" t="s">
        <v>410</v>
      </c>
      <c r="B90" s="65">
        <v>5</v>
      </c>
      <c r="C90" s="34">
        <f>IF(B98=0, "-", B90/B98)</f>
        <v>9.3179276928811029E-4</v>
      </c>
      <c r="D90" s="65">
        <v>11</v>
      </c>
      <c r="E90" s="9">
        <f>IF(D98=0, "-", D90/D98)</f>
        <v>2.4719101123595504E-3</v>
      </c>
      <c r="F90" s="81">
        <v>21</v>
      </c>
      <c r="G90" s="34">
        <f>IF(F98=0, "-", F90/F98)</f>
        <v>7.7171835954725852E-4</v>
      </c>
      <c r="H90" s="65">
        <v>43</v>
      </c>
      <c r="I90" s="9">
        <f>IF(H98=0, "-", H90/H98)</f>
        <v>1.8532885096112404E-3</v>
      </c>
      <c r="J90" s="8">
        <f t="shared" si="6"/>
        <v>-0.54545454545454541</v>
      </c>
      <c r="K90" s="9">
        <f t="shared" si="7"/>
        <v>-0.51162790697674421</v>
      </c>
    </row>
    <row r="91" spans="1:11" x14ac:dyDescent="0.25">
      <c r="A91" s="7" t="s">
        <v>411</v>
      </c>
      <c r="B91" s="65">
        <v>103</v>
      </c>
      <c r="C91" s="34">
        <f>IF(B98=0, "-", B91/B98)</f>
        <v>1.9194931047335072E-2</v>
      </c>
      <c r="D91" s="65">
        <v>88</v>
      </c>
      <c r="E91" s="9">
        <f>IF(D98=0, "-", D91/D98)</f>
        <v>1.9775280898876403E-2</v>
      </c>
      <c r="F91" s="81">
        <v>432</v>
      </c>
      <c r="G91" s="34">
        <f>IF(F98=0, "-", F91/F98)</f>
        <v>1.587534911068646E-2</v>
      </c>
      <c r="H91" s="65">
        <v>455</v>
      </c>
      <c r="I91" s="9">
        <f>IF(H98=0, "-", H91/H98)</f>
        <v>1.9610378415653822E-2</v>
      </c>
      <c r="J91" s="8">
        <f t="shared" si="6"/>
        <v>0.17045454545454544</v>
      </c>
      <c r="K91" s="9">
        <f t="shared" si="7"/>
        <v>-5.054945054945055E-2</v>
      </c>
    </row>
    <row r="92" spans="1:11" x14ac:dyDescent="0.25">
      <c r="A92" s="7" t="s">
        <v>412</v>
      </c>
      <c r="B92" s="65">
        <v>66</v>
      </c>
      <c r="C92" s="34">
        <f>IF(B98=0, "-", B92/B98)</f>
        <v>1.2299664554603056E-2</v>
      </c>
      <c r="D92" s="65">
        <v>18</v>
      </c>
      <c r="E92" s="9">
        <f>IF(D98=0, "-", D92/D98)</f>
        <v>4.0449438202247194E-3</v>
      </c>
      <c r="F92" s="81">
        <v>328</v>
      </c>
      <c r="G92" s="34">
        <f>IF(F98=0, "-", F92/F98)</f>
        <v>1.2053505806261943E-2</v>
      </c>
      <c r="H92" s="65">
        <v>120</v>
      </c>
      <c r="I92" s="9">
        <f>IF(H98=0, "-", H92/H98)</f>
        <v>5.1719679337988104E-3</v>
      </c>
      <c r="J92" s="8">
        <f t="shared" si="6"/>
        <v>2.6666666666666665</v>
      </c>
      <c r="K92" s="9">
        <f t="shared" si="7"/>
        <v>1.7333333333333334</v>
      </c>
    </row>
    <row r="93" spans="1:11" x14ac:dyDescent="0.25">
      <c r="A93" s="7" t="s">
        <v>413</v>
      </c>
      <c r="B93" s="65">
        <v>21</v>
      </c>
      <c r="C93" s="34">
        <f>IF(B98=0, "-", B93/B98)</f>
        <v>3.9135296310100634E-3</v>
      </c>
      <c r="D93" s="65">
        <v>20</v>
      </c>
      <c r="E93" s="9">
        <f>IF(D98=0, "-", D93/D98)</f>
        <v>4.4943820224719105E-3</v>
      </c>
      <c r="F93" s="81">
        <v>85</v>
      </c>
      <c r="G93" s="34">
        <f>IF(F98=0, "-", F93/F98)</f>
        <v>3.1236219315008084E-3</v>
      </c>
      <c r="H93" s="65">
        <v>84</v>
      </c>
      <c r="I93" s="9">
        <f>IF(H98=0, "-", H93/H98)</f>
        <v>3.6203775536591673E-3</v>
      </c>
      <c r="J93" s="8">
        <f t="shared" si="6"/>
        <v>0.05</v>
      </c>
      <c r="K93" s="9">
        <f t="shared" si="7"/>
        <v>1.1904761904761904E-2</v>
      </c>
    </row>
    <row r="94" spans="1:11" x14ac:dyDescent="0.25">
      <c r="A94" s="7" t="s">
        <v>414</v>
      </c>
      <c r="B94" s="65">
        <v>296</v>
      </c>
      <c r="C94" s="34">
        <f>IF(B98=0, "-", B94/B98)</f>
        <v>5.5162131941856131E-2</v>
      </c>
      <c r="D94" s="65">
        <v>236</v>
      </c>
      <c r="E94" s="9">
        <f>IF(D98=0, "-", D94/D98)</f>
        <v>5.303370786516854E-2</v>
      </c>
      <c r="F94" s="81">
        <v>1928</v>
      </c>
      <c r="G94" s="34">
        <f>IF(F98=0, "-", F94/F98)</f>
        <v>7.0851095105100695E-2</v>
      </c>
      <c r="H94" s="65">
        <v>1415</v>
      </c>
      <c r="I94" s="9">
        <f>IF(H98=0, "-", H94/H98)</f>
        <v>6.0986121886044305E-2</v>
      </c>
      <c r="J94" s="8">
        <f t="shared" si="6"/>
        <v>0.25423728813559321</v>
      </c>
      <c r="K94" s="9">
        <f t="shared" si="7"/>
        <v>0.36254416961130742</v>
      </c>
    </row>
    <row r="95" spans="1:11" x14ac:dyDescent="0.25">
      <c r="A95" s="7" t="s">
        <v>415</v>
      </c>
      <c r="B95" s="65">
        <v>753</v>
      </c>
      <c r="C95" s="34">
        <f>IF(B98=0, "-", B95/B98)</f>
        <v>0.14032799105478941</v>
      </c>
      <c r="D95" s="65">
        <v>599</v>
      </c>
      <c r="E95" s="9">
        <f>IF(D98=0, "-", D95/D98)</f>
        <v>0.13460674157303371</v>
      </c>
      <c r="F95" s="81">
        <v>3187</v>
      </c>
      <c r="G95" s="34">
        <f>IF(F98=0, "-", F95/F98)</f>
        <v>0.11711744818462443</v>
      </c>
      <c r="H95" s="65">
        <v>4833</v>
      </c>
      <c r="I95" s="9">
        <f>IF(H98=0, "-", H95/H98)</f>
        <v>0.20830100853374708</v>
      </c>
      <c r="J95" s="8">
        <f t="shared" si="6"/>
        <v>0.2570951585976628</v>
      </c>
      <c r="K95" s="9">
        <f t="shared" si="7"/>
        <v>-0.34057521208359198</v>
      </c>
    </row>
    <row r="96" spans="1:11" x14ac:dyDescent="0.25">
      <c r="A96" s="7" t="s">
        <v>416</v>
      </c>
      <c r="B96" s="65">
        <v>369</v>
      </c>
      <c r="C96" s="34">
        <f>IF(B98=0, "-", B96/B98)</f>
        <v>6.8766306373462538E-2</v>
      </c>
      <c r="D96" s="65">
        <v>99</v>
      </c>
      <c r="E96" s="9">
        <f>IF(D98=0, "-", D96/D98)</f>
        <v>2.2247191011235956E-2</v>
      </c>
      <c r="F96" s="81">
        <v>1210</v>
      </c>
      <c r="G96" s="34">
        <f>IF(F98=0, "-", F96/F98)</f>
        <v>4.4465676907246801E-2</v>
      </c>
      <c r="H96" s="65">
        <v>297</v>
      </c>
      <c r="I96" s="9">
        <f>IF(H98=0, "-", H96/H98)</f>
        <v>1.2800620636152055E-2</v>
      </c>
      <c r="J96" s="8">
        <f t="shared" si="6"/>
        <v>2.7272727272727271</v>
      </c>
      <c r="K96" s="9">
        <f t="shared" si="7"/>
        <v>3.074074074074074</v>
      </c>
    </row>
    <row r="97" spans="1:11" x14ac:dyDescent="0.25">
      <c r="A97" s="2"/>
      <c r="B97" s="68"/>
      <c r="C97" s="33"/>
      <c r="D97" s="68"/>
      <c r="E97" s="6"/>
      <c r="F97" s="82"/>
      <c r="G97" s="33"/>
      <c r="H97" s="68"/>
      <c r="I97" s="6"/>
      <c r="J97" s="5"/>
      <c r="K97" s="6"/>
    </row>
    <row r="98" spans="1:11" s="43" customFormat="1" ht="13" x14ac:dyDescent="0.3">
      <c r="A98" s="162" t="s">
        <v>621</v>
      </c>
      <c r="B98" s="71">
        <f>SUM(B74:B97)</f>
        <v>5366</v>
      </c>
      <c r="C98" s="40">
        <f>B98/33966</f>
        <v>0.15798151092268739</v>
      </c>
      <c r="D98" s="71">
        <f>SUM(D74:D97)</f>
        <v>4450</v>
      </c>
      <c r="E98" s="41">
        <f>D98/25764</f>
        <v>0.1727216270765409</v>
      </c>
      <c r="F98" s="77">
        <f>SUM(F74:F97)</f>
        <v>27212</v>
      </c>
      <c r="G98" s="42">
        <f>F98/153714</f>
        <v>0.17703006882912423</v>
      </c>
      <c r="H98" s="71">
        <f>SUM(H74:H97)</f>
        <v>23202</v>
      </c>
      <c r="I98" s="41">
        <f>H98/141996</f>
        <v>0.16339896898504183</v>
      </c>
      <c r="J98" s="37">
        <f>IF(D98=0, "-", IF((B98-D98)/D98&lt;10, (B98-D98)/D98, "&gt;999%"))</f>
        <v>0.20584269662921348</v>
      </c>
      <c r="K98" s="38">
        <f>IF(H98=0, "-", IF((F98-H98)/H98&lt;10, (F98-H98)/H98, "&gt;999%"))</f>
        <v>0.17282992845444359</v>
      </c>
    </row>
    <row r="99" spans="1:11" x14ac:dyDescent="0.25">
      <c r="B99" s="83"/>
      <c r="D99" s="83"/>
      <c r="F99" s="83"/>
      <c r="H99" s="83"/>
    </row>
    <row r="100" spans="1:11" ht="13" x14ac:dyDescent="0.3">
      <c r="A100" s="163" t="s">
        <v>157</v>
      </c>
      <c r="B100" s="61" t="s">
        <v>12</v>
      </c>
      <c r="C100" s="62" t="s">
        <v>13</v>
      </c>
      <c r="D100" s="61" t="s">
        <v>12</v>
      </c>
      <c r="E100" s="63" t="s">
        <v>13</v>
      </c>
      <c r="F100" s="62" t="s">
        <v>12</v>
      </c>
      <c r="G100" s="62" t="s">
        <v>13</v>
      </c>
      <c r="H100" s="61" t="s">
        <v>12</v>
      </c>
      <c r="I100" s="63" t="s">
        <v>13</v>
      </c>
      <c r="J100" s="61"/>
      <c r="K100" s="63"/>
    </row>
    <row r="101" spans="1:11" x14ac:dyDescent="0.25">
      <c r="A101" s="7" t="s">
        <v>417</v>
      </c>
      <c r="B101" s="65">
        <v>12</v>
      </c>
      <c r="C101" s="34">
        <f>IF(B123=0, "-", B101/B123)</f>
        <v>3.9551746868820041E-3</v>
      </c>
      <c r="D101" s="65">
        <v>23</v>
      </c>
      <c r="E101" s="9">
        <f>IF(D123=0, "-", D101/D123)</f>
        <v>1.8167456556082148E-2</v>
      </c>
      <c r="F101" s="81">
        <v>39</v>
      </c>
      <c r="G101" s="34">
        <f>IF(F123=0, "-", F101/F123)</f>
        <v>3.940189937361083E-3</v>
      </c>
      <c r="H101" s="65">
        <v>82</v>
      </c>
      <c r="I101" s="9">
        <f>IF(H123=0, "-", H101/H123)</f>
        <v>1.3730743469524447E-2</v>
      </c>
      <c r="J101" s="8">
        <f t="shared" ref="J101:J121" si="8">IF(D101=0, "-", IF((B101-D101)/D101&lt;10, (B101-D101)/D101, "&gt;999%"))</f>
        <v>-0.47826086956521741</v>
      </c>
      <c r="K101" s="9">
        <f t="shared" ref="K101:K121" si="9">IF(H101=0, "-", IF((F101-H101)/H101&lt;10, (F101-H101)/H101, "&gt;999%"))</f>
        <v>-0.52439024390243905</v>
      </c>
    </row>
    <row r="102" spans="1:11" x14ac:dyDescent="0.25">
      <c r="A102" s="7" t="s">
        <v>418</v>
      </c>
      <c r="B102" s="65">
        <v>116</v>
      </c>
      <c r="C102" s="34">
        <f>IF(B123=0, "-", B102/B123)</f>
        <v>3.8233355306526037E-2</v>
      </c>
      <c r="D102" s="65">
        <v>82</v>
      </c>
      <c r="E102" s="9">
        <f>IF(D123=0, "-", D102/D123)</f>
        <v>6.4770932069510262E-2</v>
      </c>
      <c r="F102" s="81">
        <v>692</v>
      </c>
      <c r="G102" s="34">
        <f>IF(F123=0, "-", F102/F123)</f>
        <v>6.9913113760355625E-2</v>
      </c>
      <c r="H102" s="65">
        <v>563</v>
      </c>
      <c r="I102" s="9">
        <f>IF(H123=0, "-", H102/H123)</f>
        <v>9.4273275284661756E-2</v>
      </c>
      <c r="J102" s="8">
        <f t="shared" si="8"/>
        <v>0.41463414634146339</v>
      </c>
      <c r="K102" s="9">
        <f t="shared" si="9"/>
        <v>0.22912966252220249</v>
      </c>
    </row>
    <row r="103" spans="1:11" x14ac:dyDescent="0.25">
      <c r="A103" s="7" t="s">
        <v>419</v>
      </c>
      <c r="B103" s="65">
        <v>130</v>
      </c>
      <c r="C103" s="34">
        <f>IF(B123=0, "-", B103/B123)</f>
        <v>4.2847725774555041E-2</v>
      </c>
      <c r="D103" s="65">
        <v>174</v>
      </c>
      <c r="E103" s="9">
        <f>IF(D123=0, "-", D103/D123)</f>
        <v>0.13744075829383887</v>
      </c>
      <c r="F103" s="81">
        <v>934</v>
      </c>
      <c r="G103" s="34">
        <f>IF(F123=0, "-", F103/F123)</f>
        <v>9.4362497474237222E-2</v>
      </c>
      <c r="H103" s="65">
        <v>960</v>
      </c>
      <c r="I103" s="9">
        <f>IF(H123=0, "-", H103/H123)</f>
        <v>0.16075016744809109</v>
      </c>
      <c r="J103" s="8">
        <f t="shared" si="8"/>
        <v>-0.25287356321839083</v>
      </c>
      <c r="K103" s="9">
        <f t="shared" si="9"/>
        <v>-2.7083333333333334E-2</v>
      </c>
    </row>
    <row r="104" spans="1:11" x14ac:dyDescent="0.25">
      <c r="A104" s="7" t="s">
        <v>420</v>
      </c>
      <c r="B104" s="65">
        <v>40</v>
      </c>
      <c r="C104" s="34">
        <f>IF(B123=0, "-", B104/B123)</f>
        <v>1.3183915622940013E-2</v>
      </c>
      <c r="D104" s="65">
        <v>38</v>
      </c>
      <c r="E104" s="9">
        <f>IF(D123=0, "-", D104/D123)</f>
        <v>3.0015797788309637E-2</v>
      </c>
      <c r="F104" s="81">
        <v>183</v>
      </c>
      <c r="G104" s="34">
        <f>IF(F123=0, "-", F104/F123)</f>
        <v>1.8488583552232773E-2</v>
      </c>
      <c r="H104" s="65">
        <v>198</v>
      </c>
      <c r="I104" s="9">
        <f>IF(H123=0, "-", H104/H123)</f>
        <v>3.3154722036168788E-2</v>
      </c>
      <c r="J104" s="8">
        <f t="shared" si="8"/>
        <v>5.2631578947368418E-2</v>
      </c>
      <c r="K104" s="9">
        <f t="shared" si="9"/>
        <v>-7.575757575757576E-2</v>
      </c>
    </row>
    <row r="105" spans="1:11" x14ac:dyDescent="0.25">
      <c r="A105" s="7" t="s">
        <v>421</v>
      </c>
      <c r="B105" s="65">
        <v>2</v>
      </c>
      <c r="C105" s="34">
        <f>IF(B123=0, "-", B105/B123)</f>
        <v>6.5919578114700061E-4</v>
      </c>
      <c r="D105" s="65">
        <v>0</v>
      </c>
      <c r="E105" s="9">
        <f>IF(D123=0, "-", D105/D123)</f>
        <v>0</v>
      </c>
      <c r="F105" s="81">
        <v>201</v>
      </c>
      <c r="G105" s="34">
        <f>IF(F123=0, "-", F105/F123)</f>
        <v>2.0307132754091736E-2</v>
      </c>
      <c r="H105" s="65">
        <v>0</v>
      </c>
      <c r="I105" s="9">
        <f>IF(H123=0, "-", H105/H123)</f>
        <v>0</v>
      </c>
      <c r="J105" s="8" t="str">
        <f t="shared" si="8"/>
        <v>-</v>
      </c>
      <c r="K105" s="9" t="str">
        <f t="shared" si="9"/>
        <v>-</v>
      </c>
    </row>
    <row r="106" spans="1:11" x14ac:dyDescent="0.25">
      <c r="A106" s="7" t="s">
        <v>422</v>
      </c>
      <c r="B106" s="65">
        <v>36</v>
      </c>
      <c r="C106" s="34">
        <f>IF(B123=0, "-", B106/B123)</f>
        <v>1.1865524060646011E-2</v>
      </c>
      <c r="D106" s="65">
        <v>10</v>
      </c>
      <c r="E106" s="9">
        <f>IF(D123=0, "-", D106/D123)</f>
        <v>7.8988941548183249E-3</v>
      </c>
      <c r="F106" s="81">
        <v>139</v>
      </c>
      <c r="G106" s="34">
        <f>IF(F123=0, "-", F106/F123)</f>
        <v>1.4043241058799758E-2</v>
      </c>
      <c r="H106" s="65">
        <v>56</v>
      </c>
      <c r="I106" s="9">
        <f>IF(H123=0, "-", H106/H123)</f>
        <v>9.3770931011386473E-3</v>
      </c>
      <c r="J106" s="8">
        <f t="shared" si="8"/>
        <v>2.6</v>
      </c>
      <c r="K106" s="9">
        <f t="shared" si="9"/>
        <v>1.4821428571428572</v>
      </c>
    </row>
    <row r="107" spans="1:11" x14ac:dyDescent="0.25">
      <c r="A107" s="7" t="s">
        <v>423</v>
      </c>
      <c r="B107" s="65">
        <v>3</v>
      </c>
      <c r="C107" s="34">
        <f>IF(B123=0, "-", B107/B123)</f>
        <v>9.8879367172050102E-4</v>
      </c>
      <c r="D107" s="65">
        <v>34</v>
      </c>
      <c r="E107" s="9">
        <f>IF(D123=0, "-", D107/D123)</f>
        <v>2.6856240126382307E-2</v>
      </c>
      <c r="F107" s="81">
        <v>107</v>
      </c>
      <c r="G107" s="34">
        <f>IF(F123=0, "-", F107/F123)</f>
        <v>1.0810264699939382E-2</v>
      </c>
      <c r="H107" s="65">
        <v>88</v>
      </c>
      <c r="I107" s="9">
        <f>IF(H123=0, "-", H107/H123)</f>
        <v>1.4735432016075016E-2</v>
      </c>
      <c r="J107" s="8">
        <f t="shared" si="8"/>
        <v>-0.91176470588235292</v>
      </c>
      <c r="K107" s="9">
        <f t="shared" si="9"/>
        <v>0.21590909090909091</v>
      </c>
    </row>
    <row r="108" spans="1:11" x14ac:dyDescent="0.25">
      <c r="A108" s="7" t="s">
        <v>424</v>
      </c>
      <c r="B108" s="65">
        <v>5</v>
      </c>
      <c r="C108" s="34">
        <f>IF(B123=0, "-", B108/B123)</f>
        <v>1.6479894528675016E-3</v>
      </c>
      <c r="D108" s="65">
        <v>8</v>
      </c>
      <c r="E108" s="9">
        <f>IF(D123=0, "-", D108/D123)</f>
        <v>6.3191153238546603E-3</v>
      </c>
      <c r="F108" s="81">
        <v>41</v>
      </c>
      <c r="G108" s="34">
        <f>IF(F123=0, "-", F108/F123)</f>
        <v>4.1422509597898562E-3</v>
      </c>
      <c r="H108" s="65">
        <v>96</v>
      </c>
      <c r="I108" s="9">
        <f>IF(H123=0, "-", H108/H123)</f>
        <v>1.6075016744809108E-2</v>
      </c>
      <c r="J108" s="8">
        <f t="shared" si="8"/>
        <v>-0.375</v>
      </c>
      <c r="K108" s="9">
        <f t="shared" si="9"/>
        <v>-0.57291666666666663</v>
      </c>
    </row>
    <row r="109" spans="1:11" x14ac:dyDescent="0.25">
      <c r="A109" s="7" t="s">
        <v>425</v>
      </c>
      <c r="B109" s="65">
        <v>6</v>
      </c>
      <c r="C109" s="34">
        <f>IF(B123=0, "-", B109/B123)</f>
        <v>1.977587343441002E-3</v>
      </c>
      <c r="D109" s="65">
        <v>7</v>
      </c>
      <c r="E109" s="9">
        <f>IF(D123=0, "-", D109/D123)</f>
        <v>5.5292259083728279E-3</v>
      </c>
      <c r="F109" s="81">
        <v>54</v>
      </c>
      <c r="G109" s="34">
        <f>IF(F123=0, "-", F109/F123)</f>
        <v>5.4556476055768839E-3</v>
      </c>
      <c r="H109" s="65">
        <v>89</v>
      </c>
      <c r="I109" s="9">
        <f>IF(H123=0, "-", H109/H123)</f>
        <v>1.4902880107166777E-2</v>
      </c>
      <c r="J109" s="8">
        <f t="shared" si="8"/>
        <v>-0.14285714285714285</v>
      </c>
      <c r="K109" s="9">
        <f t="shared" si="9"/>
        <v>-0.39325842696629215</v>
      </c>
    </row>
    <row r="110" spans="1:11" x14ac:dyDescent="0.25">
      <c r="A110" s="7" t="s">
        <v>426</v>
      </c>
      <c r="B110" s="65">
        <v>179</v>
      </c>
      <c r="C110" s="34">
        <f>IF(B123=0, "-", B110/B123)</f>
        <v>5.8998022412656559E-2</v>
      </c>
      <c r="D110" s="65">
        <v>69</v>
      </c>
      <c r="E110" s="9">
        <f>IF(D123=0, "-", D110/D123)</f>
        <v>5.4502369668246446E-2</v>
      </c>
      <c r="F110" s="81">
        <v>762</v>
      </c>
      <c r="G110" s="34">
        <f>IF(F123=0, "-", F110/F123)</f>
        <v>7.6985249545362705E-2</v>
      </c>
      <c r="H110" s="65">
        <v>455</v>
      </c>
      <c r="I110" s="9">
        <f>IF(H123=0, "-", H110/H123)</f>
        <v>7.6188881446751511E-2</v>
      </c>
      <c r="J110" s="8">
        <f t="shared" si="8"/>
        <v>1.5942028985507246</v>
      </c>
      <c r="K110" s="9">
        <f t="shared" si="9"/>
        <v>0.67472527472527477</v>
      </c>
    </row>
    <row r="111" spans="1:11" x14ac:dyDescent="0.25">
      <c r="A111" s="7" t="s">
        <v>427</v>
      </c>
      <c r="B111" s="65">
        <v>9</v>
      </c>
      <c r="C111" s="34">
        <f>IF(B123=0, "-", B111/B123)</f>
        <v>2.9663810151615028E-3</v>
      </c>
      <c r="D111" s="65">
        <v>0</v>
      </c>
      <c r="E111" s="9">
        <f>IF(D123=0, "-", D111/D123)</f>
        <v>0</v>
      </c>
      <c r="F111" s="81">
        <v>20</v>
      </c>
      <c r="G111" s="34">
        <f>IF(F123=0, "-", F111/F123)</f>
        <v>2.020610224287735E-3</v>
      </c>
      <c r="H111" s="65">
        <v>0</v>
      </c>
      <c r="I111" s="9">
        <f>IF(H123=0, "-", H111/H123)</f>
        <v>0</v>
      </c>
      <c r="J111" s="8" t="str">
        <f t="shared" si="8"/>
        <v>-</v>
      </c>
      <c r="K111" s="9" t="str">
        <f t="shared" si="9"/>
        <v>-</v>
      </c>
    </row>
    <row r="112" spans="1:11" x14ac:dyDescent="0.25">
      <c r="A112" s="7" t="s">
        <v>428</v>
      </c>
      <c r="B112" s="65">
        <v>23</v>
      </c>
      <c r="C112" s="34">
        <f>IF(B123=0, "-", B112/B123)</f>
        <v>7.5807514831905077E-3</v>
      </c>
      <c r="D112" s="65">
        <v>0</v>
      </c>
      <c r="E112" s="9">
        <f>IF(D123=0, "-", D112/D123)</f>
        <v>0</v>
      </c>
      <c r="F112" s="81">
        <v>72</v>
      </c>
      <c r="G112" s="34">
        <f>IF(F123=0, "-", F112/F123)</f>
        <v>7.2741968074358457E-3</v>
      </c>
      <c r="H112" s="65">
        <v>0</v>
      </c>
      <c r="I112" s="9">
        <f>IF(H123=0, "-", H112/H123)</f>
        <v>0</v>
      </c>
      <c r="J112" s="8" t="str">
        <f t="shared" si="8"/>
        <v>-</v>
      </c>
      <c r="K112" s="9" t="str">
        <f t="shared" si="9"/>
        <v>-</v>
      </c>
    </row>
    <row r="113" spans="1:11" x14ac:dyDescent="0.25">
      <c r="A113" s="7" t="s">
        <v>429</v>
      </c>
      <c r="B113" s="65">
        <v>0</v>
      </c>
      <c r="C113" s="34">
        <f>IF(B123=0, "-", B113/B123)</f>
        <v>0</v>
      </c>
      <c r="D113" s="65">
        <v>0</v>
      </c>
      <c r="E113" s="9">
        <f>IF(D123=0, "-", D113/D123)</f>
        <v>0</v>
      </c>
      <c r="F113" s="81">
        <v>28</v>
      </c>
      <c r="G113" s="34">
        <f>IF(F123=0, "-", F113/F123)</f>
        <v>2.828854314002829E-3</v>
      </c>
      <c r="H113" s="65">
        <v>0</v>
      </c>
      <c r="I113" s="9">
        <f>IF(H123=0, "-", H113/H123)</f>
        <v>0</v>
      </c>
      <c r="J113" s="8" t="str">
        <f t="shared" si="8"/>
        <v>-</v>
      </c>
      <c r="K113" s="9" t="str">
        <f t="shared" si="9"/>
        <v>-</v>
      </c>
    </row>
    <row r="114" spans="1:11" x14ac:dyDescent="0.25">
      <c r="A114" s="7" t="s">
        <v>430</v>
      </c>
      <c r="B114" s="65">
        <v>12</v>
      </c>
      <c r="C114" s="34">
        <f>IF(B123=0, "-", B114/B123)</f>
        <v>3.9551746868820041E-3</v>
      </c>
      <c r="D114" s="65">
        <v>0</v>
      </c>
      <c r="E114" s="9">
        <f>IF(D123=0, "-", D114/D123)</f>
        <v>0</v>
      </c>
      <c r="F114" s="81">
        <v>105</v>
      </c>
      <c r="G114" s="34">
        <f>IF(F123=0, "-", F114/F123)</f>
        <v>1.0608203677510608E-2</v>
      </c>
      <c r="H114" s="65">
        <v>0</v>
      </c>
      <c r="I114" s="9">
        <f>IF(H123=0, "-", H114/H123)</f>
        <v>0</v>
      </c>
      <c r="J114" s="8" t="str">
        <f t="shared" si="8"/>
        <v>-</v>
      </c>
      <c r="K114" s="9" t="str">
        <f t="shared" si="9"/>
        <v>-</v>
      </c>
    </row>
    <row r="115" spans="1:11" x14ac:dyDescent="0.25">
      <c r="A115" s="7" t="s">
        <v>431</v>
      </c>
      <c r="B115" s="65">
        <v>12</v>
      </c>
      <c r="C115" s="34">
        <f>IF(B123=0, "-", B115/B123)</f>
        <v>3.9551746868820041E-3</v>
      </c>
      <c r="D115" s="65">
        <v>12</v>
      </c>
      <c r="E115" s="9">
        <f>IF(D123=0, "-", D115/D123)</f>
        <v>9.4786729857819912E-3</v>
      </c>
      <c r="F115" s="81">
        <v>43</v>
      </c>
      <c r="G115" s="34">
        <f>IF(F123=0, "-", F115/F123)</f>
        <v>4.3443119822186302E-3</v>
      </c>
      <c r="H115" s="65">
        <v>88</v>
      </c>
      <c r="I115" s="9">
        <f>IF(H123=0, "-", H115/H123)</f>
        <v>1.4735432016075016E-2</v>
      </c>
      <c r="J115" s="8">
        <f t="shared" si="8"/>
        <v>0</v>
      </c>
      <c r="K115" s="9">
        <f t="shared" si="9"/>
        <v>-0.51136363636363635</v>
      </c>
    </row>
    <row r="116" spans="1:11" x14ac:dyDescent="0.25">
      <c r="A116" s="7" t="s">
        <v>432</v>
      </c>
      <c r="B116" s="65">
        <v>98</v>
      </c>
      <c r="C116" s="34">
        <f>IF(B123=0, "-", B116/B123)</f>
        <v>3.2300593276203035E-2</v>
      </c>
      <c r="D116" s="65">
        <v>100</v>
      </c>
      <c r="E116" s="9">
        <f>IF(D123=0, "-", D116/D123)</f>
        <v>7.8988941548183256E-2</v>
      </c>
      <c r="F116" s="81">
        <v>609</v>
      </c>
      <c r="G116" s="34">
        <f>IF(F123=0, "-", F116/F123)</f>
        <v>6.1527581329561529E-2</v>
      </c>
      <c r="H116" s="65">
        <v>500</v>
      </c>
      <c r="I116" s="9">
        <f>IF(H123=0, "-", H116/H123)</f>
        <v>8.3724045545880782E-2</v>
      </c>
      <c r="J116" s="8">
        <f t="shared" si="8"/>
        <v>-0.02</v>
      </c>
      <c r="K116" s="9">
        <f t="shared" si="9"/>
        <v>0.218</v>
      </c>
    </row>
    <row r="117" spans="1:11" x14ac:dyDescent="0.25">
      <c r="A117" s="7" t="s">
        <v>433</v>
      </c>
      <c r="B117" s="65">
        <v>76</v>
      </c>
      <c r="C117" s="34">
        <f>IF(B123=0, "-", B117/B123)</f>
        <v>2.5049439683586024E-2</v>
      </c>
      <c r="D117" s="65">
        <v>91</v>
      </c>
      <c r="E117" s="9">
        <f>IF(D123=0, "-", D117/D123)</f>
        <v>7.1879936808846759E-2</v>
      </c>
      <c r="F117" s="81">
        <v>295</v>
      </c>
      <c r="G117" s="34">
        <f>IF(F123=0, "-", F117/F123)</f>
        <v>2.980400080824409E-2</v>
      </c>
      <c r="H117" s="65">
        <v>428</v>
      </c>
      <c r="I117" s="9">
        <f>IF(H123=0, "-", H117/H123)</f>
        <v>7.1667782987273942E-2</v>
      </c>
      <c r="J117" s="8">
        <f t="shared" si="8"/>
        <v>-0.16483516483516483</v>
      </c>
      <c r="K117" s="9">
        <f t="shared" si="9"/>
        <v>-0.31074766355140188</v>
      </c>
    </row>
    <row r="118" spans="1:11" x14ac:dyDescent="0.25">
      <c r="A118" s="7" t="s">
        <v>434</v>
      </c>
      <c r="B118" s="65">
        <v>165</v>
      </c>
      <c r="C118" s="34">
        <f>IF(B123=0, "-", B118/B123)</f>
        <v>5.4383651944627555E-2</v>
      </c>
      <c r="D118" s="65">
        <v>401</v>
      </c>
      <c r="E118" s="9">
        <f>IF(D123=0, "-", D118/D123)</f>
        <v>0.31674565560821483</v>
      </c>
      <c r="F118" s="81">
        <v>605</v>
      </c>
      <c r="G118" s="34">
        <f>IF(F123=0, "-", F118/F123)</f>
        <v>6.1123459284703981E-2</v>
      </c>
      <c r="H118" s="65">
        <v>1222</v>
      </c>
      <c r="I118" s="9">
        <f>IF(H123=0, "-", H118/H123)</f>
        <v>0.20462156731413261</v>
      </c>
      <c r="J118" s="8">
        <f t="shared" si="8"/>
        <v>-0.58852867830423938</v>
      </c>
      <c r="K118" s="9">
        <f t="shared" si="9"/>
        <v>-0.5049099836333879</v>
      </c>
    </row>
    <row r="119" spans="1:11" x14ac:dyDescent="0.25">
      <c r="A119" s="7" t="s">
        <v>435</v>
      </c>
      <c r="B119" s="65">
        <v>82</v>
      </c>
      <c r="C119" s="34">
        <f>IF(B123=0, "-", B119/B123)</f>
        <v>2.7027027027027029E-2</v>
      </c>
      <c r="D119" s="65">
        <v>90</v>
      </c>
      <c r="E119" s="9">
        <f>IF(D123=0, "-", D119/D123)</f>
        <v>7.1090047393364927E-2</v>
      </c>
      <c r="F119" s="81">
        <v>520</v>
      </c>
      <c r="G119" s="34">
        <f>IF(F123=0, "-", F119/F123)</f>
        <v>5.2535865831481107E-2</v>
      </c>
      <c r="H119" s="65">
        <v>499</v>
      </c>
      <c r="I119" s="9">
        <f>IF(H123=0, "-", H119/H123)</f>
        <v>8.3556597454789022E-2</v>
      </c>
      <c r="J119" s="8">
        <f t="shared" si="8"/>
        <v>-8.8888888888888892E-2</v>
      </c>
      <c r="K119" s="9">
        <f t="shared" si="9"/>
        <v>4.2084168336673347E-2</v>
      </c>
    </row>
    <row r="120" spans="1:11" x14ac:dyDescent="0.25">
      <c r="A120" s="7" t="s">
        <v>436</v>
      </c>
      <c r="B120" s="65">
        <v>1882</v>
      </c>
      <c r="C120" s="34">
        <f>IF(B123=0, "-", B120/B123)</f>
        <v>0.62030323005932764</v>
      </c>
      <c r="D120" s="65">
        <v>0</v>
      </c>
      <c r="E120" s="9">
        <f>IF(D123=0, "-", D120/D123)</f>
        <v>0</v>
      </c>
      <c r="F120" s="81">
        <v>3989</v>
      </c>
      <c r="G120" s="34">
        <f>IF(F123=0, "-", F120/F123)</f>
        <v>0.40301070923418875</v>
      </c>
      <c r="H120" s="65">
        <v>0</v>
      </c>
      <c r="I120" s="9">
        <f>IF(H123=0, "-", H120/H123)</f>
        <v>0</v>
      </c>
      <c r="J120" s="8" t="str">
        <f t="shared" si="8"/>
        <v>-</v>
      </c>
      <c r="K120" s="9" t="str">
        <f t="shared" si="9"/>
        <v>-</v>
      </c>
    </row>
    <row r="121" spans="1:11" x14ac:dyDescent="0.25">
      <c r="A121" s="7" t="s">
        <v>437</v>
      </c>
      <c r="B121" s="65">
        <v>146</v>
      </c>
      <c r="C121" s="34">
        <f>IF(B123=0, "-", B121/B123)</f>
        <v>4.8121292023731048E-2</v>
      </c>
      <c r="D121" s="65">
        <v>127</v>
      </c>
      <c r="E121" s="9">
        <f>IF(D123=0, "-", D121/D123)</f>
        <v>0.10031595576619273</v>
      </c>
      <c r="F121" s="81">
        <v>460</v>
      </c>
      <c r="G121" s="34">
        <f>IF(F123=0, "-", F121/F123)</f>
        <v>4.64740351586179E-2</v>
      </c>
      <c r="H121" s="65">
        <v>648</v>
      </c>
      <c r="I121" s="9">
        <f>IF(H123=0, "-", H121/H123)</f>
        <v>0.10850636302746149</v>
      </c>
      <c r="J121" s="8">
        <f t="shared" si="8"/>
        <v>0.14960629921259844</v>
      </c>
      <c r="K121" s="9">
        <f t="shared" si="9"/>
        <v>-0.29012345679012347</v>
      </c>
    </row>
    <row r="122" spans="1:11" x14ac:dyDescent="0.25">
      <c r="A122" s="2"/>
      <c r="B122" s="68"/>
      <c r="C122" s="33"/>
      <c r="D122" s="68"/>
      <c r="E122" s="6"/>
      <c r="F122" s="82"/>
      <c r="G122" s="33"/>
      <c r="H122" s="68"/>
      <c r="I122" s="6"/>
      <c r="J122" s="5"/>
      <c r="K122" s="6"/>
    </row>
    <row r="123" spans="1:11" s="43" customFormat="1" ht="13" x14ac:dyDescent="0.3">
      <c r="A123" s="162" t="s">
        <v>620</v>
      </c>
      <c r="B123" s="71">
        <f>SUM(B101:B122)</f>
        <v>3034</v>
      </c>
      <c r="C123" s="40">
        <f>B123/33966</f>
        <v>8.9324618736383449E-2</v>
      </c>
      <c r="D123" s="71">
        <f>SUM(D101:D122)</f>
        <v>1266</v>
      </c>
      <c r="E123" s="41">
        <f>D123/25764</f>
        <v>4.9138332557056359E-2</v>
      </c>
      <c r="F123" s="77">
        <f>SUM(F101:F122)</f>
        <v>9898</v>
      </c>
      <c r="G123" s="42">
        <f>F123/153714</f>
        <v>6.4392312996864307E-2</v>
      </c>
      <c r="H123" s="71">
        <f>SUM(H101:H122)</f>
        <v>5972</v>
      </c>
      <c r="I123" s="41">
        <f>H123/141996</f>
        <v>4.2057522747119637E-2</v>
      </c>
      <c r="J123" s="37">
        <f>IF(D123=0, "-", IF((B123-D123)/D123&lt;10, (B123-D123)/D123, "&gt;999%"))</f>
        <v>1.39652448657188</v>
      </c>
      <c r="K123" s="38">
        <f>IF(H123=0, "-", IF((F123-H123)/H123&lt;10, (F123-H123)/H123, "&gt;999%"))</f>
        <v>0.65740120562625581</v>
      </c>
    </row>
    <row r="124" spans="1:11" x14ac:dyDescent="0.25">
      <c r="B124" s="83"/>
      <c r="D124" s="83"/>
      <c r="F124" s="83"/>
      <c r="H124" s="83"/>
    </row>
    <row r="125" spans="1:11" s="43" customFormat="1" ht="13" x14ac:dyDescent="0.3">
      <c r="A125" s="162" t="s">
        <v>619</v>
      </c>
      <c r="B125" s="71">
        <v>8400</v>
      </c>
      <c r="C125" s="40">
        <f>B125/33966</f>
        <v>0.24730612965907084</v>
      </c>
      <c r="D125" s="71">
        <v>5716</v>
      </c>
      <c r="E125" s="41">
        <f>D125/25764</f>
        <v>0.22185995963359728</v>
      </c>
      <c r="F125" s="77">
        <v>37110</v>
      </c>
      <c r="G125" s="42">
        <f>F125/153714</f>
        <v>0.24142238182598852</v>
      </c>
      <c r="H125" s="71">
        <v>29174</v>
      </c>
      <c r="I125" s="41">
        <f>H125/141996</f>
        <v>0.20545649173216146</v>
      </c>
      <c r="J125" s="37">
        <f>IF(D125=0, "-", IF((B125-D125)/D125&lt;10, (B125-D125)/D125, "&gt;999%"))</f>
        <v>0.46955913226032192</v>
      </c>
      <c r="K125" s="38">
        <f>IF(H125=0, "-", IF((F125-H125)/H125&lt;10, (F125-H125)/H125, "&gt;999%"))</f>
        <v>0.27202303420854185</v>
      </c>
    </row>
    <row r="126" spans="1:11" x14ac:dyDescent="0.25">
      <c r="B126" s="83"/>
      <c r="D126" s="83"/>
      <c r="F126" s="83"/>
      <c r="H126" s="83"/>
    </row>
    <row r="127" spans="1:11" ht="15.5" x14ac:dyDescent="0.35">
      <c r="A127" s="164" t="s">
        <v>125</v>
      </c>
      <c r="B127" s="196" t="s">
        <v>1</v>
      </c>
      <c r="C127" s="200"/>
      <c r="D127" s="200"/>
      <c r="E127" s="197"/>
      <c r="F127" s="196" t="s">
        <v>14</v>
      </c>
      <c r="G127" s="200"/>
      <c r="H127" s="200"/>
      <c r="I127" s="197"/>
      <c r="J127" s="196" t="s">
        <v>15</v>
      </c>
      <c r="K127" s="197"/>
    </row>
    <row r="128" spans="1:11" ht="13" x14ac:dyDescent="0.3">
      <c r="A128" s="22"/>
      <c r="B128" s="196">
        <f>VALUE(RIGHT($B$2, 4))</f>
        <v>2023</v>
      </c>
      <c r="C128" s="197"/>
      <c r="D128" s="196">
        <f>B128-1</f>
        <v>2022</v>
      </c>
      <c r="E128" s="204"/>
      <c r="F128" s="196">
        <f>B128</f>
        <v>2023</v>
      </c>
      <c r="G128" s="204"/>
      <c r="H128" s="196">
        <f>D128</f>
        <v>2022</v>
      </c>
      <c r="I128" s="204"/>
      <c r="J128" s="140" t="s">
        <v>4</v>
      </c>
      <c r="K128" s="141" t="s">
        <v>2</v>
      </c>
    </row>
    <row r="129" spans="1:11" ht="13" x14ac:dyDescent="0.3">
      <c r="A129" s="163" t="s">
        <v>158</v>
      </c>
      <c r="B129" s="61" t="s">
        <v>12</v>
      </c>
      <c r="C129" s="62" t="s">
        <v>13</v>
      </c>
      <c r="D129" s="61" t="s">
        <v>12</v>
      </c>
      <c r="E129" s="63" t="s">
        <v>13</v>
      </c>
      <c r="F129" s="62" t="s">
        <v>12</v>
      </c>
      <c r="G129" s="62" t="s">
        <v>13</v>
      </c>
      <c r="H129" s="61" t="s">
        <v>12</v>
      </c>
      <c r="I129" s="63" t="s">
        <v>13</v>
      </c>
      <c r="J129" s="61"/>
      <c r="K129" s="63"/>
    </row>
    <row r="130" spans="1:11" x14ac:dyDescent="0.25">
      <c r="A130" s="7" t="s">
        <v>438</v>
      </c>
      <c r="B130" s="65">
        <v>423</v>
      </c>
      <c r="C130" s="34">
        <f>IF(B153=0, "-", B130/B153)</f>
        <v>0.12861051991486774</v>
      </c>
      <c r="D130" s="65">
        <v>446</v>
      </c>
      <c r="E130" s="9">
        <f>IF(D153=0, "-", D130/D153)</f>
        <v>0.14091627172195892</v>
      </c>
      <c r="F130" s="81">
        <v>2093</v>
      </c>
      <c r="G130" s="34">
        <f>IF(F153=0, "-", F130/F153)</f>
        <v>0.12877622592752108</v>
      </c>
      <c r="H130" s="65">
        <v>1934</v>
      </c>
      <c r="I130" s="9">
        <f>IF(H153=0, "-", H130/H153)</f>
        <v>0.11822238523137112</v>
      </c>
      <c r="J130" s="8">
        <f t="shared" ref="J130:J151" si="10">IF(D130=0, "-", IF((B130-D130)/D130&lt;10, (B130-D130)/D130, "&gt;999%"))</f>
        <v>-5.1569506726457402E-2</v>
      </c>
      <c r="K130" s="9">
        <f t="shared" ref="K130:K151" si="11">IF(H130=0, "-", IF((F130-H130)/H130&lt;10, (F130-H130)/H130, "&gt;999%"))</f>
        <v>8.2213029989658737E-2</v>
      </c>
    </row>
    <row r="131" spans="1:11" x14ac:dyDescent="0.25">
      <c r="A131" s="7" t="s">
        <v>439</v>
      </c>
      <c r="B131" s="65">
        <v>0</v>
      </c>
      <c r="C131" s="34">
        <f>IF(B153=0, "-", B131/B153)</f>
        <v>0</v>
      </c>
      <c r="D131" s="65">
        <v>0</v>
      </c>
      <c r="E131" s="9">
        <f>IF(D153=0, "-", D131/D153)</f>
        <v>0</v>
      </c>
      <c r="F131" s="81">
        <v>0</v>
      </c>
      <c r="G131" s="34">
        <f>IF(F153=0, "-", F131/F153)</f>
        <v>0</v>
      </c>
      <c r="H131" s="65">
        <v>6</v>
      </c>
      <c r="I131" s="9">
        <f>IF(H153=0, "-", H131/H153)</f>
        <v>3.6677058499908307E-4</v>
      </c>
      <c r="J131" s="8" t="str">
        <f t="shared" si="10"/>
        <v>-</v>
      </c>
      <c r="K131" s="9">
        <f t="shared" si="11"/>
        <v>-1</v>
      </c>
    </row>
    <row r="132" spans="1:11" x14ac:dyDescent="0.25">
      <c r="A132" s="7" t="s">
        <v>440</v>
      </c>
      <c r="B132" s="65">
        <v>20</v>
      </c>
      <c r="C132" s="34">
        <f>IF(B153=0, "-", B132/B153)</f>
        <v>6.0808756460930371E-3</v>
      </c>
      <c r="D132" s="65">
        <v>0</v>
      </c>
      <c r="E132" s="9">
        <f>IF(D153=0, "-", D132/D153)</f>
        <v>0</v>
      </c>
      <c r="F132" s="81">
        <v>32</v>
      </c>
      <c r="G132" s="34">
        <f>IF(F153=0, "-", F132/F153)</f>
        <v>1.9688672860395003E-3</v>
      </c>
      <c r="H132" s="65">
        <v>0</v>
      </c>
      <c r="I132" s="9">
        <f>IF(H153=0, "-", H132/H153)</f>
        <v>0</v>
      </c>
      <c r="J132" s="8" t="str">
        <f t="shared" si="10"/>
        <v>-</v>
      </c>
      <c r="K132" s="9" t="str">
        <f t="shared" si="11"/>
        <v>-</v>
      </c>
    </row>
    <row r="133" spans="1:11" x14ac:dyDescent="0.25">
      <c r="A133" s="7" t="s">
        <v>441</v>
      </c>
      <c r="B133" s="65">
        <v>205</v>
      </c>
      <c r="C133" s="34">
        <f>IF(B153=0, "-", B133/B153)</f>
        <v>6.2328975372453632E-2</v>
      </c>
      <c r="D133" s="65">
        <v>123</v>
      </c>
      <c r="E133" s="9">
        <f>IF(D153=0, "-", D133/D153)</f>
        <v>3.886255924170616E-2</v>
      </c>
      <c r="F133" s="81">
        <v>665</v>
      </c>
      <c r="G133" s="34">
        <f>IF(F153=0, "-", F133/F153)</f>
        <v>4.0915523288008369E-2</v>
      </c>
      <c r="H133" s="65">
        <v>671</v>
      </c>
      <c r="I133" s="9">
        <f>IF(H153=0, "-", H133/H153)</f>
        <v>4.1017177089064126E-2</v>
      </c>
      <c r="J133" s="8">
        <f t="shared" si="10"/>
        <v>0.66666666666666663</v>
      </c>
      <c r="K133" s="9">
        <f t="shared" si="11"/>
        <v>-8.9418777943368107E-3</v>
      </c>
    </row>
    <row r="134" spans="1:11" x14ac:dyDescent="0.25">
      <c r="A134" s="7" t="s">
        <v>442</v>
      </c>
      <c r="B134" s="65">
        <v>158</v>
      </c>
      <c r="C134" s="34">
        <f>IF(B153=0, "-", B134/B153)</f>
        <v>4.8038917604134992E-2</v>
      </c>
      <c r="D134" s="65">
        <v>154</v>
      </c>
      <c r="E134" s="9">
        <f>IF(D153=0, "-", D134/D153)</f>
        <v>4.8657187993680885E-2</v>
      </c>
      <c r="F134" s="81">
        <v>876</v>
      </c>
      <c r="G134" s="34">
        <f>IF(F153=0, "-", F134/F153)</f>
        <v>5.389774195533132E-2</v>
      </c>
      <c r="H134" s="65">
        <v>602</v>
      </c>
      <c r="I134" s="9">
        <f>IF(H153=0, "-", H134/H153)</f>
        <v>3.6799315361574665E-2</v>
      </c>
      <c r="J134" s="8">
        <f t="shared" si="10"/>
        <v>2.5974025974025976E-2</v>
      </c>
      <c r="K134" s="9">
        <f t="shared" si="11"/>
        <v>0.45514950166112955</v>
      </c>
    </row>
    <row r="135" spans="1:11" x14ac:dyDescent="0.25">
      <c r="A135" s="7" t="s">
        <v>443</v>
      </c>
      <c r="B135" s="65">
        <v>308</v>
      </c>
      <c r="C135" s="34">
        <f>IF(B153=0, "-", B135/B153)</f>
        <v>9.3645484949832769E-2</v>
      </c>
      <c r="D135" s="65">
        <v>258</v>
      </c>
      <c r="E135" s="9">
        <f>IF(D153=0, "-", D135/D153)</f>
        <v>8.1516587677725114E-2</v>
      </c>
      <c r="F135" s="81">
        <v>973</v>
      </c>
      <c r="G135" s="34">
        <f>IF(F153=0, "-", F135/F153)</f>
        <v>5.9865870916138562E-2</v>
      </c>
      <c r="H135" s="65">
        <v>1062</v>
      </c>
      <c r="I135" s="9">
        <f>IF(H153=0, "-", H135/H153)</f>
        <v>6.4918393544837708E-2</v>
      </c>
      <c r="J135" s="8">
        <f t="shared" si="10"/>
        <v>0.19379844961240311</v>
      </c>
      <c r="K135" s="9">
        <f t="shared" si="11"/>
        <v>-8.3804143126177025E-2</v>
      </c>
    </row>
    <row r="136" spans="1:11" x14ac:dyDescent="0.25">
      <c r="A136" s="7" t="s">
        <v>444</v>
      </c>
      <c r="B136" s="65">
        <v>51</v>
      </c>
      <c r="C136" s="34">
        <f>IF(B153=0, "-", B136/B153)</f>
        <v>1.5506232897537246E-2</v>
      </c>
      <c r="D136" s="65">
        <v>34</v>
      </c>
      <c r="E136" s="9">
        <f>IF(D153=0, "-", D136/D153)</f>
        <v>1.0742496050552922E-2</v>
      </c>
      <c r="F136" s="81">
        <v>211</v>
      </c>
      <c r="G136" s="34">
        <f>IF(F153=0, "-", F136/F153)</f>
        <v>1.2982218667322956E-2</v>
      </c>
      <c r="H136" s="65">
        <v>153</v>
      </c>
      <c r="I136" s="9">
        <f>IF(H153=0, "-", H136/H153)</f>
        <v>9.3526499174766183E-3</v>
      </c>
      <c r="J136" s="8">
        <f t="shared" si="10"/>
        <v>0.5</v>
      </c>
      <c r="K136" s="9">
        <f t="shared" si="11"/>
        <v>0.37908496732026142</v>
      </c>
    </row>
    <row r="137" spans="1:11" x14ac:dyDescent="0.25">
      <c r="A137" s="7" t="s">
        <v>445</v>
      </c>
      <c r="B137" s="65">
        <v>91</v>
      </c>
      <c r="C137" s="34">
        <f>IF(B153=0, "-", B137/B153)</f>
        <v>2.766798418972332E-2</v>
      </c>
      <c r="D137" s="65">
        <v>203</v>
      </c>
      <c r="E137" s="9">
        <f>IF(D153=0, "-", D137/D153)</f>
        <v>6.4139020537124808E-2</v>
      </c>
      <c r="F137" s="81">
        <v>1437</v>
      </c>
      <c r="G137" s="34">
        <f>IF(F153=0, "-", F137/F153)</f>
        <v>8.8414446563711321E-2</v>
      </c>
      <c r="H137" s="65">
        <v>916</v>
      </c>
      <c r="I137" s="9">
        <f>IF(H153=0, "-", H137/H153)</f>
        <v>5.5993642643193349E-2</v>
      </c>
      <c r="J137" s="8">
        <f t="shared" si="10"/>
        <v>-0.55172413793103448</v>
      </c>
      <c r="K137" s="9">
        <f t="shared" si="11"/>
        <v>0.56877729257641918</v>
      </c>
    </row>
    <row r="138" spans="1:11" x14ac:dyDescent="0.25">
      <c r="A138" s="7" t="s">
        <v>446</v>
      </c>
      <c r="B138" s="65">
        <v>74</v>
      </c>
      <c r="C138" s="34">
        <f>IF(B153=0, "-", B138/B153)</f>
        <v>2.249923989054424E-2</v>
      </c>
      <c r="D138" s="65">
        <v>54</v>
      </c>
      <c r="E138" s="9">
        <f>IF(D153=0, "-", D138/D153)</f>
        <v>1.7061611374407582E-2</v>
      </c>
      <c r="F138" s="81">
        <v>481</v>
      </c>
      <c r="G138" s="34">
        <f>IF(F153=0, "-", F138/F153)</f>
        <v>2.9594536393281242E-2</v>
      </c>
      <c r="H138" s="65">
        <v>583</v>
      </c>
      <c r="I138" s="9">
        <f>IF(H153=0, "-", H138/H153)</f>
        <v>3.5637875175744238E-2</v>
      </c>
      <c r="J138" s="8">
        <f t="shared" si="10"/>
        <v>0.37037037037037035</v>
      </c>
      <c r="K138" s="9">
        <f t="shared" si="11"/>
        <v>-0.17495711835334476</v>
      </c>
    </row>
    <row r="139" spans="1:11" x14ac:dyDescent="0.25">
      <c r="A139" s="7" t="s">
        <v>447</v>
      </c>
      <c r="B139" s="65">
        <v>199</v>
      </c>
      <c r="C139" s="34">
        <f>IF(B153=0, "-", B139/B153)</f>
        <v>6.050471267862572E-2</v>
      </c>
      <c r="D139" s="65">
        <v>118</v>
      </c>
      <c r="E139" s="9">
        <f>IF(D153=0, "-", D139/D153)</f>
        <v>3.7282780410742497E-2</v>
      </c>
      <c r="F139" s="81">
        <v>841</v>
      </c>
      <c r="G139" s="34">
        <f>IF(F153=0, "-", F139/F153)</f>
        <v>5.1744293361225623E-2</v>
      </c>
      <c r="H139" s="65">
        <v>857</v>
      </c>
      <c r="I139" s="9">
        <f>IF(H153=0, "-", H139/H153)</f>
        <v>5.2387065224035696E-2</v>
      </c>
      <c r="J139" s="8">
        <f t="shared" si="10"/>
        <v>0.68644067796610164</v>
      </c>
      <c r="K139" s="9">
        <f t="shared" si="11"/>
        <v>-1.8669778296382729E-2</v>
      </c>
    </row>
    <row r="140" spans="1:11" x14ac:dyDescent="0.25">
      <c r="A140" s="7" t="s">
        <v>448</v>
      </c>
      <c r="B140" s="65">
        <v>191</v>
      </c>
      <c r="C140" s="34">
        <f>IF(B153=0, "-", B140/B153)</f>
        <v>5.8072362420188504E-2</v>
      </c>
      <c r="D140" s="65">
        <v>102</v>
      </c>
      <c r="E140" s="9">
        <f>IF(D153=0, "-", D140/D153)</f>
        <v>3.2227488151658767E-2</v>
      </c>
      <c r="F140" s="81">
        <v>1237</v>
      </c>
      <c r="G140" s="34">
        <f>IF(F153=0, "-", F140/F153)</f>
        <v>7.6109026025964435E-2</v>
      </c>
      <c r="H140" s="65">
        <v>1175</v>
      </c>
      <c r="I140" s="9">
        <f>IF(H153=0, "-", H140/H153)</f>
        <v>7.1825906228987102E-2</v>
      </c>
      <c r="J140" s="8">
        <f t="shared" si="10"/>
        <v>0.87254901960784315</v>
      </c>
      <c r="K140" s="9">
        <f t="shared" si="11"/>
        <v>5.2765957446808509E-2</v>
      </c>
    </row>
    <row r="141" spans="1:11" x14ac:dyDescent="0.25">
      <c r="A141" s="7" t="s">
        <v>449</v>
      </c>
      <c r="B141" s="65">
        <v>0</v>
      </c>
      <c r="C141" s="34">
        <f>IF(B153=0, "-", B141/B153)</f>
        <v>0</v>
      </c>
      <c r="D141" s="65">
        <v>0</v>
      </c>
      <c r="E141" s="9">
        <f>IF(D153=0, "-", D141/D153)</f>
        <v>0</v>
      </c>
      <c r="F141" s="81">
        <v>0</v>
      </c>
      <c r="G141" s="34">
        <f>IF(F153=0, "-", F141/F153)</f>
        <v>0</v>
      </c>
      <c r="H141" s="65">
        <v>3</v>
      </c>
      <c r="I141" s="9">
        <f>IF(H153=0, "-", H141/H153)</f>
        <v>1.8338529249954154E-4</v>
      </c>
      <c r="J141" s="8" t="str">
        <f t="shared" si="10"/>
        <v>-</v>
      </c>
      <c r="K141" s="9">
        <f t="shared" si="11"/>
        <v>-1</v>
      </c>
    </row>
    <row r="142" spans="1:11" x14ac:dyDescent="0.25">
      <c r="A142" s="7" t="s">
        <v>450</v>
      </c>
      <c r="B142" s="65">
        <v>125</v>
      </c>
      <c r="C142" s="34">
        <f>IF(B153=0, "-", B142/B153)</f>
        <v>3.800547278808148E-2</v>
      </c>
      <c r="D142" s="65">
        <v>135</v>
      </c>
      <c r="E142" s="9">
        <f>IF(D153=0, "-", D142/D153)</f>
        <v>4.2654028436018961E-2</v>
      </c>
      <c r="F142" s="81">
        <v>665</v>
      </c>
      <c r="G142" s="34">
        <f>IF(F153=0, "-", F142/F153)</f>
        <v>4.0915523288008369E-2</v>
      </c>
      <c r="H142" s="65">
        <v>994</v>
      </c>
      <c r="I142" s="9">
        <f>IF(H153=0, "-", H142/H153)</f>
        <v>6.0761660248181429E-2</v>
      </c>
      <c r="J142" s="8">
        <f t="shared" si="10"/>
        <v>-7.407407407407407E-2</v>
      </c>
      <c r="K142" s="9">
        <f t="shared" si="11"/>
        <v>-0.33098591549295775</v>
      </c>
    </row>
    <row r="143" spans="1:11" x14ac:dyDescent="0.25">
      <c r="A143" s="7" t="s">
        <v>451</v>
      </c>
      <c r="B143" s="65">
        <v>52</v>
      </c>
      <c r="C143" s="34">
        <f>IF(B153=0, "-", B143/B153)</f>
        <v>1.5810276679841896E-2</v>
      </c>
      <c r="D143" s="65">
        <v>0</v>
      </c>
      <c r="E143" s="9">
        <f>IF(D153=0, "-", D143/D153)</f>
        <v>0</v>
      </c>
      <c r="F143" s="81">
        <v>353</v>
      </c>
      <c r="G143" s="34">
        <f>IF(F153=0, "-", F143/F153)</f>
        <v>2.1719067249123238E-2</v>
      </c>
      <c r="H143" s="65">
        <v>0</v>
      </c>
      <c r="I143" s="9">
        <f>IF(H153=0, "-", H143/H153)</f>
        <v>0</v>
      </c>
      <c r="J143" s="8" t="str">
        <f t="shared" si="10"/>
        <v>-</v>
      </c>
      <c r="K143" s="9" t="str">
        <f t="shared" si="11"/>
        <v>-</v>
      </c>
    </row>
    <row r="144" spans="1:11" x14ac:dyDescent="0.25">
      <c r="A144" s="7" t="s">
        <v>452</v>
      </c>
      <c r="B144" s="65">
        <v>66</v>
      </c>
      <c r="C144" s="34">
        <f>IF(B153=0, "-", B144/B153)</f>
        <v>2.0066889632107024E-2</v>
      </c>
      <c r="D144" s="65">
        <v>71</v>
      </c>
      <c r="E144" s="9">
        <f>IF(D153=0, "-", D144/D153)</f>
        <v>2.2432859399684046E-2</v>
      </c>
      <c r="F144" s="81">
        <v>311</v>
      </c>
      <c r="G144" s="34">
        <f>IF(F153=0, "-", F144/F153)</f>
        <v>1.9134928936196394E-2</v>
      </c>
      <c r="H144" s="65">
        <v>248</v>
      </c>
      <c r="I144" s="9">
        <f>IF(H153=0, "-", H144/H153)</f>
        <v>1.5159850846628768E-2</v>
      </c>
      <c r="J144" s="8">
        <f t="shared" si="10"/>
        <v>-7.0422535211267609E-2</v>
      </c>
      <c r="K144" s="9">
        <f t="shared" si="11"/>
        <v>0.25403225806451613</v>
      </c>
    </row>
    <row r="145" spans="1:11" x14ac:dyDescent="0.25">
      <c r="A145" s="7" t="s">
        <v>453</v>
      </c>
      <c r="B145" s="65">
        <v>75</v>
      </c>
      <c r="C145" s="34">
        <f>IF(B153=0, "-", B145/B153)</f>
        <v>2.2803283672848892E-2</v>
      </c>
      <c r="D145" s="65">
        <v>39</v>
      </c>
      <c r="E145" s="9">
        <f>IF(D153=0, "-", D145/D153)</f>
        <v>1.2322274881516588E-2</v>
      </c>
      <c r="F145" s="81">
        <v>301</v>
      </c>
      <c r="G145" s="34">
        <f>IF(F153=0, "-", F145/F153)</f>
        <v>1.851965790930905E-2</v>
      </c>
      <c r="H145" s="65">
        <v>214</v>
      </c>
      <c r="I145" s="9">
        <f>IF(H153=0, "-", H145/H153)</f>
        <v>1.308148419830063E-2</v>
      </c>
      <c r="J145" s="8">
        <f t="shared" si="10"/>
        <v>0.92307692307692313</v>
      </c>
      <c r="K145" s="9">
        <f t="shared" si="11"/>
        <v>0.40654205607476634</v>
      </c>
    </row>
    <row r="146" spans="1:11" x14ac:dyDescent="0.25">
      <c r="A146" s="7" t="s">
        <v>454</v>
      </c>
      <c r="B146" s="65">
        <v>390</v>
      </c>
      <c r="C146" s="34">
        <f>IF(B153=0, "-", B146/B153)</f>
        <v>0.11857707509881422</v>
      </c>
      <c r="D146" s="65">
        <v>338</v>
      </c>
      <c r="E146" s="9">
        <f>IF(D153=0, "-", D146/D153)</f>
        <v>0.10679304897314376</v>
      </c>
      <c r="F146" s="81">
        <v>1538</v>
      </c>
      <c r="G146" s="34">
        <f>IF(F153=0, "-", F146/F153)</f>
        <v>9.4628683935273489E-2</v>
      </c>
      <c r="H146" s="65">
        <v>1412</v>
      </c>
      <c r="I146" s="9">
        <f>IF(H153=0, "-", H146/H153)</f>
        <v>8.6313344336450881E-2</v>
      </c>
      <c r="J146" s="8">
        <f t="shared" si="10"/>
        <v>0.15384615384615385</v>
      </c>
      <c r="K146" s="9">
        <f t="shared" si="11"/>
        <v>8.9235127478753534E-2</v>
      </c>
    </row>
    <row r="147" spans="1:11" x14ac:dyDescent="0.25">
      <c r="A147" s="7" t="s">
        <v>455</v>
      </c>
      <c r="B147" s="65">
        <v>50</v>
      </c>
      <c r="C147" s="34">
        <f>IF(B153=0, "-", B147/B153)</f>
        <v>1.5202189115232594E-2</v>
      </c>
      <c r="D147" s="65">
        <v>64</v>
      </c>
      <c r="E147" s="9">
        <f>IF(D153=0, "-", D147/D153)</f>
        <v>2.0221169036334911E-2</v>
      </c>
      <c r="F147" s="81">
        <v>290</v>
      </c>
      <c r="G147" s="34">
        <f>IF(F153=0, "-", F147/F153)</f>
        <v>1.7842859779732972E-2</v>
      </c>
      <c r="H147" s="65">
        <v>476</v>
      </c>
      <c r="I147" s="9">
        <f>IF(H153=0, "-", H147/H153)</f>
        <v>2.9097133076593923E-2</v>
      </c>
      <c r="J147" s="8">
        <f t="shared" si="10"/>
        <v>-0.21875</v>
      </c>
      <c r="K147" s="9">
        <f t="shared" si="11"/>
        <v>-0.3907563025210084</v>
      </c>
    </row>
    <row r="148" spans="1:11" x14ac:dyDescent="0.25">
      <c r="A148" s="7" t="s">
        <v>456</v>
      </c>
      <c r="B148" s="65">
        <v>361</v>
      </c>
      <c r="C148" s="34">
        <f>IF(B153=0, "-", B148/B153)</f>
        <v>0.10975980541197933</v>
      </c>
      <c r="D148" s="65">
        <v>554</v>
      </c>
      <c r="E148" s="9">
        <f>IF(D153=0, "-", D148/D153)</f>
        <v>0.1750394944707741</v>
      </c>
      <c r="F148" s="81">
        <v>1853</v>
      </c>
      <c r="G148" s="34">
        <f>IF(F153=0, "-", F148/F153)</f>
        <v>0.11400972128222482</v>
      </c>
      <c r="H148" s="65">
        <v>2077</v>
      </c>
      <c r="I148" s="9">
        <f>IF(H153=0, "-", H148/H153)</f>
        <v>0.12696375084051592</v>
      </c>
      <c r="J148" s="8">
        <f t="shared" si="10"/>
        <v>-0.34837545126353792</v>
      </c>
      <c r="K148" s="9">
        <f t="shared" si="11"/>
        <v>-0.10784785748675975</v>
      </c>
    </row>
    <row r="149" spans="1:11" x14ac:dyDescent="0.25">
      <c r="A149" s="7" t="s">
        <v>457</v>
      </c>
      <c r="B149" s="65">
        <v>280</v>
      </c>
      <c r="C149" s="34">
        <f>IF(B153=0, "-", B149/B153)</f>
        <v>8.5132259045302527E-2</v>
      </c>
      <c r="D149" s="65">
        <v>296</v>
      </c>
      <c r="E149" s="9">
        <f>IF(D153=0, "-", D149/D153)</f>
        <v>9.3522906793048977E-2</v>
      </c>
      <c r="F149" s="81">
        <v>1297</v>
      </c>
      <c r="G149" s="34">
        <f>IF(F153=0, "-", F149/F153)</f>
        <v>7.9800652187288504E-2</v>
      </c>
      <c r="H149" s="65">
        <v>2525</v>
      </c>
      <c r="I149" s="9">
        <f>IF(H153=0, "-", H149/H153)</f>
        <v>0.1543492878537808</v>
      </c>
      <c r="J149" s="8">
        <f t="shared" si="10"/>
        <v>-5.4054054054054057E-2</v>
      </c>
      <c r="K149" s="9">
        <f t="shared" si="11"/>
        <v>-0.48633663366336632</v>
      </c>
    </row>
    <row r="150" spans="1:11" x14ac:dyDescent="0.25">
      <c r="A150" s="7" t="s">
        <v>458</v>
      </c>
      <c r="B150" s="65">
        <v>14</v>
      </c>
      <c r="C150" s="34">
        <f>IF(B153=0, "-", B150/B153)</f>
        <v>4.256612952265126E-3</v>
      </c>
      <c r="D150" s="65">
        <v>11</v>
      </c>
      <c r="E150" s="9">
        <f>IF(D153=0, "-", D150/D153)</f>
        <v>3.4755134281200632E-3</v>
      </c>
      <c r="F150" s="81">
        <v>39</v>
      </c>
      <c r="G150" s="34">
        <f>IF(F153=0, "-", F150/F153)</f>
        <v>2.399557004860641E-3</v>
      </c>
      <c r="H150" s="65">
        <v>20</v>
      </c>
      <c r="I150" s="9">
        <f>IF(H153=0, "-", H150/H153)</f>
        <v>1.2225686166636102E-3</v>
      </c>
      <c r="J150" s="8">
        <f t="shared" si="10"/>
        <v>0.27272727272727271</v>
      </c>
      <c r="K150" s="9">
        <f t="shared" si="11"/>
        <v>0.95</v>
      </c>
    </row>
    <row r="151" spans="1:11" x14ac:dyDescent="0.25">
      <c r="A151" s="7" t="s">
        <v>459</v>
      </c>
      <c r="B151" s="65">
        <v>156</v>
      </c>
      <c r="C151" s="34">
        <f>IF(B153=0, "-", B151/B153)</f>
        <v>4.7430830039525688E-2</v>
      </c>
      <c r="D151" s="65">
        <v>165</v>
      </c>
      <c r="E151" s="9">
        <f>IF(D153=0, "-", D151/D153)</f>
        <v>5.2132701421800945E-2</v>
      </c>
      <c r="F151" s="81">
        <v>760</v>
      </c>
      <c r="G151" s="34">
        <f>IF(F153=0, "-", F151/F153)</f>
        <v>4.6760598043438135E-2</v>
      </c>
      <c r="H151" s="65">
        <v>431</v>
      </c>
      <c r="I151" s="9">
        <f>IF(H153=0, "-", H151/H153)</f>
        <v>2.63463536891008E-2</v>
      </c>
      <c r="J151" s="8">
        <f t="shared" si="10"/>
        <v>-5.4545454545454543E-2</v>
      </c>
      <c r="K151" s="9">
        <f t="shared" si="11"/>
        <v>0.76334106728538287</v>
      </c>
    </row>
    <row r="152" spans="1:11" x14ac:dyDescent="0.25">
      <c r="A152" s="2"/>
      <c r="B152" s="68"/>
      <c r="C152" s="33"/>
      <c r="D152" s="68"/>
      <c r="E152" s="6"/>
      <c r="F152" s="82"/>
      <c r="G152" s="33"/>
      <c r="H152" s="68"/>
      <c r="I152" s="6"/>
      <c r="J152" s="5"/>
      <c r="K152" s="6"/>
    </row>
    <row r="153" spans="1:11" s="43" customFormat="1" ht="13" x14ac:dyDescent="0.3">
      <c r="A153" s="162" t="s">
        <v>618</v>
      </c>
      <c r="B153" s="71">
        <f>SUM(B130:B152)</f>
        <v>3289</v>
      </c>
      <c r="C153" s="40">
        <f>B153/33966</f>
        <v>9.6832126243890954E-2</v>
      </c>
      <c r="D153" s="71">
        <f>SUM(D130:D152)</f>
        <v>3165</v>
      </c>
      <c r="E153" s="41">
        <f>D153/25764</f>
        <v>0.12284583139264089</v>
      </c>
      <c r="F153" s="77">
        <f>SUM(F130:F152)</f>
        <v>16253</v>
      </c>
      <c r="G153" s="42">
        <f>F153/153714</f>
        <v>0.10573532664558856</v>
      </c>
      <c r="H153" s="71">
        <f>SUM(H130:H152)</f>
        <v>16359</v>
      </c>
      <c r="I153" s="41">
        <f>H153/141996</f>
        <v>0.11520747063297558</v>
      </c>
      <c r="J153" s="37">
        <f>IF(D153=0, "-", IF((B153-D153)/D153&lt;10, (B153-D153)/D153, "&gt;999%"))</f>
        <v>3.9178515007898894E-2</v>
      </c>
      <c r="K153" s="38">
        <f>IF(H153=0, "-", IF((F153-H153)/H153&lt;10, (F153-H153)/H153, "&gt;999%"))</f>
        <v>-6.4796136683171347E-3</v>
      </c>
    </row>
    <row r="154" spans="1:11" x14ac:dyDescent="0.25">
      <c r="B154" s="83"/>
      <c r="D154" s="83"/>
      <c r="F154" s="83"/>
      <c r="H154" s="83"/>
    </row>
    <row r="155" spans="1:11" ht="13" x14ac:dyDescent="0.3">
      <c r="A155" s="163" t="s">
        <v>159</v>
      </c>
      <c r="B155" s="61" t="s">
        <v>12</v>
      </c>
      <c r="C155" s="62" t="s">
        <v>13</v>
      </c>
      <c r="D155" s="61" t="s">
        <v>12</v>
      </c>
      <c r="E155" s="63" t="s">
        <v>13</v>
      </c>
      <c r="F155" s="62" t="s">
        <v>12</v>
      </c>
      <c r="G155" s="62" t="s">
        <v>13</v>
      </c>
      <c r="H155" s="61" t="s">
        <v>12</v>
      </c>
      <c r="I155" s="63" t="s">
        <v>13</v>
      </c>
      <c r="J155" s="61"/>
      <c r="K155" s="63"/>
    </row>
    <row r="156" spans="1:11" x14ac:dyDescent="0.25">
      <c r="A156" s="7" t="s">
        <v>460</v>
      </c>
      <c r="B156" s="65">
        <v>2</v>
      </c>
      <c r="C156" s="34">
        <f>IF(B179=0, "-", B156/B179)</f>
        <v>2.1186440677966102E-3</v>
      </c>
      <c r="D156" s="65">
        <v>1</v>
      </c>
      <c r="E156" s="9">
        <f>IF(D179=0, "-", D156/D179)</f>
        <v>1.358695652173913E-3</v>
      </c>
      <c r="F156" s="81">
        <v>12</v>
      </c>
      <c r="G156" s="34">
        <f>IF(F179=0, "-", F156/F179)</f>
        <v>2.6495915213071318E-3</v>
      </c>
      <c r="H156" s="65">
        <v>16</v>
      </c>
      <c r="I156" s="9">
        <f>IF(H179=0, "-", H156/H179)</f>
        <v>4.3931905546403076E-3</v>
      </c>
      <c r="J156" s="8">
        <f t="shared" ref="J156:J177" si="12">IF(D156=0, "-", IF((B156-D156)/D156&lt;10, (B156-D156)/D156, "&gt;999%"))</f>
        <v>1</v>
      </c>
      <c r="K156" s="9">
        <f t="shared" ref="K156:K177" si="13">IF(H156=0, "-", IF((F156-H156)/H156&lt;10, (F156-H156)/H156, "&gt;999%"))</f>
        <v>-0.25</v>
      </c>
    </row>
    <row r="157" spans="1:11" x14ac:dyDescent="0.25">
      <c r="A157" s="7" t="s">
        <v>461</v>
      </c>
      <c r="B157" s="65">
        <v>58</v>
      </c>
      <c r="C157" s="34">
        <f>IF(B179=0, "-", B157/B179)</f>
        <v>6.1440677966101698E-2</v>
      </c>
      <c r="D157" s="65">
        <v>15</v>
      </c>
      <c r="E157" s="9">
        <f>IF(D179=0, "-", D157/D179)</f>
        <v>2.0380434782608696E-2</v>
      </c>
      <c r="F157" s="81">
        <v>282</v>
      </c>
      <c r="G157" s="34">
        <f>IF(F179=0, "-", F157/F179)</f>
        <v>6.2265400750717598E-2</v>
      </c>
      <c r="H157" s="65">
        <v>166</v>
      </c>
      <c r="I157" s="9">
        <f>IF(H179=0, "-", H157/H179)</f>
        <v>4.5579352004393191E-2</v>
      </c>
      <c r="J157" s="8">
        <f t="shared" si="12"/>
        <v>2.8666666666666667</v>
      </c>
      <c r="K157" s="9">
        <f t="shared" si="13"/>
        <v>0.6987951807228916</v>
      </c>
    </row>
    <row r="158" spans="1:11" x14ac:dyDescent="0.25">
      <c r="A158" s="7" t="s">
        <v>462</v>
      </c>
      <c r="B158" s="65">
        <v>25</v>
      </c>
      <c r="C158" s="34">
        <f>IF(B179=0, "-", B158/B179)</f>
        <v>2.6483050847457626E-2</v>
      </c>
      <c r="D158" s="65">
        <v>16</v>
      </c>
      <c r="E158" s="9">
        <f>IF(D179=0, "-", D158/D179)</f>
        <v>2.1739130434782608E-2</v>
      </c>
      <c r="F158" s="81">
        <v>54</v>
      </c>
      <c r="G158" s="34">
        <f>IF(F179=0, "-", F158/F179)</f>
        <v>1.1923161845882093E-2</v>
      </c>
      <c r="H158" s="65">
        <v>36</v>
      </c>
      <c r="I158" s="9">
        <f>IF(H179=0, "-", H158/H179)</f>
        <v>9.8846787479406912E-3</v>
      </c>
      <c r="J158" s="8">
        <f t="shared" si="12"/>
        <v>0.5625</v>
      </c>
      <c r="K158" s="9">
        <f t="shared" si="13"/>
        <v>0.5</v>
      </c>
    </row>
    <row r="159" spans="1:11" x14ac:dyDescent="0.25">
      <c r="A159" s="7" t="s">
        <v>463</v>
      </c>
      <c r="B159" s="65">
        <v>30</v>
      </c>
      <c r="C159" s="34">
        <f>IF(B179=0, "-", B159/B179)</f>
        <v>3.1779661016949151E-2</v>
      </c>
      <c r="D159" s="65">
        <v>7</v>
      </c>
      <c r="E159" s="9">
        <f>IF(D179=0, "-", D159/D179)</f>
        <v>9.5108695652173919E-3</v>
      </c>
      <c r="F159" s="81">
        <v>175</v>
      </c>
      <c r="G159" s="34">
        <f>IF(F179=0, "-", F159/F179)</f>
        <v>3.8639876352395672E-2</v>
      </c>
      <c r="H159" s="65">
        <v>39</v>
      </c>
      <c r="I159" s="9">
        <f>IF(H179=0, "-", H159/H179)</f>
        <v>1.070840197693575E-2</v>
      </c>
      <c r="J159" s="8">
        <f t="shared" si="12"/>
        <v>3.2857142857142856</v>
      </c>
      <c r="K159" s="9">
        <f t="shared" si="13"/>
        <v>3.4871794871794872</v>
      </c>
    </row>
    <row r="160" spans="1:11" x14ac:dyDescent="0.25">
      <c r="A160" s="7" t="s">
        <v>464</v>
      </c>
      <c r="B160" s="65">
        <v>152</v>
      </c>
      <c r="C160" s="34">
        <f>IF(B179=0, "-", B160/B179)</f>
        <v>0.16101694915254236</v>
      </c>
      <c r="D160" s="65">
        <v>121</v>
      </c>
      <c r="E160" s="9">
        <f>IF(D179=0, "-", D160/D179)</f>
        <v>0.16440217391304349</v>
      </c>
      <c r="F160" s="81">
        <v>711</v>
      </c>
      <c r="G160" s="34">
        <f>IF(F179=0, "-", F160/F179)</f>
        <v>0.15698829763744757</v>
      </c>
      <c r="H160" s="65">
        <v>669</v>
      </c>
      <c r="I160" s="9">
        <f>IF(H179=0, "-", H160/H179)</f>
        <v>0.18369028006589785</v>
      </c>
      <c r="J160" s="8">
        <f t="shared" si="12"/>
        <v>0.256198347107438</v>
      </c>
      <c r="K160" s="9">
        <f t="shared" si="13"/>
        <v>6.2780269058295965E-2</v>
      </c>
    </row>
    <row r="161" spans="1:11" x14ac:dyDescent="0.25">
      <c r="A161" s="7" t="s">
        <v>465</v>
      </c>
      <c r="B161" s="65">
        <v>17</v>
      </c>
      <c r="C161" s="34">
        <f>IF(B179=0, "-", B161/B179)</f>
        <v>1.8008474576271187E-2</v>
      </c>
      <c r="D161" s="65">
        <v>37</v>
      </c>
      <c r="E161" s="9">
        <f>IF(D179=0, "-", D161/D179)</f>
        <v>5.0271739130434784E-2</v>
      </c>
      <c r="F161" s="81">
        <v>85</v>
      </c>
      <c r="G161" s="34">
        <f>IF(F179=0, "-", F161/F179)</f>
        <v>1.8767939942592182E-2</v>
      </c>
      <c r="H161" s="65">
        <v>125</v>
      </c>
      <c r="I161" s="9">
        <f>IF(H179=0, "-", H161/H179)</f>
        <v>3.4321801208127403E-2</v>
      </c>
      <c r="J161" s="8">
        <f t="shared" si="12"/>
        <v>-0.54054054054054057</v>
      </c>
      <c r="K161" s="9">
        <f t="shared" si="13"/>
        <v>-0.32</v>
      </c>
    </row>
    <row r="162" spans="1:11" x14ac:dyDescent="0.25">
      <c r="A162" s="7" t="s">
        <v>466</v>
      </c>
      <c r="B162" s="65">
        <v>12</v>
      </c>
      <c r="C162" s="34">
        <f>IF(B179=0, "-", B162/B179)</f>
        <v>1.2711864406779662E-2</v>
      </c>
      <c r="D162" s="65">
        <v>3</v>
      </c>
      <c r="E162" s="9">
        <f>IF(D179=0, "-", D162/D179)</f>
        <v>4.076086956521739E-3</v>
      </c>
      <c r="F162" s="81">
        <v>35</v>
      </c>
      <c r="G162" s="34">
        <f>IF(F179=0, "-", F162/F179)</f>
        <v>7.7279752704791345E-3</v>
      </c>
      <c r="H162" s="65">
        <v>24</v>
      </c>
      <c r="I162" s="9">
        <f>IF(H179=0, "-", H162/H179)</f>
        <v>6.5897858319604614E-3</v>
      </c>
      <c r="J162" s="8">
        <f t="shared" si="12"/>
        <v>3</v>
      </c>
      <c r="K162" s="9">
        <f t="shared" si="13"/>
        <v>0.45833333333333331</v>
      </c>
    </row>
    <row r="163" spans="1:11" x14ac:dyDescent="0.25">
      <c r="A163" s="7" t="s">
        <v>467</v>
      </c>
      <c r="B163" s="65">
        <v>8</v>
      </c>
      <c r="C163" s="34">
        <f>IF(B179=0, "-", B163/B179)</f>
        <v>8.4745762711864406E-3</v>
      </c>
      <c r="D163" s="65">
        <v>2</v>
      </c>
      <c r="E163" s="9">
        <f>IF(D179=0, "-", D163/D179)</f>
        <v>2.717391304347826E-3</v>
      </c>
      <c r="F163" s="81">
        <v>45</v>
      </c>
      <c r="G163" s="34">
        <f>IF(F179=0, "-", F163/F179)</f>
        <v>9.9359682049017448E-3</v>
      </c>
      <c r="H163" s="65">
        <v>26</v>
      </c>
      <c r="I163" s="9">
        <f>IF(H179=0, "-", H163/H179)</f>
        <v>7.1389346512904994E-3</v>
      </c>
      <c r="J163" s="8">
        <f t="shared" si="12"/>
        <v>3</v>
      </c>
      <c r="K163" s="9">
        <f t="shared" si="13"/>
        <v>0.73076923076923073</v>
      </c>
    </row>
    <row r="164" spans="1:11" x14ac:dyDescent="0.25">
      <c r="A164" s="7" t="s">
        <v>468</v>
      </c>
      <c r="B164" s="65">
        <v>1</v>
      </c>
      <c r="C164" s="34">
        <f>IF(B179=0, "-", B164/B179)</f>
        <v>1.0593220338983051E-3</v>
      </c>
      <c r="D164" s="65">
        <v>3</v>
      </c>
      <c r="E164" s="9">
        <f>IF(D179=0, "-", D164/D179)</f>
        <v>4.076086956521739E-3</v>
      </c>
      <c r="F164" s="81">
        <v>3</v>
      </c>
      <c r="G164" s="34">
        <f>IF(F179=0, "-", F164/F179)</f>
        <v>6.6239788032678294E-4</v>
      </c>
      <c r="H164" s="65">
        <v>3</v>
      </c>
      <c r="I164" s="9">
        <f>IF(H179=0, "-", H164/H179)</f>
        <v>8.2372322899505767E-4</v>
      </c>
      <c r="J164" s="8">
        <f t="shared" si="12"/>
        <v>-0.66666666666666663</v>
      </c>
      <c r="K164" s="9">
        <f t="shared" si="13"/>
        <v>0</v>
      </c>
    </row>
    <row r="165" spans="1:11" x14ac:dyDescent="0.25">
      <c r="A165" s="7" t="s">
        <v>469</v>
      </c>
      <c r="B165" s="65">
        <v>58</v>
      </c>
      <c r="C165" s="34">
        <f>IF(B179=0, "-", B165/B179)</f>
        <v>6.1440677966101698E-2</v>
      </c>
      <c r="D165" s="65">
        <v>13</v>
      </c>
      <c r="E165" s="9">
        <f>IF(D179=0, "-", D165/D179)</f>
        <v>1.7663043478260868E-2</v>
      </c>
      <c r="F165" s="81">
        <v>268</v>
      </c>
      <c r="G165" s="34">
        <f>IF(F179=0, "-", F165/F179)</f>
        <v>5.9174210642525947E-2</v>
      </c>
      <c r="H165" s="65">
        <v>337</v>
      </c>
      <c r="I165" s="9">
        <f>IF(H179=0, "-", H165/H179)</f>
        <v>9.2531576057111473E-2</v>
      </c>
      <c r="J165" s="8">
        <f t="shared" si="12"/>
        <v>3.4615384615384617</v>
      </c>
      <c r="K165" s="9">
        <f t="shared" si="13"/>
        <v>-0.20474777448071216</v>
      </c>
    </row>
    <row r="166" spans="1:11" x14ac:dyDescent="0.25">
      <c r="A166" s="7" t="s">
        <v>470</v>
      </c>
      <c r="B166" s="65">
        <v>37</v>
      </c>
      <c r="C166" s="34">
        <f>IF(B179=0, "-", B166/B179)</f>
        <v>3.9194915254237288E-2</v>
      </c>
      <c r="D166" s="65">
        <v>15</v>
      </c>
      <c r="E166" s="9">
        <f>IF(D179=0, "-", D166/D179)</f>
        <v>2.0380434782608696E-2</v>
      </c>
      <c r="F166" s="81">
        <v>111</v>
      </c>
      <c r="G166" s="34">
        <f>IF(F179=0, "-", F166/F179)</f>
        <v>2.4508721572090969E-2</v>
      </c>
      <c r="H166" s="65">
        <v>71</v>
      </c>
      <c r="I166" s="9">
        <f>IF(H179=0, "-", H166/H179)</f>
        <v>1.9494783086216366E-2</v>
      </c>
      <c r="J166" s="8">
        <f t="shared" si="12"/>
        <v>1.4666666666666666</v>
      </c>
      <c r="K166" s="9">
        <f t="shared" si="13"/>
        <v>0.56338028169014087</v>
      </c>
    </row>
    <row r="167" spans="1:11" x14ac:dyDescent="0.25">
      <c r="A167" s="7" t="s">
        <v>471</v>
      </c>
      <c r="B167" s="65">
        <v>58</v>
      </c>
      <c r="C167" s="34">
        <f>IF(B179=0, "-", B167/B179)</f>
        <v>6.1440677966101698E-2</v>
      </c>
      <c r="D167" s="65">
        <v>44</v>
      </c>
      <c r="E167" s="9">
        <f>IF(D179=0, "-", D167/D179)</f>
        <v>5.9782608695652176E-2</v>
      </c>
      <c r="F167" s="81">
        <v>464</v>
      </c>
      <c r="G167" s="34">
        <f>IF(F179=0, "-", F167/F179)</f>
        <v>0.10245087215720909</v>
      </c>
      <c r="H167" s="65">
        <v>199</v>
      </c>
      <c r="I167" s="9">
        <f>IF(H179=0, "-", H167/H179)</f>
        <v>5.4640307523338823E-2</v>
      </c>
      <c r="J167" s="8">
        <f t="shared" si="12"/>
        <v>0.31818181818181818</v>
      </c>
      <c r="K167" s="9">
        <f t="shared" si="13"/>
        <v>1.3316582914572865</v>
      </c>
    </row>
    <row r="168" spans="1:11" x14ac:dyDescent="0.25">
      <c r="A168" s="7" t="s">
        <v>472</v>
      </c>
      <c r="B168" s="65">
        <v>47</v>
      </c>
      <c r="C168" s="34">
        <f>IF(B179=0, "-", B168/B179)</f>
        <v>4.9788135593220338E-2</v>
      </c>
      <c r="D168" s="65">
        <v>28</v>
      </c>
      <c r="E168" s="9">
        <f>IF(D179=0, "-", D168/D179)</f>
        <v>3.8043478260869568E-2</v>
      </c>
      <c r="F168" s="81">
        <v>365</v>
      </c>
      <c r="G168" s="34">
        <f>IF(F179=0, "-", F168/F179)</f>
        <v>8.0591742106425265E-2</v>
      </c>
      <c r="H168" s="65">
        <v>235</v>
      </c>
      <c r="I168" s="9">
        <f>IF(H179=0, "-", H168/H179)</f>
        <v>6.4524986271279519E-2</v>
      </c>
      <c r="J168" s="8">
        <f t="shared" si="12"/>
        <v>0.6785714285714286</v>
      </c>
      <c r="K168" s="9">
        <f t="shared" si="13"/>
        <v>0.55319148936170215</v>
      </c>
    </row>
    <row r="169" spans="1:11" x14ac:dyDescent="0.25">
      <c r="A169" s="7" t="s">
        <v>473</v>
      </c>
      <c r="B169" s="65">
        <v>39</v>
      </c>
      <c r="C169" s="34">
        <f>IF(B179=0, "-", B169/B179)</f>
        <v>4.1313559322033899E-2</v>
      </c>
      <c r="D169" s="65">
        <v>17</v>
      </c>
      <c r="E169" s="9">
        <f>IF(D179=0, "-", D169/D179)</f>
        <v>2.309782608695652E-2</v>
      </c>
      <c r="F169" s="81">
        <v>91</v>
      </c>
      <c r="G169" s="34">
        <f>IF(F179=0, "-", F169/F179)</f>
        <v>2.009273570324575E-2</v>
      </c>
      <c r="H169" s="65">
        <v>70</v>
      </c>
      <c r="I169" s="9">
        <f>IF(H179=0, "-", H169/H179)</f>
        <v>1.9220208676551345E-2</v>
      </c>
      <c r="J169" s="8">
        <f t="shared" si="12"/>
        <v>1.2941176470588236</v>
      </c>
      <c r="K169" s="9">
        <f t="shared" si="13"/>
        <v>0.3</v>
      </c>
    </row>
    <row r="170" spans="1:11" x14ac:dyDescent="0.25">
      <c r="A170" s="7" t="s">
        <v>474</v>
      </c>
      <c r="B170" s="65">
        <v>99</v>
      </c>
      <c r="C170" s="34">
        <f>IF(B179=0, "-", B170/B179)</f>
        <v>0.1048728813559322</v>
      </c>
      <c r="D170" s="65">
        <v>39</v>
      </c>
      <c r="E170" s="9">
        <f>IF(D179=0, "-", D170/D179)</f>
        <v>5.2989130434782608E-2</v>
      </c>
      <c r="F170" s="81">
        <v>358</v>
      </c>
      <c r="G170" s="34">
        <f>IF(F179=0, "-", F170/F179)</f>
        <v>7.904614705232943E-2</v>
      </c>
      <c r="H170" s="65">
        <v>224</v>
      </c>
      <c r="I170" s="9">
        <f>IF(H179=0, "-", H170/H179)</f>
        <v>6.1504667764964306E-2</v>
      </c>
      <c r="J170" s="8">
        <f t="shared" si="12"/>
        <v>1.5384615384615385</v>
      </c>
      <c r="K170" s="9">
        <f t="shared" si="13"/>
        <v>0.5982142857142857</v>
      </c>
    </row>
    <row r="171" spans="1:11" x14ac:dyDescent="0.25">
      <c r="A171" s="7" t="s">
        <v>475</v>
      </c>
      <c r="B171" s="65">
        <v>1</v>
      </c>
      <c r="C171" s="34">
        <f>IF(B179=0, "-", B171/B179)</f>
        <v>1.0593220338983051E-3</v>
      </c>
      <c r="D171" s="65">
        <v>16</v>
      </c>
      <c r="E171" s="9">
        <f>IF(D179=0, "-", D171/D179)</f>
        <v>2.1739130434782608E-2</v>
      </c>
      <c r="F171" s="81">
        <v>12</v>
      </c>
      <c r="G171" s="34">
        <f>IF(F179=0, "-", F171/F179)</f>
        <v>2.6495915213071318E-3</v>
      </c>
      <c r="H171" s="65">
        <v>66</v>
      </c>
      <c r="I171" s="9">
        <f>IF(H179=0, "-", H171/H179)</f>
        <v>1.8121911037891267E-2</v>
      </c>
      <c r="J171" s="8">
        <f t="shared" si="12"/>
        <v>-0.9375</v>
      </c>
      <c r="K171" s="9">
        <f t="shared" si="13"/>
        <v>-0.81818181818181823</v>
      </c>
    </row>
    <row r="172" spans="1:11" x14ac:dyDescent="0.25">
      <c r="A172" s="7" t="s">
        <v>476</v>
      </c>
      <c r="B172" s="65">
        <v>31</v>
      </c>
      <c r="C172" s="34">
        <f>IF(B179=0, "-", B172/B179)</f>
        <v>3.283898305084746E-2</v>
      </c>
      <c r="D172" s="65">
        <v>19</v>
      </c>
      <c r="E172" s="9">
        <f>IF(D179=0, "-", D172/D179)</f>
        <v>2.5815217391304348E-2</v>
      </c>
      <c r="F172" s="81">
        <v>138</v>
      </c>
      <c r="G172" s="34">
        <f>IF(F179=0, "-", F172/F179)</f>
        <v>3.0470302495032017E-2</v>
      </c>
      <c r="H172" s="65">
        <v>100</v>
      </c>
      <c r="I172" s="9">
        <f>IF(H179=0, "-", H172/H179)</f>
        <v>2.7457440966501923E-2</v>
      </c>
      <c r="J172" s="8">
        <f t="shared" si="12"/>
        <v>0.63157894736842102</v>
      </c>
      <c r="K172" s="9">
        <f t="shared" si="13"/>
        <v>0.38</v>
      </c>
    </row>
    <row r="173" spans="1:11" x14ac:dyDescent="0.25">
      <c r="A173" s="7" t="s">
        <v>477</v>
      </c>
      <c r="B173" s="65">
        <v>111</v>
      </c>
      <c r="C173" s="34">
        <f>IF(B179=0, "-", B173/B179)</f>
        <v>0.11758474576271187</v>
      </c>
      <c r="D173" s="65">
        <v>163</v>
      </c>
      <c r="E173" s="9">
        <f>IF(D179=0, "-", D173/D179)</f>
        <v>0.22146739130434784</v>
      </c>
      <c r="F173" s="81">
        <v>660</v>
      </c>
      <c r="G173" s="34">
        <f>IF(F179=0, "-", F173/F179)</f>
        <v>0.14572753367189226</v>
      </c>
      <c r="H173" s="65">
        <v>612</v>
      </c>
      <c r="I173" s="9">
        <f>IF(H179=0, "-", H173/H179)</f>
        <v>0.16803953871499178</v>
      </c>
      <c r="J173" s="8">
        <f t="shared" si="12"/>
        <v>-0.31901840490797545</v>
      </c>
      <c r="K173" s="9">
        <f t="shared" si="13"/>
        <v>7.8431372549019607E-2</v>
      </c>
    </row>
    <row r="174" spans="1:11" x14ac:dyDescent="0.25">
      <c r="A174" s="7" t="s">
        <v>478</v>
      </c>
      <c r="B174" s="65">
        <v>29</v>
      </c>
      <c r="C174" s="34">
        <f>IF(B179=0, "-", B174/B179)</f>
        <v>3.0720338983050849E-2</v>
      </c>
      <c r="D174" s="65">
        <v>22</v>
      </c>
      <c r="E174" s="9">
        <f>IF(D179=0, "-", D174/D179)</f>
        <v>2.9891304347826088E-2</v>
      </c>
      <c r="F174" s="81">
        <v>150</v>
      </c>
      <c r="G174" s="34">
        <f>IF(F179=0, "-", F174/F179)</f>
        <v>3.3119894016339149E-2</v>
      </c>
      <c r="H174" s="65">
        <v>120</v>
      </c>
      <c r="I174" s="9">
        <f>IF(H179=0, "-", H174/H179)</f>
        <v>3.2948929159802305E-2</v>
      </c>
      <c r="J174" s="8">
        <f t="shared" si="12"/>
        <v>0.31818181818181818</v>
      </c>
      <c r="K174" s="9">
        <f t="shared" si="13"/>
        <v>0.25</v>
      </c>
    </row>
    <row r="175" spans="1:11" x14ac:dyDescent="0.25">
      <c r="A175" s="7" t="s">
        <v>479</v>
      </c>
      <c r="B175" s="65">
        <v>33</v>
      </c>
      <c r="C175" s="34">
        <f>IF(B179=0, "-", B175/B179)</f>
        <v>3.4957627118644065E-2</v>
      </c>
      <c r="D175" s="65">
        <v>21</v>
      </c>
      <c r="E175" s="9">
        <f>IF(D179=0, "-", D175/D179)</f>
        <v>2.8532608695652172E-2</v>
      </c>
      <c r="F175" s="81">
        <v>138</v>
      </c>
      <c r="G175" s="34">
        <f>IF(F179=0, "-", F175/F179)</f>
        <v>3.0470302495032017E-2</v>
      </c>
      <c r="H175" s="65">
        <v>147</v>
      </c>
      <c r="I175" s="9">
        <f>IF(H179=0, "-", H175/H179)</f>
        <v>4.0362438220757822E-2</v>
      </c>
      <c r="J175" s="8">
        <f t="shared" si="12"/>
        <v>0.5714285714285714</v>
      </c>
      <c r="K175" s="9">
        <f t="shared" si="13"/>
        <v>-6.1224489795918366E-2</v>
      </c>
    </row>
    <row r="176" spans="1:11" x14ac:dyDescent="0.25">
      <c r="A176" s="7" t="s">
        <v>480</v>
      </c>
      <c r="B176" s="65">
        <v>40</v>
      </c>
      <c r="C176" s="34">
        <f>IF(B179=0, "-", B176/B179)</f>
        <v>4.2372881355932202E-2</v>
      </c>
      <c r="D176" s="65">
        <v>43</v>
      </c>
      <c r="E176" s="9">
        <f>IF(D179=0, "-", D176/D179)</f>
        <v>5.8423913043478264E-2</v>
      </c>
      <c r="F176" s="81">
        <v>158</v>
      </c>
      <c r="G176" s="34">
        <f>IF(F179=0, "-", F176/F179)</f>
        <v>3.4886288363877235E-2</v>
      </c>
      <c r="H176" s="65">
        <v>130</v>
      </c>
      <c r="I176" s="9">
        <f>IF(H179=0, "-", H176/H179)</f>
        <v>3.5694673256452501E-2</v>
      </c>
      <c r="J176" s="8">
        <f t="shared" si="12"/>
        <v>-6.9767441860465115E-2</v>
      </c>
      <c r="K176" s="9">
        <f t="shared" si="13"/>
        <v>0.2153846153846154</v>
      </c>
    </row>
    <row r="177" spans="1:11" x14ac:dyDescent="0.25">
      <c r="A177" s="7" t="s">
        <v>481</v>
      </c>
      <c r="B177" s="65">
        <v>56</v>
      </c>
      <c r="C177" s="34">
        <f>IF(B179=0, "-", B177/B179)</f>
        <v>5.9322033898305086E-2</v>
      </c>
      <c r="D177" s="65">
        <v>91</v>
      </c>
      <c r="E177" s="9">
        <f>IF(D179=0, "-", D177/D179)</f>
        <v>0.12364130434782608</v>
      </c>
      <c r="F177" s="81">
        <v>214</v>
      </c>
      <c r="G177" s="34">
        <f>IF(F179=0, "-", F177/F179)</f>
        <v>4.7251048796643852E-2</v>
      </c>
      <c r="H177" s="65">
        <v>227</v>
      </c>
      <c r="I177" s="9">
        <f>IF(H179=0, "-", H177/H179)</f>
        <v>6.2328390993959364E-2</v>
      </c>
      <c r="J177" s="8">
        <f t="shared" si="12"/>
        <v>-0.38461538461538464</v>
      </c>
      <c r="K177" s="9">
        <f t="shared" si="13"/>
        <v>-5.7268722466960353E-2</v>
      </c>
    </row>
    <row r="178" spans="1:11" x14ac:dyDescent="0.25">
      <c r="A178" s="2"/>
      <c r="B178" s="68"/>
      <c r="C178" s="33"/>
      <c r="D178" s="68"/>
      <c r="E178" s="6"/>
      <c r="F178" s="82"/>
      <c r="G178" s="33"/>
      <c r="H178" s="68"/>
      <c r="I178" s="6"/>
      <c r="J178" s="5"/>
      <c r="K178" s="6"/>
    </row>
    <row r="179" spans="1:11" s="43" customFormat="1" ht="13" x14ac:dyDescent="0.3">
      <c r="A179" s="162" t="s">
        <v>617</v>
      </c>
      <c r="B179" s="71">
        <f>SUM(B156:B178)</f>
        <v>944</v>
      </c>
      <c r="C179" s="40">
        <f>B179/33966</f>
        <v>2.7792498380733676E-2</v>
      </c>
      <c r="D179" s="71">
        <f>SUM(D156:D178)</f>
        <v>736</v>
      </c>
      <c r="E179" s="41">
        <f>D179/25764</f>
        <v>2.8566992702996428E-2</v>
      </c>
      <c r="F179" s="77">
        <f>SUM(F156:F178)</f>
        <v>4529</v>
      </c>
      <c r="G179" s="42">
        <f>F179/153714</f>
        <v>2.9463809412285154E-2</v>
      </c>
      <c r="H179" s="71">
        <f>SUM(H156:H178)</f>
        <v>3642</v>
      </c>
      <c r="I179" s="41">
        <f>H179/141996</f>
        <v>2.5648609819994929E-2</v>
      </c>
      <c r="J179" s="37">
        <f>IF(D179=0, "-", IF((B179-D179)/D179&lt;10, (B179-D179)/D179, "&gt;999%"))</f>
        <v>0.28260869565217389</v>
      </c>
      <c r="K179" s="38">
        <f>IF(H179=0, "-", IF((F179-H179)/H179&lt;10, (F179-H179)/H179, "&gt;999%"))</f>
        <v>0.24354750137287204</v>
      </c>
    </row>
    <row r="180" spans="1:11" x14ac:dyDescent="0.25">
      <c r="B180" s="83"/>
      <c r="D180" s="83"/>
      <c r="F180" s="83"/>
      <c r="H180" s="83"/>
    </row>
    <row r="181" spans="1:11" s="43" customFormat="1" ht="13" x14ac:dyDescent="0.3">
      <c r="A181" s="162" t="s">
        <v>616</v>
      </c>
      <c r="B181" s="71">
        <v>4233</v>
      </c>
      <c r="C181" s="40">
        <f>B181/33966</f>
        <v>0.12462462462462462</v>
      </c>
      <c r="D181" s="71">
        <v>3901</v>
      </c>
      <c r="E181" s="41">
        <f>D181/25764</f>
        <v>0.15141282409563733</v>
      </c>
      <c r="F181" s="77">
        <v>20782</v>
      </c>
      <c r="G181" s="42">
        <f>F181/153714</f>
        <v>0.1351991360578737</v>
      </c>
      <c r="H181" s="71">
        <v>20001</v>
      </c>
      <c r="I181" s="41">
        <f>H181/141996</f>
        <v>0.14085608045297052</v>
      </c>
      <c r="J181" s="37">
        <f>IF(D181=0, "-", IF((B181-D181)/D181&lt;10, (B181-D181)/D181, "&gt;999%"))</f>
        <v>8.5106382978723402E-2</v>
      </c>
      <c r="K181" s="38">
        <f>IF(H181=0, "-", IF((F181-H181)/H181&lt;10, (F181-H181)/H181, "&gt;999%"))</f>
        <v>3.9048047597620122E-2</v>
      </c>
    </row>
    <row r="182" spans="1:11" x14ac:dyDescent="0.25">
      <c r="B182" s="83"/>
      <c r="D182" s="83"/>
      <c r="F182" s="83"/>
      <c r="H182" s="83"/>
    </row>
    <row r="183" spans="1:11" ht="15.5" x14ac:dyDescent="0.35">
      <c r="A183" s="164" t="s">
        <v>126</v>
      </c>
      <c r="B183" s="196" t="s">
        <v>1</v>
      </c>
      <c r="C183" s="200"/>
      <c r="D183" s="200"/>
      <c r="E183" s="197"/>
      <c r="F183" s="196" t="s">
        <v>14</v>
      </c>
      <c r="G183" s="200"/>
      <c r="H183" s="200"/>
      <c r="I183" s="197"/>
      <c r="J183" s="196" t="s">
        <v>15</v>
      </c>
      <c r="K183" s="197"/>
    </row>
    <row r="184" spans="1:11" ht="13" x14ac:dyDescent="0.3">
      <c r="A184" s="22"/>
      <c r="B184" s="196">
        <f>VALUE(RIGHT($B$2, 4))</f>
        <v>2023</v>
      </c>
      <c r="C184" s="197"/>
      <c r="D184" s="196">
        <f>B184-1</f>
        <v>2022</v>
      </c>
      <c r="E184" s="204"/>
      <c r="F184" s="196">
        <f>B184</f>
        <v>2023</v>
      </c>
      <c r="G184" s="204"/>
      <c r="H184" s="196">
        <f>D184</f>
        <v>2022</v>
      </c>
      <c r="I184" s="204"/>
      <c r="J184" s="140" t="s">
        <v>4</v>
      </c>
      <c r="K184" s="141" t="s">
        <v>2</v>
      </c>
    </row>
    <row r="185" spans="1:11" ht="13" x14ac:dyDescent="0.3">
      <c r="A185" s="163" t="s">
        <v>160</v>
      </c>
      <c r="B185" s="61" t="s">
        <v>12</v>
      </c>
      <c r="C185" s="62" t="s">
        <v>13</v>
      </c>
      <c r="D185" s="61" t="s">
        <v>12</v>
      </c>
      <c r="E185" s="63" t="s">
        <v>13</v>
      </c>
      <c r="F185" s="62" t="s">
        <v>12</v>
      </c>
      <c r="G185" s="62" t="s">
        <v>13</v>
      </c>
      <c r="H185" s="61" t="s">
        <v>12</v>
      </c>
      <c r="I185" s="63" t="s">
        <v>13</v>
      </c>
      <c r="J185" s="61"/>
      <c r="K185" s="63"/>
    </row>
    <row r="186" spans="1:11" x14ac:dyDescent="0.25">
      <c r="A186" s="7" t="s">
        <v>482</v>
      </c>
      <c r="B186" s="65">
        <v>7</v>
      </c>
      <c r="C186" s="34">
        <f>IF(B190=0, "-", B186/B190)</f>
        <v>1.8518518518518517E-2</v>
      </c>
      <c r="D186" s="65">
        <v>0</v>
      </c>
      <c r="E186" s="9">
        <f>IF(D190=0, "-", D186/D190)</f>
        <v>0</v>
      </c>
      <c r="F186" s="81">
        <v>30</v>
      </c>
      <c r="G186" s="34">
        <f>IF(F190=0, "-", F186/F190)</f>
        <v>1.5519917227108122E-2</v>
      </c>
      <c r="H186" s="65">
        <v>18</v>
      </c>
      <c r="I186" s="9">
        <f>IF(H190=0, "-", H186/H190)</f>
        <v>7.9190497140343152E-3</v>
      </c>
      <c r="J186" s="8" t="str">
        <f>IF(D186=0, "-", IF((B186-D186)/D186&lt;10, (B186-D186)/D186, "&gt;999%"))</f>
        <v>-</v>
      </c>
      <c r="K186" s="9">
        <f>IF(H186=0, "-", IF((F186-H186)/H186&lt;10, (F186-H186)/H186, "&gt;999%"))</f>
        <v>0.66666666666666663</v>
      </c>
    </row>
    <row r="187" spans="1:11" x14ac:dyDescent="0.25">
      <c r="A187" s="7" t="s">
        <v>483</v>
      </c>
      <c r="B187" s="65">
        <v>21</v>
      </c>
      <c r="C187" s="34">
        <f>IF(B190=0, "-", B187/B190)</f>
        <v>5.5555555555555552E-2</v>
      </c>
      <c r="D187" s="65">
        <v>80</v>
      </c>
      <c r="E187" s="9">
        <f>IF(D190=0, "-", D187/D190)</f>
        <v>0.20725388601036268</v>
      </c>
      <c r="F187" s="81">
        <v>528</v>
      </c>
      <c r="G187" s="34">
        <f>IF(F190=0, "-", F187/F190)</f>
        <v>0.27315054319710297</v>
      </c>
      <c r="H187" s="65">
        <v>973</v>
      </c>
      <c r="I187" s="9">
        <f>IF(H190=0, "-", H187/H190)</f>
        <v>0.4280686317641883</v>
      </c>
      <c r="J187" s="8">
        <f>IF(D187=0, "-", IF((B187-D187)/D187&lt;10, (B187-D187)/D187, "&gt;999%"))</f>
        <v>-0.73750000000000004</v>
      </c>
      <c r="K187" s="9">
        <f>IF(H187=0, "-", IF((F187-H187)/H187&lt;10, (F187-H187)/H187, "&gt;999%"))</f>
        <v>-0.45734840698869478</v>
      </c>
    </row>
    <row r="188" spans="1:11" x14ac:dyDescent="0.25">
      <c r="A188" s="7" t="s">
        <v>484</v>
      </c>
      <c r="B188" s="65">
        <v>350</v>
      </c>
      <c r="C188" s="34">
        <f>IF(B190=0, "-", B188/B190)</f>
        <v>0.92592592592592593</v>
      </c>
      <c r="D188" s="65">
        <v>306</v>
      </c>
      <c r="E188" s="9">
        <f>IF(D190=0, "-", D188/D190)</f>
        <v>0.79274611398963735</v>
      </c>
      <c r="F188" s="81">
        <v>1375</v>
      </c>
      <c r="G188" s="34">
        <f>IF(F190=0, "-", F188/F190)</f>
        <v>0.71132953957578893</v>
      </c>
      <c r="H188" s="65">
        <v>1282</v>
      </c>
      <c r="I188" s="9">
        <f>IF(H190=0, "-", H188/H190)</f>
        <v>0.56401231852177736</v>
      </c>
      <c r="J188" s="8">
        <f>IF(D188=0, "-", IF((B188-D188)/D188&lt;10, (B188-D188)/D188, "&gt;999%"))</f>
        <v>0.1437908496732026</v>
      </c>
      <c r="K188" s="9">
        <f>IF(H188=0, "-", IF((F188-H188)/H188&lt;10, (F188-H188)/H188, "&gt;999%"))</f>
        <v>7.2542901716068642E-2</v>
      </c>
    </row>
    <row r="189" spans="1:11" x14ac:dyDescent="0.25">
      <c r="A189" s="2"/>
      <c r="B189" s="68"/>
      <c r="C189" s="33"/>
      <c r="D189" s="68"/>
      <c r="E189" s="6"/>
      <c r="F189" s="82"/>
      <c r="G189" s="33"/>
      <c r="H189" s="68"/>
      <c r="I189" s="6"/>
      <c r="J189" s="5"/>
      <c r="K189" s="6"/>
    </row>
    <row r="190" spans="1:11" s="43" customFormat="1" ht="13" x14ac:dyDescent="0.3">
      <c r="A190" s="162" t="s">
        <v>615</v>
      </c>
      <c r="B190" s="71">
        <f>SUM(B186:B189)</f>
        <v>378</v>
      </c>
      <c r="C190" s="40">
        <f>B190/33966</f>
        <v>1.1128775834658187E-2</v>
      </c>
      <c r="D190" s="71">
        <f>SUM(D186:D189)</f>
        <v>386</v>
      </c>
      <c r="E190" s="41">
        <f>D190/25764</f>
        <v>1.4982145629560626E-2</v>
      </c>
      <c r="F190" s="77">
        <f>SUM(F186:F189)</f>
        <v>1933</v>
      </c>
      <c r="G190" s="42">
        <f>F190/153714</f>
        <v>1.2575302184576552E-2</v>
      </c>
      <c r="H190" s="71">
        <f>SUM(H186:H189)</f>
        <v>2273</v>
      </c>
      <c r="I190" s="41">
        <f>H190/141996</f>
        <v>1.6007493168821656E-2</v>
      </c>
      <c r="J190" s="37">
        <f>IF(D190=0, "-", IF((B190-D190)/D190&lt;10, (B190-D190)/D190, "&gt;999%"))</f>
        <v>-2.072538860103627E-2</v>
      </c>
      <c r="K190" s="38">
        <f>IF(H190=0, "-", IF((F190-H190)/H190&lt;10, (F190-H190)/H190, "&gt;999%"))</f>
        <v>-0.14958205015398152</v>
      </c>
    </row>
    <row r="191" spans="1:11" x14ac:dyDescent="0.25">
      <c r="B191" s="83"/>
      <c r="D191" s="83"/>
      <c r="F191" s="83"/>
      <c r="H191" s="83"/>
    </row>
    <row r="192" spans="1:11" ht="13" x14ac:dyDescent="0.3">
      <c r="A192" s="163" t="s">
        <v>161</v>
      </c>
      <c r="B192" s="61" t="s">
        <v>12</v>
      </c>
      <c r="C192" s="62" t="s">
        <v>13</v>
      </c>
      <c r="D192" s="61" t="s">
        <v>12</v>
      </c>
      <c r="E192" s="63" t="s">
        <v>13</v>
      </c>
      <c r="F192" s="62" t="s">
        <v>12</v>
      </c>
      <c r="G192" s="62" t="s">
        <v>13</v>
      </c>
      <c r="H192" s="61" t="s">
        <v>12</v>
      </c>
      <c r="I192" s="63" t="s">
        <v>13</v>
      </c>
      <c r="J192" s="61"/>
      <c r="K192" s="63"/>
    </row>
    <row r="193" spans="1:11" x14ac:dyDescent="0.25">
      <c r="A193" s="7" t="s">
        <v>485</v>
      </c>
      <c r="B193" s="65">
        <v>4</v>
      </c>
      <c r="C193" s="34">
        <f>IF(B204=0, "-", B193/B204)</f>
        <v>2.5157232704402517E-2</v>
      </c>
      <c r="D193" s="65">
        <v>1</v>
      </c>
      <c r="E193" s="9">
        <f>IF(D204=0, "-", D193/D204)</f>
        <v>1.1363636363636364E-2</v>
      </c>
      <c r="F193" s="81">
        <v>11</v>
      </c>
      <c r="G193" s="34">
        <f>IF(F204=0, "-", F193/F204)</f>
        <v>1.6176470588235296E-2</v>
      </c>
      <c r="H193" s="65">
        <v>8</v>
      </c>
      <c r="I193" s="9">
        <f>IF(H204=0, "-", H193/H204)</f>
        <v>1.6064257028112448E-2</v>
      </c>
      <c r="J193" s="8">
        <f t="shared" ref="J193:J202" si="14">IF(D193=0, "-", IF((B193-D193)/D193&lt;10, (B193-D193)/D193, "&gt;999%"))</f>
        <v>3</v>
      </c>
      <c r="K193" s="9">
        <f t="shared" ref="K193:K202" si="15">IF(H193=0, "-", IF((F193-H193)/H193&lt;10, (F193-H193)/H193, "&gt;999%"))</f>
        <v>0.375</v>
      </c>
    </row>
    <row r="194" spans="1:11" x14ac:dyDescent="0.25">
      <c r="A194" s="7" t="s">
        <v>486</v>
      </c>
      <c r="B194" s="65">
        <v>2</v>
      </c>
      <c r="C194" s="34">
        <f>IF(B204=0, "-", B194/B204)</f>
        <v>1.2578616352201259E-2</v>
      </c>
      <c r="D194" s="65">
        <v>1</v>
      </c>
      <c r="E194" s="9">
        <f>IF(D204=0, "-", D194/D204)</f>
        <v>1.1363636363636364E-2</v>
      </c>
      <c r="F194" s="81">
        <v>17</v>
      </c>
      <c r="G194" s="34">
        <f>IF(F204=0, "-", F194/F204)</f>
        <v>2.5000000000000001E-2</v>
      </c>
      <c r="H194" s="65">
        <v>15</v>
      </c>
      <c r="I194" s="9">
        <f>IF(H204=0, "-", H194/H204)</f>
        <v>3.0120481927710843E-2</v>
      </c>
      <c r="J194" s="8">
        <f t="shared" si="14"/>
        <v>1</v>
      </c>
      <c r="K194" s="9">
        <f t="shared" si="15"/>
        <v>0.13333333333333333</v>
      </c>
    </row>
    <row r="195" spans="1:11" x14ac:dyDescent="0.25">
      <c r="A195" s="7" t="s">
        <v>487</v>
      </c>
      <c r="B195" s="65">
        <v>28</v>
      </c>
      <c r="C195" s="34">
        <f>IF(B204=0, "-", B195/B204)</f>
        <v>0.1761006289308176</v>
      </c>
      <c r="D195" s="65">
        <v>16</v>
      </c>
      <c r="E195" s="9">
        <f>IF(D204=0, "-", D195/D204)</f>
        <v>0.18181818181818182</v>
      </c>
      <c r="F195" s="81">
        <v>172</v>
      </c>
      <c r="G195" s="34">
        <f>IF(F204=0, "-", F195/F204)</f>
        <v>0.25294117647058822</v>
      </c>
      <c r="H195" s="65">
        <v>161</v>
      </c>
      <c r="I195" s="9">
        <f>IF(H204=0, "-", H195/H204)</f>
        <v>0.32329317269076308</v>
      </c>
      <c r="J195" s="8">
        <f t="shared" si="14"/>
        <v>0.75</v>
      </c>
      <c r="K195" s="9">
        <f t="shared" si="15"/>
        <v>6.8322981366459631E-2</v>
      </c>
    </row>
    <row r="196" spans="1:11" x14ac:dyDescent="0.25">
      <c r="A196" s="7" t="s">
        <v>488</v>
      </c>
      <c r="B196" s="65">
        <v>6</v>
      </c>
      <c r="C196" s="34">
        <f>IF(B204=0, "-", B196/B204)</f>
        <v>3.7735849056603772E-2</v>
      </c>
      <c r="D196" s="65">
        <v>0</v>
      </c>
      <c r="E196" s="9">
        <f>IF(D204=0, "-", D196/D204)</f>
        <v>0</v>
      </c>
      <c r="F196" s="81">
        <v>16</v>
      </c>
      <c r="G196" s="34">
        <f>IF(F204=0, "-", F196/F204)</f>
        <v>2.3529411764705882E-2</v>
      </c>
      <c r="H196" s="65">
        <v>0</v>
      </c>
      <c r="I196" s="9">
        <f>IF(H204=0, "-", H196/H204)</f>
        <v>0</v>
      </c>
      <c r="J196" s="8" t="str">
        <f t="shared" si="14"/>
        <v>-</v>
      </c>
      <c r="K196" s="9" t="str">
        <f t="shared" si="15"/>
        <v>-</v>
      </c>
    </row>
    <row r="197" spans="1:11" x14ac:dyDescent="0.25">
      <c r="A197" s="7" t="s">
        <v>489</v>
      </c>
      <c r="B197" s="65">
        <v>0</v>
      </c>
      <c r="C197" s="34">
        <f>IF(B204=0, "-", B197/B204)</f>
        <v>0</v>
      </c>
      <c r="D197" s="65">
        <v>6</v>
      </c>
      <c r="E197" s="9">
        <f>IF(D204=0, "-", D197/D204)</f>
        <v>6.8181818181818177E-2</v>
      </c>
      <c r="F197" s="81">
        <v>11</v>
      </c>
      <c r="G197" s="34">
        <f>IF(F204=0, "-", F197/F204)</f>
        <v>1.6176470588235296E-2</v>
      </c>
      <c r="H197" s="65">
        <v>16</v>
      </c>
      <c r="I197" s="9">
        <f>IF(H204=0, "-", H197/H204)</f>
        <v>3.2128514056224897E-2</v>
      </c>
      <c r="J197" s="8">
        <f t="shared" si="14"/>
        <v>-1</v>
      </c>
      <c r="K197" s="9">
        <f t="shared" si="15"/>
        <v>-0.3125</v>
      </c>
    </row>
    <row r="198" spans="1:11" x14ac:dyDescent="0.25">
      <c r="A198" s="7" t="s">
        <v>490</v>
      </c>
      <c r="B198" s="65">
        <v>28</v>
      </c>
      <c r="C198" s="34">
        <f>IF(B204=0, "-", B198/B204)</f>
        <v>0.1761006289308176</v>
      </c>
      <c r="D198" s="65">
        <v>0</v>
      </c>
      <c r="E198" s="9">
        <f>IF(D204=0, "-", D198/D204)</f>
        <v>0</v>
      </c>
      <c r="F198" s="81">
        <v>102</v>
      </c>
      <c r="G198" s="34">
        <f>IF(F204=0, "-", F198/F204)</f>
        <v>0.15</v>
      </c>
      <c r="H198" s="65">
        <v>7</v>
      </c>
      <c r="I198" s="9">
        <f>IF(H204=0, "-", H198/H204)</f>
        <v>1.4056224899598393E-2</v>
      </c>
      <c r="J198" s="8" t="str">
        <f t="shared" si="14"/>
        <v>-</v>
      </c>
      <c r="K198" s="9" t="str">
        <f t="shared" si="15"/>
        <v>&gt;999%</v>
      </c>
    </row>
    <row r="199" spans="1:11" x14ac:dyDescent="0.25">
      <c r="A199" s="7" t="s">
        <v>491</v>
      </c>
      <c r="B199" s="65">
        <v>42</v>
      </c>
      <c r="C199" s="34">
        <f>IF(B204=0, "-", B199/B204)</f>
        <v>0.26415094339622641</v>
      </c>
      <c r="D199" s="65">
        <v>9</v>
      </c>
      <c r="E199" s="9">
        <f>IF(D204=0, "-", D199/D204)</f>
        <v>0.10227272727272728</v>
      </c>
      <c r="F199" s="81">
        <v>153</v>
      </c>
      <c r="G199" s="34">
        <f>IF(F204=0, "-", F199/F204)</f>
        <v>0.22500000000000001</v>
      </c>
      <c r="H199" s="65">
        <v>55</v>
      </c>
      <c r="I199" s="9">
        <f>IF(H204=0, "-", H199/H204)</f>
        <v>0.11044176706827309</v>
      </c>
      <c r="J199" s="8">
        <f t="shared" si="14"/>
        <v>3.6666666666666665</v>
      </c>
      <c r="K199" s="9">
        <f t="shared" si="15"/>
        <v>1.7818181818181817</v>
      </c>
    </row>
    <row r="200" spans="1:11" x14ac:dyDescent="0.25">
      <c r="A200" s="7" t="s">
        <v>492</v>
      </c>
      <c r="B200" s="65">
        <v>13</v>
      </c>
      <c r="C200" s="34">
        <f>IF(B204=0, "-", B200/B204)</f>
        <v>8.1761006289308172E-2</v>
      </c>
      <c r="D200" s="65">
        <v>34</v>
      </c>
      <c r="E200" s="9">
        <f>IF(D204=0, "-", D200/D204)</f>
        <v>0.38636363636363635</v>
      </c>
      <c r="F200" s="81">
        <v>34</v>
      </c>
      <c r="G200" s="34">
        <f>IF(F204=0, "-", F200/F204)</f>
        <v>0.05</v>
      </c>
      <c r="H200" s="65">
        <v>92</v>
      </c>
      <c r="I200" s="9">
        <f>IF(H204=0, "-", H200/H204)</f>
        <v>0.18473895582329317</v>
      </c>
      <c r="J200" s="8">
        <f t="shared" si="14"/>
        <v>-0.61764705882352944</v>
      </c>
      <c r="K200" s="9">
        <f t="shared" si="15"/>
        <v>-0.63043478260869568</v>
      </c>
    </row>
    <row r="201" spans="1:11" x14ac:dyDescent="0.25">
      <c r="A201" s="7" t="s">
        <v>493</v>
      </c>
      <c r="B201" s="65">
        <v>35</v>
      </c>
      <c r="C201" s="34">
        <f>IF(B204=0, "-", B201/B204)</f>
        <v>0.22012578616352202</v>
      </c>
      <c r="D201" s="65">
        <v>19</v>
      </c>
      <c r="E201" s="9">
        <f>IF(D204=0, "-", D201/D204)</f>
        <v>0.21590909090909091</v>
      </c>
      <c r="F201" s="81">
        <v>162</v>
      </c>
      <c r="G201" s="34">
        <f>IF(F204=0, "-", F201/F204)</f>
        <v>0.23823529411764705</v>
      </c>
      <c r="H201" s="65">
        <v>139</v>
      </c>
      <c r="I201" s="9">
        <f>IF(H204=0, "-", H201/H204)</f>
        <v>0.27911646586345379</v>
      </c>
      <c r="J201" s="8">
        <f t="shared" si="14"/>
        <v>0.84210526315789469</v>
      </c>
      <c r="K201" s="9">
        <f t="shared" si="15"/>
        <v>0.16546762589928057</v>
      </c>
    </row>
    <row r="202" spans="1:11" x14ac:dyDescent="0.25">
      <c r="A202" s="7" t="s">
        <v>494</v>
      </c>
      <c r="B202" s="65">
        <v>1</v>
      </c>
      <c r="C202" s="34">
        <f>IF(B204=0, "-", B202/B204)</f>
        <v>6.2893081761006293E-3</v>
      </c>
      <c r="D202" s="65">
        <v>2</v>
      </c>
      <c r="E202" s="9">
        <f>IF(D204=0, "-", D202/D204)</f>
        <v>2.2727272727272728E-2</v>
      </c>
      <c r="F202" s="81">
        <v>2</v>
      </c>
      <c r="G202" s="34">
        <f>IF(F204=0, "-", F202/F204)</f>
        <v>2.9411764705882353E-3</v>
      </c>
      <c r="H202" s="65">
        <v>5</v>
      </c>
      <c r="I202" s="9">
        <f>IF(H204=0, "-", H202/H204)</f>
        <v>1.0040160642570281E-2</v>
      </c>
      <c r="J202" s="8">
        <f t="shared" si="14"/>
        <v>-0.5</v>
      </c>
      <c r="K202" s="9">
        <f t="shared" si="15"/>
        <v>-0.6</v>
      </c>
    </row>
    <row r="203" spans="1:11" x14ac:dyDescent="0.25">
      <c r="A203" s="2"/>
      <c r="B203" s="68"/>
      <c r="C203" s="33"/>
      <c r="D203" s="68"/>
      <c r="E203" s="6"/>
      <c r="F203" s="82"/>
      <c r="G203" s="33"/>
      <c r="H203" s="68"/>
      <c r="I203" s="6"/>
      <c r="J203" s="5"/>
      <c r="K203" s="6"/>
    </row>
    <row r="204" spans="1:11" s="43" customFormat="1" ht="13" x14ac:dyDescent="0.3">
      <c r="A204" s="162" t="s">
        <v>614</v>
      </c>
      <c r="B204" s="71">
        <f>SUM(B193:B203)</f>
        <v>159</v>
      </c>
      <c r="C204" s="40">
        <f>B204/33966</f>
        <v>4.6811517399752691E-3</v>
      </c>
      <c r="D204" s="71">
        <f>SUM(D193:D203)</f>
        <v>88</v>
      </c>
      <c r="E204" s="41">
        <f>D204/25764</f>
        <v>3.415618692749573E-3</v>
      </c>
      <c r="F204" s="77">
        <f>SUM(F193:F203)</f>
        <v>680</v>
      </c>
      <c r="G204" s="42">
        <f>F204/153714</f>
        <v>4.4238000442380007E-3</v>
      </c>
      <c r="H204" s="71">
        <f>SUM(H193:H203)</f>
        <v>498</v>
      </c>
      <c r="I204" s="41">
        <f>H204/141996</f>
        <v>3.5071410462266541E-3</v>
      </c>
      <c r="J204" s="37">
        <f>IF(D204=0, "-", IF((B204-D204)/D204&lt;10, (B204-D204)/D204, "&gt;999%"))</f>
        <v>0.80681818181818177</v>
      </c>
      <c r="K204" s="38">
        <f>IF(H204=0, "-", IF((F204-H204)/H204&lt;10, (F204-H204)/H204, "&gt;999%"))</f>
        <v>0.36546184738955823</v>
      </c>
    </row>
    <row r="205" spans="1:11" x14ac:dyDescent="0.25">
      <c r="B205" s="83"/>
      <c r="D205" s="83"/>
      <c r="F205" s="83"/>
      <c r="H205" s="83"/>
    </row>
    <row r="206" spans="1:11" s="43" customFormat="1" ht="13" x14ac:dyDescent="0.3">
      <c r="A206" s="162" t="s">
        <v>613</v>
      </c>
      <c r="B206" s="71">
        <v>537</v>
      </c>
      <c r="C206" s="40">
        <f>B206/33966</f>
        <v>1.5809927574633457E-2</v>
      </c>
      <c r="D206" s="71">
        <v>474</v>
      </c>
      <c r="E206" s="41">
        <f>D206/25764</f>
        <v>1.83977643223102E-2</v>
      </c>
      <c r="F206" s="77">
        <v>2613</v>
      </c>
      <c r="G206" s="42">
        <f>F206/153714</f>
        <v>1.6999102228814553E-2</v>
      </c>
      <c r="H206" s="71">
        <v>2771</v>
      </c>
      <c r="I206" s="41">
        <f>H206/141996</f>
        <v>1.9514634215048312E-2</v>
      </c>
      <c r="J206" s="37">
        <f>IF(D206=0, "-", IF((B206-D206)/D206&lt;10, (B206-D206)/D206, "&gt;999%"))</f>
        <v>0.13291139240506328</v>
      </c>
      <c r="K206" s="38">
        <f>IF(H206=0, "-", IF((F206-H206)/H206&lt;10, (F206-H206)/H206, "&gt;999%"))</f>
        <v>-5.7019126669072537E-2</v>
      </c>
    </row>
    <row r="207" spans="1:11" x14ac:dyDescent="0.25">
      <c r="B207" s="83"/>
      <c r="D207" s="83"/>
      <c r="F207" s="83"/>
      <c r="H207" s="83"/>
    </row>
    <row r="208" spans="1:11" ht="13" x14ac:dyDescent="0.3">
      <c r="A208" s="27" t="s">
        <v>611</v>
      </c>
      <c r="B208" s="71">
        <f>B212-B210</f>
        <v>14067</v>
      </c>
      <c r="C208" s="40">
        <f>B208/33966</f>
        <v>0.41414944356120825</v>
      </c>
      <c r="D208" s="71">
        <f>D212-D210</f>
        <v>11441</v>
      </c>
      <c r="E208" s="41">
        <f>D208/25764</f>
        <v>0.44406924390622576</v>
      </c>
      <c r="F208" s="77">
        <f>F212-F210</f>
        <v>69689</v>
      </c>
      <c r="G208" s="42">
        <f>F208/153714</f>
        <v>0.45336794306309119</v>
      </c>
      <c r="H208" s="71">
        <f>H212-H210</f>
        <v>63681</v>
      </c>
      <c r="I208" s="41">
        <f>H208/141996</f>
        <v>0.44847037944730839</v>
      </c>
      <c r="J208" s="37">
        <f>IF(D208=0, "-", IF((B208-D208)/D208&lt;10, (B208-D208)/D208, "&gt;999%"))</f>
        <v>0.22952539113713835</v>
      </c>
      <c r="K208" s="38">
        <f>IF(H208=0, "-", IF((F208-H208)/H208&lt;10, (F208-H208)/H208, "&gt;999%"))</f>
        <v>9.4345252116015771E-2</v>
      </c>
    </row>
    <row r="209" spans="1:11" ht="13" x14ac:dyDescent="0.3">
      <c r="A209" s="27"/>
      <c r="B209" s="71"/>
      <c r="C209" s="40"/>
      <c r="D209" s="71"/>
      <c r="E209" s="41"/>
      <c r="F209" s="77"/>
      <c r="G209" s="42"/>
      <c r="H209" s="71"/>
      <c r="I209" s="41"/>
      <c r="J209" s="37"/>
      <c r="K209" s="38"/>
    </row>
    <row r="210" spans="1:11" ht="13" x14ac:dyDescent="0.3">
      <c r="A210" s="27" t="s">
        <v>612</v>
      </c>
      <c r="B210" s="71">
        <v>5004</v>
      </c>
      <c r="C210" s="40">
        <f>B210/33966</f>
        <v>0.14732379438261792</v>
      </c>
      <c r="D210" s="71">
        <v>2791</v>
      </c>
      <c r="E210" s="41">
        <f>D210/25764</f>
        <v>0.10832945194845521</v>
      </c>
      <c r="F210" s="77">
        <v>18989</v>
      </c>
      <c r="G210" s="42">
        <f>F210/153714</f>
        <v>0.12353461623534616</v>
      </c>
      <c r="H210" s="71">
        <v>13392</v>
      </c>
      <c r="I210" s="41">
        <f>H210/141996</f>
        <v>9.4312515845516781E-2</v>
      </c>
      <c r="J210" s="37">
        <f>IF(D210=0, "-", IF((B210-D210)/D210&lt;10, (B210-D210)/D210, "&gt;999%"))</f>
        <v>0.79290576854174133</v>
      </c>
      <c r="K210" s="38">
        <f>IF(H210=0, "-", IF((F210-H210)/H210&lt;10, (F210-H210)/H210, "&gt;999%"))</f>
        <v>0.41793608124253284</v>
      </c>
    </row>
    <row r="211" spans="1:11" ht="13" x14ac:dyDescent="0.3">
      <c r="A211" s="27"/>
      <c r="B211" s="71"/>
      <c r="C211" s="40"/>
      <c r="D211" s="71"/>
      <c r="E211" s="41"/>
      <c r="F211" s="77"/>
      <c r="G211" s="42"/>
      <c r="H211" s="71"/>
      <c r="I211" s="41"/>
      <c r="J211" s="37"/>
      <c r="K211" s="38"/>
    </row>
    <row r="212" spans="1:11" ht="13" x14ac:dyDescent="0.3">
      <c r="A212" s="27" t="s">
        <v>610</v>
      </c>
      <c r="B212" s="71">
        <v>19071</v>
      </c>
      <c r="C212" s="40">
        <f>B212/33966</f>
        <v>0.5614732379438262</v>
      </c>
      <c r="D212" s="71">
        <v>14232</v>
      </c>
      <c r="E212" s="41">
        <f>D212/25764</f>
        <v>0.55239869585468093</v>
      </c>
      <c r="F212" s="77">
        <v>88678</v>
      </c>
      <c r="G212" s="42">
        <f>F212/153714</f>
        <v>0.57690255929843737</v>
      </c>
      <c r="H212" s="71">
        <v>77073</v>
      </c>
      <c r="I212" s="41">
        <f>H212/141996</f>
        <v>0.5427828952928252</v>
      </c>
      <c r="J212" s="37">
        <f>IF(D212=0, "-", IF((B212-D212)/D212&lt;10, (B212-D212)/D212, "&gt;999%"))</f>
        <v>0.34000843170320405</v>
      </c>
      <c r="K212" s="38">
        <f>IF(H212=0, "-", IF((F212-H212)/H212&lt;10, (F212-H212)/H212, "&gt;999%"))</f>
        <v>0.15057153607618751</v>
      </c>
    </row>
  </sheetData>
  <mergeCells count="37">
    <mergeCell ref="B1:K1"/>
    <mergeCell ref="B2:K2"/>
    <mergeCell ref="B183:E183"/>
    <mergeCell ref="F183:I183"/>
    <mergeCell ref="J183:K183"/>
    <mergeCell ref="B184:C184"/>
    <mergeCell ref="D184:E184"/>
    <mergeCell ref="F184:G184"/>
    <mergeCell ref="H184:I184"/>
    <mergeCell ref="B127:E127"/>
    <mergeCell ref="F127:I127"/>
    <mergeCell ref="J127:K127"/>
    <mergeCell ref="B128:C128"/>
    <mergeCell ref="D128:E128"/>
    <mergeCell ref="F128:G128"/>
    <mergeCell ref="H128:I128"/>
    <mergeCell ref="B71:E71"/>
    <mergeCell ref="F71:I71"/>
    <mergeCell ref="J71:K71"/>
    <mergeCell ref="B72:C72"/>
    <mergeCell ref="D72:E72"/>
    <mergeCell ref="F72:G72"/>
    <mergeCell ref="H72:I72"/>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1"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9" max="16383" man="1"/>
    <brk id="126" max="16383" man="1"/>
    <brk id="182"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9"/>
  <sheetViews>
    <sheetView tabSelected="1" zoomScaleNormal="100" workbookViewId="0">
      <selection activeCell="M1" sqref="M1"/>
    </sheetView>
  </sheetViews>
  <sheetFormatPr defaultRowHeight="12.5" x14ac:dyDescent="0.25"/>
  <cols>
    <col min="1" max="1" width="17.90625" bestFit="1" customWidth="1"/>
    <col min="2" max="11" width="8.453125" customWidth="1"/>
  </cols>
  <sheetData>
    <row r="1" spans="1:11" s="52" customFormat="1" ht="20" x14ac:dyDescent="0.4">
      <c r="A1" s="4" t="s">
        <v>10</v>
      </c>
      <c r="B1" s="198" t="s">
        <v>639</v>
      </c>
      <c r="C1" s="198"/>
      <c r="D1" s="198"/>
      <c r="E1" s="199"/>
      <c r="F1" s="199"/>
      <c r="G1" s="199"/>
      <c r="H1" s="199"/>
      <c r="I1" s="199"/>
      <c r="J1" s="199"/>
      <c r="K1" s="199"/>
    </row>
    <row r="2" spans="1:11" s="52" customFormat="1" ht="20" x14ac:dyDescent="0.4">
      <c r="A2" s="4" t="s">
        <v>111</v>
      </c>
      <c r="B2" s="202" t="s">
        <v>102</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37</v>
      </c>
      <c r="C7" s="39">
        <f>IF(B49=0, "-", B7/B49)</f>
        <v>1.9401185045356826E-3</v>
      </c>
      <c r="D7" s="65">
        <v>23</v>
      </c>
      <c r="E7" s="21">
        <f>IF(D49=0, "-", D7/D49)</f>
        <v>1.6160764474423834E-3</v>
      </c>
      <c r="F7" s="81">
        <v>96</v>
      </c>
      <c r="G7" s="39">
        <f>IF(F49=0, "-", F7/F49)</f>
        <v>1.0825683935136111E-3</v>
      </c>
      <c r="H7" s="65">
        <v>82</v>
      </c>
      <c r="I7" s="21">
        <f>IF(H49=0, "-", H7/H49)</f>
        <v>1.0639264074319152E-3</v>
      </c>
      <c r="J7" s="20">
        <f t="shared" ref="J7:J47" si="0">IF(D7=0, "-", IF((B7-D7)/D7&lt;10, (B7-D7)/D7, "&gt;999%"))</f>
        <v>0.60869565217391308</v>
      </c>
      <c r="K7" s="21">
        <f t="shared" ref="K7:K47" si="1">IF(H7=0, "-", IF((F7-H7)/H7&lt;10, (F7-H7)/H7, "&gt;999%"))</f>
        <v>0.17073170731707318</v>
      </c>
    </row>
    <row r="8" spans="1:11" x14ac:dyDescent="0.25">
      <c r="A8" s="7" t="s">
        <v>33</v>
      </c>
      <c r="B8" s="65">
        <v>4</v>
      </c>
      <c r="C8" s="39">
        <f>IF(B49=0, "-", B8/B49)</f>
        <v>2.097425410308846E-4</v>
      </c>
      <c r="D8" s="65">
        <v>1</v>
      </c>
      <c r="E8" s="21">
        <f>IF(D49=0, "-", D8/D49)</f>
        <v>7.0264193367060147E-5</v>
      </c>
      <c r="F8" s="81">
        <v>11</v>
      </c>
      <c r="G8" s="39">
        <f>IF(F49=0, "-", F8/F49)</f>
        <v>1.2404429509010127E-4</v>
      </c>
      <c r="H8" s="65">
        <v>8</v>
      </c>
      <c r="I8" s="21">
        <f>IF(H49=0, "-", H8/H49)</f>
        <v>1.037976982860405E-4</v>
      </c>
      <c r="J8" s="20">
        <f t="shared" si="0"/>
        <v>3</v>
      </c>
      <c r="K8" s="21">
        <f t="shared" si="1"/>
        <v>0.375</v>
      </c>
    </row>
    <row r="9" spans="1:11" x14ac:dyDescent="0.25">
      <c r="A9" s="7" t="s">
        <v>34</v>
      </c>
      <c r="B9" s="65">
        <v>383</v>
      </c>
      <c r="C9" s="39">
        <f>IF(B49=0, "-", B9/B49)</f>
        <v>2.0082848303707199E-2</v>
      </c>
      <c r="D9" s="65">
        <v>258</v>
      </c>
      <c r="E9" s="21">
        <f>IF(D49=0, "-", D9/D49)</f>
        <v>1.8128161888701519E-2</v>
      </c>
      <c r="F9" s="81">
        <v>1806</v>
      </c>
      <c r="G9" s="39">
        <f>IF(F49=0, "-", F9/F49)</f>
        <v>2.0365817902974807E-2</v>
      </c>
      <c r="H9" s="65">
        <v>1273</v>
      </c>
      <c r="I9" s="21">
        <f>IF(H49=0, "-", H9/H49)</f>
        <v>1.6516808739766197E-2</v>
      </c>
      <c r="J9" s="20">
        <f t="shared" si="0"/>
        <v>0.48449612403100772</v>
      </c>
      <c r="K9" s="21">
        <f t="shared" si="1"/>
        <v>0.41869599371563238</v>
      </c>
    </row>
    <row r="10" spans="1:11" x14ac:dyDescent="0.25">
      <c r="A10" s="7" t="s">
        <v>35</v>
      </c>
      <c r="B10" s="65">
        <v>2</v>
      </c>
      <c r="C10" s="39">
        <f>IF(B49=0, "-", B10/B49)</f>
        <v>1.048712705154423E-4</v>
      </c>
      <c r="D10" s="65">
        <v>1</v>
      </c>
      <c r="E10" s="21">
        <f>IF(D49=0, "-", D10/D49)</f>
        <v>7.0264193367060147E-5</v>
      </c>
      <c r="F10" s="81">
        <v>17</v>
      </c>
      <c r="G10" s="39">
        <f>IF(F49=0, "-", F10/F49)</f>
        <v>1.9170481968470196E-4</v>
      </c>
      <c r="H10" s="65">
        <v>15</v>
      </c>
      <c r="I10" s="21">
        <f>IF(H49=0, "-", H10/H49)</f>
        <v>1.9462068428632596E-4</v>
      </c>
      <c r="J10" s="20">
        <f t="shared" si="0"/>
        <v>1</v>
      </c>
      <c r="K10" s="21">
        <f t="shared" si="1"/>
        <v>0.13333333333333333</v>
      </c>
    </row>
    <row r="11" spans="1:11" x14ac:dyDescent="0.25">
      <c r="A11" s="7" t="s">
        <v>36</v>
      </c>
      <c r="B11" s="65">
        <v>604</v>
      </c>
      <c r="C11" s="39">
        <f>IF(B49=0, "-", B11/B49)</f>
        <v>3.1671123695663571E-2</v>
      </c>
      <c r="D11" s="65">
        <v>507</v>
      </c>
      <c r="E11" s="21">
        <f>IF(D49=0, "-", D11/D49)</f>
        <v>3.5623946037099494E-2</v>
      </c>
      <c r="F11" s="81">
        <v>2962</v>
      </c>
      <c r="G11" s="39">
        <f>IF(F49=0, "-", F11/F49)</f>
        <v>3.3401745641534537E-2</v>
      </c>
      <c r="H11" s="65">
        <v>2785</v>
      </c>
      <c r="I11" s="21">
        <f>IF(H49=0, "-", H11/H49)</f>
        <v>3.6134573715827852E-2</v>
      </c>
      <c r="J11" s="20">
        <f t="shared" si="0"/>
        <v>0.19132149901380671</v>
      </c>
      <c r="K11" s="21">
        <f t="shared" si="1"/>
        <v>6.3554757630161579E-2</v>
      </c>
    </row>
    <row r="12" spans="1:11" x14ac:dyDescent="0.25">
      <c r="A12" s="7" t="s">
        <v>37</v>
      </c>
      <c r="B12" s="65">
        <v>482</v>
      </c>
      <c r="C12" s="39">
        <f>IF(B49=0, "-", B12/B49)</f>
        <v>2.5273976194221594E-2</v>
      </c>
      <c r="D12" s="65">
        <v>0</v>
      </c>
      <c r="E12" s="21">
        <f>IF(D49=0, "-", D12/D49)</f>
        <v>0</v>
      </c>
      <c r="F12" s="81">
        <v>1495</v>
      </c>
      <c r="G12" s="39">
        <f>IF(F49=0, "-", F12/F49)</f>
        <v>1.6858747378154671E-2</v>
      </c>
      <c r="H12" s="65">
        <v>0</v>
      </c>
      <c r="I12" s="21">
        <f>IF(H49=0, "-", H12/H49)</f>
        <v>0</v>
      </c>
      <c r="J12" s="20" t="str">
        <f t="shared" si="0"/>
        <v>-</v>
      </c>
      <c r="K12" s="21" t="str">
        <f t="shared" si="1"/>
        <v>-</v>
      </c>
    </row>
    <row r="13" spans="1:11" x14ac:dyDescent="0.25">
      <c r="A13" s="7" t="s">
        <v>38</v>
      </c>
      <c r="B13" s="65">
        <v>278</v>
      </c>
      <c r="C13" s="39">
        <f>IF(B49=0, "-", B13/B49)</f>
        <v>1.4577106601646479E-2</v>
      </c>
      <c r="D13" s="65">
        <v>0</v>
      </c>
      <c r="E13" s="21">
        <f>IF(D49=0, "-", D13/D49)</f>
        <v>0</v>
      </c>
      <c r="F13" s="81">
        <v>691</v>
      </c>
      <c r="G13" s="39">
        <f>IF(F49=0, "-", F13/F49)</f>
        <v>7.7922370824781793E-3</v>
      </c>
      <c r="H13" s="65">
        <v>0</v>
      </c>
      <c r="I13" s="21">
        <f>IF(H49=0, "-", H13/H49)</f>
        <v>0</v>
      </c>
      <c r="J13" s="20" t="str">
        <f t="shared" si="0"/>
        <v>-</v>
      </c>
      <c r="K13" s="21" t="str">
        <f t="shared" si="1"/>
        <v>-</v>
      </c>
    </row>
    <row r="14" spans="1:11" x14ac:dyDescent="0.25">
      <c r="A14" s="7" t="s">
        <v>41</v>
      </c>
      <c r="B14" s="65">
        <v>4</v>
      </c>
      <c r="C14" s="39">
        <f>IF(B49=0, "-", B14/B49)</f>
        <v>2.097425410308846E-4</v>
      </c>
      <c r="D14" s="65">
        <v>2</v>
      </c>
      <c r="E14" s="21">
        <f>IF(D49=0, "-", D14/D49)</f>
        <v>1.4052838673412029E-4</v>
      </c>
      <c r="F14" s="81">
        <v>13</v>
      </c>
      <c r="G14" s="39">
        <f>IF(F49=0, "-", F14/F49)</f>
        <v>1.4659780328830148E-4</v>
      </c>
      <c r="H14" s="65">
        <v>41</v>
      </c>
      <c r="I14" s="21">
        <f>IF(H49=0, "-", H14/H49)</f>
        <v>5.3196320371595761E-4</v>
      </c>
      <c r="J14" s="20">
        <f t="shared" si="0"/>
        <v>1</v>
      </c>
      <c r="K14" s="21">
        <f t="shared" si="1"/>
        <v>-0.68292682926829273</v>
      </c>
    </row>
    <row r="15" spans="1:11" x14ac:dyDescent="0.25">
      <c r="A15" s="7" t="s">
        <v>42</v>
      </c>
      <c r="B15" s="65">
        <v>44</v>
      </c>
      <c r="C15" s="39">
        <f>IF(B49=0, "-", B15/B49)</f>
        <v>2.3071679513397307E-3</v>
      </c>
      <c r="D15" s="65">
        <v>0</v>
      </c>
      <c r="E15" s="21">
        <f>IF(D49=0, "-", D15/D49)</f>
        <v>0</v>
      </c>
      <c r="F15" s="81">
        <v>576</v>
      </c>
      <c r="G15" s="39">
        <f>IF(F49=0, "-", F15/F49)</f>
        <v>6.4954103610816664E-3</v>
      </c>
      <c r="H15" s="65">
        <v>0</v>
      </c>
      <c r="I15" s="21">
        <f>IF(H49=0, "-", H15/H49)</f>
        <v>0</v>
      </c>
      <c r="J15" s="20" t="str">
        <f t="shared" si="0"/>
        <v>-</v>
      </c>
      <c r="K15" s="21" t="str">
        <f t="shared" si="1"/>
        <v>-</v>
      </c>
    </row>
    <row r="16" spans="1:11" x14ac:dyDescent="0.25">
      <c r="A16" s="7" t="s">
        <v>48</v>
      </c>
      <c r="B16" s="65">
        <v>540</v>
      </c>
      <c r="C16" s="39">
        <f>IF(B49=0, "-", B16/B49)</f>
        <v>2.8315243039169418E-2</v>
      </c>
      <c r="D16" s="65">
        <v>629</v>
      </c>
      <c r="E16" s="21">
        <f>IF(D49=0, "-", D16/D49)</f>
        <v>4.4196177627880834E-2</v>
      </c>
      <c r="F16" s="81">
        <v>2914</v>
      </c>
      <c r="G16" s="39">
        <f>IF(F49=0, "-", F16/F49)</f>
        <v>3.2860461444777736E-2</v>
      </c>
      <c r="H16" s="65">
        <v>2731</v>
      </c>
      <c r="I16" s="21">
        <f>IF(H49=0, "-", H16/H49)</f>
        <v>3.543393925239708E-2</v>
      </c>
      <c r="J16" s="20">
        <f t="shared" si="0"/>
        <v>-0.14149443561208266</v>
      </c>
      <c r="K16" s="21">
        <f t="shared" si="1"/>
        <v>6.7008421823507872E-2</v>
      </c>
    </row>
    <row r="17" spans="1:11" x14ac:dyDescent="0.25">
      <c r="A17" s="7" t="s">
        <v>51</v>
      </c>
      <c r="B17" s="65">
        <v>50</v>
      </c>
      <c r="C17" s="39">
        <f>IF(B49=0, "-", B17/B49)</f>
        <v>2.6217817628860574E-3</v>
      </c>
      <c r="D17" s="65">
        <v>14</v>
      </c>
      <c r="E17" s="21">
        <f>IF(D49=0, "-", D17/D49)</f>
        <v>9.8369870713884214E-4</v>
      </c>
      <c r="F17" s="81">
        <v>194</v>
      </c>
      <c r="G17" s="39">
        <f>IF(F49=0, "-", F17/F49)</f>
        <v>2.1876902952254222E-3</v>
      </c>
      <c r="H17" s="65">
        <v>81</v>
      </c>
      <c r="I17" s="21">
        <f>IF(H49=0, "-", H17/H49)</f>
        <v>1.0509516951461601E-3</v>
      </c>
      <c r="J17" s="20">
        <f t="shared" si="0"/>
        <v>2.5714285714285716</v>
      </c>
      <c r="K17" s="21">
        <f t="shared" si="1"/>
        <v>1.3950617283950617</v>
      </c>
    </row>
    <row r="18" spans="1:11" x14ac:dyDescent="0.25">
      <c r="A18" s="7" t="s">
        <v>52</v>
      </c>
      <c r="B18" s="65">
        <v>721</v>
      </c>
      <c r="C18" s="39">
        <f>IF(B49=0, "-", B18/B49)</f>
        <v>3.7806093020816944E-2</v>
      </c>
      <c r="D18" s="65">
        <v>270</v>
      </c>
      <c r="E18" s="21">
        <f>IF(D49=0, "-", D18/D49)</f>
        <v>1.897133220910624E-2</v>
      </c>
      <c r="F18" s="81">
        <v>3303</v>
      </c>
      <c r="G18" s="39">
        <f>IF(F49=0, "-", F18/F49)</f>
        <v>3.7247118789327682E-2</v>
      </c>
      <c r="H18" s="65">
        <v>1424</v>
      </c>
      <c r="I18" s="21">
        <f>IF(H49=0, "-", H18/H49)</f>
        <v>1.8475990294915211E-2</v>
      </c>
      <c r="J18" s="20">
        <f t="shared" si="0"/>
        <v>1.6703703703703703</v>
      </c>
      <c r="K18" s="21">
        <f t="shared" si="1"/>
        <v>1.3195224719101124</v>
      </c>
    </row>
    <row r="19" spans="1:11" x14ac:dyDescent="0.25">
      <c r="A19" s="7" t="s">
        <v>54</v>
      </c>
      <c r="B19" s="65">
        <v>431</v>
      </c>
      <c r="C19" s="39">
        <f>IF(B49=0, "-", B19/B49)</f>
        <v>2.2599758796077816E-2</v>
      </c>
      <c r="D19" s="65">
        <v>361</v>
      </c>
      <c r="E19" s="21">
        <f>IF(D49=0, "-", D19/D49)</f>
        <v>2.5365373805508712E-2</v>
      </c>
      <c r="F19" s="81">
        <v>2411</v>
      </c>
      <c r="G19" s="39">
        <f>IF(F49=0, "-", F19/F49)</f>
        <v>2.7188254132930377E-2</v>
      </c>
      <c r="H19" s="65">
        <v>2451</v>
      </c>
      <c r="I19" s="21">
        <f>IF(H49=0, "-", H19/H49)</f>
        <v>3.1801019812385659E-2</v>
      </c>
      <c r="J19" s="20">
        <f t="shared" si="0"/>
        <v>0.19390581717451524</v>
      </c>
      <c r="K19" s="21">
        <f t="shared" si="1"/>
        <v>-1.6319869441044473E-2</v>
      </c>
    </row>
    <row r="20" spans="1:11" x14ac:dyDescent="0.25">
      <c r="A20" s="7" t="s">
        <v>55</v>
      </c>
      <c r="B20" s="65">
        <v>1707</v>
      </c>
      <c r="C20" s="39">
        <f>IF(B49=0, "-", B20/B49)</f>
        <v>8.9507629384929996E-2</v>
      </c>
      <c r="D20" s="65">
        <v>1563</v>
      </c>
      <c r="E20" s="21">
        <f>IF(D49=0, "-", D20/D49)</f>
        <v>0.10982293423271501</v>
      </c>
      <c r="F20" s="81">
        <v>6706</v>
      </c>
      <c r="G20" s="39">
        <f>IF(F49=0, "-", F20/F49)</f>
        <v>7.5621912988565368E-2</v>
      </c>
      <c r="H20" s="65">
        <v>6342</v>
      </c>
      <c r="I20" s="21">
        <f>IF(H49=0, "-", H20/H49)</f>
        <v>8.2285625316258618E-2</v>
      </c>
      <c r="J20" s="20">
        <f t="shared" si="0"/>
        <v>9.2130518234165071E-2</v>
      </c>
      <c r="K20" s="21">
        <f t="shared" si="1"/>
        <v>5.7395143487858721E-2</v>
      </c>
    </row>
    <row r="21" spans="1:11" x14ac:dyDescent="0.25">
      <c r="A21" s="7" t="s">
        <v>58</v>
      </c>
      <c r="B21" s="65">
        <v>308</v>
      </c>
      <c r="C21" s="39">
        <f>IF(B49=0, "-", B21/B49)</f>
        <v>1.6150175659378114E-2</v>
      </c>
      <c r="D21" s="65">
        <v>258</v>
      </c>
      <c r="E21" s="21">
        <f>IF(D49=0, "-", D21/D49)</f>
        <v>1.8128161888701519E-2</v>
      </c>
      <c r="F21" s="81">
        <v>973</v>
      </c>
      <c r="G21" s="39">
        <f>IF(F49=0, "-", F21/F49)</f>
        <v>1.0972281738424412E-2</v>
      </c>
      <c r="H21" s="65">
        <v>1062</v>
      </c>
      <c r="I21" s="21">
        <f>IF(H49=0, "-", H21/H49)</f>
        <v>1.3779144447471877E-2</v>
      </c>
      <c r="J21" s="20">
        <f t="shared" si="0"/>
        <v>0.19379844961240311</v>
      </c>
      <c r="K21" s="21">
        <f t="shared" si="1"/>
        <v>-8.3804143126177025E-2</v>
      </c>
    </row>
    <row r="22" spans="1:11" x14ac:dyDescent="0.25">
      <c r="A22" s="7" t="s">
        <v>61</v>
      </c>
      <c r="B22" s="65">
        <v>12</v>
      </c>
      <c r="C22" s="39">
        <f>IF(B49=0, "-", B22/B49)</f>
        <v>6.2922762309265375E-4</v>
      </c>
      <c r="D22" s="65">
        <v>10</v>
      </c>
      <c r="E22" s="21">
        <f>IF(D49=0, "-", D22/D49)</f>
        <v>7.026419336706015E-4</v>
      </c>
      <c r="F22" s="81">
        <v>52</v>
      </c>
      <c r="G22" s="39">
        <f>IF(F49=0, "-", F22/F49)</f>
        <v>5.8639121315320593E-4</v>
      </c>
      <c r="H22" s="65">
        <v>63</v>
      </c>
      <c r="I22" s="21">
        <f>IF(H49=0, "-", H22/H49)</f>
        <v>8.1740687400256901E-4</v>
      </c>
      <c r="J22" s="20">
        <f t="shared" si="0"/>
        <v>0.2</v>
      </c>
      <c r="K22" s="21">
        <f t="shared" si="1"/>
        <v>-0.17460317460317459</v>
      </c>
    </row>
    <row r="23" spans="1:11" x14ac:dyDescent="0.25">
      <c r="A23" s="7" t="s">
        <v>62</v>
      </c>
      <c r="B23" s="65">
        <v>189</v>
      </c>
      <c r="C23" s="39">
        <f>IF(B49=0, "-", B23/B49)</f>
        <v>9.9103350637092975E-3</v>
      </c>
      <c r="D23" s="65">
        <v>140</v>
      </c>
      <c r="E23" s="21">
        <f>IF(D49=0, "-", D23/D49)</f>
        <v>9.8369870713884196E-3</v>
      </c>
      <c r="F23" s="81">
        <v>813</v>
      </c>
      <c r="G23" s="39">
        <f>IF(F49=0, "-", F23/F49)</f>
        <v>9.1680010825683934E-3</v>
      </c>
      <c r="H23" s="65">
        <v>838</v>
      </c>
      <c r="I23" s="21">
        <f>IF(H49=0, "-", H23/H49)</f>
        <v>1.0872808895462743E-2</v>
      </c>
      <c r="J23" s="20">
        <f t="shared" si="0"/>
        <v>0.35</v>
      </c>
      <c r="K23" s="21">
        <f t="shared" si="1"/>
        <v>-2.9832935560859187E-2</v>
      </c>
    </row>
    <row r="24" spans="1:11" x14ac:dyDescent="0.25">
      <c r="A24" s="7" t="s">
        <v>64</v>
      </c>
      <c r="B24" s="65">
        <v>755</v>
      </c>
      <c r="C24" s="39">
        <f>IF(B49=0, "-", B24/B49)</f>
        <v>3.9588904619579465E-2</v>
      </c>
      <c r="D24" s="65">
        <v>1301</v>
      </c>
      <c r="E24" s="21">
        <f>IF(D49=0, "-", D24/D49)</f>
        <v>9.1413715570545256E-2</v>
      </c>
      <c r="F24" s="81">
        <v>5138</v>
      </c>
      <c r="G24" s="39">
        <f>IF(F49=0, "-", F24/F49)</f>
        <v>5.7939962561176388E-2</v>
      </c>
      <c r="H24" s="65">
        <v>6151</v>
      </c>
      <c r="I24" s="21">
        <f>IF(H49=0, "-", H24/H49)</f>
        <v>7.9807455269679389E-2</v>
      </c>
      <c r="J24" s="20">
        <f t="shared" si="0"/>
        <v>-0.41967717140661032</v>
      </c>
      <c r="K24" s="21">
        <f t="shared" si="1"/>
        <v>-0.16468866850918551</v>
      </c>
    </row>
    <row r="25" spans="1:11" x14ac:dyDescent="0.25">
      <c r="A25" s="7" t="s">
        <v>65</v>
      </c>
      <c r="B25" s="65">
        <v>0</v>
      </c>
      <c r="C25" s="39">
        <f>IF(B49=0, "-", B25/B49)</f>
        <v>0</v>
      </c>
      <c r="D25" s="65">
        <v>6</v>
      </c>
      <c r="E25" s="21">
        <f>IF(D49=0, "-", D25/D49)</f>
        <v>4.2158516020236085E-4</v>
      </c>
      <c r="F25" s="81">
        <v>11</v>
      </c>
      <c r="G25" s="39">
        <f>IF(F49=0, "-", F25/F49)</f>
        <v>1.2404429509010127E-4</v>
      </c>
      <c r="H25" s="65">
        <v>16</v>
      </c>
      <c r="I25" s="21">
        <f>IF(H49=0, "-", H25/H49)</f>
        <v>2.0759539657208101E-4</v>
      </c>
      <c r="J25" s="20">
        <f t="shared" si="0"/>
        <v>-1</v>
      </c>
      <c r="K25" s="21">
        <f t="shared" si="1"/>
        <v>-0.3125</v>
      </c>
    </row>
    <row r="26" spans="1:11" x14ac:dyDescent="0.25">
      <c r="A26" s="7" t="s">
        <v>66</v>
      </c>
      <c r="B26" s="65">
        <v>190</v>
      </c>
      <c r="C26" s="39">
        <f>IF(B49=0, "-", B26/B49)</f>
        <v>9.9627706989670172E-3</v>
      </c>
      <c r="D26" s="65">
        <v>104</v>
      </c>
      <c r="E26" s="21">
        <f>IF(D49=0, "-", D26/D49)</f>
        <v>7.3074761101742554E-3</v>
      </c>
      <c r="F26" s="81">
        <v>1147</v>
      </c>
      <c r="G26" s="39">
        <f>IF(F49=0, "-", F26/F49)</f>
        <v>1.2934436951667832E-2</v>
      </c>
      <c r="H26" s="65">
        <v>714</v>
      </c>
      <c r="I26" s="21">
        <f>IF(H49=0, "-", H26/H49)</f>
        <v>9.2639445720291147E-3</v>
      </c>
      <c r="J26" s="20">
        <f t="shared" si="0"/>
        <v>0.82692307692307687</v>
      </c>
      <c r="K26" s="21">
        <f t="shared" si="1"/>
        <v>0.60644257703081228</v>
      </c>
    </row>
    <row r="27" spans="1:11" x14ac:dyDescent="0.25">
      <c r="A27" s="7" t="s">
        <v>67</v>
      </c>
      <c r="B27" s="65">
        <v>74</v>
      </c>
      <c r="C27" s="39">
        <f>IF(B49=0, "-", B27/B49)</f>
        <v>3.8802370090713651E-3</v>
      </c>
      <c r="D27" s="65">
        <v>54</v>
      </c>
      <c r="E27" s="21">
        <f>IF(D49=0, "-", D27/D49)</f>
        <v>3.7942664418212477E-3</v>
      </c>
      <c r="F27" s="81">
        <v>481</v>
      </c>
      <c r="G27" s="39">
        <f>IF(F49=0, "-", F27/F49)</f>
        <v>5.4241187216671552E-3</v>
      </c>
      <c r="H27" s="65">
        <v>583</v>
      </c>
      <c r="I27" s="21">
        <f>IF(H49=0, "-", H27/H49)</f>
        <v>7.5642572625952021E-3</v>
      </c>
      <c r="J27" s="20">
        <f t="shared" si="0"/>
        <v>0.37037037037037035</v>
      </c>
      <c r="K27" s="21">
        <f t="shared" si="1"/>
        <v>-0.17495711835334476</v>
      </c>
    </row>
    <row r="28" spans="1:11" x14ac:dyDescent="0.25">
      <c r="A28" s="7" t="s">
        <v>68</v>
      </c>
      <c r="B28" s="65">
        <v>420</v>
      </c>
      <c r="C28" s="39">
        <f>IF(B49=0, "-", B28/B49)</f>
        <v>2.202296680824288E-2</v>
      </c>
      <c r="D28" s="65">
        <v>143</v>
      </c>
      <c r="E28" s="21">
        <f>IF(D49=0, "-", D28/D49)</f>
        <v>1.0047779651489602E-2</v>
      </c>
      <c r="F28" s="81">
        <v>1570</v>
      </c>
      <c r="G28" s="39">
        <f>IF(F49=0, "-", F28/F49)</f>
        <v>1.7704503935587181E-2</v>
      </c>
      <c r="H28" s="65">
        <v>872</v>
      </c>
      <c r="I28" s="21">
        <f>IF(H49=0, "-", H28/H49)</f>
        <v>1.1313949113178415E-2</v>
      </c>
      <c r="J28" s="20">
        <f t="shared" si="0"/>
        <v>1.9370629370629371</v>
      </c>
      <c r="K28" s="21">
        <f t="shared" si="1"/>
        <v>0.80045871559633031</v>
      </c>
    </row>
    <row r="29" spans="1:11" x14ac:dyDescent="0.25">
      <c r="A29" s="7" t="s">
        <v>72</v>
      </c>
      <c r="B29" s="65">
        <v>24</v>
      </c>
      <c r="C29" s="39">
        <f>IF(B49=0, "-", B29/B49)</f>
        <v>1.2584552461853075E-3</v>
      </c>
      <c r="D29" s="65">
        <v>16</v>
      </c>
      <c r="E29" s="21">
        <f>IF(D49=0, "-", D29/D49)</f>
        <v>1.1242270938729624E-3</v>
      </c>
      <c r="F29" s="81">
        <v>84</v>
      </c>
      <c r="G29" s="39">
        <f>IF(F49=0, "-", F29/F49)</f>
        <v>9.4724734432440972E-4</v>
      </c>
      <c r="H29" s="65">
        <v>66</v>
      </c>
      <c r="I29" s="21">
        <f>IF(H49=0, "-", H29/H49)</f>
        <v>8.5633101085983419E-4</v>
      </c>
      <c r="J29" s="20">
        <f t="shared" si="0"/>
        <v>0.5</v>
      </c>
      <c r="K29" s="21">
        <f t="shared" si="1"/>
        <v>0.27272727272727271</v>
      </c>
    </row>
    <row r="30" spans="1:11" x14ac:dyDescent="0.25">
      <c r="A30" s="7" t="s">
        <v>73</v>
      </c>
      <c r="B30" s="65">
        <v>1634</v>
      </c>
      <c r="C30" s="39">
        <f>IF(B49=0, "-", B30/B49)</f>
        <v>8.5679828011116357E-2</v>
      </c>
      <c r="D30" s="65">
        <v>910</v>
      </c>
      <c r="E30" s="21">
        <f>IF(D49=0, "-", D30/D49)</f>
        <v>6.3940415964024735E-2</v>
      </c>
      <c r="F30" s="81">
        <v>9776</v>
      </c>
      <c r="G30" s="39">
        <f>IF(F49=0, "-", F30/F49)</f>
        <v>0.11024154807280273</v>
      </c>
      <c r="H30" s="65">
        <v>9407</v>
      </c>
      <c r="I30" s="21">
        <f>IF(H49=0, "-", H30/H49)</f>
        <v>0.12205311847209788</v>
      </c>
      <c r="J30" s="20">
        <f t="shared" si="0"/>
        <v>0.79560439560439555</v>
      </c>
      <c r="K30" s="21">
        <f t="shared" si="1"/>
        <v>3.9226108217284998E-2</v>
      </c>
    </row>
    <row r="31" spans="1:11" x14ac:dyDescent="0.25">
      <c r="A31" s="7" t="s">
        <v>75</v>
      </c>
      <c r="B31" s="65">
        <v>643</v>
      </c>
      <c r="C31" s="39">
        <f>IF(B49=0, "-", B31/B49)</f>
        <v>3.3716113470714695E-2</v>
      </c>
      <c r="D31" s="65">
        <v>1060</v>
      </c>
      <c r="E31" s="21">
        <f>IF(D49=0, "-", D31/D49)</f>
        <v>7.4480044969083753E-2</v>
      </c>
      <c r="F31" s="81">
        <v>3191</v>
      </c>
      <c r="G31" s="39">
        <f>IF(F49=0, "-", F31/F49)</f>
        <v>3.598412233022847E-2</v>
      </c>
      <c r="H31" s="65">
        <v>4075</v>
      </c>
      <c r="I31" s="21">
        <f>IF(H49=0, "-", H31/H49)</f>
        <v>5.2871952564451881E-2</v>
      </c>
      <c r="J31" s="20">
        <f t="shared" si="0"/>
        <v>-0.39339622641509436</v>
      </c>
      <c r="K31" s="21">
        <f t="shared" si="1"/>
        <v>-0.2169325153374233</v>
      </c>
    </row>
    <row r="32" spans="1:11" x14ac:dyDescent="0.25">
      <c r="A32" s="7" t="s">
        <v>78</v>
      </c>
      <c r="B32" s="65">
        <v>1212</v>
      </c>
      <c r="C32" s="39">
        <f>IF(B49=0, "-", B32/B49)</f>
        <v>6.3551989932358027E-2</v>
      </c>
      <c r="D32" s="65">
        <v>1077</v>
      </c>
      <c r="E32" s="21">
        <f>IF(D49=0, "-", D32/D49)</f>
        <v>7.5674536256323782E-2</v>
      </c>
      <c r="F32" s="81">
        <v>4651</v>
      </c>
      <c r="G32" s="39">
        <f>IF(F49=0, "-", F32/F49)</f>
        <v>5.2448183314914638E-2</v>
      </c>
      <c r="H32" s="65">
        <v>3915</v>
      </c>
      <c r="I32" s="21">
        <f>IF(H49=0, "-", H32/H49)</f>
        <v>5.0795998598731074E-2</v>
      </c>
      <c r="J32" s="20">
        <f t="shared" si="0"/>
        <v>0.12534818941504178</v>
      </c>
      <c r="K32" s="21">
        <f t="shared" si="1"/>
        <v>0.18799489144316731</v>
      </c>
    </row>
    <row r="33" spans="1:11" x14ac:dyDescent="0.25">
      <c r="A33" s="7" t="s">
        <v>79</v>
      </c>
      <c r="B33" s="65">
        <v>37</v>
      </c>
      <c r="C33" s="39">
        <f>IF(B49=0, "-", B33/B49)</f>
        <v>1.9401185045356826E-3</v>
      </c>
      <c r="D33" s="65">
        <v>15</v>
      </c>
      <c r="E33" s="21">
        <f>IF(D49=0, "-", D33/D49)</f>
        <v>1.0539629005059021E-3</v>
      </c>
      <c r="F33" s="81">
        <v>229</v>
      </c>
      <c r="G33" s="39">
        <f>IF(F49=0, "-", F33/F49)</f>
        <v>2.5823766886939265E-3</v>
      </c>
      <c r="H33" s="65">
        <v>143</v>
      </c>
      <c r="I33" s="21">
        <f>IF(H49=0, "-", H33/H49)</f>
        <v>1.855383856862974E-3</v>
      </c>
      <c r="J33" s="20">
        <f t="shared" si="0"/>
        <v>1.4666666666666666</v>
      </c>
      <c r="K33" s="21">
        <f t="shared" si="1"/>
        <v>0.60139860139860135</v>
      </c>
    </row>
    <row r="34" spans="1:11" x14ac:dyDescent="0.25">
      <c r="A34" s="7" t="s">
        <v>80</v>
      </c>
      <c r="B34" s="65">
        <v>420</v>
      </c>
      <c r="C34" s="39">
        <f>IF(B49=0, "-", B34/B49)</f>
        <v>2.202296680824288E-2</v>
      </c>
      <c r="D34" s="65">
        <v>700</v>
      </c>
      <c r="E34" s="21">
        <f>IF(D49=0, "-", D34/D49)</f>
        <v>4.91849353569421E-2</v>
      </c>
      <c r="F34" s="81">
        <v>4724</v>
      </c>
      <c r="G34" s="39">
        <f>IF(F49=0, "-", F34/F49)</f>
        <v>5.3271386364148944E-2</v>
      </c>
      <c r="H34" s="65">
        <v>5013</v>
      </c>
      <c r="I34" s="21">
        <f>IF(H49=0, "-", H34/H49)</f>
        <v>6.5042232688490131E-2</v>
      </c>
      <c r="J34" s="20">
        <f t="shared" si="0"/>
        <v>-0.4</v>
      </c>
      <c r="K34" s="21">
        <f t="shared" si="1"/>
        <v>-5.7650109714741674E-2</v>
      </c>
    </row>
    <row r="35" spans="1:11" x14ac:dyDescent="0.25">
      <c r="A35" s="7" t="s">
        <v>81</v>
      </c>
      <c r="B35" s="65">
        <v>362</v>
      </c>
      <c r="C35" s="39">
        <f>IF(B49=0, "-", B35/B49)</f>
        <v>1.8981699963295056E-2</v>
      </c>
      <c r="D35" s="65">
        <v>211</v>
      </c>
      <c r="E35" s="21">
        <f>IF(D49=0, "-", D35/D49)</f>
        <v>1.4825744800449691E-2</v>
      </c>
      <c r="F35" s="81">
        <v>3891</v>
      </c>
      <c r="G35" s="39">
        <f>IF(F49=0, "-", F35/F49)</f>
        <v>4.3877850199598549E-2</v>
      </c>
      <c r="H35" s="65">
        <v>2486</v>
      </c>
      <c r="I35" s="21">
        <f>IF(H49=0, "-", H35/H49)</f>
        <v>3.2255134742387087E-2</v>
      </c>
      <c r="J35" s="20">
        <f t="shared" si="0"/>
        <v>0.71563981042654023</v>
      </c>
      <c r="K35" s="21">
        <f t="shared" si="1"/>
        <v>0.56516492357200321</v>
      </c>
    </row>
    <row r="36" spans="1:11" x14ac:dyDescent="0.25">
      <c r="A36" s="7" t="s">
        <v>82</v>
      </c>
      <c r="B36" s="65">
        <v>40</v>
      </c>
      <c r="C36" s="39">
        <f>IF(B49=0, "-", B36/B49)</f>
        <v>2.0974254103088459E-3</v>
      </c>
      <c r="D36" s="65">
        <v>34</v>
      </c>
      <c r="E36" s="21">
        <f>IF(D49=0, "-", D36/D49)</f>
        <v>2.3889825744800451E-3</v>
      </c>
      <c r="F36" s="81">
        <v>172</v>
      </c>
      <c r="G36" s="39">
        <f>IF(F49=0, "-", F36/F49)</f>
        <v>1.9396017050452197E-3</v>
      </c>
      <c r="H36" s="65">
        <v>222</v>
      </c>
      <c r="I36" s="21">
        <f>IF(H49=0, "-", H36/H49)</f>
        <v>2.8803861274376242E-3</v>
      </c>
      <c r="J36" s="20">
        <f t="shared" si="0"/>
        <v>0.17647058823529413</v>
      </c>
      <c r="K36" s="21">
        <f t="shared" si="1"/>
        <v>-0.22522522522522523</v>
      </c>
    </row>
    <row r="37" spans="1:11" x14ac:dyDescent="0.25">
      <c r="A37" s="7" t="s">
        <v>84</v>
      </c>
      <c r="B37" s="65">
        <v>144</v>
      </c>
      <c r="C37" s="39">
        <f>IF(B49=0, "-", B37/B49)</f>
        <v>7.5507314771118455E-3</v>
      </c>
      <c r="D37" s="65">
        <v>133</v>
      </c>
      <c r="E37" s="21">
        <f>IF(D49=0, "-", D37/D49)</f>
        <v>9.3451377178189986E-3</v>
      </c>
      <c r="F37" s="81">
        <v>808</v>
      </c>
      <c r="G37" s="39">
        <f>IF(F49=0, "-", F37/F49)</f>
        <v>9.1116173120728925E-3</v>
      </c>
      <c r="H37" s="65">
        <v>766</v>
      </c>
      <c r="I37" s="21">
        <f>IF(H49=0, "-", H37/H49)</f>
        <v>9.938629610888379E-3</v>
      </c>
      <c r="J37" s="20">
        <f t="shared" si="0"/>
        <v>8.2706766917293228E-2</v>
      </c>
      <c r="K37" s="21">
        <f t="shared" si="1"/>
        <v>5.4830287206266322E-2</v>
      </c>
    </row>
    <row r="38" spans="1:11" x14ac:dyDescent="0.25">
      <c r="A38" s="7" t="s">
        <v>86</v>
      </c>
      <c r="B38" s="65">
        <v>188</v>
      </c>
      <c r="C38" s="39">
        <f>IF(B49=0, "-", B38/B49)</f>
        <v>9.8578994284515761E-3</v>
      </c>
      <c r="D38" s="65">
        <v>185</v>
      </c>
      <c r="E38" s="21">
        <f>IF(D49=0, "-", D38/D49)</f>
        <v>1.2998875772906126E-2</v>
      </c>
      <c r="F38" s="81">
        <v>844</v>
      </c>
      <c r="G38" s="39">
        <f>IF(F49=0, "-", F38/F49)</f>
        <v>9.517580459640497E-3</v>
      </c>
      <c r="H38" s="65">
        <v>915</v>
      </c>
      <c r="I38" s="21">
        <f>IF(H49=0, "-", H38/H49)</f>
        <v>1.1871861741465883E-2</v>
      </c>
      <c r="J38" s="20">
        <f t="shared" si="0"/>
        <v>1.6216216216216217E-2</v>
      </c>
      <c r="K38" s="21">
        <f t="shared" si="1"/>
        <v>-7.7595628415300544E-2</v>
      </c>
    </row>
    <row r="39" spans="1:11" x14ac:dyDescent="0.25">
      <c r="A39" s="7" t="s">
        <v>87</v>
      </c>
      <c r="B39" s="65">
        <v>1</v>
      </c>
      <c r="C39" s="39">
        <f>IF(B49=0, "-", B39/B49)</f>
        <v>5.243563525772115E-5</v>
      </c>
      <c r="D39" s="65">
        <v>2</v>
      </c>
      <c r="E39" s="21">
        <f>IF(D49=0, "-", D39/D49)</f>
        <v>1.4052838673412029E-4</v>
      </c>
      <c r="F39" s="81">
        <v>2</v>
      </c>
      <c r="G39" s="39">
        <f>IF(F49=0, "-", F39/F49)</f>
        <v>2.255350819820023E-5</v>
      </c>
      <c r="H39" s="65">
        <v>5</v>
      </c>
      <c r="I39" s="21">
        <f>IF(H49=0, "-", H39/H49)</f>
        <v>6.4873561428775323E-5</v>
      </c>
      <c r="J39" s="20">
        <f t="shared" si="0"/>
        <v>-0.5</v>
      </c>
      <c r="K39" s="21">
        <f t="shared" si="1"/>
        <v>-0.6</v>
      </c>
    </row>
    <row r="40" spans="1:11" x14ac:dyDescent="0.25">
      <c r="A40" s="7" t="s">
        <v>90</v>
      </c>
      <c r="B40" s="65">
        <v>222</v>
      </c>
      <c r="C40" s="39">
        <f>IF(B49=0, "-", B40/B49)</f>
        <v>1.1640711027214095E-2</v>
      </c>
      <c r="D40" s="65">
        <v>161</v>
      </c>
      <c r="E40" s="21">
        <f>IF(D49=0, "-", D40/D49)</f>
        <v>1.1312535132096683E-2</v>
      </c>
      <c r="F40" s="81">
        <v>1019</v>
      </c>
      <c r="G40" s="39">
        <f>IF(F49=0, "-", F40/F49)</f>
        <v>1.1491012426983017E-2</v>
      </c>
      <c r="H40" s="65">
        <v>629</v>
      </c>
      <c r="I40" s="21">
        <f>IF(H49=0, "-", H40/H49)</f>
        <v>8.1610940277399343E-3</v>
      </c>
      <c r="J40" s="20">
        <f t="shared" si="0"/>
        <v>0.37888198757763975</v>
      </c>
      <c r="K40" s="21">
        <f t="shared" si="1"/>
        <v>0.62003179650238471</v>
      </c>
    </row>
    <row r="41" spans="1:11" x14ac:dyDescent="0.25">
      <c r="A41" s="7" t="s">
        <v>91</v>
      </c>
      <c r="B41" s="65">
        <v>96</v>
      </c>
      <c r="C41" s="39">
        <f>IF(B49=0, "-", B41/B49)</f>
        <v>5.03382098474123E-3</v>
      </c>
      <c r="D41" s="65">
        <v>59</v>
      </c>
      <c r="E41" s="21">
        <f>IF(D49=0, "-", D41/D49)</f>
        <v>4.1455874086565488E-3</v>
      </c>
      <c r="F41" s="81">
        <v>386</v>
      </c>
      <c r="G41" s="39">
        <f>IF(F49=0, "-", F41/F49)</f>
        <v>4.352827082252644E-3</v>
      </c>
      <c r="H41" s="65">
        <v>298</v>
      </c>
      <c r="I41" s="21">
        <f>IF(H49=0, "-", H41/H49)</f>
        <v>3.8664642611550091E-3</v>
      </c>
      <c r="J41" s="20">
        <f t="shared" si="0"/>
        <v>0.6271186440677966</v>
      </c>
      <c r="K41" s="21">
        <f t="shared" si="1"/>
        <v>0.29530201342281881</v>
      </c>
    </row>
    <row r="42" spans="1:11" x14ac:dyDescent="0.25">
      <c r="A42" s="7" t="s">
        <v>92</v>
      </c>
      <c r="B42" s="65">
        <v>1097</v>
      </c>
      <c r="C42" s="39">
        <f>IF(B49=0, "-", B42/B49)</f>
        <v>5.7521891877720097E-2</v>
      </c>
      <c r="D42" s="65">
        <v>753</v>
      </c>
      <c r="E42" s="21">
        <f>IF(D49=0, "-", D42/D49)</f>
        <v>5.2908937605396292E-2</v>
      </c>
      <c r="F42" s="81">
        <v>4337</v>
      </c>
      <c r="G42" s="39">
        <f>IF(F49=0, "-", F42/F49)</f>
        <v>4.8907282527797198E-2</v>
      </c>
      <c r="H42" s="65">
        <v>3762</v>
      </c>
      <c r="I42" s="21">
        <f>IF(H49=0, "-", H42/H49)</f>
        <v>4.8810867619010545E-2</v>
      </c>
      <c r="J42" s="20">
        <f t="shared" si="0"/>
        <v>0.45683930942895085</v>
      </c>
      <c r="K42" s="21">
        <f t="shared" si="1"/>
        <v>0.1528442317916002</v>
      </c>
    </row>
    <row r="43" spans="1:11" x14ac:dyDescent="0.25">
      <c r="A43" s="7" t="s">
        <v>93</v>
      </c>
      <c r="B43" s="65">
        <v>194</v>
      </c>
      <c r="C43" s="39">
        <f>IF(B49=0, "-", B43/B49)</f>
        <v>1.0172513239997903E-2</v>
      </c>
      <c r="D43" s="65">
        <v>182</v>
      </c>
      <c r="E43" s="21">
        <f>IF(D49=0, "-", D43/D49)</f>
        <v>1.2788083192804946E-2</v>
      </c>
      <c r="F43" s="81">
        <v>1130</v>
      </c>
      <c r="G43" s="39">
        <f>IF(F49=0, "-", F43/F49)</f>
        <v>1.2742732131983131E-2</v>
      </c>
      <c r="H43" s="65">
        <v>927</v>
      </c>
      <c r="I43" s="21">
        <f>IF(H49=0, "-", H43/H49)</f>
        <v>1.2027558288894943E-2</v>
      </c>
      <c r="J43" s="20">
        <f t="shared" si="0"/>
        <v>6.5934065934065936E-2</v>
      </c>
      <c r="K43" s="21">
        <f t="shared" si="1"/>
        <v>0.21898597626752966</v>
      </c>
    </row>
    <row r="44" spans="1:11" x14ac:dyDescent="0.25">
      <c r="A44" s="7" t="s">
        <v>94</v>
      </c>
      <c r="B44" s="65">
        <v>1882</v>
      </c>
      <c r="C44" s="39">
        <f>IF(B49=0, "-", B44/B49)</f>
        <v>9.8683865555031197E-2</v>
      </c>
      <c r="D44" s="65">
        <v>0</v>
      </c>
      <c r="E44" s="21">
        <f>IF(D49=0, "-", D44/D49)</f>
        <v>0</v>
      </c>
      <c r="F44" s="81">
        <v>3989</v>
      </c>
      <c r="G44" s="39">
        <f>IF(F49=0, "-", F44/F49)</f>
        <v>4.4982972101310359E-2</v>
      </c>
      <c r="H44" s="65">
        <v>0</v>
      </c>
      <c r="I44" s="21">
        <f>IF(H49=0, "-", H44/H49)</f>
        <v>0</v>
      </c>
      <c r="J44" s="20" t="str">
        <f t="shared" si="0"/>
        <v>-</v>
      </c>
      <c r="K44" s="21" t="str">
        <f t="shared" si="1"/>
        <v>-</v>
      </c>
    </row>
    <row r="45" spans="1:11" x14ac:dyDescent="0.25">
      <c r="A45" s="7" t="s">
        <v>95</v>
      </c>
      <c r="B45" s="65">
        <v>2169</v>
      </c>
      <c r="C45" s="39">
        <f>IF(B49=0, "-", B45/B49)</f>
        <v>0.11373289287399717</v>
      </c>
      <c r="D45" s="65">
        <v>2165</v>
      </c>
      <c r="E45" s="21">
        <f>IF(D49=0, "-", D45/D49)</f>
        <v>0.15212197863968521</v>
      </c>
      <c r="F45" s="81">
        <v>9788</v>
      </c>
      <c r="G45" s="39">
        <f>IF(F49=0, "-", F45/F49)</f>
        <v>0.11037686912199192</v>
      </c>
      <c r="H45" s="65">
        <v>13215</v>
      </c>
      <c r="I45" s="21">
        <f>IF(H49=0, "-", H45/H49)</f>
        <v>0.17146082285625316</v>
      </c>
      <c r="J45" s="20">
        <f t="shared" si="0"/>
        <v>1.8475750577367205E-3</v>
      </c>
      <c r="K45" s="21">
        <f t="shared" si="1"/>
        <v>-0.25932652289065455</v>
      </c>
    </row>
    <row r="46" spans="1:11" x14ac:dyDescent="0.25">
      <c r="A46" s="7" t="s">
        <v>97</v>
      </c>
      <c r="B46" s="65">
        <v>1085</v>
      </c>
      <c r="C46" s="39">
        <f>IF(B49=0, "-", B46/B49)</f>
        <v>5.6892664254627447E-2</v>
      </c>
      <c r="D46" s="65">
        <v>545</v>
      </c>
      <c r="E46" s="21">
        <f>IF(D49=0, "-", D46/D49)</f>
        <v>3.8293985385047781E-2</v>
      </c>
      <c r="F46" s="81">
        <v>4537</v>
      </c>
      <c r="G46" s="39">
        <f>IF(F49=0, "-", F46/F49)</f>
        <v>5.1162633347617219E-2</v>
      </c>
      <c r="H46" s="65">
        <v>2010</v>
      </c>
      <c r="I46" s="21">
        <f>IF(H49=0, "-", H46/H49)</f>
        <v>2.6079171694367676E-2</v>
      </c>
      <c r="J46" s="20">
        <f t="shared" si="0"/>
        <v>0.99082568807339455</v>
      </c>
      <c r="K46" s="21">
        <f t="shared" si="1"/>
        <v>1.2572139303482588</v>
      </c>
    </row>
    <row r="47" spans="1:11" x14ac:dyDescent="0.25">
      <c r="A47" s="7" t="s">
        <v>98</v>
      </c>
      <c r="B47" s="65">
        <v>386</v>
      </c>
      <c r="C47" s="39">
        <f>IF(B49=0, "-", B47/B49)</f>
        <v>2.0240155209480363E-2</v>
      </c>
      <c r="D47" s="65">
        <v>379</v>
      </c>
      <c r="E47" s="21">
        <f>IF(D49=0, "-", D47/D49)</f>
        <v>2.6630129286115797E-2</v>
      </c>
      <c r="F47" s="81">
        <v>1740</v>
      </c>
      <c r="G47" s="39">
        <f>IF(F49=0, "-", F47/F49)</f>
        <v>1.9621552132434199E-2</v>
      </c>
      <c r="H47" s="65">
        <v>1687</v>
      </c>
      <c r="I47" s="21">
        <f>IF(H49=0, "-", H47/H49)</f>
        <v>2.188833962606879E-2</v>
      </c>
      <c r="J47" s="20">
        <f t="shared" si="0"/>
        <v>1.8469656992084433E-2</v>
      </c>
      <c r="K47" s="21">
        <f t="shared" si="1"/>
        <v>3.1416716064018968E-2</v>
      </c>
    </row>
    <row r="48" spans="1:11" x14ac:dyDescent="0.25">
      <c r="A48" s="2"/>
      <c r="B48" s="68"/>
      <c r="C48" s="33"/>
      <c r="D48" s="68"/>
      <c r="E48" s="6"/>
      <c r="F48" s="82"/>
      <c r="G48" s="33"/>
      <c r="H48" s="68"/>
      <c r="I48" s="6"/>
      <c r="J48" s="5"/>
      <c r="K48" s="6"/>
    </row>
    <row r="49" spans="1:11" s="43" customFormat="1" ht="13" x14ac:dyDescent="0.3">
      <c r="A49" s="162" t="s">
        <v>610</v>
      </c>
      <c r="B49" s="71">
        <f>SUM(B7:B48)</f>
        <v>19071</v>
      </c>
      <c r="C49" s="40">
        <v>1</v>
      </c>
      <c r="D49" s="71">
        <f>SUM(D7:D48)</f>
        <v>14232</v>
      </c>
      <c r="E49" s="41">
        <v>1</v>
      </c>
      <c r="F49" s="77">
        <f>SUM(F7:F48)</f>
        <v>88678</v>
      </c>
      <c r="G49" s="42">
        <v>1</v>
      </c>
      <c r="H49" s="71">
        <f>SUM(H7:H48)</f>
        <v>77073</v>
      </c>
      <c r="I49" s="41">
        <v>1</v>
      </c>
      <c r="J49" s="37">
        <f>IF(D49=0, "-", (B49-D49)/D49)</f>
        <v>0.34000843170320405</v>
      </c>
      <c r="K49" s="38">
        <f>IF(H49=0, "-", (F49-H49)/H49)</f>
        <v>0.15057153607618751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3"/>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111</v>
      </c>
      <c r="B2" s="202" t="s">
        <v>102</v>
      </c>
      <c r="C2" s="198"/>
      <c r="D2" s="198"/>
      <c r="E2" s="203"/>
      <c r="F2" s="203"/>
      <c r="G2" s="203"/>
      <c r="H2" s="203"/>
      <c r="I2" s="203"/>
      <c r="J2" s="203"/>
      <c r="K2" s="203"/>
    </row>
    <row r="4" spans="1:11" ht="15.5" x14ac:dyDescent="0.35">
      <c r="A4" s="164" t="s">
        <v>127</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129</v>
      </c>
      <c r="B6" s="61" t="s">
        <v>12</v>
      </c>
      <c r="C6" s="62" t="s">
        <v>13</v>
      </c>
      <c r="D6" s="61" t="s">
        <v>12</v>
      </c>
      <c r="E6" s="63" t="s">
        <v>13</v>
      </c>
      <c r="F6" s="62" t="s">
        <v>12</v>
      </c>
      <c r="G6" s="62" t="s">
        <v>13</v>
      </c>
      <c r="H6" s="61" t="s">
        <v>12</v>
      </c>
      <c r="I6" s="63" t="s">
        <v>13</v>
      </c>
      <c r="J6" s="61"/>
      <c r="K6" s="63"/>
    </row>
    <row r="7" spans="1:11" x14ac:dyDescent="0.25">
      <c r="A7" s="7" t="s">
        <v>495</v>
      </c>
      <c r="B7" s="65">
        <v>0</v>
      </c>
      <c r="C7" s="34">
        <f>IF(B15=0, "-", B7/B15)</f>
        <v>0</v>
      </c>
      <c r="D7" s="65">
        <v>0</v>
      </c>
      <c r="E7" s="9">
        <f>IF(D15=0, "-", D7/D15)</f>
        <v>0</v>
      </c>
      <c r="F7" s="81">
        <v>0</v>
      </c>
      <c r="G7" s="34">
        <f>IF(F15=0, "-", F7/F15)</f>
        <v>0</v>
      </c>
      <c r="H7" s="65">
        <v>7</v>
      </c>
      <c r="I7" s="9">
        <f>IF(H15=0, "-", H7/H15)</f>
        <v>2.7559055118110236E-2</v>
      </c>
      <c r="J7" s="8" t="str">
        <f t="shared" ref="J7:J13" si="0">IF(D7=0, "-", IF((B7-D7)/D7&lt;10, (B7-D7)/D7, "&gt;999%"))</f>
        <v>-</v>
      </c>
      <c r="K7" s="9">
        <f t="shared" ref="K7:K13" si="1">IF(H7=0, "-", IF((F7-H7)/H7&lt;10, (F7-H7)/H7, "&gt;999%"))</f>
        <v>-1</v>
      </c>
    </row>
    <row r="8" spans="1:11" x14ac:dyDescent="0.25">
      <c r="A8" s="7" t="s">
        <v>496</v>
      </c>
      <c r="B8" s="65">
        <v>0</v>
      </c>
      <c r="C8" s="34">
        <f>IF(B15=0, "-", B8/B15)</f>
        <v>0</v>
      </c>
      <c r="D8" s="65">
        <v>4</v>
      </c>
      <c r="E8" s="9">
        <f>IF(D15=0, "-", D8/D15)</f>
        <v>0.17391304347826086</v>
      </c>
      <c r="F8" s="81">
        <v>0</v>
      </c>
      <c r="G8" s="34">
        <f>IF(F15=0, "-", F8/F15)</f>
        <v>0</v>
      </c>
      <c r="H8" s="65">
        <v>5</v>
      </c>
      <c r="I8" s="9">
        <f>IF(H15=0, "-", H8/H15)</f>
        <v>1.968503937007874E-2</v>
      </c>
      <c r="J8" s="8">
        <f t="shared" si="0"/>
        <v>-1</v>
      </c>
      <c r="K8" s="9">
        <f t="shared" si="1"/>
        <v>-1</v>
      </c>
    </row>
    <row r="9" spans="1:11" x14ac:dyDescent="0.25">
      <c r="A9" s="7" t="s">
        <v>497</v>
      </c>
      <c r="B9" s="65">
        <v>4</v>
      </c>
      <c r="C9" s="34">
        <f>IF(B15=0, "-", B9/B15)</f>
        <v>8.3333333333333329E-2</v>
      </c>
      <c r="D9" s="65">
        <v>0</v>
      </c>
      <c r="E9" s="9">
        <f>IF(D15=0, "-", D9/D15)</f>
        <v>0</v>
      </c>
      <c r="F9" s="81">
        <v>23</v>
      </c>
      <c r="G9" s="34">
        <f>IF(F15=0, "-", F9/F15)</f>
        <v>0.16083916083916083</v>
      </c>
      <c r="H9" s="65">
        <v>24</v>
      </c>
      <c r="I9" s="9">
        <f>IF(H15=0, "-", H9/H15)</f>
        <v>9.4488188976377951E-2</v>
      </c>
      <c r="J9" s="8" t="str">
        <f t="shared" si="0"/>
        <v>-</v>
      </c>
      <c r="K9" s="9">
        <f t="shared" si="1"/>
        <v>-4.1666666666666664E-2</v>
      </c>
    </row>
    <row r="10" spans="1:11" x14ac:dyDescent="0.25">
      <c r="A10" s="7" t="s">
        <v>498</v>
      </c>
      <c r="B10" s="65">
        <v>1</v>
      </c>
      <c r="C10" s="34">
        <f>IF(B15=0, "-", B10/B15)</f>
        <v>2.0833333333333332E-2</v>
      </c>
      <c r="D10" s="65">
        <v>0</v>
      </c>
      <c r="E10" s="9">
        <f>IF(D15=0, "-", D10/D15)</f>
        <v>0</v>
      </c>
      <c r="F10" s="81">
        <v>2</v>
      </c>
      <c r="G10" s="34">
        <f>IF(F15=0, "-", F10/F15)</f>
        <v>1.3986013986013986E-2</v>
      </c>
      <c r="H10" s="65">
        <v>2</v>
      </c>
      <c r="I10" s="9">
        <f>IF(H15=0, "-", H10/H15)</f>
        <v>7.874015748031496E-3</v>
      </c>
      <c r="J10" s="8" t="str">
        <f t="shared" si="0"/>
        <v>-</v>
      </c>
      <c r="K10" s="9">
        <f t="shared" si="1"/>
        <v>0</v>
      </c>
    </row>
    <row r="11" spans="1:11" x14ac:dyDescent="0.25">
      <c r="A11" s="7" t="s">
        <v>499</v>
      </c>
      <c r="B11" s="65">
        <v>0</v>
      </c>
      <c r="C11" s="34">
        <f>IF(B15=0, "-", B11/B15)</f>
        <v>0</v>
      </c>
      <c r="D11" s="65">
        <v>0</v>
      </c>
      <c r="E11" s="9">
        <f>IF(D15=0, "-", D11/D15)</f>
        <v>0</v>
      </c>
      <c r="F11" s="81">
        <v>0</v>
      </c>
      <c r="G11" s="34">
        <f>IF(F15=0, "-", F11/F15)</f>
        <v>0</v>
      </c>
      <c r="H11" s="65">
        <v>8</v>
      </c>
      <c r="I11" s="9">
        <f>IF(H15=0, "-", H11/H15)</f>
        <v>3.1496062992125984E-2</v>
      </c>
      <c r="J11" s="8" t="str">
        <f t="shared" si="0"/>
        <v>-</v>
      </c>
      <c r="K11" s="9">
        <f t="shared" si="1"/>
        <v>-1</v>
      </c>
    </row>
    <row r="12" spans="1:11" x14ac:dyDescent="0.25">
      <c r="A12" s="7" t="s">
        <v>500</v>
      </c>
      <c r="B12" s="65">
        <v>42</v>
      </c>
      <c r="C12" s="34">
        <f>IF(B15=0, "-", B12/B15)</f>
        <v>0.875</v>
      </c>
      <c r="D12" s="65">
        <v>19</v>
      </c>
      <c r="E12" s="9">
        <f>IF(D15=0, "-", D12/D15)</f>
        <v>0.82608695652173914</v>
      </c>
      <c r="F12" s="81">
        <v>117</v>
      </c>
      <c r="G12" s="34">
        <f>IF(F15=0, "-", F12/F15)</f>
        <v>0.81818181818181823</v>
      </c>
      <c r="H12" s="65">
        <v>197</v>
      </c>
      <c r="I12" s="9">
        <f>IF(H15=0, "-", H12/H15)</f>
        <v>0.77559055118110232</v>
      </c>
      <c r="J12" s="8">
        <f t="shared" si="0"/>
        <v>1.2105263157894737</v>
      </c>
      <c r="K12" s="9">
        <f t="shared" si="1"/>
        <v>-0.40609137055837563</v>
      </c>
    </row>
    <row r="13" spans="1:11" x14ac:dyDescent="0.25">
      <c r="A13" s="7" t="s">
        <v>501</v>
      </c>
      <c r="B13" s="65">
        <v>1</v>
      </c>
      <c r="C13" s="34">
        <f>IF(B15=0, "-", B13/B15)</f>
        <v>2.0833333333333332E-2</v>
      </c>
      <c r="D13" s="65">
        <v>0</v>
      </c>
      <c r="E13" s="9">
        <f>IF(D15=0, "-", D13/D15)</f>
        <v>0</v>
      </c>
      <c r="F13" s="81">
        <v>1</v>
      </c>
      <c r="G13" s="34">
        <f>IF(F15=0, "-", F13/F15)</f>
        <v>6.993006993006993E-3</v>
      </c>
      <c r="H13" s="65">
        <v>11</v>
      </c>
      <c r="I13" s="9">
        <f>IF(H15=0, "-", H13/H15)</f>
        <v>4.3307086614173228E-2</v>
      </c>
      <c r="J13" s="8" t="str">
        <f t="shared" si="0"/>
        <v>-</v>
      </c>
      <c r="K13" s="9">
        <f t="shared" si="1"/>
        <v>-0.90909090909090906</v>
      </c>
    </row>
    <row r="14" spans="1:11" x14ac:dyDescent="0.25">
      <c r="A14" s="2"/>
      <c r="B14" s="68"/>
      <c r="C14" s="33"/>
      <c r="D14" s="68"/>
      <c r="E14" s="6"/>
      <c r="F14" s="82"/>
      <c r="G14" s="33"/>
      <c r="H14" s="68"/>
      <c r="I14" s="6"/>
      <c r="J14" s="5"/>
      <c r="K14" s="6"/>
    </row>
    <row r="15" spans="1:11" s="43" customFormat="1" ht="13" x14ac:dyDescent="0.3">
      <c r="A15" s="162" t="s">
        <v>633</v>
      </c>
      <c r="B15" s="71">
        <f>SUM(B7:B14)</f>
        <v>48</v>
      </c>
      <c r="C15" s="40">
        <f>B15/33966</f>
        <v>1.4131778837661192E-3</v>
      </c>
      <c r="D15" s="71">
        <f>SUM(D7:D14)</f>
        <v>23</v>
      </c>
      <c r="E15" s="41">
        <f>D15/25764</f>
        <v>8.9271852196863837E-4</v>
      </c>
      <c r="F15" s="77">
        <f>SUM(F7:F14)</f>
        <v>143</v>
      </c>
      <c r="G15" s="42">
        <f>F15/153714</f>
        <v>9.3029912695005007E-4</v>
      </c>
      <c r="H15" s="71">
        <f>SUM(H7:H14)</f>
        <v>254</v>
      </c>
      <c r="I15" s="41">
        <f>H15/141996</f>
        <v>1.7887827826135949E-3</v>
      </c>
      <c r="J15" s="37">
        <f>IF(D15=0, "-", IF((B15-D15)/D15&lt;10, (B15-D15)/D15, "&gt;999%"))</f>
        <v>1.0869565217391304</v>
      </c>
      <c r="K15" s="38">
        <f>IF(H15=0, "-", IF((F15-H15)/H15&lt;10, (F15-H15)/H15, "&gt;999%"))</f>
        <v>-0.43700787401574803</v>
      </c>
    </row>
    <row r="16" spans="1:11" x14ac:dyDescent="0.25">
      <c r="B16" s="83"/>
      <c r="D16" s="83"/>
      <c r="F16" s="83"/>
      <c r="H16" s="83"/>
    </row>
    <row r="17" spans="1:11" ht="13" x14ac:dyDescent="0.3">
      <c r="A17" s="163" t="s">
        <v>130</v>
      </c>
      <c r="B17" s="61" t="s">
        <v>12</v>
      </c>
      <c r="C17" s="62" t="s">
        <v>13</v>
      </c>
      <c r="D17" s="61" t="s">
        <v>12</v>
      </c>
      <c r="E17" s="63" t="s">
        <v>13</v>
      </c>
      <c r="F17" s="62" t="s">
        <v>12</v>
      </c>
      <c r="G17" s="62" t="s">
        <v>13</v>
      </c>
      <c r="H17" s="61" t="s">
        <v>12</v>
      </c>
      <c r="I17" s="63" t="s">
        <v>13</v>
      </c>
      <c r="J17" s="61"/>
      <c r="K17" s="63"/>
    </row>
    <row r="18" spans="1:11" x14ac:dyDescent="0.25">
      <c r="A18" s="7" t="s">
        <v>502</v>
      </c>
      <c r="B18" s="65">
        <v>0</v>
      </c>
      <c r="C18" s="34">
        <f>IF(B21=0, "-", B18/B21)</f>
        <v>0</v>
      </c>
      <c r="D18" s="65">
        <v>1</v>
      </c>
      <c r="E18" s="9">
        <f>IF(D21=0, "-", D18/D21)</f>
        <v>0.5</v>
      </c>
      <c r="F18" s="81">
        <v>0</v>
      </c>
      <c r="G18" s="34">
        <f>IF(F21=0, "-", F18/F21)</f>
        <v>0</v>
      </c>
      <c r="H18" s="65">
        <v>1</v>
      </c>
      <c r="I18" s="9">
        <f>IF(H21=0, "-", H18/H21)</f>
        <v>0.125</v>
      </c>
      <c r="J18" s="8">
        <f>IF(D18=0, "-", IF((B18-D18)/D18&lt;10, (B18-D18)/D18, "&gt;999%"))</f>
        <v>-1</v>
      </c>
      <c r="K18" s="9">
        <f>IF(H18=0, "-", IF((F18-H18)/H18&lt;10, (F18-H18)/H18, "&gt;999%"))</f>
        <v>-1</v>
      </c>
    </row>
    <row r="19" spans="1:11" x14ac:dyDescent="0.25">
      <c r="A19" s="7" t="s">
        <v>503</v>
      </c>
      <c r="B19" s="65">
        <v>7</v>
      </c>
      <c r="C19" s="34">
        <f>IF(B21=0, "-", B19/B21)</f>
        <v>1</v>
      </c>
      <c r="D19" s="65">
        <v>1</v>
      </c>
      <c r="E19" s="9">
        <f>IF(D21=0, "-", D19/D21)</f>
        <v>0.5</v>
      </c>
      <c r="F19" s="81">
        <v>11</v>
      </c>
      <c r="G19" s="34">
        <f>IF(F21=0, "-", F19/F21)</f>
        <v>1</v>
      </c>
      <c r="H19" s="65">
        <v>7</v>
      </c>
      <c r="I19" s="9">
        <f>IF(H21=0, "-", H19/H21)</f>
        <v>0.875</v>
      </c>
      <c r="J19" s="8">
        <f>IF(D19=0, "-", IF((B19-D19)/D19&lt;10, (B19-D19)/D19, "&gt;999%"))</f>
        <v>6</v>
      </c>
      <c r="K19" s="9">
        <f>IF(H19=0, "-", IF((F19-H19)/H19&lt;10, (F19-H19)/H19, "&gt;999%"))</f>
        <v>0.5714285714285714</v>
      </c>
    </row>
    <row r="20" spans="1:11" x14ac:dyDescent="0.25">
      <c r="A20" s="2"/>
      <c r="B20" s="68"/>
      <c r="C20" s="33"/>
      <c r="D20" s="68"/>
      <c r="E20" s="6"/>
      <c r="F20" s="82"/>
      <c r="G20" s="33"/>
      <c r="H20" s="68"/>
      <c r="I20" s="6"/>
      <c r="J20" s="5"/>
      <c r="K20" s="6"/>
    </row>
    <row r="21" spans="1:11" s="43" customFormat="1" ht="13" x14ac:dyDescent="0.3">
      <c r="A21" s="162" t="s">
        <v>632</v>
      </c>
      <c r="B21" s="71">
        <f>SUM(B18:B20)</f>
        <v>7</v>
      </c>
      <c r="C21" s="40">
        <f>B21/33966</f>
        <v>2.0608844138255902E-4</v>
      </c>
      <c r="D21" s="71">
        <f>SUM(D18:D20)</f>
        <v>2</v>
      </c>
      <c r="E21" s="41">
        <f>D21/25764</f>
        <v>7.7627697562490295E-5</v>
      </c>
      <c r="F21" s="77">
        <f>SUM(F18:F20)</f>
        <v>11</v>
      </c>
      <c r="G21" s="42">
        <f>F21/153714</f>
        <v>7.1561471303850007E-5</v>
      </c>
      <c r="H21" s="71">
        <f>SUM(H18:H20)</f>
        <v>8</v>
      </c>
      <c r="I21" s="41">
        <f>H21/141996</f>
        <v>5.6339615200428181E-5</v>
      </c>
      <c r="J21" s="37">
        <f>IF(D21=0, "-", IF((B21-D21)/D21&lt;10, (B21-D21)/D21, "&gt;999%"))</f>
        <v>2.5</v>
      </c>
      <c r="K21" s="38">
        <f>IF(H21=0, "-", IF((F21-H21)/H21&lt;10, (F21-H21)/H21, "&gt;999%"))</f>
        <v>0.375</v>
      </c>
    </row>
    <row r="22" spans="1:11" x14ac:dyDescent="0.25">
      <c r="B22" s="83"/>
      <c r="D22" s="83"/>
      <c r="F22" s="83"/>
      <c r="H22" s="83"/>
    </row>
    <row r="23" spans="1:11" ht="13" x14ac:dyDescent="0.3">
      <c r="A23" s="163" t="s">
        <v>131</v>
      </c>
      <c r="B23" s="61" t="s">
        <v>12</v>
      </c>
      <c r="C23" s="62" t="s">
        <v>13</v>
      </c>
      <c r="D23" s="61" t="s">
        <v>12</v>
      </c>
      <c r="E23" s="63" t="s">
        <v>13</v>
      </c>
      <c r="F23" s="62" t="s">
        <v>12</v>
      </c>
      <c r="G23" s="62" t="s">
        <v>13</v>
      </c>
      <c r="H23" s="61" t="s">
        <v>12</v>
      </c>
      <c r="I23" s="63" t="s">
        <v>13</v>
      </c>
      <c r="J23" s="61"/>
      <c r="K23" s="63"/>
    </row>
    <row r="24" spans="1:11" x14ac:dyDescent="0.25">
      <c r="A24" s="7" t="s">
        <v>504</v>
      </c>
      <c r="B24" s="65">
        <v>33</v>
      </c>
      <c r="C24" s="34">
        <f>IF(B28=0, "-", B24/B28)</f>
        <v>0.80487804878048785</v>
      </c>
      <c r="D24" s="65">
        <v>14</v>
      </c>
      <c r="E24" s="9">
        <f>IF(D28=0, "-", D24/D28)</f>
        <v>0.48275862068965519</v>
      </c>
      <c r="F24" s="81">
        <v>98</v>
      </c>
      <c r="G24" s="34">
        <f>IF(F28=0, "-", F24/F28)</f>
        <v>0.59036144578313254</v>
      </c>
      <c r="H24" s="65">
        <v>69</v>
      </c>
      <c r="I24" s="9">
        <f>IF(H28=0, "-", H24/H28)</f>
        <v>0.20175438596491227</v>
      </c>
      <c r="J24" s="8">
        <f>IF(D24=0, "-", IF((B24-D24)/D24&lt;10, (B24-D24)/D24, "&gt;999%"))</f>
        <v>1.3571428571428572</v>
      </c>
      <c r="K24" s="9">
        <f>IF(H24=0, "-", IF((F24-H24)/H24&lt;10, (F24-H24)/H24, "&gt;999%"))</f>
        <v>0.42028985507246375</v>
      </c>
    </row>
    <row r="25" spans="1:11" x14ac:dyDescent="0.25">
      <c r="A25" s="7" t="s">
        <v>505</v>
      </c>
      <c r="B25" s="65">
        <v>2</v>
      </c>
      <c r="C25" s="34">
        <f>IF(B28=0, "-", B25/B28)</f>
        <v>4.878048780487805E-2</v>
      </c>
      <c r="D25" s="65">
        <v>10</v>
      </c>
      <c r="E25" s="9">
        <f>IF(D28=0, "-", D25/D28)</f>
        <v>0.34482758620689657</v>
      </c>
      <c r="F25" s="81">
        <v>5</v>
      </c>
      <c r="G25" s="34">
        <f>IF(F28=0, "-", F25/F28)</f>
        <v>3.0120481927710843E-2</v>
      </c>
      <c r="H25" s="65">
        <v>196</v>
      </c>
      <c r="I25" s="9">
        <f>IF(H28=0, "-", H25/H28)</f>
        <v>0.57309941520467833</v>
      </c>
      <c r="J25" s="8">
        <f>IF(D25=0, "-", IF((B25-D25)/D25&lt;10, (B25-D25)/D25, "&gt;999%"))</f>
        <v>-0.8</v>
      </c>
      <c r="K25" s="9">
        <f>IF(H25=0, "-", IF((F25-H25)/H25&lt;10, (F25-H25)/H25, "&gt;999%"))</f>
        <v>-0.97448979591836737</v>
      </c>
    </row>
    <row r="26" spans="1:11" x14ac:dyDescent="0.25">
      <c r="A26" s="7" t="s">
        <v>506</v>
      </c>
      <c r="B26" s="65">
        <v>6</v>
      </c>
      <c r="C26" s="34">
        <f>IF(B28=0, "-", B26/B28)</f>
        <v>0.14634146341463414</v>
      </c>
      <c r="D26" s="65">
        <v>5</v>
      </c>
      <c r="E26" s="9">
        <f>IF(D28=0, "-", D26/D28)</f>
        <v>0.17241379310344829</v>
      </c>
      <c r="F26" s="81">
        <v>63</v>
      </c>
      <c r="G26" s="34">
        <f>IF(F28=0, "-", F26/F28)</f>
        <v>0.37951807228915663</v>
      </c>
      <c r="H26" s="65">
        <v>77</v>
      </c>
      <c r="I26" s="9">
        <f>IF(H28=0, "-", H26/H28)</f>
        <v>0.22514619883040934</v>
      </c>
      <c r="J26" s="8">
        <f>IF(D26=0, "-", IF((B26-D26)/D26&lt;10, (B26-D26)/D26, "&gt;999%"))</f>
        <v>0.2</v>
      </c>
      <c r="K26" s="9">
        <f>IF(H26=0, "-", IF((F26-H26)/H26&lt;10, (F26-H26)/H26, "&gt;999%"))</f>
        <v>-0.18181818181818182</v>
      </c>
    </row>
    <row r="27" spans="1:11" x14ac:dyDescent="0.25">
      <c r="A27" s="2"/>
      <c r="B27" s="68"/>
      <c r="C27" s="33"/>
      <c r="D27" s="68"/>
      <c r="E27" s="6"/>
      <c r="F27" s="82"/>
      <c r="G27" s="33"/>
      <c r="H27" s="68"/>
      <c r="I27" s="6"/>
      <c r="J27" s="5"/>
      <c r="K27" s="6"/>
    </row>
    <row r="28" spans="1:11" s="43" customFormat="1" ht="13" x14ac:dyDescent="0.3">
      <c r="A28" s="162" t="s">
        <v>631</v>
      </c>
      <c r="B28" s="71">
        <f>SUM(B24:B27)</f>
        <v>41</v>
      </c>
      <c r="C28" s="40">
        <f>B28/33966</f>
        <v>1.2070894423835601E-3</v>
      </c>
      <c r="D28" s="71">
        <f>SUM(D24:D27)</f>
        <v>29</v>
      </c>
      <c r="E28" s="41">
        <f>D28/25764</f>
        <v>1.1256016146561094E-3</v>
      </c>
      <c r="F28" s="77">
        <f>SUM(F24:F27)</f>
        <v>166</v>
      </c>
      <c r="G28" s="42">
        <f>F28/153714</f>
        <v>1.0799276578581001E-3</v>
      </c>
      <c r="H28" s="71">
        <f>SUM(H24:H27)</f>
        <v>342</v>
      </c>
      <c r="I28" s="41">
        <f>H28/141996</f>
        <v>2.4085185498183047E-3</v>
      </c>
      <c r="J28" s="37">
        <f>IF(D28=0, "-", IF((B28-D28)/D28&lt;10, (B28-D28)/D28, "&gt;999%"))</f>
        <v>0.41379310344827586</v>
      </c>
      <c r="K28" s="38">
        <f>IF(H28=0, "-", IF((F28-H28)/H28&lt;10, (F28-H28)/H28, "&gt;999%"))</f>
        <v>-0.51461988304093564</v>
      </c>
    </row>
    <row r="29" spans="1:11" x14ac:dyDescent="0.25">
      <c r="B29" s="83"/>
      <c r="D29" s="83"/>
      <c r="F29" s="83"/>
      <c r="H29" s="83"/>
    </row>
    <row r="30" spans="1:11" ht="13" x14ac:dyDescent="0.3">
      <c r="A30" s="163" t="s">
        <v>132</v>
      </c>
      <c r="B30" s="61" t="s">
        <v>12</v>
      </c>
      <c r="C30" s="62" t="s">
        <v>13</v>
      </c>
      <c r="D30" s="61" t="s">
        <v>12</v>
      </c>
      <c r="E30" s="63" t="s">
        <v>13</v>
      </c>
      <c r="F30" s="62" t="s">
        <v>12</v>
      </c>
      <c r="G30" s="62" t="s">
        <v>13</v>
      </c>
      <c r="H30" s="61" t="s">
        <v>12</v>
      </c>
      <c r="I30" s="63" t="s">
        <v>13</v>
      </c>
      <c r="J30" s="61"/>
      <c r="K30" s="63"/>
    </row>
    <row r="31" spans="1:11" x14ac:dyDescent="0.25">
      <c r="A31" s="7" t="s">
        <v>507</v>
      </c>
      <c r="B31" s="65">
        <v>83</v>
      </c>
      <c r="C31" s="34">
        <f>IF(B42=0, "-", B31/B42)</f>
        <v>0.10613810741687979</v>
      </c>
      <c r="D31" s="65">
        <v>4</v>
      </c>
      <c r="E31" s="9">
        <f>IF(D42=0, "-", D31/D42)</f>
        <v>6.8376068376068376E-3</v>
      </c>
      <c r="F31" s="81">
        <v>673</v>
      </c>
      <c r="G31" s="34">
        <f>IF(F42=0, "-", F31/F42)</f>
        <v>0.2022843402464683</v>
      </c>
      <c r="H31" s="65">
        <v>293</v>
      </c>
      <c r="I31" s="9">
        <f>IF(H42=0, "-", H31/H42)</f>
        <v>8.5472578763127194E-2</v>
      </c>
      <c r="J31" s="8" t="str">
        <f t="shared" ref="J31:J40" si="2">IF(D31=0, "-", IF((B31-D31)/D31&lt;10, (B31-D31)/D31, "&gt;999%"))</f>
        <v>&gt;999%</v>
      </c>
      <c r="K31" s="9">
        <f t="shared" ref="K31:K40" si="3">IF(H31=0, "-", IF((F31-H31)/H31&lt;10, (F31-H31)/H31, "&gt;999%"))</f>
        <v>1.2969283276450512</v>
      </c>
    </row>
    <row r="32" spans="1:11" x14ac:dyDescent="0.25">
      <c r="A32" s="7" t="s">
        <v>508</v>
      </c>
      <c r="B32" s="65">
        <v>30</v>
      </c>
      <c r="C32" s="34">
        <f>IF(B42=0, "-", B32/B42)</f>
        <v>3.8363171355498722E-2</v>
      </c>
      <c r="D32" s="65">
        <v>147</v>
      </c>
      <c r="E32" s="9">
        <f>IF(D42=0, "-", D32/D42)</f>
        <v>0.25128205128205128</v>
      </c>
      <c r="F32" s="81">
        <v>317</v>
      </c>
      <c r="G32" s="34">
        <f>IF(F42=0, "-", F32/F42)</f>
        <v>9.5281033964532608E-2</v>
      </c>
      <c r="H32" s="65">
        <v>539</v>
      </c>
      <c r="I32" s="9">
        <f>IF(H42=0, "-", H32/H42)</f>
        <v>0.1572345390898483</v>
      </c>
      <c r="J32" s="8">
        <f t="shared" si="2"/>
        <v>-0.79591836734693877</v>
      </c>
      <c r="K32" s="9">
        <f t="shared" si="3"/>
        <v>-0.41187384044526903</v>
      </c>
    </row>
    <row r="33" spans="1:11" x14ac:dyDescent="0.25">
      <c r="A33" s="7" t="s">
        <v>509</v>
      </c>
      <c r="B33" s="65">
        <v>139</v>
      </c>
      <c r="C33" s="34">
        <f>IF(B42=0, "-", B33/B42)</f>
        <v>0.17774936061381075</v>
      </c>
      <c r="D33" s="65">
        <v>45</v>
      </c>
      <c r="E33" s="9">
        <f>IF(D42=0, "-", D33/D42)</f>
        <v>7.6923076923076927E-2</v>
      </c>
      <c r="F33" s="81">
        <v>605</v>
      </c>
      <c r="G33" s="34">
        <f>IF(F42=0, "-", F33/F42)</f>
        <v>0.18184550646227832</v>
      </c>
      <c r="H33" s="65">
        <v>461</v>
      </c>
      <c r="I33" s="9">
        <f>IF(H42=0, "-", H33/H42)</f>
        <v>0.13448074679113187</v>
      </c>
      <c r="J33" s="8">
        <f t="shared" si="2"/>
        <v>2.088888888888889</v>
      </c>
      <c r="K33" s="9">
        <f t="shared" si="3"/>
        <v>0.31236442516268981</v>
      </c>
    </row>
    <row r="34" spans="1:11" x14ac:dyDescent="0.25">
      <c r="A34" s="7" t="s">
        <v>510</v>
      </c>
      <c r="B34" s="65">
        <v>18</v>
      </c>
      <c r="C34" s="34">
        <f>IF(B42=0, "-", B34/B42)</f>
        <v>2.3017902813299233E-2</v>
      </c>
      <c r="D34" s="65">
        <v>11</v>
      </c>
      <c r="E34" s="9">
        <f>IF(D42=0, "-", D34/D42)</f>
        <v>1.8803418803418803E-2</v>
      </c>
      <c r="F34" s="81">
        <v>74</v>
      </c>
      <c r="G34" s="34">
        <f>IF(F42=0, "-", F34/F42)</f>
        <v>2.2242260294559665E-2</v>
      </c>
      <c r="H34" s="65">
        <v>30</v>
      </c>
      <c r="I34" s="9">
        <f>IF(H42=0, "-", H34/H42)</f>
        <v>8.7514585764294044E-3</v>
      </c>
      <c r="J34" s="8">
        <f t="shared" si="2"/>
        <v>0.63636363636363635</v>
      </c>
      <c r="K34" s="9">
        <f t="shared" si="3"/>
        <v>1.4666666666666666</v>
      </c>
    </row>
    <row r="35" spans="1:11" x14ac:dyDescent="0.25">
      <c r="A35" s="7" t="s">
        <v>511</v>
      </c>
      <c r="B35" s="65">
        <v>61</v>
      </c>
      <c r="C35" s="34">
        <f>IF(B42=0, "-", B35/B42)</f>
        <v>7.8005115089514063E-2</v>
      </c>
      <c r="D35" s="65">
        <v>32</v>
      </c>
      <c r="E35" s="9">
        <f>IF(D42=0, "-", D35/D42)</f>
        <v>5.4700854700854701E-2</v>
      </c>
      <c r="F35" s="81">
        <v>202</v>
      </c>
      <c r="G35" s="34">
        <f>IF(F42=0, "-", F35/F42)</f>
        <v>6.0715359182446652E-2</v>
      </c>
      <c r="H35" s="65">
        <v>197</v>
      </c>
      <c r="I35" s="9">
        <f>IF(H42=0, "-", H35/H42)</f>
        <v>5.746791131855309E-2</v>
      </c>
      <c r="J35" s="8">
        <f t="shared" si="2"/>
        <v>0.90625</v>
      </c>
      <c r="K35" s="9">
        <f t="shared" si="3"/>
        <v>2.5380710659898477E-2</v>
      </c>
    </row>
    <row r="36" spans="1:11" x14ac:dyDescent="0.25">
      <c r="A36" s="7" t="s">
        <v>512</v>
      </c>
      <c r="B36" s="65">
        <v>0</v>
      </c>
      <c r="C36" s="34">
        <f>IF(B42=0, "-", B36/B42)</f>
        <v>0</v>
      </c>
      <c r="D36" s="65">
        <v>42</v>
      </c>
      <c r="E36" s="9">
        <f>IF(D42=0, "-", D36/D42)</f>
        <v>7.179487179487179E-2</v>
      </c>
      <c r="F36" s="81">
        <v>17</v>
      </c>
      <c r="G36" s="34">
        <f>IF(F42=0, "-", F36/F42)</f>
        <v>5.1097084460474899E-3</v>
      </c>
      <c r="H36" s="65">
        <v>143</v>
      </c>
      <c r="I36" s="9">
        <f>IF(H42=0, "-", H36/H42)</f>
        <v>4.1715285880980162E-2</v>
      </c>
      <c r="J36" s="8">
        <f t="shared" si="2"/>
        <v>-1</v>
      </c>
      <c r="K36" s="9">
        <f t="shared" si="3"/>
        <v>-0.88111888111888115</v>
      </c>
    </row>
    <row r="37" spans="1:11" x14ac:dyDescent="0.25">
      <c r="A37" s="7" t="s">
        <v>513</v>
      </c>
      <c r="B37" s="65">
        <v>25</v>
      </c>
      <c r="C37" s="34">
        <f>IF(B42=0, "-", B37/B42)</f>
        <v>3.1969309462915603E-2</v>
      </c>
      <c r="D37" s="65">
        <v>12</v>
      </c>
      <c r="E37" s="9">
        <f>IF(D42=0, "-", D37/D42)</f>
        <v>2.0512820512820513E-2</v>
      </c>
      <c r="F37" s="81">
        <v>57</v>
      </c>
      <c r="G37" s="34">
        <f>IF(F42=0, "-", F37/F42)</f>
        <v>1.7132551848512173E-2</v>
      </c>
      <c r="H37" s="65">
        <v>45</v>
      </c>
      <c r="I37" s="9">
        <f>IF(H42=0, "-", H37/H42)</f>
        <v>1.3127187864644107E-2</v>
      </c>
      <c r="J37" s="8">
        <f t="shared" si="2"/>
        <v>1.0833333333333333</v>
      </c>
      <c r="K37" s="9">
        <f t="shared" si="3"/>
        <v>0.26666666666666666</v>
      </c>
    </row>
    <row r="38" spans="1:11" x14ac:dyDescent="0.25">
      <c r="A38" s="7" t="s">
        <v>514</v>
      </c>
      <c r="B38" s="65">
        <v>111</v>
      </c>
      <c r="C38" s="34">
        <f>IF(B42=0, "-", B38/B42)</f>
        <v>0.14194373401534527</v>
      </c>
      <c r="D38" s="65">
        <v>68</v>
      </c>
      <c r="E38" s="9">
        <f>IF(D42=0, "-", D38/D42)</f>
        <v>0.11623931623931624</v>
      </c>
      <c r="F38" s="81">
        <v>284</v>
      </c>
      <c r="G38" s="34">
        <f>IF(F42=0, "-", F38/F42)</f>
        <v>8.5362188157499255E-2</v>
      </c>
      <c r="H38" s="65">
        <v>187</v>
      </c>
      <c r="I38" s="9">
        <f>IF(H42=0, "-", H38/H42)</f>
        <v>5.455075845974329E-2</v>
      </c>
      <c r="J38" s="8">
        <f t="shared" si="2"/>
        <v>0.63235294117647056</v>
      </c>
      <c r="K38" s="9">
        <f t="shared" si="3"/>
        <v>0.51871657754010692</v>
      </c>
    </row>
    <row r="39" spans="1:11" x14ac:dyDescent="0.25">
      <c r="A39" s="7" t="s">
        <v>515</v>
      </c>
      <c r="B39" s="65">
        <v>292</v>
      </c>
      <c r="C39" s="34">
        <f>IF(B42=0, "-", B39/B42)</f>
        <v>0.37340153452685421</v>
      </c>
      <c r="D39" s="65">
        <v>199</v>
      </c>
      <c r="E39" s="9">
        <f>IF(D42=0, "-", D39/D42)</f>
        <v>0.34017094017094018</v>
      </c>
      <c r="F39" s="81">
        <v>987</v>
      </c>
      <c r="G39" s="34">
        <f>IF(F42=0, "-", F39/F42)</f>
        <v>0.29666366095581603</v>
      </c>
      <c r="H39" s="65">
        <v>1360</v>
      </c>
      <c r="I39" s="9">
        <f>IF(H42=0, "-", H39/H42)</f>
        <v>0.39673278879813301</v>
      </c>
      <c r="J39" s="8">
        <f t="shared" si="2"/>
        <v>0.46733668341708545</v>
      </c>
      <c r="K39" s="9">
        <f t="shared" si="3"/>
        <v>-0.27426470588235297</v>
      </c>
    </row>
    <row r="40" spans="1:11" x14ac:dyDescent="0.25">
      <c r="A40" s="7" t="s">
        <v>516</v>
      </c>
      <c r="B40" s="65">
        <v>23</v>
      </c>
      <c r="C40" s="34">
        <f>IF(B42=0, "-", B40/B42)</f>
        <v>2.9411764705882353E-2</v>
      </c>
      <c r="D40" s="65">
        <v>25</v>
      </c>
      <c r="E40" s="9">
        <f>IF(D42=0, "-", D40/D42)</f>
        <v>4.2735042735042736E-2</v>
      </c>
      <c r="F40" s="81">
        <v>111</v>
      </c>
      <c r="G40" s="34">
        <f>IF(F42=0, "-", F40/F42)</f>
        <v>3.3363390441839495E-2</v>
      </c>
      <c r="H40" s="65">
        <v>173</v>
      </c>
      <c r="I40" s="9">
        <f>IF(H42=0, "-", H40/H42)</f>
        <v>5.0466744457409569E-2</v>
      </c>
      <c r="J40" s="8">
        <f t="shared" si="2"/>
        <v>-0.08</v>
      </c>
      <c r="K40" s="9">
        <f t="shared" si="3"/>
        <v>-0.3583815028901734</v>
      </c>
    </row>
    <row r="41" spans="1:11" x14ac:dyDescent="0.25">
      <c r="A41" s="2"/>
      <c r="B41" s="68"/>
      <c r="C41" s="33"/>
      <c r="D41" s="68"/>
      <c r="E41" s="6"/>
      <c r="F41" s="82"/>
      <c r="G41" s="33"/>
      <c r="H41" s="68"/>
      <c r="I41" s="6"/>
      <c r="J41" s="5"/>
      <c r="K41" s="6"/>
    </row>
    <row r="42" spans="1:11" s="43" customFormat="1" ht="13" x14ac:dyDescent="0.3">
      <c r="A42" s="162" t="s">
        <v>630</v>
      </c>
      <c r="B42" s="71">
        <f>SUM(B31:B41)</f>
        <v>782</v>
      </c>
      <c r="C42" s="40">
        <f>B42/33966</f>
        <v>2.3023023023023025E-2</v>
      </c>
      <c r="D42" s="71">
        <f>SUM(D31:D41)</f>
        <v>585</v>
      </c>
      <c r="E42" s="41">
        <f>D42/25764</f>
        <v>2.2706101537028411E-2</v>
      </c>
      <c r="F42" s="77">
        <f>SUM(F31:F41)</f>
        <v>3327</v>
      </c>
      <c r="G42" s="42">
        <f>F42/153714</f>
        <v>2.1644092275264454E-2</v>
      </c>
      <c r="H42" s="71">
        <f>SUM(H31:H41)</f>
        <v>3428</v>
      </c>
      <c r="I42" s="41">
        <f>H42/141996</f>
        <v>2.4141525113383477E-2</v>
      </c>
      <c r="J42" s="37">
        <f>IF(D42=0, "-", IF((B42-D42)/D42&lt;10, (B42-D42)/D42, "&gt;999%"))</f>
        <v>0.33675213675213678</v>
      </c>
      <c r="K42" s="38">
        <f>IF(H42=0, "-", IF((F42-H42)/H42&lt;10, (F42-H42)/H42, "&gt;999%"))</f>
        <v>-2.9463243873978997E-2</v>
      </c>
    </row>
    <row r="43" spans="1:11" x14ac:dyDescent="0.25">
      <c r="B43" s="83"/>
      <c r="D43" s="83"/>
      <c r="F43" s="83"/>
      <c r="H43" s="83"/>
    </row>
    <row r="44" spans="1:11" ht="13" x14ac:dyDescent="0.3">
      <c r="A44" s="163" t="s">
        <v>133</v>
      </c>
      <c r="B44" s="61" t="s">
        <v>12</v>
      </c>
      <c r="C44" s="62" t="s">
        <v>13</v>
      </c>
      <c r="D44" s="61" t="s">
        <v>12</v>
      </c>
      <c r="E44" s="63" t="s">
        <v>13</v>
      </c>
      <c r="F44" s="62" t="s">
        <v>12</v>
      </c>
      <c r="G44" s="62" t="s">
        <v>13</v>
      </c>
      <c r="H44" s="61" t="s">
        <v>12</v>
      </c>
      <c r="I44" s="63" t="s">
        <v>13</v>
      </c>
      <c r="J44" s="61"/>
      <c r="K44" s="63"/>
    </row>
    <row r="45" spans="1:11" x14ac:dyDescent="0.25">
      <c r="A45" s="7" t="s">
        <v>517</v>
      </c>
      <c r="B45" s="65">
        <v>94</v>
      </c>
      <c r="C45" s="34">
        <f>IF(B55=0, "-", B45/B55)</f>
        <v>0.11084905660377359</v>
      </c>
      <c r="D45" s="65">
        <v>73</v>
      </c>
      <c r="E45" s="9">
        <f>IF(D55=0, "-", D45/D55)</f>
        <v>7.9607415485278082E-2</v>
      </c>
      <c r="F45" s="81">
        <v>966</v>
      </c>
      <c r="G45" s="34">
        <f>IF(F55=0, "-", F45/F55)</f>
        <v>0.26037735849056604</v>
      </c>
      <c r="H45" s="65">
        <v>532</v>
      </c>
      <c r="I45" s="9">
        <f>IF(H55=0, "-", H45/H55)</f>
        <v>0.12736413694038784</v>
      </c>
      <c r="J45" s="8">
        <f t="shared" ref="J45:J53" si="4">IF(D45=0, "-", IF((B45-D45)/D45&lt;10, (B45-D45)/D45, "&gt;999%"))</f>
        <v>0.28767123287671231</v>
      </c>
      <c r="K45" s="9">
        <f t="shared" ref="K45:K53" si="5">IF(H45=0, "-", IF((F45-H45)/H45&lt;10, (F45-H45)/H45, "&gt;999%"))</f>
        <v>0.81578947368421051</v>
      </c>
    </row>
    <row r="46" spans="1:11" x14ac:dyDescent="0.25">
      <c r="A46" s="7" t="s">
        <v>518</v>
      </c>
      <c r="B46" s="65">
        <v>0</v>
      </c>
      <c r="C46" s="34">
        <f>IF(B55=0, "-", B46/B55)</f>
        <v>0</v>
      </c>
      <c r="D46" s="65">
        <v>0</v>
      </c>
      <c r="E46" s="9">
        <f>IF(D55=0, "-", D46/D55)</f>
        <v>0</v>
      </c>
      <c r="F46" s="81">
        <v>0</v>
      </c>
      <c r="G46" s="34">
        <f>IF(F55=0, "-", F46/F55)</f>
        <v>0</v>
      </c>
      <c r="H46" s="65">
        <v>2</v>
      </c>
      <c r="I46" s="9">
        <f>IF(H55=0, "-", H46/H55)</f>
        <v>4.7881254488867607E-4</v>
      </c>
      <c r="J46" s="8" t="str">
        <f t="shared" si="4"/>
        <v>-</v>
      </c>
      <c r="K46" s="9">
        <f t="shared" si="5"/>
        <v>-1</v>
      </c>
    </row>
    <row r="47" spans="1:11" x14ac:dyDescent="0.25">
      <c r="A47" s="7" t="s">
        <v>519</v>
      </c>
      <c r="B47" s="65">
        <v>19</v>
      </c>
      <c r="C47" s="34">
        <f>IF(B55=0, "-", B47/B55)</f>
        <v>2.2405660377358489E-2</v>
      </c>
      <c r="D47" s="65">
        <v>11</v>
      </c>
      <c r="E47" s="9">
        <f>IF(D55=0, "-", D47/D55)</f>
        <v>1.1995637949836423E-2</v>
      </c>
      <c r="F47" s="81">
        <v>48</v>
      </c>
      <c r="G47" s="34">
        <f>IF(F55=0, "-", F47/F55)</f>
        <v>1.293800539083558E-2</v>
      </c>
      <c r="H47" s="65">
        <v>42</v>
      </c>
      <c r="I47" s="9">
        <f>IF(H55=0, "-", H47/H55)</f>
        <v>1.0055063442662198E-2</v>
      </c>
      <c r="J47" s="8">
        <f t="shared" si="4"/>
        <v>0.72727272727272729</v>
      </c>
      <c r="K47" s="9">
        <f t="shared" si="5"/>
        <v>0.14285714285714285</v>
      </c>
    </row>
    <row r="48" spans="1:11" x14ac:dyDescent="0.25">
      <c r="A48" s="7" t="s">
        <v>520</v>
      </c>
      <c r="B48" s="65">
        <v>86</v>
      </c>
      <c r="C48" s="34">
        <f>IF(B55=0, "-", B48/B55)</f>
        <v>0.10141509433962265</v>
      </c>
      <c r="D48" s="65">
        <v>120</v>
      </c>
      <c r="E48" s="9">
        <f>IF(D55=0, "-", D48/D55)</f>
        <v>0.13086150490730644</v>
      </c>
      <c r="F48" s="81">
        <v>359</v>
      </c>
      <c r="G48" s="34">
        <f>IF(F55=0, "-", F48/F55)</f>
        <v>9.6765498652291101E-2</v>
      </c>
      <c r="H48" s="65">
        <v>738</v>
      </c>
      <c r="I48" s="9">
        <f>IF(H55=0, "-", H48/H55)</f>
        <v>0.17668182906392146</v>
      </c>
      <c r="J48" s="8">
        <f t="shared" si="4"/>
        <v>-0.28333333333333333</v>
      </c>
      <c r="K48" s="9">
        <f t="shared" si="5"/>
        <v>-0.51355013550135498</v>
      </c>
    </row>
    <row r="49" spans="1:11" x14ac:dyDescent="0.25">
      <c r="A49" s="7" t="s">
        <v>521</v>
      </c>
      <c r="B49" s="65">
        <v>3</v>
      </c>
      <c r="C49" s="34">
        <f>IF(B55=0, "-", B49/B55)</f>
        <v>3.5377358490566039E-3</v>
      </c>
      <c r="D49" s="65">
        <v>0</v>
      </c>
      <c r="E49" s="9">
        <f>IF(D55=0, "-", D49/D55)</f>
        <v>0</v>
      </c>
      <c r="F49" s="81">
        <v>8</v>
      </c>
      <c r="G49" s="34">
        <f>IF(F55=0, "-", F49/F55)</f>
        <v>2.1563342318059301E-3</v>
      </c>
      <c r="H49" s="65">
        <v>0</v>
      </c>
      <c r="I49" s="9">
        <f>IF(H55=0, "-", H49/H55)</f>
        <v>0</v>
      </c>
      <c r="J49" s="8" t="str">
        <f t="shared" si="4"/>
        <v>-</v>
      </c>
      <c r="K49" s="9" t="str">
        <f t="shared" si="5"/>
        <v>-</v>
      </c>
    </row>
    <row r="50" spans="1:11" x14ac:dyDescent="0.25">
      <c r="A50" s="7" t="s">
        <v>522</v>
      </c>
      <c r="B50" s="65">
        <v>226</v>
      </c>
      <c r="C50" s="34">
        <f>IF(B55=0, "-", B50/B55)</f>
        <v>0.26650943396226418</v>
      </c>
      <c r="D50" s="65">
        <v>50</v>
      </c>
      <c r="E50" s="9">
        <f>IF(D55=0, "-", D50/D55)</f>
        <v>5.4525627044711013E-2</v>
      </c>
      <c r="F50" s="81">
        <v>610</v>
      </c>
      <c r="G50" s="34">
        <f>IF(F55=0, "-", F50/F55)</f>
        <v>0.16442048517520216</v>
      </c>
      <c r="H50" s="65">
        <v>413</v>
      </c>
      <c r="I50" s="9">
        <f>IF(H55=0, "-", H50/H55)</f>
        <v>9.8874790519511604E-2</v>
      </c>
      <c r="J50" s="8">
        <f t="shared" si="4"/>
        <v>3.52</v>
      </c>
      <c r="K50" s="9">
        <f t="shared" si="5"/>
        <v>0.47699757869249393</v>
      </c>
    </row>
    <row r="51" spans="1:11" x14ac:dyDescent="0.25">
      <c r="A51" s="7" t="s">
        <v>523</v>
      </c>
      <c r="B51" s="65">
        <v>118</v>
      </c>
      <c r="C51" s="34">
        <f>IF(B55=0, "-", B51/B55)</f>
        <v>0.13915094339622641</v>
      </c>
      <c r="D51" s="65">
        <v>88</v>
      </c>
      <c r="E51" s="9">
        <f>IF(D55=0, "-", D51/D55)</f>
        <v>9.5965103598691384E-2</v>
      </c>
      <c r="F51" s="81">
        <v>320</v>
      </c>
      <c r="G51" s="34">
        <f>IF(F55=0, "-", F51/F55)</f>
        <v>8.6253369272237201E-2</v>
      </c>
      <c r="H51" s="65">
        <v>487</v>
      </c>
      <c r="I51" s="9">
        <f>IF(H55=0, "-", H51/H55)</f>
        <v>0.11659085468039262</v>
      </c>
      <c r="J51" s="8">
        <f t="shared" si="4"/>
        <v>0.34090909090909088</v>
      </c>
      <c r="K51" s="9">
        <f t="shared" si="5"/>
        <v>-0.34291581108829566</v>
      </c>
    </row>
    <row r="52" spans="1:11" x14ac:dyDescent="0.25">
      <c r="A52" s="7" t="s">
        <v>524</v>
      </c>
      <c r="B52" s="65">
        <v>18</v>
      </c>
      <c r="C52" s="34">
        <f>IF(B55=0, "-", B52/B55)</f>
        <v>2.1226415094339621E-2</v>
      </c>
      <c r="D52" s="65">
        <v>52</v>
      </c>
      <c r="E52" s="9">
        <f>IF(D55=0, "-", D52/D55)</f>
        <v>5.6706652126499453E-2</v>
      </c>
      <c r="F52" s="81">
        <v>119</v>
      </c>
      <c r="G52" s="34">
        <f>IF(F55=0, "-", F52/F55)</f>
        <v>3.2075471698113207E-2</v>
      </c>
      <c r="H52" s="65">
        <v>334</v>
      </c>
      <c r="I52" s="9">
        <f>IF(H55=0, "-", H52/H55)</f>
        <v>7.99616949964089E-2</v>
      </c>
      <c r="J52" s="8">
        <f t="shared" si="4"/>
        <v>-0.65384615384615385</v>
      </c>
      <c r="K52" s="9">
        <f t="shared" si="5"/>
        <v>-0.64371257485029942</v>
      </c>
    </row>
    <row r="53" spans="1:11" x14ac:dyDescent="0.25">
      <c r="A53" s="7" t="s">
        <v>525</v>
      </c>
      <c r="B53" s="65">
        <v>284</v>
      </c>
      <c r="C53" s="34">
        <f>IF(B55=0, "-", B53/B55)</f>
        <v>0.33490566037735847</v>
      </c>
      <c r="D53" s="65">
        <v>523</v>
      </c>
      <c r="E53" s="9">
        <f>IF(D55=0, "-", D53/D55)</f>
        <v>0.57033805888767719</v>
      </c>
      <c r="F53" s="81">
        <v>1280</v>
      </c>
      <c r="G53" s="34">
        <f>IF(F55=0, "-", F53/F55)</f>
        <v>0.34501347708894881</v>
      </c>
      <c r="H53" s="65">
        <v>1629</v>
      </c>
      <c r="I53" s="9">
        <f>IF(H55=0, "-", H53/H55)</f>
        <v>0.38999281781182665</v>
      </c>
      <c r="J53" s="8">
        <f t="shared" si="4"/>
        <v>-0.45697896749521988</v>
      </c>
      <c r="K53" s="9">
        <f t="shared" si="5"/>
        <v>-0.21424186617556784</v>
      </c>
    </row>
    <row r="54" spans="1:11" x14ac:dyDescent="0.25">
      <c r="A54" s="2"/>
      <c r="B54" s="68"/>
      <c r="C54" s="33"/>
      <c r="D54" s="68"/>
      <c r="E54" s="6"/>
      <c r="F54" s="82"/>
      <c r="G54" s="33"/>
      <c r="H54" s="68"/>
      <c r="I54" s="6"/>
      <c r="J54" s="5"/>
      <c r="K54" s="6"/>
    </row>
    <row r="55" spans="1:11" s="43" customFormat="1" ht="13" x14ac:dyDescent="0.3">
      <c r="A55" s="162" t="s">
        <v>629</v>
      </c>
      <c r="B55" s="71">
        <f>SUM(B45:B54)</f>
        <v>848</v>
      </c>
      <c r="C55" s="40">
        <f>B55/33966</f>
        <v>2.4966142613201438E-2</v>
      </c>
      <c r="D55" s="71">
        <f>SUM(D45:D54)</f>
        <v>917</v>
      </c>
      <c r="E55" s="41">
        <f>D55/25764</f>
        <v>3.5592299332401801E-2</v>
      </c>
      <c r="F55" s="77">
        <f>SUM(F45:F54)</f>
        <v>3710</v>
      </c>
      <c r="G55" s="42">
        <f>F55/153714</f>
        <v>2.4135732594298503E-2</v>
      </c>
      <c r="H55" s="71">
        <f>SUM(H45:H54)</f>
        <v>4177</v>
      </c>
      <c r="I55" s="41">
        <f>H55/141996</f>
        <v>2.9416321586523565E-2</v>
      </c>
      <c r="J55" s="37">
        <f>IF(D55=0, "-", IF((B55-D55)/D55&lt;10, (B55-D55)/D55, "&gt;999%"))</f>
        <v>-7.5245365321701202E-2</v>
      </c>
      <c r="K55" s="38">
        <f>IF(H55=0, "-", IF((F55-H55)/H55&lt;10, (F55-H55)/H55, "&gt;999%"))</f>
        <v>-0.11180272923150586</v>
      </c>
    </row>
    <row r="56" spans="1:11" x14ac:dyDescent="0.25">
      <c r="B56" s="83"/>
      <c r="D56" s="83"/>
      <c r="F56" s="83"/>
      <c r="H56" s="83"/>
    </row>
    <row r="57" spans="1:11" ht="13" x14ac:dyDescent="0.3">
      <c r="A57" s="163" t="s">
        <v>134</v>
      </c>
      <c r="B57" s="61" t="s">
        <v>12</v>
      </c>
      <c r="C57" s="62" t="s">
        <v>13</v>
      </c>
      <c r="D57" s="61" t="s">
        <v>12</v>
      </c>
      <c r="E57" s="63" t="s">
        <v>13</v>
      </c>
      <c r="F57" s="62" t="s">
        <v>12</v>
      </c>
      <c r="G57" s="62" t="s">
        <v>13</v>
      </c>
      <c r="H57" s="61" t="s">
        <v>12</v>
      </c>
      <c r="I57" s="63" t="s">
        <v>13</v>
      </c>
      <c r="J57" s="61"/>
      <c r="K57" s="63"/>
    </row>
    <row r="58" spans="1:11" x14ac:dyDescent="0.25">
      <c r="A58" s="7" t="s">
        <v>526</v>
      </c>
      <c r="B58" s="65">
        <v>1477</v>
      </c>
      <c r="C58" s="34">
        <f>IF(B72=0, "-", B58/B72)</f>
        <v>0.29363817097415507</v>
      </c>
      <c r="D58" s="65">
        <v>716</v>
      </c>
      <c r="E58" s="9">
        <f>IF(D72=0, "-", D58/D72)</f>
        <v>0.2034090909090909</v>
      </c>
      <c r="F58" s="81">
        <v>7044</v>
      </c>
      <c r="G58" s="34">
        <f>IF(F72=0, "-", F58/F72)</f>
        <v>0.33709800918836141</v>
      </c>
      <c r="H58" s="65">
        <v>5926</v>
      </c>
      <c r="I58" s="9">
        <f>IF(H72=0, "-", H58/H72)</f>
        <v>0.27873941674506114</v>
      </c>
      <c r="J58" s="8">
        <f t="shared" ref="J58:J70" si="6">IF(D58=0, "-", IF((B58-D58)/D58&lt;10, (B58-D58)/D58, "&gt;999%"))</f>
        <v>1.0628491620111731</v>
      </c>
      <c r="K58" s="9">
        <f t="shared" ref="K58:K70" si="7">IF(H58=0, "-", IF((F58-H58)/H58&lt;10, (F58-H58)/H58, "&gt;999%"))</f>
        <v>0.18866014174822815</v>
      </c>
    </row>
    <row r="59" spans="1:11" x14ac:dyDescent="0.25">
      <c r="A59" s="7" t="s">
        <v>527</v>
      </c>
      <c r="B59" s="65">
        <v>0</v>
      </c>
      <c r="C59" s="34">
        <f>IF(B72=0, "-", B59/B72)</f>
        <v>0</v>
      </c>
      <c r="D59" s="65">
        <v>0</v>
      </c>
      <c r="E59" s="9">
        <f>IF(D72=0, "-", D59/D72)</f>
        <v>0</v>
      </c>
      <c r="F59" s="81">
        <v>0</v>
      </c>
      <c r="G59" s="34">
        <f>IF(F72=0, "-", F59/F72)</f>
        <v>0</v>
      </c>
      <c r="H59" s="65">
        <v>2</v>
      </c>
      <c r="I59" s="9">
        <f>IF(H72=0, "-", H59/H72)</f>
        <v>9.4073377234242709E-5</v>
      </c>
      <c r="J59" s="8" t="str">
        <f t="shared" si="6"/>
        <v>-</v>
      </c>
      <c r="K59" s="9">
        <f t="shared" si="7"/>
        <v>-1</v>
      </c>
    </row>
    <row r="60" spans="1:11" x14ac:dyDescent="0.25">
      <c r="A60" s="7" t="s">
        <v>528</v>
      </c>
      <c r="B60" s="65">
        <v>275</v>
      </c>
      <c r="C60" s="34">
        <f>IF(B72=0, "-", B60/B72)</f>
        <v>5.4671968190854868E-2</v>
      </c>
      <c r="D60" s="65">
        <v>303</v>
      </c>
      <c r="E60" s="9">
        <f>IF(D72=0, "-", D60/D72)</f>
        <v>8.607954545454545E-2</v>
      </c>
      <c r="F60" s="81">
        <v>1224</v>
      </c>
      <c r="G60" s="34">
        <f>IF(F72=0, "-", F60/F72)</f>
        <v>5.8575803981623278E-2</v>
      </c>
      <c r="H60" s="65">
        <v>582</v>
      </c>
      <c r="I60" s="9">
        <f>IF(H72=0, "-", H60/H72)</f>
        <v>2.7375352775164629E-2</v>
      </c>
      <c r="J60" s="8">
        <f t="shared" si="6"/>
        <v>-9.2409240924092403E-2</v>
      </c>
      <c r="K60" s="9">
        <f t="shared" si="7"/>
        <v>1.1030927835051547</v>
      </c>
    </row>
    <row r="61" spans="1:11" x14ac:dyDescent="0.25">
      <c r="A61" s="7" t="s">
        <v>529</v>
      </c>
      <c r="B61" s="65">
        <v>386</v>
      </c>
      <c r="C61" s="34">
        <f>IF(B72=0, "-", B61/B72)</f>
        <v>7.6739562624254479E-2</v>
      </c>
      <c r="D61" s="65">
        <v>346</v>
      </c>
      <c r="E61" s="9">
        <f>IF(D72=0, "-", D61/D72)</f>
        <v>9.8295454545454547E-2</v>
      </c>
      <c r="F61" s="81">
        <v>1535</v>
      </c>
      <c r="G61" s="34">
        <f>IF(F72=0, "-", F61/F72)</f>
        <v>7.3459035222052063E-2</v>
      </c>
      <c r="H61" s="65">
        <v>2101</v>
      </c>
      <c r="I61" s="9">
        <f>IF(H72=0, "-", H61/H72)</f>
        <v>9.882408278457197E-2</v>
      </c>
      <c r="J61" s="8">
        <f t="shared" si="6"/>
        <v>0.11560693641618497</v>
      </c>
      <c r="K61" s="9">
        <f t="shared" si="7"/>
        <v>-0.26939552594002858</v>
      </c>
    </row>
    <row r="62" spans="1:11" x14ac:dyDescent="0.25">
      <c r="A62" s="7" t="s">
        <v>530</v>
      </c>
      <c r="B62" s="65">
        <v>53</v>
      </c>
      <c r="C62" s="34">
        <f>IF(B72=0, "-", B62/B72)</f>
        <v>1.0536779324055666E-2</v>
      </c>
      <c r="D62" s="65">
        <v>55</v>
      </c>
      <c r="E62" s="9">
        <f>IF(D72=0, "-", D62/D72)</f>
        <v>1.5625E-2</v>
      </c>
      <c r="F62" s="81">
        <v>163</v>
      </c>
      <c r="G62" s="34">
        <f>IF(F72=0, "-", F62/F72)</f>
        <v>7.8005359877488514E-3</v>
      </c>
      <c r="H62" s="65">
        <v>249</v>
      </c>
      <c r="I62" s="9">
        <f>IF(H72=0, "-", H62/H72)</f>
        <v>1.1712135465663217E-2</v>
      </c>
      <c r="J62" s="8">
        <f t="shared" si="6"/>
        <v>-3.6363636363636362E-2</v>
      </c>
      <c r="K62" s="9">
        <f t="shared" si="7"/>
        <v>-0.34538152610441769</v>
      </c>
    </row>
    <row r="63" spans="1:11" x14ac:dyDescent="0.25">
      <c r="A63" s="7" t="s">
        <v>531</v>
      </c>
      <c r="B63" s="65">
        <v>267</v>
      </c>
      <c r="C63" s="34">
        <f>IF(B72=0, "-", B63/B72)</f>
        <v>5.3081510934393637E-2</v>
      </c>
      <c r="D63" s="65">
        <v>14</v>
      </c>
      <c r="E63" s="9">
        <f>IF(D72=0, "-", D63/D72)</f>
        <v>3.9772727272727269E-3</v>
      </c>
      <c r="F63" s="81">
        <v>1179</v>
      </c>
      <c r="G63" s="34">
        <f>IF(F72=0, "-", F63/F72)</f>
        <v>5.642228177641654E-2</v>
      </c>
      <c r="H63" s="65">
        <v>306</v>
      </c>
      <c r="I63" s="9">
        <f>IF(H72=0, "-", H63/H72)</f>
        <v>1.4393226716839135E-2</v>
      </c>
      <c r="J63" s="8" t="str">
        <f t="shared" si="6"/>
        <v>&gt;999%</v>
      </c>
      <c r="K63" s="9">
        <f t="shared" si="7"/>
        <v>2.8529411764705883</v>
      </c>
    </row>
    <row r="64" spans="1:11" x14ac:dyDescent="0.25">
      <c r="A64" s="7" t="s">
        <v>532</v>
      </c>
      <c r="B64" s="65">
        <v>518</v>
      </c>
      <c r="C64" s="34">
        <f>IF(B72=0, "-", B64/B72)</f>
        <v>0.10298210735586481</v>
      </c>
      <c r="D64" s="65">
        <v>164</v>
      </c>
      <c r="E64" s="9">
        <f>IF(D72=0, "-", D64/D72)</f>
        <v>4.6590909090909093E-2</v>
      </c>
      <c r="F64" s="81">
        <v>1641</v>
      </c>
      <c r="G64" s="34">
        <f>IF(F72=0, "-", F64/F72)</f>
        <v>7.8531776416539051E-2</v>
      </c>
      <c r="H64" s="65">
        <v>1332</v>
      </c>
      <c r="I64" s="9">
        <f>IF(H72=0, "-", H64/H72)</f>
        <v>6.2652869238005643E-2</v>
      </c>
      <c r="J64" s="8">
        <f t="shared" si="6"/>
        <v>2.1585365853658538</v>
      </c>
      <c r="K64" s="9">
        <f t="shared" si="7"/>
        <v>0.23198198198198197</v>
      </c>
    </row>
    <row r="65" spans="1:11" x14ac:dyDescent="0.25">
      <c r="A65" s="7" t="s">
        <v>533</v>
      </c>
      <c r="B65" s="65">
        <v>413</v>
      </c>
      <c r="C65" s="34">
        <f>IF(B72=0, "-", B65/B72)</f>
        <v>8.2107355864811132E-2</v>
      </c>
      <c r="D65" s="65">
        <v>349</v>
      </c>
      <c r="E65" s="9">
        <f>IF(D72=0, "-", D65/D72)</f>
        <v>9.9147727272727276E-2</v>
      </c>
      <c r="F65" s="81">
        <v>1424</v>
      </c>
      <c r="G65" s="34">
        <f>IF(F72=0, "-", F65/F72)</f>
        <v>6.8147013782542107E-2</v>
      </c>
      <c r="H65" s="65">
        <v>3085</v>
      </c>
      <c r="I65" s="9">
        <f>IF(H72=0, "-", H65/H72)</f>
        <v>0.14510818438381937</v>
      </c>
      <c r="J65" s="8">
        <f t="shared" si="6"/>
        <v>0.18338108882521489</v>
      </c>
      <c r="K65" s="9">
        <f t="shared" si="7"/>
        <v>-0.53841166936790918</v>
      </c>
    </row>
    <row r="66" spans="1:11" x14ac:dyDescent="0.25">
      <c r="A66" s="7" t="s">
        <v>534</v>
      </c>
      <c r="B66" s="65">
        <v>87</v>
      </c>
      <c r="C66" s="34">
        <f>IF(B72=0, "-", B66/B72)</f>
        <v>1.7296222664015905E-2</v>
      </c>
      <c r="D66" s="65">
        <v>180</v>
      </c>
      <c r="E66" s="9">
        <f>IF(D72=0, "-", D66/D72)</f>
        <v>5.113636363636364E-2</v>
      </c>
      <c r="F66" s="81">
        <v>770</v>
      </c>
      <c r="G66" s="34">
        <f>IF(F72=0, "-", F66/F72)</f>
        <v>3.6849157733537516E-2</v>
      </c>
      <c r="H66" s="65">
        <v>1465</v>
      </c>
      <c r="I66" s="9">
        <f>IF(H72=0, "-", H66/H72)</f>
        <v>6.890874882408278E-2</v>
      </c>
      <c r="J66" s="8">
        <f t="shared" si="6"/>
        <v>-0.51666666666666672</v>
      </c>
      <c r="K66" s="9">
        <f t="shared" si="7"/>
        <v>-0.47440273037542663</v>
      </c>
    </row>
    <row r="67" spans="1:11" x14ac:dyDescent="0.25">
      <c r="A67" s="7" t="s">
        <v>535</v>
      </c>
      <c r="B67" s="65">
        <v>140</v>
      </c>
      <c r="C67" s="34">
        <f>IF(B72=0, "-", B67/B72)</f>
        <v>2.7833001988071572E-2</v>
      </c>
      <c r="D67" s="65">
        <v>26</v>
      </c>
      <c r="E67" s="9">
        <f>IF(D72=0, "-", D67/D72)</f>
        <v>7.3863636363636362E-3</v>
      </c>
      <c r="F67" s="81">
        <v>539</v>
      </c>
      <c r="G67" s="34">
        <f>IF(F72=0, "-", F67/F72)</f>
        <v>2.5794410413476264E-2</v>
      </c>
      <c r="H67" s="65">
        <v>150</v>
      </c>
      <c r="I67" s="9">
        <f>IF(H72=0, "-", H67/H72)</f>
        <v>7.0555032925682035E-3</v>
      </c>
      <c r="J67" s="8">
        <f t="shared" si="6"/>
        <v>4.384615384615385</v>
      </c>
      <c r="K67" s="9">
        <f t="shared" si="7"/>
        <v>2.5933333333333333</v>
      </c>
    </row>
    <row r="68" spans="1:11" x14ac:dyDescent="0.25">
      <c r="A68" s="7" t="s">
        <v>536</v>
      </c>
      <c r="B68" s="65">
        <v>1032</v>
      </c>
      <c r="C68" s="34">
        <f>IF(B72=0, "-", B68/B72)</f>
        <v>0.20516898608349901</v>
      </c>
      <c r="D68" s="65">
        <v>1027</v>
      </c>
      <c r="E68" s="9">
        <f>IF(D72=0, "-", D68/D72)</f>
        <v>0.29176136363636362</v>
      </c>
      <c r="F68" s="81">
        <v>4018</v>
      </c>
      <c r="G68" s="34">
        <f>IF(F72=0, "-", F68/F72)</f>
        <v>0.19228560490045943</v>
      </c>
      <c r="H68" s="65">
        <v>4506</v>
      </c>
      <c r="I68" s="9">
        <f>IF(H72=0, "-", H68/H72)</f>
        <v>0.21194731890874882</v>
      </c>
      <c r="J68" s="8">
        <f t="shared" si="6"/>
        <v>4.8685491723466411E-3</v>
      </c>
      <c r="K68" s="9">
        <f t="shared" si="7"/>
        <v>-0.1083000443852641</v>
      </c>
    </row>
    <row r="69" spans="1:11" x14ac:dyDescent="0.25">
      <c r="A69" s="7" t="s">
        <v>537</v>
      </c>
      <c r="B69" s="65">
        <v>230</v>
      </c>
      <c r="C69" s="34">
        <f>IF(B72=0, "-", B69/B72)</f>
        <v>4.5725646123260438E-2</v>
      </c>
      <c r="D69" s="65">
        <v>268</v>
      </c>
      <c r="E69" s="9">
        <f>IF(D72=0, "-", D69/D72)</f>
        <v>7.6136363636363641E-2</v>
      </c>
      <c r="F69" s="81">
        <v>830</v>
      </c>
      <c r="G69" s="34">
        <f>IF(F72=0, "-", F69/F72)</f>
        <v>3.9720520673813167E-2</v>
      </c>
      <c r="H69" s="65">
        <v>1081</v>
      </c>
      <c r="I69" s="9">
        <f>IF(H72=0, "-", H69/H72)</f>
        <v>5.0846660395108184E-2</v>
      </c>
      <c r="J69" s="8">
        <f t="shared" si="6"/>
        <v>-0.1417910447761194</v>
      </c>
      <c r="K69" s="9">
        <f t="shared" si="7"/>
        <v>-0.23219241443108232</v>
      </c>
    </row>
    <row r="70" spans="1:11" x14ac:dyDescent="0.25">
      <c r="A70" s="7" t="s">
        <v>538</v>
      </c>
      <c r="B70" s="65">
        <v>152</v>
      </c>
      <c r="C70" s="34">
        <f>IF(B72=0, "-", B70/B72)</f>
        <v>3.0218687872763418E-2</v>
      </c>
      <c r="D70" s="65">
        <v>72</v>
      </c>
      <c r="E70" s="9">
        <f>IF(D72=0, "-", D70/D72)</f>
        <v>2.0454545454545454E-2</v>
      </c>
      <c r="F70" s="81">
        <v>529</v>
      </c>
      <c r="G70" s="34">
        <f>IF(F72=0, "-", F70/F72)</f>
        <v>2.5315849923430323E-2</v>
      </c>
      <c r="H70" s="65">
        <v>475</v>
      </c>
      <c r="I70" s="9">
        <f>IF(H72=0, "-", H70/H72)</f>
        <v>2.2342427093132642E-2</v>
      </c>
      <c r="J70" s="8">
        <f t="shared" si="6"/>
        <v>1.1111111111111112</v>
      </c>
      <c r="K70" s="9">
        <f t="shared" si="7"/>
        <v>0.11368421052631579</v>
      </c>
    </row>
    <row r="71" spans="1:11" x14ac:dyDescent="0.25">
      <c r="A71" s="2"/>
      <c r="B71" s="68"/>
      <c r="C71" s="33"/>
      <c r="D71" s="68"/>
      <c r="E71" s="6"/>
      <c r="F71" s="82"/>
      <c r="G71" s="33"/>
      <c r="H71" s="68"/>
      <c r="I71" s="6"/>
      <c r="J71" s="5"/>
      <c r="K71" s="6"/>
    </row>
    <row r="72" spans="1:11" s="43" customFormat="1" ht="13" x14ac:dyDescent="0.3">
      <c r="A72" s="162" t="s">
        <v>628</v>
      </c>
      <c r="B72" s="71">
        <f>SUM(B58:B71)</f>
        <v>5030</v>
      </c>
      <c r="C72" s="40">
        <f>B72/33966</f>
        <v>0.14808926573632455</v>
      </c>
      <c r="D72" s="71">
        <f>SUM(D58:D71)</f>
        <v>3520</v>
      </c>
      <c r="E72" s="41">
        <f>D72/25764</f>
        <v>0.13662474770998292</v>
      </c>
      <c r="F72" s="77">
        <f>SUM(F58:F71)</f>
        <v>20896</v>
      </c>
      <c r="G72" s="42">
        <f>F72/153714</f>
        <v>0.13594077312411362</v>
      </c>
      <c r="H72" s="71">
        <f>SUM(H58:H71)</f>
        <v>21260</v>
      </c>
      <c r="I72" s="41">
        <f>H72/141996</f>
        <v>0.14972252739513789</v>
      </c>
      <c r="J72" s="37">
        <f>IF(D72=0, "-", IF((B72-D72)/D72&lt;10, (B72-D72)/D72, "&gt;999%"))</f>
        <v>0.42897727272727271</v>
      </c>
      <c r="K72" s="38">
        <f>IF(H72=0, "-", IF((F72-H72)/H72&lt;10, (F72-H72)/H72, "&gt;999%"))</f>
        <v>-1.7121354656632174E-2</v>
      </c>
    </row>
    <row r="73" spans="1:11" x14ac:dyDescent="0.25">
      <c r="B73" s="83"/>
      <c r="D73" s="83"/>
      <c r="F73" s="83"/>
      <c r="H73" s="83"/>
    </row>
    <row r="74" spans="1:11" ht="13" x14ac:dyDescent="0.3">
      <c r="A74" s="163" t="s">
        <v>135</v>
      </c>
      <c r="B74" s="61" t="s">
        <v>12</v>
      </c>
      <c r="C74" s="62" t="s">
        <v>13</v>
      </c>
      <c r="D74" s="61" t="s">
        <v>12</v>
      </c>
      <c r="E74" s="63" t="s">
        <v>13</v>
      </c>
      <c r="F74" s="62" t="s">
        <v>12</v>
      </c>
      <c r="G74" s="62" t="s">
        <v>13</v>
      </c>
      <c r="H74" s="61" t="s">
        <v>12</v>
      </c>
      <c r="I74" s="63" t="s">
        <v>13</v>
      </c>
      <c r="J74" s="61"/>
      <c r="K74" s="63"/>
    </row>
    <row r="75" spans="1:11" x14ac:dyDescent="0.25">
      <c r="A75" s="7" t="s">
        <v>539</v>
      </c>
      <c r="B75" s="65">
        <v>105</v>
      </c>
      <c r="C75" s="34">
        <f>IF(B81=0, "-", B75/B81)</f>
        <v>0.22826086956521738</v>
      </c>
      <c r="D75" s="65">
        <v>14</v>
      </c>
      <c r="E75" s="9">
        <f>IF(D81=0, "-", D75/D81)</f>
        <v>7.7348066298342538E-2</v>
      </c>
      <c r="F75" s="81">
        <v>297</v>
      </c>
      <c r="G75" s="34">
        <f>IF(F81=0, "-", F75/F81)</f>
        <v>0.19424460431654678</v>
      </c>
      <c r="H75" s="65">
        <v>184</v>
      </c>
      <c r="I75" s="9">
        <f>IF(H81=0, "-", H75/H81)</f>
        <v>0.21296296296296297</v>
      </c>
      <c r="J75" s="8">
        <f>IF(D75=0, "-", IF((B75-D75)/D75&lt;10, (B75-D75)/D75, "&gt;999%"))</f>
        <v>6.5</v>
      </c>
      <c r="K75" s="9">
        <f>IF(H75=0, "-", IF((F75-H75)/H75&lt;10, (F75-H75)/H75, "&gt;999%"))</f>
        <v>0.61413043478260865</v>
      </c>
    </row>
    <row r="76" spans="1:11" x14ac:dyDescent="0.25">
      <c r="A76" s="7" t="s">
        <v>540</v>
      </c>
      <c r="B76" s="65">
        <v>58</v>
      </c>
      <c r="C76" s="34">
        <f>IF(B81=0, "-", B76/B81)</f>
        <v>0.12608695652173912</v>
      </c>
      <c r="D76" s="65">
        <v>27</v>
      </c>
      <c r="E76" s="9">
        <f>IF(D81=0, "-", D76/D81)</f>
        <v>0.14917127071823205</v>
      </c>
      <c r="F76" s="81">
        <v>177</v>
      </c>
      <c r="G76" s="34">
        <f>IF(F81=0, "-", F76/F81)</f>
        <v>0.1157619359058208</v>
      </c>
      <c r="H76" s="65">
        <v>103</v>
      </c>
      <c r="I76" s="9">
        <f>IF(H81=0, "-", H76/H81)</f>
        <v>0.11921296296296297</v>
      </c>
      <c r="J76" s="8">
        <f>IF(D76=0, "-", IF((B76-D76)/D76&lt;10, (B76-D76)/D76, "&gt;999%"))</f>
        <v>1.1481481481481481</v>
      </c>
      <c r="K76" s="9">
        <f>IF(H76=0, "-", IF((F76-H76)/H76&lt;10, (F76-H76)/H76, "&gt;999%"))</f>
        <v>0.71844660194174759</v>
      </c>
    </row>
    <row r="77" spans="1:11" x14ac:dyDescent="0.25">
      <c r="A77" s="7" t="s">
        <v>541</v>
      </c>
      <c r="B77" s="65">
        <v>266</v>
      </c>
      <c r="C77" s="34">
        <f>IF(B81=0, "-", B77/B81)</f>
        <v>0.57826086956521738</v>
      </c>
      <c r="D77" s="65">
        <v>118</v>
      </c>
      <c r="E77" s="9">
        <f>IF(D81=0, "-", D77/D81)</f>
        <v>0.65193370165745856</v>
      </c>
      <c r="F77" s="81">
        <v>959</v>
      </c>
      <c r="G77" s="34">
        <f>IF(F81=0, "-", F77/F81)</f>
        <v>0.62720732504905163</v>
      </c>
      <c r="H77" s="65">
        <v>506</v>
      </c>
      <c r="I77" s="9">
        <f>IF(H81=0, "-", H77/H81)</f>
        <v>0.58564814814814814</v>
      </c>
      <c r="J77" s="8">
        <f>IF(D77=0, "-", IF((B77-D77)/D77&lt;10, (B77-D77)/D77, "&gt;999%"))</f>
        <v>1.2542372881355932</v>
      </c>
      <c r="K77" s="9">
        <f>IF(H77=0, "-", IF((F77-H77)/H77&lt;10, (F77-H77)/H77, "&gt;999%"))</f>
        <v>0.89525691699604748</v>
      </c>
    </row>
    <row r="78" spans="1:11" x14ac:dyDescent="0.25">
      <c r="A78" s="7" t="s">
        <v>542</v>
      </c>
      <c r="B78" s="65">
        <v>27</v>
      </c>
      <c r="C78" s="34">
        <f>IF(B81=0, "-", B78/B81)</f>
        <v>5.8695652173913045E-2</v>
      </c>
      <c r="D78" s="65">
        <v>22</v>
      </c>
      <c r="E78" s="9">
        <f>IF(D81=0, "-", D78/D81)</f>
        <v>0.12154696132596685</v>
      </c>
      <c r="F78" s="81">
        <v>88</v>
      </c>
      <c r="G78" s="34">
        <f>IF(F81=0, "-", F78/F81)</f>
        <v>5.7553956834532377E-2</v>
      </c>
      <c r="H78" s="65">
        <v>67</v>
      </c>
      <c r="I78" s="9">
        <f>IF(H81=0, "-", H78/H81)</f>
        <v>7.7546296296296294E-2</v>
      </c>
      <c r="J78" s="8">
        <f>IF(D78=0, "-", IF((B78-D78)/D78&lt;10, (B78-D78)/D78, "&gt;999%"))</f>
        <v>0.22727272727272727</v>
      </c>
      <c r="K78" s="9">
        <f>IF(H78=0, "-", IF((F78-H78)/H78&lt;10, (F78-H78)/H78, "&gt;999%"))</f>
        <v>0.31343283582089554</v>
      </c>
    </row>
    <row r="79" spans="1:11" x14ac:dyDescent="0.25">
      <c r="A79" s="7" t="s">
        <v>543</v>
      </c>
      <c r="B79" s="65">
        <v>4</v>
      </c>
      <c r="C79" s="34">
        <f>IF(B81=0, "-", B79/B81)</f>
        <v>8.6956521739130436E-3</v>
      </c>
      <c r="D79" s="65">
        <v>0</v>
      </c>
      <c r="E79" s="9">
        <f>IF(D81=0, "-", D79/D81)</f>
        <v>0</v>
      </c>
      <c r="F79" s="81">
        <v>8</v>
      </c>
      <c r="G79" s="34">
        <f>IF(F81=0, "-", F79/F81)</f>
        <v>5.232177894048398E-3</v>
      </c>
      <c r="H79" s="65">
        <v>4</v>
      </c>
      <c r="I79" s="9">
        <f>IF(H81=0, "-", H79/H81)</f>
        <v>4.6296296296296294E-3</v>
      </c>
      <c r="J79" s="8" t="str">
        <f>IF(D79=0, "-", IF((B79-D79)/D79&lt;10, (B79-D79)/D79, "&gt;999%"))</f>
        <v>-</v>
      </c>
      <c r="K79" s="9">
        <f>IF(H79=0, "-", IF((F79-H79)/H79&lt;10, (F79-H79)/H79, "&gt;999%"))</f>
        <v>1</v>
      </c>
    </row>
    <row r="80" spans="1:11" x14ac:dyDescent="0.25">
      <c r="A80" s="2"/>
      <c r="B80" s="68"/>
      <c r="C80" s="33"/>
      <c r="D80" s="68"/>
      <c r="E80" s="6"/>
      <c r="F80" s="82"/>
      <c r="G80" s="33"/>
      <c r="H80" s="68"/>
      <c r="I80" s="6"/>
      <c r="J80" s="5"/>
      <c r="K80" s="6"/>
    </row>
    <row r="81" spans="1:11" s="43" customFormat="1" ht="13" x14ac:dyDescent="0.3">
      <c r="A81" s="162" t="s">
        <v>627</v>
      </c>
      <c r="B81" s="71">
        <f>SUM(B75:B80)</f>
        <v>460</v>
      </c>
      <c r="C81" s="40">
        <f>B81/33966</f>
        <v>1.3542954719425307E-2</v>
      </c>
      <c r="D81" s="71">
        <f>SUM(D75:D80)</f>
        <v>181</v>
      </c>
      <c r="E81" s="41">
        <f>D81/25764</f>
        <v>7.0253066294053718E-3</v>
      </c>
      <c r="F81" s="77">
        <f>SUM(F75:F80)</f>
        <v>1529</v>
      </c>
      <c r="G81" s="42">
        <f>F81/153714</f>
        <v>9.9470445112351518E-3</v>
      </c>
      <c r="H81" s="71">
        <f>SUM(H75:H80)</f>
        <v>864</v>
      </c>
      <c r="I81" s="41">
        <f>H81/141996</f>
        <v>6.0846784416462435E-3</v>
      </c>
      <c r="J81" s="37">
        <f>IF(D81=0, "-", IF((B81-D81)/D81&lt;10, (B81-D81)/D81, "&gt;999%"))</f>
        <v>1.5414364640883977</v>
      </c>
      <c r="K81" s="38">
        <f>IF(H81=0, "-", IF((F81-H81)/H81&lt;10, (F81-H81)/H81, "&gt;999%"))</f>
        <v>0.76967592592592593</v>
      </c>
    </row>
    <row r="82" spans="1:11" x14ac:dyDescent="0.25">
      <c r="B82" s="83"/>
      <c r="D82" s="83"/>
      <c r="F82" s="83"/>
      <c r="H82" s="83"/>
    </row>
    <row r="83" spans="1:11" ht="13" x14ac:dyDescent="0.3">
      <c r="A83" s="27" t="s">
        <v>626</v>
      </c>
      <c r="B83" s="71">
        <v>7216</v>
      </c>
      <c r="C83" s="40">
        <f>B83/33966</f>
        <v>0.21244774185950657</v>
      </c>
      <c r="D83" s="71">
        <v>5257</v>
      </c>
      <c r="E83" s="41">
        <f>D83/25764</f>
        <v>0.20404440304300575</v>
      </c>
      <c r="F83" s="77">
        <v>29782</v>
      </c>
      <c r="G83" s="42">
        <f>F83/153714</f>
        <v>0.19374943076102372</v>
      </c>
      <c r="H83" s="71">
        <v>30333</v>
      </c>
      <c r="I83" s="41">
        <f>H83/141996</f>
        <v>0.2136186934843235</v>
      </c>
      <c r="J83" s="37">
        <f>IF(D83=0, "-", IF((B83-D83)/D83&lt;10, (B83-D83)/D83, "&gt;999%"))</f>
        <v>0.37264599581510366</v>
      </c>
      <c r="K83" s="38">
        <f>IF(H83=0, "-", IF((F83-H83)/H83&lt;10, (F83-H83)/H83, "&gt;999%"))</f>
        <v>-1.8165034780601986E-2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5" max="16383" man="1"/>
    <brk id="8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zoomScaleNormal="100" workbookViewId="0">
      <selection activeCell="M1" sqref="M1"/>
    </sheetView>
  </sheetViews>
  <sheetFormatPr defaultRowHeight="12.5" x14ac:dyDescent="0.25"/>
  <cols>
    <col min="1" max="1" width="21.6328125" bestFit="1" customWidth="1"/>
    <col min="2" max="11" width="8.453125" customWidth="1"/>
  </cols>
  <sheetData>
    <row r="1" spans="1:11" s="52" customFormat="1" ht="20" x14ac:dyDescent="0.4">
      <c r="A1" s="4" t="s">
        <v>10</v>
      </c>
      <c r="B1" s="198" t="s">
        <v>640</v>
      </c>
      <c r="C1" s="198"/>
      <c r="D1" s="198"/>
      <c r="E1" s="199"/>
      <c r="F1" s="199"/>
      <c r="G1" s="199"/>
      <c r="H1" s="199"/>
      <c r="I1" s="199"/>
      <c r="J1" s="199"/>
      <c r="K1" s="199"/>
    </row>
    <row r="2" spans="1:11" s="52" customFormat="1" ht="20" x14ac:dyDescent="0.4">
      <c r="A2" s="4" t="s">
        <v>111</v>
      </c>
      <c r="B2" s="202" t="s">
        <v>102</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39</v>
      </c>
      <c r="B7" s="65">
        <v>163</v>
      </c>
      <c r="C7" s="39">
        <f>IF(B26=0, "-", B7/B26)</f>
        <v>2.2588691796008867E-2</v>
      </c>
      <c r="D7" s="65">
        <v>41</v>
      </c>
      <c r="E7" s="21">
        <f>IF(D26=0, "-", D7/D26)</f>
        <v>7.7991249762221796E-3</v>
      </c>
      <c r="F7" s="81">
        <v>474</v>
      </c>
      <c r="G7" s="39">
        <f>IF(F26=0, "-", F7/F26)</f>
        <v>1.5915653750587604E-2</v>
      </c>
      <c r="H7" s="65">
        <v>287</v>
      </c>
      <c r="I7" s="21">
        <f>IF(H26=0, "-", H7/H26)</f>
        <v>9.4616424356311606E-3</v>
      </c>
      <c r="J7" s="20">
        <f t="shared" ref="J7:J24" si="0">IF(D7=0, "-", IF((B7-D7)/D7&lt;10, (B7-D7)/D7, "&gt;999%"))</f>
        <v>2.975609756097561</v>
      </c>
      <c r="K7" s="21">
        <f t="shared" ref="K7:K24" si="1">IF(H7=0, "-", IF((F7-H7)/H7&lt;10, (F7-H7)/H7, "&gt;999%"))</f>
        <v>0.65156794425087106</v>
      </c>
    </row>
    <row r="8" spans="1:11" x14ac:dyDescent="0.25">
      <c r="A8" s="7" t="s">
        <v>48</v>
      </c>
      <c r="B8" s="65">
        <v>1654</v>
      </c>
      <c r="C8" s="39">
        <f>IF(B26=0, "-", B8/B26)</f>
        <v>0.22921286031042129</v>
      </c>
      <c r="D8" s="65">
        <v>793</v>
      </c>
      <c r="E8" s="21">
        <f>IF(D26=0, "-", D8/D26)</f>
        <v>0.15084649039376069</v>
      </c>
      <c r="F8" s="81">
        <v>8683</v>
      </c>
      <c r="G8" s="39">
        <f>IF(F26=0, "-", F8/F26)</f>
        <v>0.29155194412732521</v>
      </c>
      <c r="H8" s="65">
        <v>6758</v>
      </c>
      <c r="I8" s="21">
        <f>IF(H26=0, "-", H8/H26)</f>
        <v>0.22279365707315466</v>
      </c>
      <c r="J8" s="20">
        <f t="shared" si="0"/>
        <v>1.085750315258512</v>
      </c>
      <c r="K8" s="21">
        <f t="shared" si="1"/>
        <v>0.28484758804379995</v>
      </c>
    </row>
    <row r="9" spans="1:11" x14ac:dyDescent="0.25">
      <c r="A9" s="7" t="s">
        <v>52</v>
      </c>
      <c r="B9" s="65">
        <v>294</v>
      </c>
      <c r="C9" s="39">
        <f>IF(B26=0, "-", B9/B26)</f>
        <v>4.0742793791574278E-2</v>
      </c>
      <c r="D9" s="65">
        <v>314</v>
      </c>
      <c r="E9" s="21">
        <f>IF(D26=0, "-", D9/D26)</f>
        <v>5.9729883964238159E-2</v>
      </c>
      <c r="F9" s="81">
        <v>1272</v>
      </c>
      <c r="G9" s="39">
        <f>IF(F26=0, "-", F9/F26)</f>
        <v>4.2710361963602173E-2</v>
      </c>
      <c r="H9" s="65">
        <v>628</v>
      </c>
      <c r="I9" s="21">
        <f>IF(H26=0, "-", H9/H26)</f>
        <v>2.0703524214551808E-2</v>
      </c>
      <c r="J9" s="20">
        <f t="shared" si="0"/>
        <v>-6.3694267515923567E-2</v>
      </c>
      <c r="K9" s="21">
        <f t="shared" si="1"/>
        <v>1.0254777070063694</v>
      </c>
    </row>
    <row r="10" spans="1:11" x14ac:dyDescent="0.25">
      <c r="A10" s="7" t="s">
        <v>55</v>
      </c>
      <c r="B10" s="65">
        <v>30</v>
      </c>
      <c r="C10" s="39">
        <f>IF(B26=0, "-", B10/B26)</f>
        <v>4.1574279379157425E-3</v>
      </c>
      <c r="D10" s="65">
        <v>147</v>
      </c>
      <c r="E10" s="21">
        <f>IF(D26=0, "-", D10/D26)</f>
        <v>2.7962716378162451E-2</v>
      </c>
      <c r="F10" s="81">
        <v>317</v>
      </c>
      <c r="G10" s="39">
        <f>IF(F26=0, "-", F10/F26)</f>
        <v>1.0644013162312806E-2</v>
      </c>
      <c r="H10" s="65">
        <v>539</v>
      </c>
      <c r="I10" s="21">
        <f>IF(H26=0, "-", H10/H26)</f>
        <v>1.7769426037648764E-2</v>
      </c>
      <c r="J10" s="20">
        <f t="shared" si="0"/>
        <v>-0.79591836734693877</v>
      </c>
      <c r="K10" s="21">
        <f t="shared" si="1"/>
        <v>-0.41187384044526903</v>
      </c>
    </row>
    <row r="11" spans="1:11" x14ac:dyDescent="0.25">
      <c r="A11" s="7" t="s">
        <v>58</v>
      </c>
      <c r="B11" s="65">
        <v>472</v>
      </c>
      <c r="C11" s="39">
        <f>IF(B26=0, "-", B11/B26)</f>
        <v>6.5410199556541024E-2</v>
      </c>
      <c r="D11" s="65">
        <v>466</v>
      </c>
      <c r="E11" s="21">
        <f>IF(D26=0, "-", D11/D26)</f>
        <v>8.8643713144378924E-2</v>
      </c>
      <c r="F11" s="81">
        <v>1894</v>
      </c>
      <c r="G11" s="39">
        <f>IF(F26=0, "-", F11/F26)</f>
        <v>6.3595460345174937E-2</v>
      </c>
      <c r="H11" s="65">
        <v>2839</v>
      </c>
      <c r="I11" s="21">
        <f>IF(H26=0, "-", H11/H26)</f>
        <v>9.3594435103682455E-2</v>
      </c>
      <c r="J11" s="20">
        <f t="shared" si="0"/>
        <v>1.2875536480686695E-2</v>
      </c>
      <c r="K11" s="21">
        <f t="shared" si="1"/>
        <v>-0.33286368439591407</v>
      </c>
    </row>
    <row r="12" spans="1:11" x14ac:dyDescent="0.25">
      <c r="A12" s="7" t="s">
        <v>59</v>
      </c>
      <c r="B12" s="65">
        <v>0</v>
      </c>
      <c r="C12" s="39">
        <f>IF(B26=0, "-", B12/B26)</f>
        <v>0</v>
      </c>
      <c r="D12" s="65">
        <v>5</v>
      </c>
      <c r="E12" s="21">
        <f>IF(D26=0, "-", D12/D26)</f>
        <v>9.5111280197831465E-4</v>
      </c>
      <c r="F12" s="81">
        <v>0</v>
      </c>
      <c r="G12" s="39">
        <f>IF(F26=0, "-", F12/F26)</f>
        <v>0</v>
      </c>
      <c r="H12" s="65">
        <v>6</v>
      </c>
      <c r="I12" s="21">
        <f>IF(H26=0, "-", H12/H26)</f>
        <v>1.9780437147660964E-4</v>
      </c>
      <c r="J12" s="20">
        <f t="shared" si="0"/>
        <v>-1</v>
      </c>
      <c r="K12" s="21">
        <f t="shared" si="1"/>
        <v>-1</v>
      </c>
    </row>
    <row r="13" spans="1:11" x14ac:dyDescent="0.25">
      <c r="A13" s="7" t="s">
        <v>62</v>
      </c>
      <c r="B13" s="65">
        <v>53</v>
      </c>
      <c r="C13" s="39">
        <f>IF(B26=0, "-", B13/B26)</f>
        <v>7.3447893569844793E-3</v>
      </c>
      <c r="D13" s="65">
        <v>55</v>
      </c>
      <c r="E13" s="21">
        <f>IF(D26=0, "-", D13/D26)</f>
        <v>1.046224082176146E-2</v>
      </c>
      <c r="F13" s="81">
        <v>163</v>
      </c>
      <c r="G13" s="39">
        <f>IF(F26=0, "-", F13/F26)</f>
        <v>5.4731045598012222E-3</v>
      </c>
      <c r="H13" s="65">
        <v>249</v>
      </c>
      <c r="I13" s="21">
        <f>IF(H26=0, "-", H13/H26)</f>
        <v>8.2088814162793004E-3</v>
      </c>
      <c r="J13" s="20">
        <f t="shared" si="0"/>
        <v>-3.6363636363636362E-2</v>
      </c>
      <c r="K13" s="21">
        <f t="shared" si="1"/>
        <v>-0.34538152610441769</v>
      </c>
    </row>
    <row r="14" spans="1:11" x14ac:dyDescent="0.25">
      <c r="A14" s="7" t="s">
        <v>67</v>
      </c>
      <c r="B14" s="65">
        <v>431</v>
      </c>
      <c r="C14" s="39">
        <f>IF(B26=0, "-", B14/B26)</f>
        <v>5.972838137472284E-2</v>
      </c>
      <c r="D14" s="65">
        <v>70</v>
      </c>
      <c r="E14" s="21">
        <f>IF(D26=0, "-", D14/D26)</f>
        <v>1.3315579227696404E-2</v>
      </c>
      <c r="F14" s="81">
        <v>1889</v>
      </c>
      <c r="G14" s="39">
        <f>IF(F26=0, "-", F14/F26)</f>
        <v>6.3427573702236256E-2</v>
      </c>
      <c r="H14" s="65">
        <v>821</v>
      </c>
      <c r="I14" s="21">
        <f>IF(H26=0, "-", H14/H26)</f>
        <v>2.7066231497049419E-2</v>
      </c>
      <c r="J14" s="20">
        <f t="shared" si="0"/>
        <v>5.1571428571428575</v>
      </c>
      <c r="K14" s="21">
        <f t="shared" si="1"/>
        <v>1.3008526187576126</v>
      </c>
    </row>
    <row r="15" spans="1:11" x14ac:dyDescent="0.25">
      <c r="A15" s="7" t="s">
        <v>73</v>
      </c>
      <c r="B15" s="65">
        <v>744</v>
      </c>
      <c r="C15" s="39">
        <f>IF(B26=0, "-", B15/B26)</f>
        <v>0.10310421286031042</v>
      </c>
      <c r="D15" s="65">
        <v>214</v>
      </c>
      <c r="E15" s="21">
        <f>IF(D26=0, "-", D15/D26)</f>
        <v>4.0707627924671863E-2</v>
      </c>
      <c r="F15" s="81">
        <v>2251</v>
      </c>
      <c r="G15" s="39">
        <f>IF(F26=0, "-", F15/F26)</f>
        <v>7.5582566650997246E-2</v>
      </c>
      <c r="H15" s="65">
        <v>1745</v>
      </c>
      <c r="I15" s="21">
        <f>IF(H26=0, "-", H15/H26)</f>
        <v>5.7528104704447303E-2</v>
      </c>
      <c r="J15" s="20">
        <f t="shared" si="0"/>
        <v>2.4766355140186915</v>
      </c>
      <c r="K15" s="21">
        <f t="shared" si="1"/>
        <v>0.28997134670487107</v>
      </c>
    </row>
    <row r="16" spans="1:11" x14ac:dyDescent="0.25">
      <c r="A16" s="7" t="s">
        <v>77</v>
      </c>
      <c r="B16" s="65">
        <v>62</v>
      </c>
      <c r="C16" s="39">
        <f>IF(B26=0, "-", B16/B26)</f>
        <v>8.5920177383592023E-3</v>
      </c>
      <c r="D16" s="65">
        <v>32</v>
      </c>
      <c r="E16" s="21">
        <f>IF(D26=0, "-", D16/D26)</f>
        <v>6.0871219326612139E-3</v>
      </c>
      <c r="F16" s="81">
        <v>204</v>
      </c>
      <c r="G16" s="39">
        <f>IF(F26=0, "-", F16/F26)</f>
        <v>6.849775031898462E-3</v>
      </c>
      <c r="H16" s="65">
        <v>199</v>
      </c>
      <c r="I16" s="21">
        <f>IF(H26=0, "-", H16/H26)</f>
        <v>6.5605116539742192E-3</v>
      </c>
      <c r="J16" s="20">
        <f t="shared" si="0"/>
        <v>0.9375</v>
      </c>
      <c r="K16" s="21">
        <f t="shared" si="1"/>
        <v>2.5125628140703519E-2</v>
      </c>
    </row>
    <row r="17" spans="1:11" x14ac:dyDescent="0.25">
      <c r="A17" s="7" t="s">
        <v>80</v>
      </c>
      <c r="B17" s="65">
        <v>531</v>
      </c>
      <c r="C17" s="39">
        <f>IF(B26=0, "-", B17/B26)</f>
        <v>7.3586474501108654E-2</v>
      </c>
      <c r="D17" s="65">
        <v>479</v>
      </c>
      <c r="E17" s="21">
        <f>IF(D26=0, "-", D17/D26)</f>
        <v>9.1116606429522545E-2</v>
      </c>
      <c r="F17" s="81">
        <v>1761</v>
      </c>
      <c r="G17" s="39">
        <f>IF(F26=0, "-", F17/F26)</f>
        <v>5.9129675643005843E-2</v>
      </c>
      <c r="H17" s="65">
        <v>3715</v>
      </c>
      <c r="I17" s="21">
        <f>IF(H26=0, "-", H17/H26)</f>
        <v>0.12247387333926746</v>
      </c>
      <c r="J17" s="20">
        <f t="shared" si="0"/>
        <v>0.10855949895615867</v>
      </c>
      <c r="K17" s="21">
        <f t="shared" si="1"/>
        <v>-0.52597577388963657</v>
      </c>
    </row>
    <row r="18" spans="1:11" x14ac:dyDescent="0.25">
      <c r="A18" s="7" t="s">
        <v>81</v>
      </c>
      <c r="B18" s="65">
        <v>105</v>
      </c>
      <c r="C18" s="39">
        <f>IF(B26=0, "-", B18/B26)</f>
        <v>1.45509977827051E-2</v>
      </c>
      <c r="D18" s="65">
        <v>232</v>
      </c>
      <c r="E18" s="21">
        <f>IF(D26=0, "-", D18/D26)</f>
        <v>4.4131634011793798E-2</v>
      </c>
      <c r="F18" s="81">
        <v>889</v>
      </c>
      <c r="G18" s="39">
        <f>IF(F26=0, "-", F18/F26)</f>
        <v>2.9850245114498689E-2</v>
      </c>
      <c r="H18" s="65">
        <v>1799</v>
      </c>
      <c r="I18" s="21">
        <f>IF(H26=0, "-", H18/H26)</f>
        <v>5.9308344047736786E-2</v>
      </c>
      <c r="J18" s="20">
        <f t="shared" si="0"/>
        <v>-0.54741379310344829</v>
      </c>
      <c r="K18" s="21">
        <f t="shared" si="1"/>
        <v>-0.50583657587548636</v>
      </c>
    </row>
    <row r="19" spans="1:11" x14ac:dyDescent="0.25">
      <c r="A19" s="7" t="s">
        <v>82</v>
      </c>
      <c r="B19" s="65">
        <v>58</v>
      </c>
      <c r="C19" s="39">
        <f>IF(B26=0, "-", B19/B26)</f>
        <v>8.0376940133037693E-3</v>
      </c>
      <c r="D19" s="65">
        <v>26</v>
      </c>
      <c r="E19" s="21">
        <f>IF(D26=0, "-", D19/D26)</f>
        <v>4.9457865702872365E-3</v>
      </c>
      <c r="F19" s="81">
        <v>155</v>
      </c>
      <c r="G19" s="39">
        <f>IF(F26=0, "-", F19/F26)</f>
        <v>5.2044859310993218E-3</v>
      </c>
      <c r="H19" s="65">
        <v>114</v>
      </c>
      <c r="I19" s="21">
        <f>IF(H26=0, "-", H19/H26)</f>
        <v>3.7582830580555832E-3</v>
      </c>
      <c r="J19" s="20">
        <f t="shared" si="0"/>
        <v>1.2307692307692308</v>
      </c>
      <c r="K19" s="21">
        <f t="shared" si="1"/>
        <v>0.35964912280701755</v>
      </c>
    </row>
    <row r="20" spans="1:11" x14ac:dyDescent="0.25">
      <c r="A20" s="7" t="s">
        <v>85</v>
      </c>
      <c r="B20" s="65">
        <v>297</v>
      </c>
      <c r="C20" s="39">
        <f>IF(B26=0, "-", B20/B26)</f>
        <v>4.1158536585365856E-2</v>
      </c>
      <c r="D20" s="65">
        <v>140</v>
      </c>
      <c r="E20" s="21">
        <f>IF(D26=0, "-", D20/D26)</f>
        <v>2.6631158455392809E-2</v>
      </c>
      <c r="F20" s="81">
        <v>1055</v>
      </c>
      <c r="G20" s="39">
        <f>IF(F26=0, "-", F20/F26)</f>
        <v>3.5424081660063125E-2</v>
      </c>
      <c r="H20" s="65">
        <v>577</v>
      </c>
      <c r="I20" s="21">
        <f>IF(H26=0, "-", H20/H26)</f>
        <v>1.9022187057000626E-2</v>
      </c>
      <c r="J20" s="20">
        <f t="shared" si="0"/>
        <v>1.1214285714285714</v>
      </c>
      <c r="K20" s="21">
        <f t="shared" si="1"/>
        <v>0.82842287694974004</v>
      </c>
    </row>
    <row r="21" spans="1:11" x14ac:dyDescent="0.25">
      <c r="A21" s="7" t="s">
        <v>86</v>
      </c>
      <c r="B21" s="65">
        <v>113</v>
      </c>
      <c r="C21" s="39">
        <f>IF(B26=0, "-", B21/B26)</f>
        <v>1.5659645232815964E-2</v>
      </c>
      <c r="D21" s="65">
        <v>78</v>
      </c>
      <c r="E21" s="21">
        <f>IF(D26=0, "-", D21/D26)</f>
        <v>1.4837359710861708E-2</v>
      </c>
      <c r="F21" s="81">
        <v>289</v>
      </c>
      <c r="G21" s="39">
        <f>IF(F26=0, "-", F21/F26)</f>
        <v>9.7038479618561553E-3</v>
      </c>
      <c r="H21" s="65">
        <v>391</v>
      </c>
      <c r="I21" s="21">
        <f>IF(H26=0, "-", H21/H26)</f>
        <v>1.2890251541225728E-2</v>
      </c>
      <c r="J21" s="20">
        <f t="shared" si="0"/>
        <v>0.44871794871794873</v>
      </c>
      <c r="K21" s="21">
        <f t="shared" si="1"/>
        <v>-0.2608695652173913</v>
      </c>
    </row>
    <row r="22" spans="1:11" x14ac:dyDescent="0.25">
      <c r="A22" s="7" t="s">
        <v>91</v>
      </c>
      <c r="B22" s="65">
        <v>140</v>
      </c>
      <c r="C22" s="39">
        <f>IF(B26=0, "-", B22/B26)</f>
        <v>1.9401330376940133E-2</v>
      </c>
      <c r="D22" s="65">
        <v>26</v>
      </c>
      <c r="E22" s="21">
        <f>IF(D26=0, "-", D22/D26)</f>
        <v>4.9457865702872365E-3</v>
      </c>
      <c r="F22" s="81">
        <v>539</v>
      </c>
      <c r="G22" s="39">
        <f>IF(F26=0, "-", F22/F26)</f>
        <v>1.8098180108790544E-2</v>
      </c>
      <c r="H22" s="65">
        <v>150</v>
      </c>
      <c r="I22" s="21">
        <f>IF(H26=0, "-", H22/H26)</f>
        <v>4.9451092869152412E-3</v>
      </c>
      <c r="J22" s="20">
        <f t="shared" si="0"/>
        <v>4.384615384615385</v>
      </c>
      <c r="K22" s="21">
        <f t="shared" si="1"/>
        <v>2.5933333333333333</v>
      </c>
    </row>
    <row r="23" spans="1:11" x14ac:dyDescent="0.25">
      <c r="A23" s="7" t="s">
        <v>95</v>
      </c>
      <c r="B23" s="65">
        <v>1887</v>
      </c>
      <c r="C23" s="39">
        <f>IF(B26=0, "-", B23/B26)</f>
        <v>0.2615022172949002</v>
      </c>
      <c r="D23" s="65">
        <v>2037</v>
      </c>
      <c r="E23" s="21">
        <f>IF(D26=0, "-", D23/D26)</f>
        <v>0.38748335552596536</v>
      </c>
      <c r="F23" s="81">
        <v>7243</v>
      </c>
      <c r="G23" s="39">
        <f>IF(F26=0, "-", F23/F26)</f>
        <v>0.24320059096098315</v>
      </c>
      <c r="H23" s="65">
        <v>8780</v>
      </c>
      <c r="I23" s="21">
        <f>IF(H26=0, "-", H23/H26)</f>
        <v>0.28945373026077209</v>
      </c>
      <c r="J23" s="20">
        <f t="shared" si="0"/>
        <v>-7.3637702503681887E-2</v>
      </c>
      <c r="K23" s="21">
        <f t="shared" si="1"/>
        <v>-0.17505694760820045</v>
      </c>
    </row>
    <row r="24" spans="1:11" x14ac:dyDescent="0.25">
      <c r="A24" s="7" t="s">
        <v>97</v>
      </c>
      <c r="B24" s="65">
        <v>182</v>
      </c>
      <c r="C24" s="39">
        <f>IF(B26=0, "-", B24/B26)</f>
        <v>2.5221729490022174E-2</v>
      </c>
      <c r="D24" s="65">
        <v>102</v>
      </c>
      <c r="E24" s="21">
        <f>IF(D26=0, "-", D24/D26)</f>
        <v>1.9402701160357617E-2</v>
      </c>
      <c r="F24" s="81">
        <v>704</v>
      </c>
      <c r="G24" s="39">
        <f>IF(F26=0, "-", F24/F26)</f>
        <v>2.363843932576724E-2</v>
      </c>
      <c r="H24" s="65">
        <v>736</v>
      </c>
      <c r="I24" s="21">
        <f>IF(H26=0, "-", H24/H26)</f>
        <v>2.4264002901130781E-2</v>
      </c>
      <c r="J24" s="20">
        <f t="shared" si="0"/>
        <v>0.78431372549019607</v>
      </c>
      <c r="K24" s="21">
        <f t="shared" si="1"/>
        <v>-4.3478260869565216E-2</v>
      </c>
    </row>
    <row r="25" spans="1:11" x14ac:dyDescent="0.25">
      <c r="A25" s="2"/>
      <c r="B25" s="68"/>
      <c r="C25" s="33"/>
      <c r="D25" s="68"/>
      <c r="E25" s="6"/>
      <c r="F25" s="82"/>
      <c r="G25" s="33"/>
      <c r="H25" s="68"/>
      <c r="I25" s="6"/>
      <c r="J25" s="5"/>
      <c r="K25" s="6"/>
    </row>
    <row r="26" spans="1:11" s="43" customFormat="1" ht="13" x14ac:dyDescent="0.3">
      <c r="A26" s="162" t="s">
        <v>626</v>
      </c>
      <c r="B26" s="71">
        <f>SUM(B7:B25)</f>
        <v>7216</v>
      </c>
      <c r="C26" s="40">
        <v>1</v>
      </c>
      <c r="D26" s="71">
        <f>SUM(D7:D25)</f>
        <v>5257</v>
      </c>
      <c r="E26" s="41">
        <v>1</v>
      </c>
      <c r="F26" s="77">
        <f>SUM(F7:F25)</f>
        <v>29782</v>
      </c>
      <c r="G26" s="42">
        <v>1</v>
      </c>
      <c r="H26" s="71">
        <f>SUM(H7:H25)</f>
        <v>30333</v>
      </c>
      <c r="I26" s="41">
        <v>1</v>
      </c>
      <c r="J26" s="37">
        <f>IF(D26=0, "-", (B26-D26)/D26)</f>
        <v>0.37264599581510366</v>
      </c>
      <c r="K26" s="38">
        <f>IF(H26=0, "-", (F26-H26)/H26)</f>
        <v>-1.8165034780601986E-2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9"/>
  <sheetViews>
    <sheetView tabSelected="1" zoomScaleNormal="100" workbookViewId="0">
      <selection activeCell="M1" sqref="M1"/>
    </sheetView>
  </sheetViews>
  <sheetFormatPr defaultRowHeight="12.5" x14ac:dyDescent="0.25"/>
  <cols>
    <col min="1" max="1" width="34.906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111</v>
      </c>
      <c r="B2" s="202" t="s">
        <v>102</v>
      </c>
      <c r="C2" s="198"/>
      <c r="D2" s="198"/>
      <c r="E2" s="203"/>
      <c r="F2" s="203"/>
      <c r="G2" s="203"/>
      <c r="H2" s="203"/>
      <c r="I2" s="203"/>
      <c r="J2" s="203"/>
      <c r="K2" s="203"/>
    </row>
    <row r="4" spans="1:11" ht="15.5" x14ac:dyDescent="0.35">
      <c r="A4" s="164" t="s">
        <v>128</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136</v>
      </c>
      <c r="B6" s="61" t="s">
        <v>12</v>
      </c>
      <c r="C6" s="62" t="s">
        <v>13</v>
      </c>
      <c r="D6" s="61" t="s">
        <v>12</v>
      </c>
      <c r="E6" s="63" t="s">
        <v>13</v>
      </c>
      <c r="F6" s="62" t="s">
        <v>12</v>
      </c>
      <c r="G6" s="62" t="s">
        <v>13</v>
      </c>
      <c r="H6" s="61" t="s">
        <v>12</v>
      </c>
      <c r="I6" s="63" t="s">
        <v>13</v>
      </c>
      <c r="J6" s="61"/>
      <c r="K6" s="63"/>
    </row>
    <row r="7" spans="1:11" x14ac:dyDescent="0.25">
      <c r="A7" s="7" t="s">
        <v>544</v>
      </c>
      <c r="B7" s="65">
        <v>27</v>
      </c>
      <c r="C7" s="34">
        <f>IF(B22=0, "-", B7/B22)</f>
        <v>3.2412965186074429E-2</v>
      </c>
      <c r="D7" s="65">
        <v>14</v>
      </c>
      <c r="E7" s="9">
        <f>IF(D22=0, "-", D7/D22)</f>
        <v>2.1052631578947368E-2</v>
      </c>
      <c r="F7" s="81">
        <v>164</v>
      </c>
      <c r="G7" s="34">
        <f>IF(F22=0, "-", F7/F22)</f>
        <v>4.573340769659788E-2</v>
      </c>
      <c r="H7" s="65">
        <v>87</v>
      </c>
      <c r="I7" s="9">
        <f>IF(H22=0, "-", H7/H22)</f>
        <v>3.0051813471502591E-2</v>
      </c>
      <c r="J7" s="8">
        <f t="shared" ref="J7:J20" si="0">IF(D7=0, "-", IF((B7-D7)/D7&lt;10, (B7-D7)/D7, "&gt;999%"))</f>
        <v>0.9285714285714286</v>
      </c>
      <c r="K7" s="9">
        <f t="shared" ref="K7:K20" si="1">IF(H7=0, "-", IF((F7-H7)/H7&lt;10, (F7-H7)/H7, "&gt;999%"))</f>
        <v>0.88505747126436785</v>
      </c>
    </row>
    <row r="8" spans="1:11" x14ac:dyDescent="0.25">
      <c r="A8" s="7" t="s">
        <v>545</v>
      </c>
      <c r="B8" s="65">
        <v>22</v>
      </c>
      <c r="C8" s="34">
        <f>IF(B22=0, "-", B8/B22)</f>
        <v>2.6410564225690276E-2</v>
      </c>
      <c r="D8" s="65">
        <v>15</v>
      </c>
      <c r="E8" s="9">
        <f>IF(D22=0, "-", D8/D22)</f>
        <v>2.2556390977443608E-2</v>
      </c>
      <c r="F8" s="81">
        <v>48</v>
      </c>
      <c r="G8" s="34">
        <f>IF(F22=0, "-", F8/F22)</f>
        <v>1.3385387618516454E-2</v>
      </c>
      <c r="H8" s="65">
        <v>114</v>
      </c>
      <c r="I8" s="9">
        <f>IF(H22=0, "-", H8/H22)</f>
        <v>3.9378238341968914E-2</v>
      </c>
      <c r="J8" s="8">
        <f t="shared" si="0"/>
        <v>0.46666666666666667</v>
      </c>
      <c r="K8" s="9">
        <f t="shared" si="1"/>
        <v>-0.57894736842105265</v>
      </c>
    </row>
    <row r="9" spans="1:11" x14ac:dyDescent="0.25">
      <c r="A9" s="7" t="s">
        <v>546</v>
      </c>
      <c r="B9" s="65">
        <v>83</v>
      </c>
      <c r="C9" s="34">
        <f>IF(B22=0, "-", B9/B22)</f>
        <v>9.9639855942376954E-2</v>
      </c>
      <c r="D9" s="65">
        <v>64</v>
      </c>
      <c r="E9" s="9">
        <f>IF(D22=0, "-", D9/D22)</f>
        <v>9.6240601503759404E-2</v>
      </c>
      <c r="F9" s="81">
        <v>300</v>
      </c>
      <c r="G9" s="34">
        <f>IF(F22=0, "-", F9/F22)</f>
        <v>8.3658672615727833E-2</v>
      </c>
      <c r="H9" s="65">
        <v>316</v>
      </c>
      <c r="I9" s="9">
        <f>IF(H22=0, "-", H9/H22)</f>
        <v>0.10915371329879102</v>
      </c>
      <c r="J9" s="8">
        <f t="shared" si="0"/>
        <v>0.296875</v>
      </c>
      <c r="K9" s="9">
        <f t="shared" si="1"/>
        <v>-5.0632911392405063E-2</v>
      </c>
    </row>
    <row r="10" spans="1:11" x14ac:dyDescent="0.25">
      <c r="A10" s="7" t="s">
        <v>547</v>
      </c>
      <c r="B10" s="65">
        <v>67</v>
      </c>
      <c r="C10" s="34">
        <f>IF(B22=0, "-", B10/B22)</f>
        <v>8.0432172869147653E-2</v>
      </c>
      <c r="D10" s="65">
        <v>67</v>
      </c>
      <c r="E10" s="9">
        <f>IF(D22=0, "-", D10/D22)</f>
        <v>0.10075187969924812</v>
      </c>
      <c r="F10" s="81">
        <v>266</v>
      </c>
      <c r="G10" s="34">
        <f>IF(F22=0, "-", F10/F22)</f>
        <v>7.4177356385945345E-2</v>
      </c>
      <c r="H10" s="65">
        <v>258</v>
      </c>
      <c r="I10" s="9">
        <f>IF(H22=0, "-", H10/H22)</f>
        <v>8.9119170984455959E-2</v>
      </c>
      <c r="J10" s="8">
        <f t="shared" si="0"/>
        <v>0</v>
      </c>
      <c r="K10" s="9">
        <f t="shared" si="1"/>
        <v>3.1007751937984496E-2</v>
      </c>
    </row>
    <row r="11" spans="1:11" x14ac:dyDescent="0.25">
      <c r="A11" s="7" t="s">
        <v>548</v>
      </c>
      <c r="B11" s="65">
        <v>1</v>
      </c>
      <c r="C11" s="34">
        <f>IF(B22=0, "-", B11/B22)</f>
        <v>1.2004801920768306E-3</v>
      </c>
      <c r="D11" s="65">
        <v>1</v>
      </c>
      <c r="E11" s="9">
        <f>IF(D22=0, "-", D11/D22)</f>
        <v>1.5037593984962407E-3</v>
      </c>
      <c r="F11" s="81">
        <v>4</v>
      </c>
      <c r="G11" s="34">
        <f>IF(F22=0, "-", F11/F22)</f>
        <v>1.1154489682097045E-3</v>
      </c>
      <c r="H11" s="65">
        <v>5</v>
      </c>
      <c r="I11" s="9">
        <f>IF(H22=0, "-", H11/H22)</f>
        <v>1.7271157167530224E-3</v>
      </c>
      <c r="J11" s="8">
        <f t="shared" si="0"/>
        <v>0</v>
      </c>
      <c r="K11" s="9">
        <f t="shared" si="1"/>
        <v>-0.2</v>
      </c>
    </row>
    <row r="12" spans="1:11" x14ac:dyDescent="0.25">
      <c r="A12" s="7" t="s">
        <v>549</v>
      </c>
      <c r="B12" s="65">
        <v>0</v>
      </c>
      <c r="C12" s="34">
        <f>IF(B22=0, "-", B12/B22)</f>
        <v>0</v>
      </c>
      <c r="D12" s="65">
        <v>0</v>
      </c>
      <c r="E12" s="9">
        <f>IF(D22=0, "-", D12/D22)</f>
        <v>0</v>
      </c>
      <c r="F12" s="81">
        <v>2</v>
      </c>
      <c r="G12" s="34">
        <f>IF(F22=0, "-", F12/F22)</f>
        <v>5.5772448410485224E-4</v>
      </c>
      <c r="H12" s="65">
        <v>3</v>
      </c>
      <c r="I12" s="9">
        <f>IF(H22=0, "-", H12/H22)</f>
        <v>1.0362694300518134E-3</v>
      </c>
      <c r="J12" s="8" t="str">
        <f t="shared" si="0"/>
        <v>-</v>
      </c>
      <c r="K12" s="9">
        <f t="shared" si="1"/>
        <v>-0.33333333333333331</v>
      </c>
    </row>
    <row r="13" spans="1:11" x14ac:dyDescent="0.25">
      <c r="A13" s="7" t="s">
        <v>550</v>
      </c>
      <c r="B13" s="65">
        <v>199</v>
      </c>
      <c r="C13" s="34">
        <f>IF(B22=0, "-", B13/B22)</f>
        <v>0.23889555822328931</v>
      </c>
      <c r="D13" s="65">
        <v>198</v>
      </c>
      <c r="E13" s="9">
        <f>IF(D22=0, "-", D13/D22)</f>
        <v>0.29774436090225564</v>
      </c>
      <c r="F13" s="81">
        <v>904</v>
      </c>
      <c r="G13" s="34">
        <f>IF(F22=0, "-", F13/F22)</f>
        <v>0.25209146681539318</v>
      </c>
      <c r="H13" s="65">
        <v>672</v>
      </c>
      <c r="I13" s="9">
        <f>IF(H22=0, "-", H13/H22)</f>
        <v>0.23212435233160622</v>
      </c>
      <c r="J13" s="8">
        <f t="shared" si="0"/>
        <v>5.0505050505050509E-3</v>
      </c>
      <c r="K13" s="9">
        <f t="shared" si="1"/>
        <v>0.34523809523809523</v>
      </c>
    </row>
    <row r="14" spans="1:11" x14ac:dyDescent="0.25">
      <c r="A14" s="7" t="s">
        <v>551</v>
      </c>
      <c r="B14" s="65">
        <v>45</v>
      </c>
      <c r="C14" s="34">
        <f>IF(B22=0, "-", B14/B22)</f>
        <v>5.4021608643457383E-2</v>
      </c>
      <c r="D14" s="65">
        <v>16</v>
      </c>
      <c r="E14" s="9">
        <f>IF(D22=0, "-", D14/D22)</f>
        <v>2.4060150375939851E-2</v>
      </c>
      <c r="F14" s="81">
        <v>237</v>
      </c>
      <c r="G14" s="34">
        <f>IF(F22=0, "-", F14/F22)</f>
        <v>6.6090351366424979E-2</v>
      </c>
      <c r="H14" s="65">
        <v>120</v>
      </c>
      <c r="I14" s="9">
        <f>IF(H22=0, "-", H14/H22)</f>
        <v>4.145077720207254E-2</v>
      </c>
      <c r="J14" s="8">
        <f t="shared" si="0"/>
        <v>1.8125</v>
      </c>
      <c r="K14" s="9">
        <f t="shared" si="1"/>
        <v>0.97499999999999998</v>
      </c>
    </row>
    <row r="15" spans="1:11" x14ac:dyDescent="0.25">
      <c r="A15" s="7" t="s">
        <v>552</v>
      </c>
      <c r="B15" s="65">
        <v>7</v>
      </c>
      <c r="C15" s="34">
        <f>IF(B22=0, "-", B15/B22)</f>
        <v>8.4033613445378148E-3</v>
      </c>
      <c r="D15" s="65">
        <v>5</v>
      </c>
      <c r="E15" s="9">
        <f>IF(D22=0, "-", D15/D22)</f>
        <v>7.5187969924812026E-3</v>
      </c>
      <c r="F15" s="81">
        <v>52</v>
      </c>
      <c r="G15" s="34">
        <f>IF(F22=0, "-", F15/F22)</f>
        <v>1.4500836586726157E-2</v>
      </c>
      <c r="H15" s="65">
        <v>25</v>
      </c>
      <c r="I15" s="9">
        <f>IF(H22=0, "-", H15/H22)</f>
        <v>8.6355785837651123E-3</v>
      </c>
      <c r="J15" s="8">
        <f t="shared" si="0"/>
        <v>0.4</v>
      </c>
      <c r="K15" s="9">
        <f t="shared" si="1"/>
        <v>1.08</v>
      </c>
    </row>
    <row r="16" spans="1:11" x14ac:dyDescent="0.25">
      <c r="A16" s="7" t="s">
        <v>553</v>
      </c>
      <c r="B16" s="65">
        <v>146</v>
      </c>
      <c r="C16" s="34">
        <f>IF(B22=0, "-", B16/B22)</f>
        <v>0.1752701080432173</v>
      </c>
      <c r="D16" s="65">
        <v>56</v>
      </c>
      <c r="E16" s="9">
        <f>IF(D22=0, "-", D16/D22)</f>
        <v>8.4210526315789472E-2</v>
      </c>
      <c r="F16" s="81">
        <v>636</v>
      </c>
      <c r="G16" s="34">
        <f>IF(F22=0, "-", F16/F22)</f>
        <v>0.177356385945343</v>
      </c>
      <c r="H16" s="65">
        <v>393</v>
      </c>
      <c r="I16" s="9">
        <f>IF(H22=0, "-", H16/H22)</f>
        <v>0.13575129533678756</v>
      </c>
      <c r="J16" s="8">
        <f t="shared" si="0"/>
        <v>1.6071428571428572</v>
      </c>
      <c r="K16" s="9">
        <f t="shared" si="1"/>
        <v>0.61832061068702293</v>
      </c>
    </row>
    <row r="17" spans="1:11" x14ac:dyDescent="0.25">
      <c r="A17" s="7" t="s">
        <v>554</v>
      </c>
      <c r="B17" s="65">
        <v>142</v>
      </c>
      <c r="C17" s="34">
        <f>IF(B22=0, "-", B17/B22)</f>
        <v>0.17046818727490998</v>
      </c>
      <c r="D17" s="65">
        <v>106</v>
      </c>
      <c r="E17" s="9">
        <f>IF(D22=0, "-", D17/D22)</f>
        <v>0.15939849624060151</v>
      </c>
      <c r="F17" s="81">
        <v>616</v>
      </c>
      <c r="G17" s="34">
        <f>IF(F22=0, "-", F17/F22)</f>
        <v>0.17177914110429449</v>
      </c>
      <c r="H17" s="65">
        <v>506</v>
      </c>
      <c r="I17" s="9">
        <f>IF(H22=0, "-", H17/H22)</f>
        <v>0.17478411053540588</v>
      </c>
      <c r="J17" s="8">
        <f t="shared" si="0"/>
        <v>0.33962264150943394</v>
      </c>
      <c r="K17" s="9">
        <f t="shared" si="1"/>
        <v>0.21739130434782608</v>
      </c>
    </row>
    <row r="18" spans="1:11" x14ac:dyDescent="0.25">
      <c r="A18" s="7" t="s">
        <v>555</v>
      </c>
      <c r="B18" s="65">
        <v>4</v>
      </c>
      <c r="C18" s="34">
        <f>IF(B22=0, "-", B18/B22)</f>
        <v>4.8019207683073226E-3</v>
      </c>
      <c r="D18" s="65">
        <v>0</v>
      </c>
      <c r="E18" s="9">
        <f>IF(D22=0, "-", D18/D22)</f>
        <v>0</v>
      </c>
      <c r="F18" s="81">
        <v>15</v>
      </c>
      <c r="G18" s="34">
        <f>IF(F22=0, "-", F18/F22)</f>
        <v>4.1829336307863917E-3</v>
      </c>
      <c r="H18" s="65">
        <v>13</v>
      </c>
      <c r="I18" s="9">
        <f>IF(H22=0, "-", H18/H22)</f>
        <v>4.4905008635578586E-3</v>
      </c>
      <c r="J18" s="8" t="str">
        <f t="shared" si="0"/>
        <v>-</v>
      </c>
      <c r="K18" s="9">
        <f t="shared" si="1"/>
        <v>0.15384615384615385</v>
      </c>
    </row>
    <row r="19" spans="1:11" x14ac:dyDescent="0.25">
      <c r="A19" s="7" t="s">
        <v>556</v>
      </c>
      <c r="B19" s="65">
        <v>50</v>
      </c>
      <c r="C19" s="34">
        <f>IF(B22=0, "-", B19/B22)</f>
        <v>6.0024009603841535E-2</v>
      </c>
      <c r="D19" s="65">
        <v>101</v>
      </c>
      <c r="E19" s="9">
        <f>IF(D22=0, "-", D19/D22)</f>
        <v>0.15187969924812031</v>
      </c>
      <c r="F19" s="81">
        <v>159</v>
      </c>
      <c r="G19" s="34">
        <f>IF(F22=0, "-", F19/F22)</f>
        <v>4.4339096486335751E-2</v>
      </c>
      <c r="H19" s="65">
        <v>282</v>
      </c>
      <c r="I19" s="9">
        <f>IF(H22=0, "-", H19/H22)</f>
        <v>9.7409326424870463E-2</v>
      </c>
      <c r="J19" s="8">
        <f t="shared" si="0"/>
        <v>-0.50495049504950495</v>
      </c>
      <c r="K19" s="9">
        <f t="shared" si="1"/>
        <v>-0.43617021276595747</v>
      </c>
    </row>
    <row r="20" spans="1:11" x14ac:dyDescent="0.25">
      <c r="A20" s="7" t="s">
        <v>557</v>
      </c>
      <c r="B20" s="65">
        <v>40</v>
      </c>
      <c r="C20" s="34">
        <f>IF(B22=0, "-", B20/B22)</f>
        <v>4.8019207683073231E-2</v>
      </c>
      <c r="D20" s="65">
        <v>22</v>
      </c>
      <c r="E20" s="9">
        <f>IF(D22=0, "-", D20/D22)</f>
        <v>3.308270676691729E-2</v>
      </c>
      <c r="F20" s="81">
        <v>183</v>
      </c>
      <c r="G20" s="34">
        <f>IF(F22=0, "-", F20/F22)</f>
        <v>5.1031790295593973E-2</v>
      </c>
      <c r="H20" s="65">
        <v>101</v>
      </c>
      <c r="I20" s="9">
        <f>IF(H22=0, "-", H20/H22)</f>
        <v>3.4887737478411056E-2</v>
      </c>
      <c r="J20" s="8">
        <f t="shared" si="0"/>
        <v>0.81818181818181823</v>
      </c>
      <c r="K20" s="9">
        <f t="shared" si="1"/>
        <v>0.81188118811881194</v>
      </c>
    </row>
    <row r="21" spans="1:11" x14ac:dyDescent="0.25">
      <c r="A21" s="2"/>
      <c r="B21" s="68"/>
      <c r="C21" s="33"/>
      <c r="D21" s="68"/>
      <c r="E21" s="6"/>
      <c r="F21" s="82"/>
      <c r="G21" s="33"/>
      <c r="H21" s="68"/>
      <c r="I21" s="6"/>
      <c r="J21" s="5"/>
      <c r="K21" s="6"/>
    </row>
    <row r="22" spans="1:11" s="43" customFormat="1" ht="13" x14ac:dyDescent="0.3">
      <c r="A22" s="162" t="s">
        <v>637</v>
      </c>
      <c r="B22" s="71">
        <f>SUM(B7:B21)</f>
        <v>833</v>
      </c>
      <c r="C22" s="40">
        <f>B22/33966</f>
        <v>2.4524524524524523E-2</v>
      </c>
      <c r="D22" s="71">
        <f>SUM(D7:D21)</f>
        <v>665</v>
      </c>
      <c r="E22" s="41">
        <f>D22/25764</f>
        <v>2.5811209439528023E-2</v>
      </c>
      <c r="F22" s="77">
        <f>SUM(F7:F21)</f>
        <v>3586</v>
      </c>
      <c r="G22" s="42">
        <f>F22/153714</f>
        <v>2.3329039645055102E-2</v>
      </c>
      <c r="H22" s="71">
        <f>SUM(H7:H21)</f>
        <v>2895</v>
      </c>
      <c r="I22" s="41">
        <f>H22/141996</f>
        <v>2.038789825065495E-2</v>
      </c>
      <c r="J22" s="37">
        <f>IF(D22=0, "-", IF((B22-D22)/D22&lt;10, (B22-D22)/D22, "&gt;999%"))</f>
        <v>0.25263157894736843</v>
      </c>
      <c r="K22" s="38">
        <f>IF(H22=0, "-", IF((F22-H22)/H22&lt;10, (F22-H22)/H22, "&gt;999%"))</f>
        <v>0.23868739205526771</v>
      </c>
    </row>
    <row r="23" spans="1:11" x14ac:dyDescent="0.25">
      <c r="B23" s="83"/>
      <c r="D23" s="83"/>
      <c r="F23" s="83"/>
      <c r="H23" s="83"/>
    </row>
    <row r="24" spans="1:11" ht="13" x14ac:dyDescent="0.3">
      <c r="A24" s="163" t="s">
        <v>137</v>
      </c>
      <c r="B24" s="61" t="s">
        <v>12</v>
      </c>
      <c r="C24" s="62" t="s">
        <v>13</v>
      </c>
      <c r="D24" s="61" t="s">
        <v>12</v>
      </c>
      <c r="E24" s="63" t="s">
        <v>13</v>
      </c>
      <c r="F24" s="62" t="s">
        <v>12</v>
      </c>
      <c r="G24" s="62" t="s">
        <v>13</v>
      </c>
      <c r="H24" s="61" t="s">
        <v>12</v>
      </c>
      <c r="I24" s="63" t="s">
        <v>13</v>
      </c>
      <c r="J24" s="61"/>
      <c r="K24" s="63"/>
    </row>
    <row r="25" spans="1:11" x14ac:dyDescent="0.25">
      <c r="A25" s="7" t="s">
        <v>558</v>
      </c>
      <c r="B25" s="65">
        <v>2</v>
      </c>
      <c r="C25" s="34">
        <f>IF(B37=0, "-", B25/B37)</f>
        <v>8.4388185654008432E-3</v>
      </c>
      <c r="D25" s="65">
        <v>1</v>
      </c>
      <c r="E25" s="9">
        <f>IF(D37=0, "-", D25/D37)</f>
        <v>3.952569169960474E-3</v>
      </c>
      <c r="F25" s="81">
        <v>7</v>
      </c>
      <c r="G25" s="34">
        <f>IF(F37=0, "-", F25/F37)</f>
        <v>7.2840790842872011E-3</v>
      </c>
      <c r="H25" s="65">
        <v>8</v>
      </c>
      <c r="I25" s="9">
        <f>IF(H37=0, "-", H25/H37)</f>
        <v>8.0645161290322578E-3</v>
      </c>
      <c r="J25" s="8">
        <f t="shared" ref="J25:J35" si="2">IF(D25=0, "-", IF((B25-D25)/D25&lt;10, (B25-D25)/D25, "&gt;999%"))</f>
        <v>1</v>
      </c>
      <c r="K25" s="9">
        <f t="shared" ref="K25:K35" si="3">IF(H25=0, "-", IF((F25-H25)/H25&lt;10, (F25-H25)/H25, "&gt;999%"))</f>
        <v>-0.125</v>
      </c>
    </row>
    <row r="26" spans="1:11" x14ac:dyDescent="0.25">
      <c r="A26" s="7" t="s">
        <v>559</v>
      </c>
      <c r="B26" s="65">
        <v>48</v>
      </c>
      <c r="C26" s="34">
        <f>IF(B37=0, "-", B26/B37)</f>
        <v>0.20253164556962025</v>
      </c>
      <c r="D26" s="65">
        <v>45</v>
      </c>
      <c r="E26" s="9">
        <f>IF(D37=0, "-", D26/D37)</f>
        <v>0.17786561264822134</v>
      </c>
      <c r="F26" s="81">
        <v>198</v>
      </c>
      <c r="G26" s="34">
        <f>IF(F37=0, "-", F26/F37)</f>
        <v>0.2060353798126951</v>
      </c>
      <c r="H26" s="65">
        <v>182</v>
      </c>
      <c r="I26" s="9">
        <f>IF(H37=0, "-", H26/H37)</f>
        <v>0.18346774193548387</v>
      </c>
      <c r="J26" s="8">
        <f t="shared" si="2"/>
        <v>6.6666666666666666E-2</v>
      </c>
      <c r="K26" s="9">
        <f t="shared" si="3"/>
        <v>8.7912087912087919E-2</v>
      </c>
    </row>
    <row r="27" spans="1:11" x14ac:dyDescent="0.25">
      <c r="A27" s="7" t="s">
        <v>560</v>
      </c>
      <c r="B27" s="65">
        <v>63</v>
      </c>
      <c r="C27" s="34">
        <f>IF(B37=0, "-", B27/B37)</f>
        <v>0.26582278481012656</v>
      </c>
      <c r="D27" s="65">
        <v>87</v>
      </c>
      <c r="E27" s="9">
        <f>IF(D37=0, "-", D27/D37)</f>
        <v>0.34387351778656128</v>
      </c>
      <c r="F27" s="81">
        <v>242</v>
      </c>
      <c r="G27" s="34">
        <f>IF(F37=0, "-", F27/F37)</f>
        <v>0.2518210197710718</v>
      </c>
      <c r="H27" s="65">
        <v>299</v>
      </c>
      <c r="I27" s="9">
        <f>IF(H37=0, "-", H27/H37)</f>
        <v>0.30141129032258063</v>
      </c>
      <c r="J27" s="8">
        <f t="shared" si="2"/>
        <v>-0.27586206896551724</v>
      </c>
      <c r="K27" s="9">
        <f t="shared" si="3"/>
        <v>-0.19063545150501673</v>
      </c>
    </row>
    <row r="28" spans="1:11" x14ac:dyDescent="0.25">
      <c r="A28" s="7" t="s">
        <v>561</v>
      </c>
      <c r="B28" s="65">
        <v>1</v>
      </c>
      <c r="C28" s="34">
        <f>IF(B37=0, "-", B28/B37)</f>
        <v>4.2194092827004216E-3</v>
      </c>
      <c r="D28" s="65">
        <v>0</v>
      </c>
      <c r="E28" s="9">
        <f>IF(D37=0, "-", D28/D37)</f>
        <v>0</v>
      </c>
      <c r="F28" s="81">
        <v>2</v>
      </c>
      <c r="G28" s="34">
        <f>IF(F37=0, "-", F28/F37)</f>
        <v>2.0811654526534861E-3</v>
      </c>
      <c r="H28" s="65">
        <v>0</v>
      </c>
      <c r="I28" s="9">
        <f>IF(H37=0, "-", H28/H37)</f>
        <v>0</v>
      </c>
      <c r="J28" s="8" t="str">
        <f t="shared" si="2"/>
        <v>-</v>
      </c>
      <c r="K28" s="9" t="str">
        <f t="shared" si="3"/>
        <v>-</v>
      </c>
    </row>
    <row r="29" spans="1:11" x14ac:dyDescent="0.25">
      <c r="A29" s="7" t="s">
        <v>562</v>
      </c>
      <c r="B29" s="65">
        <v>104</v>
      </c>
      <c r="C29" s="34">
        <f>IF(B37=0, "-", B29/B37)</f>
        <v>0.43881856540084391</v>
      </c>
      <c r="D29" s="65">
        <v>90</v>
      </c>
      <c r="E29" s="9">
        <f>IF(D37=0, "-", D29/D37)</f>
        <v>0.35573122529644269</v>
      </c>
      <c r="F29" s="81">
        <v>455</v>
      </c>
      <c r="G29" s="34">
        <f>IF(F37=0, "-", F29/F37)</f>
        <v>0.47346514047866806</v>
      </c>
      <c r="H29" s="65">
        <v>413</v>
      </c>
      <c r="I29" s="9">
        <f>IF(H37=0, "-", H29/H37)</f>
        <v>0.41633064516129031</v>
      </c>
      <c r="J29" s="8">
        <f t="shared" si="2"/>
        <v>0.15555555555555556</v>
      </c>
      <c r="K29" s="9">
        <f t="shared" si="3"/>
        <v>0.10169491525423729</v>
      </c>
    </row>
    <row r="30" spans="1:11" x14ac:dyDescent="0.25">
      <c r="A30" s="7" t="s">
        <v>563</v>
      </c>
      <c r="B30" s="65">
        <v>7</v>
      </c>
      <c r="C30" s="34">
        <f>IF(B37=0, "-", B30/B37)</f>
        <v>2.9535864978902954E-2</v>
      </c>
      <c r="D30" s="65">
        <v>17</v>
      </c>
      <c r="E30" s="9">
        <f>IF(D37=0, "-", D30/D37)</f>
        <v>6.7193675889328064E-2</v>
      </c>
      <c r="F30" s="81">
        <v>13</v>
      </c>
      <c r="G30" s="34">
        <f>IF(F37=0, "-", F30/F37)</f>
        <v>1.3527575442247659E-2</v>
      </c>
      <c r="H30" s="65">
        <v>42</v>
      </c>
      <c r="I30" s="9">
        <f>IF(H37=0, "-", H30/H37)</f>
        <v>4.2338709677419352E-2</v>
      </c>
      <c r="J30" s="8">
        <f t="shared" si="2"/>
        <v>-0.58823529411764708</v>
      </c>
      <c r="K30" s="9">
        <f t="shared" si="3"/>
        <v>-0.69047619047619047</v>
      </c>
    </row>
    <row r="31" spans="1:11" x14ac:dyDescent="0.25">
      <c r="A31" s="7" t="s">
        <v>564</v>
      </c>
      <c r="B31" s="65">
        <v>0</v>
      </c>
      <c r="C31" s="34">
        <f>IF(B37=0, "-", B31/B37)</f>
        <v>0</v>
      </c>
      <c r="D31" s="65">
        <v>2</v>
      </c>
      <c r="E31" s="9">
        <f>IF(D37=0, "-", D31/D37)</f>
        <v>7.9051383399209481E-3</v>
      </c>
      <c r="F31" s="81">
        <v>2</v>
      </c>
      <c r="G31" s="34">
        <f>IF(F37=0, "-", F31/F37)</f>
        <v>2.0811654526534861E-3</v>
      </c>
      <c r="H31" s="65">
        <v>13</v>
      </c>
      <c r="I31" s="9">
        <f>IF(H37=0, "-", H31/H37)</f>
        <v>1.310483870967742E-2</v>
      </c>
      <c r="J31" s="8">
        <f t="shared" si="2"/>
        <v>-1</v>
      </c>
      <c r="K31" s="9">
        <f t="shared" si="3"/>
        <v>-0.84615384615384615</v>
      </c>
    </row>
    <row r="32" spans="1:11" x14ac:dyDescent="0.25">
      <c r="A32" s="7" t="s">
        <v>565</v>
      </c>
      <c r="B32" s="65">
        <v>1</v>
      </c>
      <c r="C32" s="34">
        <f>IF(B37=0, "-", B32/B37)</f>
        <v>4.2194092827004216E-3</v>
      </c>
      <c r="D32" s="65">
        <v>0</v>
      </c>
      <c r="E32" s="9">
        <f>IF(D37=0, "-", D32/D37)</f>
        <v>0</v>
      </c>
      <c r="F32" s="81">
        <v>4</v>
      </c>
      <c r="G32" s="34">
        <f>IF(F37=0, "-", F32/F37)</f>
        <v>4.1623309053069723E-3</v>
      </c>
      <c r="H32" s="65">
        <v>4</v>
      </c>
      <c r="I32" s="9">
        <f>IF(H37=0, "-", H32/H37)</f>
        <v>4.0322580645161289E-3</v>
      </c>
      <c r="J32" s="8" t="str">
        <f t="shared" si="2"/>
        <v>-</v>
      </c>
      <c r="K32" s="9">
        <f t="shared" si="3"/>
        <v>0</v>
      </c>
    </row>
    <row r="33" spans="1:11" x14ac:dyDescent="0.25">
      <c r="A33" s="7" t="s">
        <v>566</v>
      </c>
      <c r="B33" s="65">
        <v>2</v>
      </c>
      <c r="C33" s="34">
        <f>IF(B37=0, "-", B33/B37)</f>
        <v>8.4388185654008432E-3</v>
      </c>
      <c r="D33" s="65">
        <v>1</v>
      </c>
      <c r="E33" s="9">
        <f>IF(D37=0, "-", D33/D37)</f>
        <v>3.952569169960474E-3</v>
      </c>
      <c r="F33" s="81">
        <v>6</v>
      </c>
      <c r="G33" s="34">
        <f>IF(F37=0, "-", F33/F37)</f>
        <v>6.2434963579604576E-3</v>
      </c>
      <c r="H33" s="65">
        <v>2</v>
      </c>
      <c r="I33" s="9">
        <f>IF(H37=0, "-", H33/H37)</f>
        <v>2.0161290322580645E-3</v>
      </c>
      <c r="J33" s="8">
        <f t="shared" si="2"/>
        <v>1</v>
      </c>
      <c r="K33" s="9">
        <f t="shared" si="3"/>
        <v>2</v>
      </c>
    </row>
    <row r="34" spans="1:11" x14ac:dyDescent="0.25">
      <c r="A34" s="7" t="s">
        <v>567</v>
      </c>
      <c r="B34" s="65">
        <v>8</v>
      </c>
      <c r="C34" s="34">
        <f>IF(B37=0, "-", B34/B37)</f>
        <v>3.3755274261603373E-2</v>
      </c>
      <c r="D34" s="65">
        <v>9</v>
      </c>
      <c r="E34" s="9">
        <f>IF(D37=0, "-", D34/D37)</f>
        <v>3.5573122529644272E-2</v>
      </c>
      <c r="F34" s="81">
        <v>24</v>
      </c>
      <c r="G34" s="34">
        <f>IF(F37=0, "-", F34/F37)</f>
        <v>2.497398543184183E-2</v>
      </c>
      <c r="H34" s="65">
        <v>28</v>
      </c>
      <c r="I34" s="9">
        <f>IF(H37=0, "-", H34/H37)</f>
        <v>2.8225806451612902E-2</v>
      </c>
      <c r="J34" s="8">
        <f t="shared" si="2"/>
        <v>-0.1111111111111111</v>
      </c>
      <c r="K34" s="9">
        <f t="shared" si="3"/>
        <v>-0.14285714285714285</v>
      </c>
    </row>
    <row r="35" spans="1:11" x14ac:dyDescent="0.25">
      <c r="A35" s="7" t="s">
        <v>568</v>
      </c>
      <c r="B35" s="65">
        <v>1</v>
      </c>
      <c r="C35" s="34">
        <f>IF(B37=0, "-", B35/B37)</f>
        <v>4.2194092827004216E-3</v>
      </c>
      <c r="D35" s="65">
        <v>1</v>
      </c>
      <c r="E35" s="9">
        <f>IF(D37=0, "-", D35/D37)</f>
        <v>3.952569169960474E-3</v>
      </c>
      <c r="F35" s="81">
        <v>8</v>
      </c>
      <c r="G35" s="34">
        <f>IF(F37=0, "-", F35/F37)</f>
        <v>8.3246618106139446E-3</v>
      </c>
      <c r="H35" s="65">
        <v>1</v>
      </c>
      <c r="I35" s="9">
        <f>IF(H37=0, "-", H35/H37)</f>
        <v>1.0080645161290322E-3</v>
      </c>
      <c r="J35" s="8">
        <f t="shared" si="2"/>
        <v>0</v>
      </c>
      <c r="K35" s="9">
        <f t="shared" si="3"/>
        <v>7</v>
      </c>
    </row>
    <row r="36" spans="1:11" x14ac:dyDescent="0.25">
      <c r="A36" s="2"/>
      <c r="B36" s="68"/>
      <c r="C36" s="33"/>
      <c r="D36" s="68"/>
      <c r="E36" s="6"/>
      <c r="F36" s="82"/>
      <c r="G36" s="33"/>
      <c r="H36" s="68"/>
      <c r="I36" s="6"/>
      <c r="J36" s="5"/>
      <c r="K36" s="6"/>
    </row>
    <row r="37" spans="1:11" s="43" customFormat="1" ht="13" x14ac:dyDescent="0.3">
      <c r="A37" s="162" t="s">
        <v>636</v>
      </c>
      <c r="B37" s="71">
        <f>SUM(B25:B36)</f>
        <v>237</v>
      </c>
      <c r="C37" s="40">
        <f>B37/33966</f>
        <v>6.9775658010952125E-3</v>
      </c>
      <c r="D37" s="71">
        <f>SUM(D25:D36)</f>
        <v>253</v>
      </c>
      <c r="E37" s="41">
        <f>D37/25764</f>
        <v>9.8199037416550217E-3</v>
      </c>
      <c r="F37" s="77">
        <f>SUM(F25:F36)</f>
        <v>961</v>
      </c>
      <c r="G37" s="42">
        <f>F37/153714</f>
        <v>6.2518703566363503E-3</v>
      </c>
      <c r="H37" s="71">
        <f>SUM(H25:H36)</f>
        <v>992</v>
      </c>
      <c r="I37" s="41">
        <f>H37/141996</f>
        <v>6.9861122848530943E-3</v>
      </c>
      <c r="J37" s="37">
        <f>IF(D37=0, "-", IF((B37-D37)/D37&lt;10, (B37-D37)/D37, "&gt;999%"))</f>
        <v>-6.3241106719367585E-2</v>
      </c>
      <c r="K37" s="38">
        <f>IF(H37=0, "-", IF((F37-H37)/H37&lt;10, (F37-H37)/H37, "&gt;999%"))</f>
        <v>-3.125E-2</v>
      </c>
    </row>
    <row r="38" spans="1:11" x14ac:dyDescent="0.25">
      <c r="B38" s="83"/>
      <c r="D38" s="83"/>
      <c r="F38" s="83"/>
      <c r="H38" s="83"/>
    </row>
    <row r="39" spans="1:11" ht="13" x14ac:dyDescent="0.3">
      <c r="A39" s="163" t="s">
        <v>138</v>
      </c>
      <c r="B39" s="61" t="s">
        <v>12</v>
      </c>
      <c r="C39" s="62" t="s">
        <v>13</v>
      </c>
      <c r="D39" s="61" t="s">
        <v>12</v>
      </c>
      <c r="E39" s="63" t="s">
        <v>13</v>
      </c>
      <c r="F39" s="62" t="s">
        <v>12</v>
      </c>
      <c r="G39" s="62" t="s">
        <v>13</v>
      </c>
      <c r="H39" s="61" t="s">
        <v>12</v>
      </c>
      <c r="I39" s="63" t="s">
        <v>13</v>
      </c>
      <c r="J39" s="61"/>
      <c r="K39" s="63"/>
    </row>
    <row r="40" spans="1:11" x14ac:dyDescent="0.25">
      <c r="A40" s="7" t="s">
        <v>569</v>
      </c>
      <c r="B40" s="65">
        <v>48</v>
      </c>
      <c r="C40" s="34">
        <f>IF(B57=0, "-", B40/B57)</f>
        <v>6.7132867132867133E-2</v>
      </c>
      <c r="D40" s="65">
        <v>25</v>
      </c>
      <c r="E40" s="9">
        <f>IF(D57=0, "-", D40/D57)</f>
        <v>5.1867219917012451E-2</v>
      </c>
      <c r="F40" s="81">
        <v>176</v>
      </c>
      <c r="G40" s="34">
        <f>IF(F57=0, "-", F40/F57)</f>
        <v>6.6390041493775934E-2</v>
      </c>
      <c r="H40" s="65">
        <v>98</v>
      </c>
      <c r="I40" s="9">
        <f>IF(H57=0, "-", H40/H57)</f>
        <v>4.7549733139252787E-2</v>
      </c>
      <c r="J40" s="8">
        <f t="shared" ref="J40:J55" si="4">IF(D40=0, "-", IF((B40-D40)/D40&lt;10, (B40-D40)/D40, "&gt;999%"))</f>
        <v>0.92</v>
      </c>
      <c r="K40" s="9">
        <f t="shared" ref="K40:K55" si="5">IF(H40=0, "-", IF((F40-H40)/H40&lt;10, (F40-H40)/H40, "&gt;999%"))</f>
        <v>0.79591836734693877</v>
      </c>
    </row>
    <row r="41" spans="1:11" x14ac:dyDescent="0.25">
      <c r="A41" s="7" t="s">
        <v>570</v>
      </c>
      <c r="B41" s="65">
        <v>6</v>
      </c>
      <c r="C41" s="34">
        <f>IF(B57=0, "-", B41/B57)</f>
        <v>8.3916083916083916E-3</v>
      </c>
      <c r="D41" s="65">
        <v>4</v>
      </c>
      <c r="E41" s="9">
        <f>IF(D57=0, "-", D41/D57)</f>
        <v>8.2987551867219917E-3</v>
      </c>
      <c r="F41" s="81">
        <v>16</v>
      </c>
      <c r="G41" s="34">
        <f>IF(F57=0, "-", F41/F57)</f>
        <v>6.0354583176159939E-3</v>
      </c>
      <c r="H41" s="65">
        <v>10</v>
      </c>
      <c r="I41" s="9">
        <f>IF(H57=0, "-", H41/H57)</f>
        <v>4.8520135856380394E-3</v>
      </c>
      <c r="J41" s="8">
        <f t="shared" si="4"/>
        <v>0.5</v>
      </c>
      <c r="K41" s="9">
        <f t="shared" si="5"/>
        <v>0.6</v>
      </c>
    </row>
    <row r="42" spans="1:11" x14ac:dyDescent="0.25">
      <c r="A42" s="7" t="s">
        <v>571</v>
      </c>
      <c r="B42" s="65">
        <v>14</v>
      </c>
      <c r="C42" s="34">
        <f>IF(B57=0, "-", B42/B57)</f>
        <v>1.9580419580419582E-2</v>
      </c>
      <c r="D42" s="65">
        <v>20</v>
      </c>
      <c r="E42" s="9">
        <f>IF(D57=0, "-", D42/D57)</f>
        <v>4.1493775933609957E-2</v>
      </c>
      <c r="F42" s="81">
        <v>54</v>
      </c>
      <c r="G42" s="34">
        <f>IF(F57=0, "-", F42/F57)</f>
        <v>2.0369671821953979E-2</v>
      </c>
      <c r="H42" s="65">
        <v>68</v>
      </c>
      <c r="I42" s="9">
        <f>IF(H57=0, "-", H42/H57)</f>
        <v>3.2993692382338673E-2</v>
      </c>
      <c r="J42" s="8">
        <f t="shared" si="4"/>
        <v>-0.3</v>
      </c>
      <c r="K42" s="9">
        <f t="shared" si="5"/>
        <v>-0.20588235294117646</v>
      </c>
    </row>
    <row r="43" spans="1:11" x14ac:dyDescent="0.25">
      <c r="A43" s="7" t="s">
        <v>572</v>
      </c>
      <c r="B43" s="65">
        <v>23</v>
      </c>
      <c r="C43" s="34">
        <f>IF(B57=0, "-", B43/B57)</f>
        <v>3.2167832167832165E-2</v>
      </c>
      <c r="D43" s="65">
        <v>20</v>
      </c>
      <c r="E43" s="9">
        <f>IF(D57=0, "-", D43/D57)</f>
        <v>4.1493775933609957E-2</v>
      </c>
      <c r="F43" s="81">
        <v>87</v>
      </c>
      <c r="G43" s="34">
        <f>IF(F57=0, "-", F43/F57)</f>
        <v>3.2817804602036968E-2</v>
      </c>
      <c r="H43" s="65">
        <v>110</v>
      </c>
      <c r="I43" s="9">
        <f>IF(H57=0, "-", H43/H57)</f>
        <v>5.3372149442018436E-2</v>
      </c>
      <c r="J43" s="8">
        <f t="shared" si="4"/>
        <v>0.15</v>
      </c>
      <c r="K43" s="9">
        <f t="shared" si="5"/>
        <v>-0.20909090909090908</v>
      </c>
    </row>
    <row r="44" spans="1:11" x14ac:dyDescent="0.25">
      <c r="A44" s="7" t="s">
        <v>573</v>
      </c>
      <c r="B44" s="65">
        <v>16</v>
      </c>
      <c r="C44" s="34">
        <f>IF(B57=0, "-", B44/B57)</f>
        <v>2.2377622377622378E-2</v>
      </c>
      <c r="D44" s="65">
        <v>20</v>
      </c>
      <c r="E44" s="9">
        <f>IF(D57=0, "-", D44/D57)</f>
        <v>4.1493775933609957E-2</v>
      </c>
      <c r="F44" s="81">
        <v>88</v>
      </c>
      <c r="G44" s="34">
        <f>IF(F57=0, "-", F44/F57)</f>
        <v>3.3195020746887967E-2</v>
      </c>
      <c r="H44" s="65">
        <v>103</v>
      </c>
      <c r="I44" s="9">
        <f>IF(H57=0, "-", H44/H57)</f>
        <v>4.9975739932071807E-2</v>
      </c>
      <c r="J44" s="8">
        <f t="shared" si="4"/>
        <v>-0.2</v>
      </c>
      <c r="K44" s="9">
        <f t="shared" si="5"/>
        <v>-0.14563106796116504</v>
      </c>
    </row>
    <row r="45" spans="1:11" x14ac:dyDescent="0.25">
      <c r="A45" s="7" t="s">
        <v>574</v>
      </c>
      <c r="B45" s="65">
        <v>0</v>
      </c>
      <c r="C45" s="34">
        <f>IF(B57=0, "-", B45/B57)</f>
        <v>0</v>
      </c>
      <c r="D45" s="65">
        <v>0</v>
      </c>
      <c r="E45" s="9">
        <f>IF(D57=0, "-", D45/D57)</f>
        <v>0</v>
      </c>
      <c r="F45" s="81">
        <v>0</v>
      </c>
      <c r="G45" s="34">
        <f>IF(F57=0, "-", F45/F57)</f>
        <v>0</v>
      </c>
      <c r="H45" s="65">
        <v>1</v>
      </c>
      <c r="I45" s="9">
        <f>IF(H57=0, "-", H45/H57)</f>
        <v>4.8520135856380397E-4</v>
      </c>
      <c r="J45" s="8" t="str">
        <f t="shared" si="4"/>
        <v>-</v>
      </c>
      <c r="K45" s="9">
        <f t="shared" si="5"/>
        <v>-1</v>
      </c>
    </row>
    <row r="46" spans="1:11" x14ac:dyDescent="0.25">
      <c r="A46" s="7" t="s">
        <v>575</v>
      </c>
      <c r="B46" s="65">
        <v>66</v>
      </c>
      <c r="C46" s="34">
        <f>IF(B57=0, "-", B46/B57)</f>
        <v>9.2307692307692313E-2</v>
      </c>
      <c r="D46" s="65">
        <v>34</v>
      </c>
      <c r="E46" s="9">
        <f>IF(D57=0, "-", D46/D57)</f>
        <v>7.0539419087136929E-2</v>
      </c>
      <c r="F46" s="81">
        <v>253</v>
      </c>
      <c r="G46" s="34">
        <f>IF(F57=0, "-", F46/F57)</f>
        <v>9.5435684647302899E-2</v>
      </c>
      <c r="H46" s="65">
        <v>215</v>
      </c>
      <c r="I46" s="9">
        <f>IF(H57=0, "-", H46/H57)</f>
        <v>0.10431829209121786</v>
      </c>
      <c r="J46" s="8">
        <f t="shared" si="4"/>
        <v>0.94117647058823528</v>
      </c>
      <c r="K46" s="9">
        <f t="shared" si="5"/>
        <v>0.17674418604651163</v>
      </c>
    </row>
    <row r="47" spans="1:11" x14ac:dyDescent="0.25">
      <c r="A47" s="7" t="s">
        <v>576</v>
      </c>
      <c r="B47" s="65">
        <v>26</v>
      </c>
      <c r="C47" s="34">
        <f>IF(B57=0, "-", B47/B57)</f>
        <v>3.6363636363636362E-2</v>
      </c>
      <c r="D47" s="65">
        <v>19</v>
      </c>
      <c r="E47" s="9">
        <f>IF(D57=0, "-", D47/D57)</f>
        <v>3.9419087136929459E-2</v>
      </c>
      <c r="F47" s="81">
        <v>46</v>
      </c>
      <c r="G47" s="34">
        <f>IF(F57=0, "-", F47/F57)</f>
        <v>1.7351942663145981E-2</v>
      </c>
      <c r="H47" s="65">
        <v>47</v>
      </c>
      <c r="I47" s="9">
        <f>IF(H57=0, "-", H47/H57)</f>
        <v>2.2804463852498787E-2</v>
      </c>
      <c r="J47" s="8">
        <f t="shared" si="4"/>
        <v>0.36842105263157893</v>
      </c>
      <c r="K47" s="9">
        <f t="shared" si="5"/>
        <v>-2.1276595744680851E-2</v>
      </c>
    </row>
    <row r="48" spans="1:11" x14ac:dyDescent="0.25">
      <c r="A48" s="7" t="s">
        <v>63</v>
      </c>
      <c r="B48" s="65">
        <v>149</v>
      </c>
      <c r="C48" s="34">
        <f>IF(B57=0, "-", B48/B57)</f>
        <v>0.20839160839160839</v>
      </c>
      <c r="D48" s="65">
        <v>83</v>
      </c>
      <c r="E48" s="9">
        <f>IF(D57=0, "-", D48/D57)</f>
        <v>0.17219917012448133</v>
      </c>
      <c r="F48" s="81">
        <v>518</v>
      </c>
      <c r="G48" s="34">
        <f>IF(F57=0, "-", F48/F57)</f>
        <v>0.19539796303281781</v>
      </c>
      <c r="H48" s="65">
        <v>408</v>
      </c>
      <c r="I48" s="9">
        <f>IF(H57=0, "-", H48/H57)</f>
        <v>0.19796215429403202</v>
      </c>
      <c r="J48" s="8">
        <f t="shared" si="4"/>
        <v>0.79518072289156627</v>
      </c>
      <c r="K48" s="9">
        <f t="shared" si="5"/>
        <v>0.26960784313725489</v>
      </c>
    </row>
    <row r="49" spans="1:11" x14ac:dyDescent="0.25">
      <c r="A49" s="7" t="s">
        <v>577</v>
      </c>
      <c r="B49" s="65">
        <v>33</v>
      </c>
      <c r="C49" s="34">
        <f>IF(B57=0, "-", B49/B57)</f>
        <v>4.6153846153846156E-2</v>
      </c>
      <c r="D49" s="65">
        <v>17</v>
      </c>
      <c r="E49" s="9">
        <f>IF(D57=0, "-", D49/D57)</f>
        <v>3.5269709543568464E-2</v>
      </c>
      <c r="F49" s="81">
        <v>131</v>
      </c>
      <c r="G49" s="34">
        <f>IF(F57=0, "-", F49/F57)</f>
        <v>4.9415314975480948E-2</v>
      </c>
      <c r="H49" s="65">
        <v>119</v>
      </c>
      <c r="I49" s="9">
        <f>IF(H57=0, "-", H49/H57)</f>
        <v>5.7738961669092675E-2</v>
      </c>
      <c r="J49" s="8">
        <f t="shared" si="4"/>
        <v>0.94117647058823528</v>
      </c>
      <c r="K49" s="9">
        <f t="shared" si="5"/>
        <v>0.10084033613445378</v>
      </c>
    </row>
    <row r="50" spans="1:11" x14ac:dyDescent="0.25">
      <c r="A50" s="7" t="s">
        <v>578</v>
      </c>
      <c r="B50" s="65">
        <v>2</v>
      </c>
      <c r="C50" s="34">
        <f>IF(B57=0, "-", B50/B57)</f>
        <v>2.7972027972027972E-3</v>
      </c>
      <c r="D50" s="65">
        <v>7</v>
      </c>
      <c r="E50" s="9">
        <f>IF(D57=0, "-", D50/D57)</f>
        <v>1.4522821576763486E-2</v>
      </c>
      <c r="F50" s="81">
        <v>21</v>
      </c>
      <c r="G50" s="34">
        <f>IF(F57=0, "-", F50/F57)</f>
        <v>7.9215390418709928E-3</v>
      </c>
      <c r="H50" s="65">
        <v>27</v>
      </c>
      <c r="I50" s="9">
        <f>IF(H57=0, "-", H50/H57)</f>
        <v>1.3100436681222707E-2</v>
      </c>
      <c r="J50" s="8">
        <f t="shared" si="4"/>
        <v>-0.7142857142857143</v>
      </c>
      <c r="K50" s="9">
        <f t="shared" si="5"/>
        <v>-0.22222222222222221</v>
      </c>
    </row>
    <row r="51" spans="1:11" x14ac:dyDescent="0.25">
      <c r="A51" s="7" t="s">
        <v>579</v>
      </c>
      <c r="B51" s="65">
        <v>53</v>
      </c>
      <c r="C51" s="34">
        <f>IF(B57=0, "-", B51/B57)</f>
        <v>7.4125874125874125E-2</v>
      </c>
      <c r="D51" s="65">
        <v>26</v>
      </c>
      <c r="E51" s="9">
        <f>IF(D57=0, "-", D51/D57)</f>
        <v>5.3941908713692949E-2</v>
      </c>
      <c r="F51" s="81">
        <v>221</v>
      </c>
      <c r="G51" s="34">
        <f>IF(F57=0, "-", F51/F57)</f>
        <v>8.3364768012070919E-2</v>
      </c>
      <c r="H51" s="65">
        <v>106</v>
      </c>
      <c r="I51" s="9">
        <f>IF(H57=0, "-", H51/H57)</f>
        <v>5.1431344007763224E-2</v>
      </c>
      <c r="J51" s="8">
        <f t="shared" si="4"/>
        <v>1.0384615384615385</v>
      </c>
      <c r="K51" s="9">
        <f t="shared" si="5"/>
        <v>1.0849056603773586</v>
      </c>
    </row>
    <row r="52" spans="1:11" x14ac:dyDescent="0.25">
      <c r="A52" s="7" t="s">
        <v>580</v>
      </c>
      <c r="B52" s="65">
        <v>47</v>
      </c>
      <c r="C52" s="34">
        <f>IF(B57=0, "-", B52/B57)</f>
        <v>6.5734265734265732E-2</v>
      </c>
      <c r="D52" s="65">
        <v>50</v>
      </c>
      <c r="E52" s="9">
        <f>IF(D57=0, "-", D52/D57)</f>
        <v>0.1037344398340249</v>
      </c>
      <c r="F52" s="81">
        <v>194</v>
      </c>
      <c r="G52" s="34">
        <f>IF(F57=0, "-", F52/F57)</f>
        <v>7.3179932101093928E-2</v>
      </c>
      <c r="H52" s="65">
        <v>176</v>
      </c>
      <c r="I52" s="9">
        <f>IF(H57=0, "-", H52/H57)</f>
        <v>8.5395439107229507E-2</v>
      </c>
      <c r="J52" s="8">
        <f t="shared" si="4"/>
        <v>-0.06</v>
      </c>
      <c r="K52" s="9">
        <f t="shared" si="5"/>
        <v>0.10227272727272728</v>
      </c>
    </row>
    <row r="53" spans="1:11" x14ac:dyDescent="0.25">
      <c r="A53" s="7" t="s">
        <v>581</v>
      </c>
      <c r="B53" s="65">
        <v>41</v>
      </c>
      <c r="C53" s="34">
        <f>IF(B57=0, "-", B53/B57)</f>
        <v>5.7342657342657345E-2</v>
      </c>
      <c r="D53" s="65">
        <v>45</v>
      </c>
      <c r="E53" s="9">
        <f>IF(D57=0, "-", D53/D57)</f>
        <v>9.3360995850622408E-2</v>
      </c>
      <c r="F53" s="81">
        <v>182</v>
      </c>
      <c r="G53" s="34">
        <f>IF(F57=0, "-", F53/F57)</f>
        <v>6.8653338362881927E-2</v>
      </c>
      <c r="H53" s="65">
        <v>153</v>
      </c>
      <c r="I53" s="9">
        <f>IF(H57=0, "-", H53/H57)</f>
        <v>7.4235807860262015E-2</v>
      </c>
      <c r="J53" s="8">
        <f t="shared" si="4"/>
        <v>-8.8888888888888892E-2</v>
      </c>
      <c r="K53" s="9">
        <f t="shared" si="5"/>
        <v>0.18954248366013071</v>
      </c>
    </row>
    <row r="54" spans="1:11" x14ac:dyDescent="0.25">
      <c r="A54" s="7" t="s">
        <v>582</v>
      </c>
      <c r="B54" s="65">
        <v>191</v>
      </c>
      <c r="C54" s="34">
        <f>IF(B57=0, "-", B54/B57)</f>
        <v>0.26713286713286716</v>
      </c>
      <c r="D54" s="65">
        <v>110</v>
      </c>
      <c r="E54" s="9">
        <f>IF(D57=0, "-", D54/D57)</f>
        <v>0.22821576763485477</v>
      </c>
      <c r="F54" s="81">
        <v>660</v>
      </c>
      <c r="G54" s="34">
        <f>IF(F57=0, "-", F54/F57)</f>
        <v>0.24896265560165975</v>
      </c>
      <c r="H54" s="65">
        <v>402</v>
      </c>
      <c r="I54" s="9">
        <f>IF(H57=0, "-", H54/H57)</f>
        <v>0.1950509461426492</v>
      </c>
      <c r="J54" s="8">
        <f t="shared" si="4"/>
        <v>0.73636363636363633</v>
      </c>
      <c r="K54" s="9">
        <f t="shared" si="5"/>
        <v>0.64179104477611937</v>
      </c>
    </row>
    <row r="55" spans="1:11" x14ac:dyDescent="0.25">
      <c r="A55" s="7" t="s">
        <v>583</v>
      </c>
      <c r="B55" s="65">
        <v>0</v>
      </c>
      <c r="C55" s="34">
        <f>IF(B57=0, "-", B55/B57)</f>
        <v>0</v>
      </c>
      <c r="D55" s="65">
        <v>2</v>
      </c>
      <c r="E55" s="9">
        <f>IF(D57=0, "-", D55/D57)</f>
        <v>4.1493775933609959E-3</v>
      </c>
      <c r="F55" s="81">
        <v>4</v>
      </c>
      <c r="G55" s="34">
        <f>IF(F57=0, "-", F55/F57)</f>
        <v>1.5088645794039985E-3</v>
      </c>
      <c r="H55" s="65">
        <v>18</v>
      </c>
      <c r="I55" s="9">
        <f>IF(H57=0, "-", H55/H57)</f>
        <v>8.7336244541484712E-3</v>
      </c>
      <c r="J55" s="8">
        <f t="shared" si="4"/>
        <v>-1</v>
      </c>
      <c r="K55" s="9">
        <f t="shared" si="5"/>
        <v>-0.77777777777777779</v>
      </c>
    </row>
    <row r="56" spans="1:11" x14ac:dyDescent="0.25">
      <c r="A56" s="2"/>
      <c r="B56" s="68"/>
      <c r="C56" s="33"/>
      <c r="D56" s="68"/>
      <c r="E56" s="6"/>
      <c r="F56" s="82"/>
      <c r="G56" s="33"/>
      <c r="H56" s="68"/>
      <c r="I56" s="6"/>
      <c r="J56" s="5"/>
      <c r="K56" s="6"/>
    </row>
    <row r="57" spans="1:11" s="43" customFormat="1" ht="13" x14ac:dyDescent="0.3">
      <c r="A57" s="162" t="s">
        <v>635</v>
      </c>
      <c r="B57" s="71">
        <f>SUM(B40:B56)</f>
        <v>715</v>
      </c>
      <c r="C57" s="40">
        <f>B57/33966</f>
        <v>2.1050462226932815E-2</v>
      </c>
      <c r="D57" s="71">
        <f>SUM(D40:D56)</f>
        <v>482</v>
      </c>
      <c r="E57" s="41">
        <f>D57/25764</f>
        <v>1.8708275112560162E-2</v>
      </c>
      <c r="F57" s="77">
        <f>SUM(F40:F56)</f>
        <v>2651</v>
      </c>
      <c r="G57" s="42">
        <f>F57/153714</f>
        <v>1.7246314584227852E-2</v>
      </c>
      <c r="H57" s="71">
        <f>SUM(H40:H56)</f>
        <v>2061</v>
      </c>
      <c r="I57" s="41">
        <f>H57/141996</f>
        <v>1.451449336601031E-2</v>
      </c>
      <c r="J57" s="37">
        <f>IF(D57=0, "-", IF((B57-D57)/D57&lt;10, (B57-D57)/D57, "&gt;999%"))</f>
        <v>0.48340248962655602</v>
      </c>
      <c r="K57" s="38">
        <f>IF(H57=0, "-", IF((F57-H57)/H57&lt;10, (F57-H57)/H57, "&gt;999%"))</f>
        <v>0.28626880155264434</v>
      </c>
    </row>
    <row r="58" spans="1:11" x14ac:dyDescent="0.25">
      <c r="B58" s="83"/>
      <c r="D58" s="83"/>
      <c r="F58" s="83"/>
      <c r="H58" s="83"/>
    </row>
    <row r="59" spans="1:11" ht="13" x14ac:dyDescent="0.3">
      <c r="A59" s="27" t="s">
        <v>634</v>
      </c>
      <c r="B59" s="71">
        <v>1785</v>
      </c>
      <c r="C59" s="40">
        <f>B59/33966</f>
        <v>5.2552552552552555E-2</v>
      </c>
      <c r="D59" s="71">
        <v>1400</v>
      </c>
      <c r="E59" s="41">
        <f>D59/25764</f>
        <v>5.4339388293743206E-2</v>
      </c>
      <c r="F59" s="77">
        <v>7198</v>
      </c>
      <c r="G59" s="42">
        <f>F59/153714</f>
        <v>4.6827224585919307E-2</v>
      </c>
      <c r="H59" s="71">
        <v>5948</v>
      </c>
      <c r="I59" s="41">
        <f>H59/141996</f>
        <v>4.1888503901518354E-2</v>
      </c>
      <c r="J59" s="37">
        <f>IF(D59=0, "-", IF((B59-D59)/D59&lt;10, (B59-D59)/D59, "&gt;999%"))</f>
        <v>0.27500000000000002</v>
      </c>
      <c r="K59" s="38">
        <f>IF(H59=0, "-", IF((F59-H59)/H59&lt;10, (F59-H59)/H59, "&gt;999%"))</f>
        <v>0.21015467383994621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9"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2.5" x14ac:dyDescent="0.25"/>
  <cols>
    <col min="1" max="1" width="25.1796875" bestFit="1" customWidth="1"/>
    <col min="2" max="11" width="8.453125" customWidth="1"/>
  </cols>
  <sheetData>
    <row r="1" spans="1:11" s="52" customFormat="1" ht="20" x14ac:dyDescent="0.4">
      <c r="A1" s="4" t="s">
        <v>10</v>
      </c>
      <c r="B1" s="198" t="s">
        <v>641</v>
      </c>
      <c r="C1" s="198"/>
      <c r="D1" s="198"/>
      <c r="E1" s="199"/>
      <c r="F1" s="199"/>
      <c r="G1" s="199"/>
      <c r="H1" s="199"/>
      <c r="I1" s="199"/>
      <c r="J1" s="199"/>
      <c r="K1" s="199"/>
    </row>
    <row r="2" spans="1:11" s="52" customFormat="1" ht="20" x14ac:dyDescent="0.4">
      <c r="A2" s="4" t="s">
        <v>111</v>
      </c>
      <c r="B2" s="202" t="s">
        <v>102</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43</v>
      </c>
      <c r="B7" s="65">
        <v>50</v>
      </c>
      <c r="C7" s="39">
        <f>IF(B32=0, "-", B7/B32)</f>
        <v>2.8011204481792718E-2</v>
      </c>
      <c r="D7" s="65">
        <v>26</v>
      </c>
      <c r="E7" s="21">
        <f>IF(D32=0, "-", D7/D32)</f>
        <v>1.8571428571428572E-2</v>
      </c>
      <c r="F7" s="81">
        <v>183</v>
      </c>
      <c r="G7" s="39">
        <f>IF(F32=0, "-", F7/F32)</f>
        <v>2.5423728813559324E-2</v>
      </c>
      <c r="H7" s="65">
        <v>106</v>
      </c>
      <c r="I7" s="21">
        <f>IF(H32=0, "-", H7/H32)</f>
        <v>1.7821116341627436E-2</v>
      </c>
      <c r="J7" s="20">
        <f t="shared" ref="J7:J30" si="0">IF(D7=0, "-", IF((B7-D7)/D7&lt;10, (B7-D7)/D7, "&gt;999%"))</f>
        <v>0.92307692307692313</v>
      </c>
      <c r="K7" s="21">
        <f t="shared" ref="K7:K30" si="1">IF(H7=0, "-", IF((F7-H7)/H7&lt;10, (F7-H7)/H7, "&gt;999%"))</f>
        <v>0.72641509433962259</v>
      </c>
    </row>
    <row r="8" spans="1:11" x14ac:dyDescent="0.25">
      <c r="A8" s="7" t="s">
        <v>44</v>
      </c>
      <c r="B8" s="65">
        <v>6</v>
      </c>
      <c r="C8" s="39">
        <f>IF(B32=0, "-", B8/B32)</f>
        <v>3.3613445378151263E-3</v>
      </c>
      <c r="D8" s="65">
        <v>4</v>
      </c>
      <c r="E8" s="21">
        <f>IF(D32=0, "-", D8/D32)</f>
        <v>2.8571428571428571E-3</v>
      </c>
      <c r="F8" s="81">
        <v>16</v>
      </c>
      <c r="G8" s="39">
        <f>IF(F32=0, "-", F8/F32)</f>
        <v>2.2228396776882466E-3</v>
      </c>
      <c r="H8" s="65">
        <v>10</v>
      </c>
      <c r="I8" s="21">
        <f>IF(H32=0, "-", H8/H32)</f>
        <v>1.6812373907195697E-3</v>
      </c>
      <c r="J8" s="20">
        <f t="shared" si="0"/>
        <v>0.5</v>
      </c>
      <c r="K8" s="21">
        <f t="shared" si="1"/>
        <v>0.6</v>
      </c>
    </row>
    <row r="9" spans="1:11" x14ac:dyDescent="0.25">
      <c r="A9" s="7" t="s">
        <v>47</v>
      </c>
      <c r="B9" s="65">
        <v>27</v>
      </c>
      <c r="C9" s="39">
        <f>IF(B32=0, "-", B9/B32)</f>
        <v>1.5126050420168067E-2</v>
      </c>
      <c r="D9" s="65">
        <v>14</v>
      </c>
      <c r="E9" s="21">
        <f>IF(D32=0, "-", D9/D32)</f>
        <v>0.01</v>
      </c>
      <c r="F9" s="81">
        <v>164</v>
      </c>
      <c r="G9" s="39">
        <f>IF(F32=0, "-", F9/F32)</f>
        <v>2.278410669630453E-2</v>
      </c>
      <c r="H9" s="65">
        <v>87</v>
      </c>
      <c r="I9" s="21">
        <f>IF(H32=0, "-", H9/H32)</f>
        <v>1.4626765299260255E-2</v>
      </c>
      <c r="J9" s="20">
        <f t="shared" si="0"/>
        <v>0.9285714285714286</v>
      </c>
      <c r="K9" s="21">
        <f t="shared" si="1"/>
        <v>0.88505747126436785</v>
      </c>
    </row>
    <row r="10" spans="1:11" x14ac:dyDescent="0.25">
      <c r="A10" s="7" t="s">
        <v>48</v>
      </c>
      <c r="B10" s="65">
        <v>22</v>
      </c>
      <c r="C10" s="39">
        <f>IF(B32=0, "-", B10/B32)</f>
        <v>1.2324929971988795E-2</v>
      </c>
      <c r="D10" s="65">
        <v>15</v>
      </c>
      <c r="E10" s="21">
        <f>IF(D32=0, "-", D10/D32)</f>
        <v>1.0714285714285714E-2</v>
      </c>
      <c r="F10" s="81">
        <v>48</v>
      </c>
      <c r="G10" s="39">
        <f>IF(F32=0, "-", F10/F32)</f>
        <v>6.6685190330647405E-3</v>
      </c>
      <c r="H10" s="65">
        <v>114</v>
      </c>
      <c r="I10" s="21">
        <f>IF(H32=0, "-", H10/H32)</f>
        <v>1.9166106254203095E-2</v>
      </c>
      <c r="J10" s="20">
        <f t="shared" si="0"/>
        <v>0.46666666666666667</v>
      </c>
      <c r="K10" s="21">
        <f t="shared" si="1"/>
        <v>-0.57894736842105265</v>
      </c>
    </row>
    <row r="11" spans="1:11" x14ac:dyDescent="0.25">
      <c r="A11" s="7" t="s">
        <v>49</v>
      </c>
      <c r="B11" s="65">
        <v>14</v>
      </c>
      <c r="C11" s="39">
        <f>IF(B32=0, "-", B11/B32)</f>
        <v>7.8431372549019607E-3</v>
      </c>
      <c r="D11" s="65">
        <v>20</v>
      </c>
      <c r="E11" s="21">
        <f>IF(D32=0, "-", D11/D32)</f>
        <v>1.4285714285714285E-2</v>
      </c>
      <c r="F11" s="81">
        <v>54</v>
      </c>
      <c r="G11" s="39">
        <f>IF(F32=0, "-", F11/F32)</f>
        <v>7.5020839121978326E-3</v>
      </c>
      <c r="H11" s="65">
        <v>68</v>
      </c>
      <c r="I11" s="21">
        <f>IF(H32=0, "-", H11/H32)</f>
        <v>1.1432414256893073E-2</v>
      </c>
      <c r="J11" s="20">
        <f t="shared" si="0"/>
        <v>-0.3</v>
      </c>
      <c r="K11" s="21">
        <f t="shared" si="1"/>
        <v>-0.20588235294117646</v>
      </c>
    </row>
    <row r="12" spans="1:11" x14ac:dyDescent="0.25">
      <c r="A12" s="7" t="s">
        <v>50</v>
      </c>
      <c r="B12" s="65">
        <v>154</v>
      </c>
      <c r="C12" s="39">
        <f>IF(B32=0, "-", B12/B32)</f>
        <v>8.6274509803921567E-2</v>
      </c>
      <c r="D12" s="65">
        <v>129</v>
      </c>
      <c r="E12" s="21">
        <f>IF(D32=0, "-", D12/D32)</f>
        <v>9.2142857142857137E-2</v>
      </c>
      <c r="F12" s="81">
        <v>585</v>
      </c>
      <c r="G12" s="39">
        <f>IF(F32=0, "-", F12/F32)</f>
        <v>8.1272575715476525E-2</v>
      </c>
      <c r="H12" s="65">
        <v>608</v>
      </c>
      <c r="I12" s="21">
        <f>IF(H32=0, "-", H12/H32)</f>
        <v>0.10221923335574983</v>
      </c>
      <c r="J12" s="20">
        <f t="shared" si="0"/>
        <v>0.19379844961240311</v>
      </c>
      <c r="K12" s="21">
        <f t="shared" si="1"/>
        <v>-3.7828947368421052E-2</v>
      </c>
    </row>
    <row r="13" spans="1:11" x14ac:dyDescent="0.25">
      <c r="A13" s="7" t="s">
        <v>53</v>
      </c>
      <c r="B13" s="65">
        <v>146</v>
      </c>
      <c r="C13" s="39">
        <f>IF(B32=0, "-", B13/B32)</f>
        <v>8.1792717086834735E-2</v>
      </c>
      <c r="D13" s="65">
        <v>174</v>
      </c>
      <c r="E13" s="21">
        <f>IF(D32=0, "-", D13/D32)</f>
        <v>0.12428571428571429</v>
      </c>
      <c r="F13" s="81">
        <v>596</v>
      </c>
      <c r="G13" s="39">
        <f>IF(F32=0, "-", F13/F32)</f>
        <v>8.2800777993887187E-2</v>
      </c>
      <c r="H13" s="65">
        <v>660</v>
      </c>
      <c r="I13" s="21">
        <f>IF(H32=0, "-", H13/H32)</f>
        <v>0.1109616677874916</v>
      </c>
      <c r="J13" s="20">
        <f t="shared" si="0"/>
        <v>-0.16091954022988506</v>
      </c>
      <c r="K13" s="21">
        <f t="shared" si="1"/>
        <v>-9.696969696969697E-2</v>
      </c>
    </row>
    <row r="14" spans="1:11" x14ac:dyDescent="0.25">
      <c r="A14" s="7" t="s">
        <v>56</v>
      </c>
      <c r="B14" s="65">
        <v>2</v>
      </c>
      <c r="C14" s="39">
        <f>IF(B32=0, "-", B14/B32)</f>
        <v>1.1204481792717086E-3</v>
      </c>
      <c r="D14" s="65">
        <v>1</v>
      </c>
      <c r="E14" s="21">
        <f>IF(D32=0, "-", D14/D32)</f>
        <v>7.1428571428571429E-4</v>
      </c>
      <c r="F14" s="81">
        <v>8</v>
      </c>
      <c r="G14" s="39">
        <f>IF(F32=0, "-", F14/F32)</f>
        <v>1.1114198388441233E-3</v>
      </c>
      <c r="H14" s="65">
        <v>9</v>
      </c>
      <c r="I14" s="21">
        <f>IF(H32=0, "-", H14/H32)</f>
        <v>1.5131136516476126E-3</v>
      </c>
      <c r="J14" s="20">
        <f t="shared" si="0"/>
        <v>1</v>
      </c>
      <c r="K14" s="21">
        <f t="shared" si="1"/>
        <v>-0.1111111111111111</v>
      </c>
    </row>
    <row r="15" spans="1:11" x14ac:dyDescent="0.25">
      <c r="A15" s="7" t="s">
        <v>57</v>
      </c>
      <c r="B15" s="65">
        <v>369</v>
      </c>
      <c r="C15" s="39">
        <f>IF(B32=0, "-", B15/B32)</f>
        <v>0.20672268907563024</v>
      </c>
      <c r="D15" s="65">
        <v>322</v>
      </c>
      <c r="E15" s="21">
        <f>IF(D32=0, "-", D15/D32)</f>
        <v>0.23</v>
      </c>
      <c r="F15" s="81">
        <v>1612</v>
      </c>
      <c r="G15" s="39">
        <f>IF(F32=0, "-", F15/F32)</f>
        <v>0.22395109752709086</v>
      </c>
      <c r="H15" s="65">
        <v>1300</v>
      </c>
      <c r="I15" s="21">
        <f>IF(H32=0, "-", H15/H32)</f>
        <v>0.21856086079354406</v>
      </c>
      <c r="J15" s="20">
        <f t="shared" si="0"/>
        <v>0.14596273291925466</v>
      </c>
      <c r="K15" s="21">
        <f t="shared" si="1"/>
        <v>0.24</v>
      </c>
    </row>
    <row r="16" spans="1:11" x14ac:dyDescent="0.25">
      <c r="A16" s="7" t="s">
        <v>60</v>
      </c>
      <c r="B16" s="65">
        <v>85</v>
      </c>
      <c r="C16" s="39">
        <f>IF(B32=0, "-", B16/B32)</f>
        <v>4.7619047619047616E-2</v>
      </c>
      <c r="D16" s="65">
        <v>57</v>
      </c>
      <c r="E16" s="21">
        <f>IF(D32=0, "-", D16/D32)</f>
        <v>4.0714285714285717E-2</v>
      </c>
      <c r="F16" s="81">
        <v>348</v>
      </c>
      <c r="G16" s="39">
        <f>IF(F32=0, "-", F16/F32)</f>
        <v>4.8346762989719363E-2</v>
      </c>
      <c r="H16" s="65">
        <v>234</v>
      </c>
      <c r="I16" s="21">
        <f>IF(H32=0, "-", H16/H32)</f>
        <v>3.934095494283793E-2</v>
      </c>
      <c r="J16" s="20">
        <f t="shared" si="0"/>
        <v>0.49122807017543857</v>
      </c>
      <c r="K16" s="21">
        <f t="shared" si="1"/>
        <v>0.48717948717948717</v>
      </c>
    </row>
    <row r="17" spans="1:11" x14ac:dyDescent="0.25">
      <c r="A17" s="7" t="s">
        <v>63</v>
      </c>
      <c r="B17" s="65">
        <v>149</v>
      </c>
      <c r="C17" s="39">
        <f>IF(B32=0, "-", B17/B32)</f>
        <v>8.3473389355742292E-2</v>
      </c>
      <c r="D17" s="65">
        <v>83</v>
      </c>
      <c r="E17" s="21">
        <f>IF(D32=0, "-", D17/D32)</f>
        <v>5.9285714285714289E-2</v>
      </c>
      <c r="F17" s="81">
        <v>518</v>
      </c>
      <c r="G17" s="39">
        <f>IF(F32=0, "-", F17/F32)</f>
        <v>7.1964434565156984E-2</v>
      </c>
      <c r="H17" s="65">
        <v>408</v>
      </c>
      <c r="I17" s="21">
        <f>IF(H32=0, "-", H17/H32)</f>
        <v>6.8594485541358441E-2</v>
      </c>
      <c r="J17" s="20">
        <f t="shared" si="0"/>
        <v>0.79518072289156627</v>
      </c>
      <c r="K17" s="21">
        <f t="shared" si="1"/>
        <v>0.26960784313725489</v>
      </c>
    </row>
    <row r="18" spans="1:11" x14ac:dyDescent="0.25">
      <c r="A18" s="7" t="s">
        <v>67</v>
      </c>
      <c r="B18" s="65">
        <v>146</v>
      </c>
      <c r="C18" s="39">
        <f>IF(B32=0, "-", B18/B32)</f>
        <v>8.1792717086834735E-2</v>
      </c>
      <c r="D18" s="65">
        <v>56</v>
      </c>
      <c r="E18" s="21">
        <f>IF(D32=0, "-", D18/D32)</f>
        <v>0.04</v>
      </c>
      <c r="F18" s="81">
        <v>636</v>
      </c>
      <c r="G18" s="39">
        <f>IF(F32=0, "-", F18/F32)</f>
        <v>8.8357877188107808E-2</v>
      </c>
      <c r="H18" s="65">
        <v>393</v>
      </c>
      <c r="I18" s="21">
        <f>IF(H32=0, "-", H18/H32)</f>
        <v>6.6072629455279086E-2</v>
      </c>
      <c r="J18" s="20">
        <f t="shared" si="0"/>
        <v>1.6071428571428572</v>
      </c>
      <c r="K18" s="21">
        <f t="shared" si="1"/>
        <v>0.61832061068702293</v>
      </c>
    </row>
    <row r="19" spans="1:11" x14ac:dyDescent="0.25">
      <c r="A19" s="7" t="s">
        <v>70</v>
      </c>
      <c r="B19" s="65">
        <v>33</v>
      </c>
      <c r="C19" s="39">
        <f>IF(B32=0, "-", B19/B32)</f>
        <v>1.8487394957983194E-2</v>
      </c>
      <c r="D19" s="65">
        <v>17</v>
      </c>
      <c r="E19" s="21">
        <f>IF(D32=0, "-", D19/D32)</f>
        <v>1.2142857142857143E-2</v>
      </c>
      <c r="F19" s="81">
        <v>131</v>
      </c>
      <c r="G19" s="39">
        <f>IF(F32=0, "-", F19/F32)</f>
        <v>1.819949986107252E-2</v>
      </c>
      <c r="H19" s="65">
        <v>119</v>
      </c>
      <c r="I19" s="21">
        <f>IF(H32=0, "-", H19/H32)</f>
        <v>2.000672494956288E-2</v>
      </c>
      <c r="J19" s="20">
        <f t="shared" si="0"/>
        <v>0.94117647058823528</v>
      </c>
      <c r="K19" s="21">
        <f t="shared" si="1"/>
        <v>0.10084033613445378</v>
      </c>
    </row>
    <row r="20" spans="1:11" x14ac:dyDescent="0.25">
      <c r="A20" s="7" t="s">
        <v>71</v>
      </c>
      <c r="B20" s="65">
        <v>2</v>
      </c>
      <c r="C20" s="39">
        <f>IF(B32=0, "-", B20/B32)</f>
        <v>1.1204481792717086E-3</v>
      </c>
      <c r="D20" s="65">
        <v>9</v>
      </c>
      <c r="E20" s="21">
        <f>IF(D32=0, "-", D20/D32)</f>
        <v>6.4285714285714285E-3</v>
      </c>
      <c r="F20" s="81">
        <v>23</v>
      </c>
      <c r="G20" s="39">
        <f>IF(F32=0, "-", F20/F32)</f>
        <v>3.1953320366768546E-3</v>
      </c>
      <c r="H20" s="65">
        <v>40</v>
      </c>
      <c r="I20" s="21">
        <f>IF(H32=0, "-", H20/H32)</f>
        <v>6.7249495628782787E-3</v>
      </c>
      <c r="J20" s="20">
        <f t="shared" si="0"/>
        <v>-0.77777777777777779</v>
      </c>
      <c r="K20" s="21">
        <f t="shared" si="1"/>
        <v>-0.42499999999999999</v>
      </c>
    </row>
    <row r="21" spans="1:11" x14ac:dyDescent="0.25">
      <c r="A21" s="7" t="s">
        <v>76</v>
      </c>
      <c r="B21" s="65">
        <v>54</v>
      </c>
      <c r="C21" s="39">
        <f>IF(B32=0, "-", B21/B32)</f>
        <v>3.0252100840336135E-2</v>
      </c>
      <c r="D21" s="65">
        <v>26</v>
      </c>
      <c r="E21" s="21">
        <f>IF(D32=0, "-", D21/D32)</f>
        <v>1.8571428571428572E-2</v>
      </c>
      <c r="F21" s="81">
        <v>225</v>
      </c>
      <c r="G21" s="39">
        <f>IF(F32=0, "-", F21/F32)</f>
        <v>3.1258682967490972E-2</v>
      </c>
      <c r="H21" s="65">
        <v>110</v>
      </c>
      <c r="I21" s="21">
        <f>IF(H32=0, "-", H21/H32)</f>
        <v>1.8493611297915265E-2</v>
      </c>
      <c r="J21" s="20">
        <f t="shared" si="0"/>
        <v>1.0769230769230769</v>
      </c>
      <c r="K21" s="21">
        <f t="shared" si="1"/>
        <v>1.0454545454545454</v>
      </c>
    </row>
    <row r="22" spans="1:11" x14ac:dyDescent="0.25">
      <c r="A22" s="7" t="s">
        <v>77</v>
      </c>
      <c r="B22" s="65">
        <v>142</v>
      </c>
      <c r="C22" s="39">
        <f>IF(B32=0, "-", B22/B32)</f>
        <v>7.9551820728291311E-2</v>
      </c>
      <c r="D22" s="65">
        <v>106</v>
      </c>
      <c r="E22" s="21">
        <f>IF(D32=0, "-", D22/D32)</f>
        <v>7.571428571428572E-2</v>
      </c>
      <c r="F22" s="81">
        <v>616</v>
      </c>
      <c r="G22" s="39">
        <f>IF(F32=0, "-", F22/F32)</f>
        <v>8.5579327590997498E-2</v>
      </c>
      <c r="H22" s="65">
        <v>506</v>
      </c>
      <c r="I22" s="21">
        <f>IF(H32=0, "-", H22/H32)</f>
        <v>8.5070611970410229E-2</v>
      </c>
      <c r="J22" s="20">
        <f t="shared" si="0"/>
        <v>0.33962264150943394</v>
      </c>
      <c r="K22" s="21">
        <f t="shared" si="1"/>
        <v>0.21739130434782608</v>
      </c>
    </row>
    <row r="23" spans="1:11" x14ac:dyDescent="0.25">
      <c r="A23" s="7" t="s">
        <v>82</v>
      </c>
      <c r="B23" s="65">
        <v>4</v>
      </c>
      <c r="C23" s="39">
        <f>IF(B32=0, "-", B23/B32)</f>
        <v>2.2408963585434172E-3</v>
      </c>
      <c r="D23" s="65">
        <v>0</v>
      </c>
      <c r="E23" s="21">
        <f>IF(D32=0, "-", D23/D32)</f>
        <v>0</v>
      </c>
      <c r="F23" s="81">
        <v>15</v>
      </c>
      <c r="G23" s="39">
        <f>IF(F32=0, "-", F23/F32)</f>
        <v>2.0839121978327314E-3</v>
      </c>
      <c r="H23" s="65">
        <v>13</v>
      </c>
      <c r="I23" s="21">
        <f>IF(H32=0, "-", H23/H32)</f>
        <v>2.1856086079354406E-3</v>
      </c>
      <c r="J23" s="20" t="str">
        <f t="shared" si="0"/>
        <v>-</v>
      </c>
      <c r="K23" s="21">
        <f t="shared" si="1"/>
        <v>0.15384615384615385</v>
      </c>
    </row>
    <row r="24" spans="1:11" x14ac:dyDescent="0.25">
      <c r="A24" s="7" t="s">
        <v>86</v>
      </c>
      <c r="B24" s="65">
        <v>50</v>
      </c>
      <c r="C24" s="39">
        <f>IF(B32=0, "-", B24/B32)</f>
        <v>2.8011204481792718E-2</v>
      </c>
      <c r="D24" s="65">
        <v>101</v>
      </c>
      <c r="E24" s="21">
        <f>IF(D32=0, "-", D24/D32)</f>
        <v>7.2142857142857147E-2</v>
      </c>
      <c r="F24" s="81">
        <v>159</v>
      </c>
      <c r="G24" s="39">
        <f>IF(F32=0, "-", F24/F32)</f>
        <v>2.2089469297026952E-2</v>
      </c>
      <c r="H24" s="65">
        <v>282</v>
      </c>
      <c r="I24" s="21">
        <f>IF(H32=0, "-", H24/H32)</f>
        <v>4.7410894418291862E-2</v>
      </c>
      <c r="J24" s="20">
        <f t="shared" si="0"/>
        <v>-0.50495049504950495</v>
      </c>
      <c r="K24" s="21">
        <f t="shared" si="1"/>
        <v>-0.43617021276595747</v>
      </c>
    </row>
    <row r="25" spans="1:11" x14ac:dyDescent="0.25">
      <c r="A25" s="7" t="s">
        <v>88</v>
      </c>
      <c r="B25" s="65">
        <v>47</v>
      </c>
      <c r="C25" s="39">
        <f>IF(B32=0, "-", B25/B32)</f>
        <v>2.6330532212885154E-2</v>
      </c>
      <c r="D25" s="65">
        <v>50</v>
      </c>
      <c r="E25" s="21">
        <f>IF(D32=0, "-", D25/D32)</f>
        <v>3.5714285714285712E-2</v>
      </c>
      <c r="F25" s="81">
        <v>194</v>
      </c>
      <c r="G25" s="39">
        <f>IF(F32=0, "-", F25/F32)</f>
        <v>2.6951931091969993E-2</v>
      </c>
      <c r="H25" s="65">
        <v>176</v>
      </c>
      <c r="I25" s="21">
        <f>IF(H32=0, "-", H25/H32)</f>
        <v>2.9589778076664425E-2</v>
      </c>
      <c r="J25" s="20">
        <f t="shared" si="0"/>
        <v>-0.06</v>
      </c>
      <c r="K25" s="21">
        <f t="shared" si="1"/>
        <v>0.10227272727272728</v>
      </c>
    </row>
    <row r="26" spans="1:11" x14ac:dyDescent="0.25">
      <c r="A26" s="7" t="s">
        <v>89</v>
      </c>
      <c r="B26" s="65">
        <v>2</v>
      </c>
      <c r="C26" s="39">
        <f>IF(B32=0, "-", B26/B32)</f>
        <v>1.1204481792717086E-3</v>
      </c>
      <c r="D26" s="65">
        <v>1</v>
      </c>
      <c r="E26" s="21">
        <f>IF(D32=0, "-", D26/D32)</f>
        <v>7.1428571428571429E-4</v>
      </c>
      <c r="F26" s="81">
        <v>6</v>
      </c>
      <c r="G26" s="39">
        <f>IF(F32=0, "-", F26/F32)</f>
        <v>8.3356487913309257E-4</v>
      </c>
      <c r="H26" s="65">
        <v>2</v>
      </c>
      <c r="I26" s="21">
        <f>IF(H32=0, "-", H26/H32)</f>
        <v>3.3624747814391392E-4</v>
      </c>
      <c r="J26" s="20">
        <f t="shared" si="0"/>
        <v>1</v>
      </c>
      <c r="K26" s="21">
        <f t="shared" si="1"/>
        <v>2</v>
      </c>
    </row>
    <row r="27" spans="1:11" x14ac:dyDescent="0.25">
      <c r="A27" s="7" t="s">
        <v>96</v>
      </c>
      <c r="B27" s="65">
        <v>49</v>
      </c>
      <c r="C27" s="39">
        <f>IF(B32=0, "-", B27/B32)</f>
        <v>2.7450980392156862E-2</v>
      </c>
      <c r="D27" s="65">
        <v>54</v>
      </c>
      <c r="E27" s="21">
        <f>IF(D32=0, "-", D27/D32)</f>
        <v>3.8571428571428569E-2</v>
      </c>
      <c r="F27" s="81">
        <v>206</v>
      </c>
      <c r="G27" s="39">
        <f>IF(F32=0, "-", F27/F32)</f>
        <v>2.8619060850236178E-2</v>
      </c>
      <c r="H27" s="65">
        <v>181</v>
      </c>
      <c r="I27" s="21">
        <f>IF(H32=0, "-", H27/H32)</f>
        <v>3.043039677202421E-2</v>
      </c>
      <c r="J27" s="20">
        <f t="shared" si="0"/>
        <v>-9.2592592592592587E-2</v>
      </c>
      <c r="K27" s="21">
        <f t="shared" si="1"/>
        <v>0.13812154696132597</v>
      </c>
    </row>
    <row r="28" spans="1:11" x14ac:dyDescent="0.25">
      <c r="A28" s="7" t="s">
        <v>97</v>
      </c>
      <c r="B28" s="65">
        <v>40</v>
      </c>
      <c r="C28" s="39">
        <f>IF(B32=0, "-", B28/B32)</f>
        <v>2.2408963585434174E-2</v>
      </c>
      <c r="D28" s="65">
        <v>22</v>
      </c>
      <c r="E28" s="21">
        <f>IF(D32=0, "-", D28/D32)</f>
        <v>1.5714285714285715E-2</v>
      </c>
      <c r="F28" s="81">
        <v>183</v>
      </c>
      <c r="G28" s="39">
        <f>IF(F32=0, "-", F28/F32)</f>
        <v>2.5423728813559324E-2</v>
      </c>
      <c r="H28" s="65">
        <v>101</v>
      </c>
      <c r="I28" s="21">
        <f>IF(H32=0, "-", H28/H32)</f>
        <v>1.6980497646267655E-2</v>
      </c>
      <c r="J28" s="20">
        <f t="shared" si="0"/>
        <v>0.81818181818181823</v>
      </c>
      <c r="K28" s="21">
        <f t="shared" si="1"/>
        <v>0.81188118811881194</v>
      </c>
    </row>
    <row r="29" spans="1:11" x14ac:dyDescent="0.25">
      <c r="A29" s="7" t="s">
        <v>99</v>
      </c>
      <c r="B29" s="65">
        <v>192</v>
      </c>
      <c r="C29" s="39">
        <f>IF(B32=0, "-", B29/B32)</f>
        <v>0.10756302521008404</v>
      </c>
      <c r="D29" s="65">
        <v>111</v>
      </c>
      <c r="E29" s="21">
        <f>IF(D32=0, "-", D29/D32)</f>
        <v>7.9285714285714279E-2</v>
      </c>
      <c r="F29" s="81">
        <v>668</v>
      </c>
      <c r="G29" s="39">
        <f>IF(F32=0, "-", F29/F32)</f>
        <v>9.2803556543484295E-2</v>
      </c>
      <c r="H29" s="65">
        <v>403</v>
      </c>
      <c r="I29" s="21">
        <f>IF(H32=0, "-", H29/H32)</f>
        <v>6.7753866845998656E-2</v>
      </c>
      <c r="J29" s="20">
        <f t="shared" si="0"/>
        <v>0.72972972972972971</v>
      </c>
      <c r="K29" s="21">
        <f t="shared" si="1"/>
        <v>0.65756823821339949</v>
      </c>
    </row>
    <row r="30" spans="1:11" x14ac:dyDescent="0.25">
      <c r="A30" s="7" t="s">
        <v>100</v>
      </c>
      <c r="B30" s="65">
        <v>0</v>
      </c>
      <c r="C30" s="39">
        <f>IF(B32=0, "-", B30/B32)</f>
        <v>0</v>
      </c>
      <c r="D30" s="65">
        <v>2</v>
      </c>
      <c r="E30" s="21">
        <f>IF(D32=0, "-", D30/D32)</f>
        <v>1.4285714285714286E-3</v>
      </c>
      <c r="F30" s="81">
        <v>4</v>
      </c>
      <c r="G30" s="39">
        <f>IF(F32=0, "-", F30/F32)</f>
        <v>5.5570991942206164E-4</v>
      </c>
      <c r="H30" s="65">
        <v>18</v>
      </c>
      <c r="I30" s="21">
        <f>IF(H32=0, "-", H30/H32)</f>
        <v>3.0262273032952251E-3</v>
      </c>
      <c r="J30" s="20">
        <f t="shared" si="0"/>
        <v>-1</v>
      </c>
      <c r="K30" s="21">
        <f t="shared" si="1"/>
        <v>-0.77777777777777779</v>
      </c>
    </row>
    <row r="31" spans="1:11" x14ac:dyDescent="0.25">
      <c r="A31" s="2"/>
      <c r="B31" s="68"/>
      <c r="C31" s="33"/>
      <c r="D31" s="68"/>
      <c r="E31" s="6"/>
      <c r="F31" s="82"/>
      <c r="G31" s="33"/>
      <c r="H31" s="68"/>
      <c r="I31" s="6"/>
      <c r="J31" s="5"/>
      <c r="K31" s="6"/>
    </row>
    <row r="32" spans="1:11" s="43" customFormat="1" ht="13" x14ac:dyDescent="0.3">
      <c r="A32" s="162" t="s">
        <v>634</v>
      </c>
      <c r="B32" s="71">
        <f>SUM(B7:B31)</f>
        <v>1785</v>
      </c>
      <c r="C32" s="40">
        <v>1</v>
      </c>
      <c r="D32" s="71">
        <f>SUM(D7:D31)</f>
        <v>1400</v>
      </c>
      <c r="E32" s="41">
        <v>1</v>
      </c>
      <c r="F32" s="77">
        <f>SUM(F7:F31)</f>
        <v>7198</v>
      </c>
      <c r="G32" s="42">
        <v>1</v>
      </c>
      <c r="H32" s="71">
        <f>SUM(H7:H31)</f>
        <v>5948</v>
      </c>
      <c r="I32" s="41">
        <v>1</v>
      </c>
      <c r="J32" s="37">
        <f>IF(D32=0, "-", (B32-D32)/D32)</f>
        <v>0.27500000000000002</v>
      </c>
      <c r="K32" s="38">
        <f>IF(H32=0, "-", (F32-H32)/H32)</f>
        <v>0.21015467383994621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01"/>
  <sheetViews>
    <sheetView tabSelected="1" zoomScaleNormal="100" workbookViewId="0">
      <selection activeCell="M1" sqref="M1"/>
    </sheetView>
  </sheetViews>
  <sheetFormatPr defaultRowHeight="12.5" x14ac:dyDescent="0.25"/>
  <cols>
    <col min="1" max="1" width="34.36328125" bestFit="1" customWidth="1"/>
    <col min="6" max="6" width="1.7265625" customWidth="1"/>
  </cols>
  <sheetData>
    <row r="1" spans="1:10" s="52" customFormat="1" ht="20" x14ac:dyDescent="0.4">
      <c r="A1" s="4" t="s">
        <v>10</v>
      </c>
      <c r="B1" s="198" t="s">
        <v>21</v>
      </c>
      <c r="C1" s="199"/>
      <c r="D1" s="199"/>
      <c r="E1" s="199"/>
      <c r="F1" s="199"/>
      <c r="G1" s="199"/>
      <c r="H1" s="199"/>
      <c r="I1" s="199"/>
      <c r="J1" s="199"/>
    </row>
    <row r="2" spans="1:10" s="52" customFormat="1" ht="20" x14ac:dyDescent="0.4">
      <c r="A2" s="4" t="s">
        <v>111</v>
      </c>
      <c r="B2" s="202" t="s">
        <v>102</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ht="13" x14ac:dyDescent="0.3">
      <c r="A7" s="159" t="s">
        <v>31</v>
      </c>
      <c r="B7" s="65"/>
      <c r="C7" s="66"/>
      <c r="D7" s="65"/>
      <c r="E7" s="66"/>
      <c r="F7" s="67"/>
      <c r="G7" s="65"/>
      <c r="H7" s="66"/>
      <c r="I7" s="20"/>
      <c r="J7" s="21"/>
    </row>
    <row r="8" spans="1:10" x14ac:dyDescent="0.25">
      <c r="A8" s="177" t="s">
        <v>318</v>
      </c>
      <c r="B8" s="143">
        <v>0</v>
      </c>
      <c r="C8" s="144">
        <v>0</v>
      </c>
      <c r="D8" s="143">
        <v>0</v>
      </c>
      <c r="E8" s="144">
        <v>1</v>
      </c>
      <c r="F8" s="145"/>
      <c r="G8" s="143">
        <f>B8-C8</f>
        <v>0</v>
      </c>
      <c r="H8" s="144">
        <f>D8-E8</f>
        <v>-1</v>
      </c>
      <c r="I8" s="151" t="str">
        <f>IF(C8=0, "-", IF(G8/C8&lt;10, G8/C8, "&gt;999%"))</f>
        <v>-</v>
      </c>
      <c r="J8" s="152">
        <f>IF(E8=0, "-", IF(H8/E8&lt;10, H8/E8, "&gt;999%"))</f>
        <v>-1</v>
      </c>
    </row>
    <row r="9" spans="1:10" x14ac:dyDescent="0.25">
      <c r="A9" s="158" t="s">
        <v>249</v>
      </c>
      <c r="B9" s="65">
        <v>14</v>
      </c>
      <c r="C9" s="66">
        <v>14</v>
      </c>
      <c r="D9" s="65">
        <v>32</v>
      </c>
      <c r="E9" s="66">
        <v>60</v>
      </c>
      <c r="F9" s="67"/>
      <c r="G9" s="65">
        <f>B9-C9</f>
        <v>0</v>
      </c>
      <c r="H9" s="66">
        <f>D9-E9</f>
        <v>-28</v>
      </c>
      <c r="I9" s="20">
        <f>IF(C9=0, "-", IF(G9/C9&lt;10, G9/C9, "&gt;999%"))</f>
        <v>0</v>
      </c>
      <c r="J9" s="21">
        <f>IF(E9=0, "-", IF(H9/E9&lt;10, H9/E9, "&gt;999%"))</f>
        <v>-0.46666666666666667</v>
      </c>
    </row>
    <row r="10" spans="1:10" x14ac:dyDescent="0.25">
      <c r="A10" s="158" t="s">
        <v>417</v>
      </c>
      <c r="B10" s="65">
        <v>12</v>
      </c>
      <c r="C10" s="66">
        <v>23</v>
      </c>
      <c r="D10" s="65">
        <v>39</v>
      </c>
      <c r="E10" s="66">
        <v>82</v>
      </c>
      <c r="F10" s="67"/>
      <c r="G10" s="65">
        <f>B10-C10</f>
        <v>-11</v>
      </c>
      <c r="H10" s="66">
        <f>D10-E10</f>
        <v>-43</v>
      </c>
      <c r="I10" s="20">
        <f>IF(C10=0, "-", IF(G10/C10&lt;10, G10/C10, "&gt;999%"))</f>
        <v>-0.47826086956521741</v>
      </c>
      <c r="J10" s="21">
        <f>IF(E10=0, "-", IF(H10/E10&lt;10, H10/E10, "&gt;999%"))</f>
        <v>-0.52439024390243905</v>
      </c>
    </row>
    <row r="11" spans="1:10" x14ac:dyDescent="0.25">
      <c r="A11" s="158" t="s">
        <v>380</v>
      </c>
      <c r="B11" s="65">
        <v>25</v>
      </c>
      <c r="C11" s="66">
        <v>0</v>
      </c>
      <c r="D11" s="65">
        <v>57</v>
      </c>
      <c r="E11" s="66">
        <v>0</v>
      </c>
      <c r="F11" s="67"/>
      <c r="G11" s="65">
        <f>B11-C11</f>
        <v>25</v>
      </c>
      <c r="H11" s="66">
        <f>D11-E11</f>
        <v>57</v>
      </c>
      <c r="I11" s="20" t="str">
        <f>IF(C11=0, "-", IF(G11/C11&lt;10, G11/C11, "&gt;999%"))</f>
        <v>-</v>
      </c>
      <c r="J11" s="21" t="str">
        <f>IF(E11=0, "-", IF(H11/E11&lt;10, H11/E11, "&gt;999%"))</f>
        <v>-</v>
      </c>
    </row>
    <row r="12" spans="1:10" s="160" customFormat="1" ht="13" x14ac:dyDescent="0.3">
      <c r="A12" s="178" t="s">
        <v>642</v>
      </c>
      <c r="B12" s="71">
        <v>51</v>
      </c>
      <c r="C12" s="72">
        <v>37</v>
      </c>
      <c r="D12" s="71">
        <v>128</v>
      </c>
      <c r="E12" s="72">
        <v>143</v>
      </c>
      <c r="F12" s="73"/>
      <c r="G12" s="71">
        <f>B12-C12</f>
        <v>14</v>
      </c>
      <c r="H12" s="72">
        <f>D12-E12</f>
        <v>-15</v>
      </c>
      <c r="I12" s="37">
        <f>IF(C12=0, "-", IF(G12/C12&lt;10, G12/C12, "&gt;999%"))</f>
        <v>0.3783783783783784</v>
      </c>
      <c r="J12" s="38">
        <f>IF(E12=0, "-", IF(H12/E12&lt;10, H12/E12, "&gt;999%"))</f>
        <v>-0.1048951048951049</v>
      </c>
    </row>
    <row r="13" spans="1:10" x14ac:dyDescent="0.25">
      <c r="A13" s="177"/>
      <c r="B13" s="143"/>
      <c r="C13" s="144"/>
      <c r="D13" s="143"/>
      <c r="E13" s="144"/>
      <c r="F13" s="145"/>
      <c r="G13" s="143"/>
      <c r="H13" s="144"/>
      <c r="I13" s="151"/>
      <c r="J13" s="152"/>
    </row>
    <row r="14" spans="1:10" s="139" customFormat="1" ht="13" x14ac:dyDescent="0.3">
      <c r="A14" s="159" t="s">
        <v>32</v>
      </c>
      <c r="B14" s="65"/>
      <c r="C14" s="66"/>
      <c r="D14" s="65"/>
      <c r="E14" s="66"/>
      <c r="F14" s="67"/>
      <c r="G14" s="65"/>
      <c r="H14" s="66"/>
      <c r="I14" s="20"/>
      <c r="J14" s="21"/>
    </row>
    <row r="15" spans="1:10" x14ac:dyDescent="0.25">
      <c r="A15" s="158" t="s">
        <v>319</v>
      </c>
      <c r="B15" s="65">
        <v>0</v>
      </c>
      <c r="C15" s="66">
        <v>0</v>
      </c>
      <c r="D15" s="65">
        <v>0</v>
      </c>
      <c r="E15" s="66">
        <v>2</v>
      </c>
      <c r="F15" s="67"/>
      <c r="G15" s="65">
        <f>B15-C15</f>
        <v>0</v>
      </c>
      <c r="H15" s="66">
        <f>D15-E15</f>
        <v>-2</v>
      </c>
      <c r="I15" s="20" t="str">
        <f>IF(C15=0, "-", IF(G15/C15&lt;10, G15/C15, "&gt;999%"))</f>
        <v>-</v>
      </c>
      <c r="J15" s="21">
        <f>IF(E15=0, "-", IF(H15/E15&lt;10, H15/E15, "&gt;999%"))</f>
        <v>-1</v>
      </c>
    </row>
    <row r="16" spans="1:10" s="160" customFormat="1" ht="13" x14ac:dyDescent="0.3">
      <c r="A16" s="178" t="s">
        <v>643</v>
      </c>
      <c r="B16" s="71">
        <v>0</v>
      </c>
      <c r="C16" s="72">
        <v>0</v>
      </c>
      <c r="D16" s="71">
        <v>0</v>
      </c>
      <c r="E16" s="72">
        <v>2</v>
      </c>
      <c r="F16" s="73"/>
      <c r="G16" s="71">
        <f>B16-C16</f>
        <v>0</v>
      </c>
      <c r="H16" s="72">
        <f>D16-E16</f>
        <v>-2</v>
      </c>
      <c r="I16" s="37" t="str">
        <f>IF(C16=0, "-", IF(G16/C16&lt;10, G16/C16, "&gt;999%"))</f>
        <v>-</v>
      </c>
      <c r="J16" s="38">
        <f>IF(E16=0, "-", IF(H16/E16&lt;10, H16/E16, "&gt;999%"))</f>
        <v>-1</v>
      </c>
    </row>
    <row r="17" spans="1:10" x14ac:dyDescent="0.25">
      <c r="A17" s="177"/>
      <c r="B17" s="143"/>
      <c r="C17" s="144"/>
      <c r="D17" s="143"/>
      <c r="E17" s="144"/>
      <c r="F17" s="145"/>
      <c r="G17" s="143"/>
      <c r="H17" s="144"/>
      <c r="I17" s="151"/>
      <c r="J17" s="152"/>
    </row>
    <row r="18" spans="1:10" s="139" customFormat="1" ht="13" x14ac:dyDescent="0.3">
      <c r="A18" s="159" t="s">
        <v>33</v>
      </c>
      <c r="B18" s="65"/>
      <c r="C18" s="66"/>
      <c r="D18" s="65"/>
      <c r="E18" s="66"/>
      <c r="F18" s="67"/>
      <c r="G18" s="65"/>
      <c r="H18" s="66"/>
      <c r="I18" s="20"/>
      <c r="J18" s="21"/>
    </row>
    <row r="19" spans="1:10" x14ac:dyDescent="0.25">
      <c r="A19" s="158" t="s">
        <v>335</v>
      </c>
      <c r="B19" s="65">
        <v>3</v>
      </c>
      <c r="C19" s="66">
        <v>2</v>
      </c>
      <c r="D19" s="65">
        <v>12</v>
      </c>
      <c r="E19" s="66">
        <v>11</v>
      </c>
      <c r="F19" s="67"/>
      <c r="G19" s="65">
        <f>B19-C19</f>
        <v>1</v>
      </c>
      <c r="H19" s="66">
        <f>D19-E19</f>
        <v>1</v>
      </c>
      <c r="I19" s="20">
        <f>IF(C19=0, "-", IF(G19/C19&lt;10, G19/C19, "&gt;999%"))</f>
        <v>0.5</v>
      </c>
      <c r="J19" s="21">
        <f>IF(E19=0, "-", IF(H19/E19&lt;10, H19/E19, "&gt;999%"))</f>
        <v>9.0909090909090912E-2</v>
      </c>
    </row>
    <row r="20" spans="1:10" x14ac:dyDescent="0.25">
      <c r="A20" s="158" t="s">
        <v>485</v>
      </c>
      <c r="B20" s="65">
        <v>4</v>
      </c>
      <c r="C20" s="66">
        <v>1</v>
      </c>
      <c r="D20" s="65">
        <v>11</v>
      </c>
      <c r="E20" s="66">
        <v>8</v>
      </c>
      <c r="F20" s="67"/>
      <c r="G20" s="65">
        <f>B20-C20</f>
        <v>3</v>
      </c>
      <c r="H20" s="66">
        <f>D20-E20</f>
        <v>3</v>
      </c>
      <c r="I20" s="20">
        <f>IF(C20=0, "-", IF(G20/C20&lt;10, G20/C20, "&gt;999%"))</f>
        <v>3</v>
      </c>
      <c r="J20" s="21">
        <f>IF(E20=0, "-", IF(H20/E20&lt;10, H20/E20, "&gt;999%"))</f>
        <v>0.375</v>
      </c>
    </row>
    <row r="21" spans="1:10" s="160" customFormat="1" ht="13" x14ac:dyDescent="0.3">
      <c r="A21" s="178" t="s">
        <v>644</v>
      </c>
      <c r="B21" s="71">
        <v>7</v>
      </c>
      <c r="C21" s="72">
        <v>3</v>
      </c>
      <c r="D21" s="71">
        <v>23</v>
      </c>
      <c r="E21" s="72">
        <v>19</v>
      </c>
      <c r="F21" s="73"/>
      <c r="G21" s="71">
        <f>B21-C21</f>
        <v>4</v>
      </c>
      <c r="H21" s="72">
        <f>D21-E21</f>
        <v>4</v>
      </c>
      <c r="I21" s="37">
        <f>IF(C21=0, "-", IF(G21/C21&lt;10, G21/C21, "&gt;999%"))</f>
        <v>1.3333333333333333</v>
      </c>
      <c r="J21" s="38">
        <f>IF(E21=0, "-", IF(H21/E21&lt;10, H21/E21, "&gt;999%"))</f>
        <v>0.21052631578947367</v>
      </c>
    </row>
    <row r="22" spans="1:10" x14ac:dyDescent="0.25">
      <c r="A22" s="177"/>
      <c r="B22" s="143"/>
      <c r="C22" s="144"/>
      <c r="D22" s="143"/>
      <c r="E22" s="144"/>
      <c r="F22" s="145"/>
      <c r="G22" s="143"/>
      <c r="H22" s="144"/>
      <c r="I22" s="151"/>
      <c r="J22" s="152"/>
    </row>
    <row r="23" spans="1:10" s="139" customFormat="1" ht="13" x14ac:dyDescent="0.3">
      <c r="A23" s="159" t="s">
        <v>34</v>
      </c>
      <c r="B23" s="65"/>
      <c r="C23" s="66"/>
      <c r="D23" s="65"/>
      <c r="E23" s="66"/>
      <c r="F23" s="67"/>
      <c r="G23" s="65"/>
      <c r="H23" s="66"/>
      <c r="I23" s="20"/>
      <c r="J23" s="21"/>
    </row>
    <row r="24" spans="1:10" x14ac:dyDescent="0.25">
      <c r="A24" s="158" t="s">
        <v>213</v>
      </c>
      <c r="B24" s="65">
        <v>6</v>
      </c>
      <c r="C24" s="66">
        <v>3</v>
      </c>
      <c r="D24" s="65">
        <v>54</v>
      </c>
      <c r="E24" s="66">
        <v>42</v>
      </c>
      <c r="F24" s="67"/>
      <c r="G24" s="65">
        <f t="shared" ref="G24:G40" si="0">B24-C24</f>
        <v>3</v>
      </c>
      <c r="H24" s="66">
        <f t="shared" ref="H24:H40" si="1">D24-E24</f>
        <v>12</v>
      </c>
      <c r="I24" s="20">
        <f t="shared" ref="I24:I40" si="2">IF(C24=0, "-", IF(G24/C24&lt;10, G24/C24, "&gt;999%"))</f>
        <v>1</v>
      </c>
      <c r="J24" s="21">
        <f t="shared" ref="J24:J40" si="3">IF(E24=0, "-", IF(H24/E24&lt;10, H24/E24, "&gt;999%"))</f>
        <v>0.2857142857142857</v>
      </c>
    </row>
    <row r="25" spans="1:10" x14ac:dyDescent="0.25">
      <c r="A25" s="158" t="s">
        <v>226</v>
      </c>
      <c r="B25" s="65">
        <v>75</v>
      </c>
      <c r="C25" s="66">
        <v>71</v>
      </c>
      <c r="D25" s="65">
        <v>399</v>
      </c>
      <c r="E25" s="66">
        <v>171</v>
      </c>
      <c r="F25" s="67"/>
      <c r="G25" s="65">
        <f t="shared" si="0"/>
        <v>4</v>
      </c>
      <c r="H25" s="66">
        <f t="shared" si="1"/>
        <v>228</v>
      </c>
      <c r="I25" s="20">
        <f t="shared" si="2"/>
        <v>5.6338028169014086E-2</v>
      </c>
      <c r="J25" s="21">
        <f t="shared" si="3"/>
        <v>1.3333333333333333</v>
      </c>
    </row>
    <row r="26" spans="1:10" x14ac:dyDescent="0.25">
      <c r="A26" s="158" t="s">
        <v>250</v>
      </c>
      <c r="B26" s="65">
        <v>34</v>
      </c>
      <c r="C26" s="66">
        <v>12</v>
      </c>
      <c r="D26" s="65">
        <v>129</v>
      </c>
      <c r="E26" s="66">
        <v>73</v>
      </c>
      <c r="F26" s="67"/>
      <c r="G26" s="65">
        <f t="shared" si="0"/>
        <v>22</v>
      </c>
      <c r="H26" s="66">
        <f t="shared" si="1"/>
        <v>56</v>
      </c>
      <c r="I26" s="20">
        <f t="shared" si="2"/>
        <v>1.8333333333333333</v>
      </c>
      <c r="J26" s="21">
        <f t="shared" si="3"/>
        <v>0.76712328767123283</v>
      </c>
    </row>
    <row r="27" spans="1:10" x14ac:dyDescent="0.25">
      <c r="A27" s="158" t="s">
        <v>320</v>
      </c>
      <c r="B27" s="65">
        <v>3</v>
      </c>
      <c r="C27" s="66">
        <v>2</v>
      </c>
      <c r="D27" s="65">
        <v>12</v>
      </c>
      <c r="E27" s="66">
        <v>19</v>
      </c>
      <c r="F27" s="67"/>
      <c r="G27" s="65">
        <f t="shared" si="0"/>
        <v>1</v>
      </c>
      <c r="H27" s="66">
        <f t="shared" si="1"/>
        <v>-7</v>
      </c>
      <c r="I27" s="20">
        <f t="shared" si="2"/>
        <v>0.5</v>
      </c>
      <c r="J27" s="21">
        <f t="shared" si="3"/>
        <v>-0.36842105263157893</v>
      </c>
    </row>
    <row r="28" spans="1:10" x14ac:dyDescent="0.25">
      <c r="A28" s="158" t="s">
        <v>251</v>
      </c>
      <c r="B28" s="65">
        <v>15</v>
      </c>
      <c r="C28" s="66">
        <v>6</v>
      </c>
      <c r="D28" s="65">
        <v>56</v>
      </c>
      <c r="E28" s="66">
        <v>55</v>
      </c>
      <c r="F28" s="67"/>
      <c r="G28" s="65">
        <f t="shared" si="0"/>
        <v>9</v>
      </c>
      <c r="H28" s="66">
        <f t="shared" si="1"/>
        <v>1</v>
      </c>
      <c r="I28" s="20">
        <f t="shared" si="2"/>
        <v>1.5</v>
      </c>
      <c r="J28" s="21">
        <f t="shared" si="3"/>
        <v>1.8181818181818181E-2</v>
      </c>
    </row>
    <row r="29" spans="1:10" x14ac:dyDescent="0.25">
      <c r="A29" s="158" t="s">
        <v>271</v>
      </c>
      <c r="B29" s="65">
        <v>12</v>
      </c>
      <c r="C29" s="66">
        <v>15</v>
      </c>
      <c r="D29" s="65">
        <v>31</v>
      </c>
      <c r="E29" s="66">
        <v>37</v>
      </c>
      <c r="F29" s="67"/>
      <c r="G29" s="65">
        <f t="shared" si="0"/>
        <v>-3</v>
      </c>
      <c r="H29" s="66">
        <f t="shared" si="1"/>
        <v>-6</v>
      </c>
      <c r="I29" s="20">
        <f t="shared" si="2"/>
        <v>-0.2</v>
      </c>
      <c r="J29" s="21">
        <f t="shared" si="3"/>
        <v>-0.16216216216216217</v>
      </c>
    </row>
    <row r="30" spans="1:10" x14ac:dyDescent="0.25">
      <c r="A30" s="158" t="s">
        <v>272</v>
      </c>
      <c r="B30" s="65">
        <v>1</v>
      </c>
      <c r="C30" s="66">
        <v>3</v>
      </c>
      <c r="D30" s="65">
        <v>6</v>
      </c>
      <c r="E30" s="66">
        <v>10</v>
      </c>
      <c r="F30" s="67"/>
      <c r="G30" s="65">
        <f t="shared" si="0"/>
        <v>-2</v>
      </c>
      <c r="H30" s="66">
        <f t="shared" si="1"/>
        <v>-4</v>
      </c>
      <c r="I30" s="20">
        <f t="shared" si="2"/>
        <v>-0.66666666666666663</v>
      </c>
      <c r="J30" s="21">
        <f t="shared" si="3"/>
        <v>-0.4</v>
      </c>
    </row>
    <row r="31" spans="1:10" x14ac:dyDescent="0.25">
      <c r="A31" s="158" t="s">
        <v>284</v>
      </c>
      <c r="B31" s="65">
        <v>0</v>
      </c>
      <c r="C31" s="66">
        <v>2</v>
      </c>
      <c r="D31" s="65">
        <v>0</v>
      </c>
      <c r="E31" s="66">
        <v>3</v>
      </c>
      <c r="F31" s="67"/>
      <c r="G31" s="65">
        <f t="shared" si="0"/>
        <v>-2</v>
      </c>
      <c r="H31" s="66">
        <f t="shared" si="1"/>
        <v>-3</v>
      </c>
      <c r="I31" s="20">
        <f t="shared" si="2"/>
        <v>-1</v>
      </c>
      <c r="J31" s="21">
        <f t="shared" si="3"/>
        <v>-1</v>
      </c>
    </row>
    <row r="32" spans="1:10" x14ac:dyDescent="0.25">
      <c r="A32" s="158" t="s">
        <v>460</v>
      </c>
      <c r="B32" s="65">
        <v>2</v>
      </c>
      <c r="C32" s="66">
        <v>1</v>
      </c>
      <c r="D32" s="65">
        <v>12</v>
      </c>
      <c r="E32" s="66">
        <v>16</v>
      </c>
      <c r="F32" s="67"/>
      <c r="G32" s="65">
        <f t="shared" si="0"/>
        <v>1</v>
      </c>
      <c r="H32" s="66">
        <f t="shared" si="1"/>
        <v>-4</v>
      </c>
      <c r="I32" s="20">
        <f t="shared" si="2"/>
        <v>1</v>
      </c>
      <c r="J32" s="21">
        <f t="shared" si="3"/>
        <v>-0.25</v>
      </c>
    </row>
    <row r="33" spans="1:10" x14ac:dyDescent="0.25">
      <c r="A33" s="158" t="s">
        <v>273</v>
      </c>
      <c r="B33" s="65">
        <v>5</v>
      </c>
      <c r="C33" s="66">
        <v>0</v>
      </c>
      <c r="D33" s="65">
        <v>34</v>
      </c>
      <c r="E33" s="66">
        <v>0</v>
      </c>
      <c r="F33" s="67"/>
      <c r="G33" s="65">
        <f t="shared" si="0"/>
        <v>5</v>
      </c>
      <c r="H33" s="66">
        <f t="shared" si="1"/>
        <v>34</v>
      </c>
      <c r="I33" s="20" t="str">
        <f t="shared" si="2"/>
        <v>-</v>
      </c>
      <c r="J33" s="21" t="str">
        <f t="shared" si="3"/>
        <v>-</v>
      </c>
    </row>
    <row r="34" spans="1:10" x14ac:dyDescent="0.25">
      <c r="A34" s="158" t="s">
        <v>381</v>
      </c>
      <c r="B34" s="65">
        <v>24</v>
      </c>
      <c r="C34" s="66">
        <v>20</v>
      </c>
      <c r="D34" s="65">
        <v>112</v>
      </c>
      <c r="E34" s="66">
        <v>64</v>
      </c>
      <c r="F34" s="67"/>
      <c r="G34" s="65">
        <f t="shared" si="0"/>
        <v>4</v>
      </c>
      <c r="H34" s="66">
        <f t="shared" si="1"/>
        <v>48</v>
      </c>
      <c r="I34" s="20">
        <f t="shared" si="2"/>
        <v>0.2</v>
      </c>
      <c r="J34" s="21">
        <f t="shared" si="3"/>
        <v>0.75</v>
      </c>
    </row>
    <row r="35" spans="1:10" x14ac:dyDescent="0.25">
      <c r="A35" s="158" t="s">
        <v>382</v>
      </c>
      <c r="B35" s="65">
        <v>158</v>
      </c>
      <c r="C35" s="66">
        <v>124</v>
      </c>
      <c r="D35" s="65">
        <v>654</v>
      </c>
      <c r="E35" s="66">
        <v>428</v>
      </c>
      <c r="F35" s="67"/>
      <c r="G35" s="65">
        <f t="shared" si="0"/>
        <v>34</v>
      </c>
      <c r="H35" s="66">
        <f t="shared" si="1"/>
        <v>226</v>
      </c>
      <c r="I35" s="20">
        <f t="shared" si="2"/>
        <v>0.27419354838709675</v>
      </c>
      <c r="J35" s="21">
        <f t="shared" si="3"/>
        <v>0.5280373831775701</v>
      </c>
    </row>
    <row r="36" spans="1:10" x14ac:dyDescent="0.25">
      <c r="A36" s="158" t="s">
        <v>418</v>
      </c>
      <c r="B36" s="65">
        <v>116</v>
      </c>
      <c r="C36" s="66">
        <v>82</v>
      </c>
      <c r="D36" s="65">
        <v>692</v>
      </c>
      <c r="E36" s="66">
        <v>563</v>
      </c>
      <c r="F36" s="67"/>
      <c r="G36" s="65">
        <f t="shared" si="0"/>
        <v>34</v>
      </c>
      <c r="H36" s="66">
        <f t="shared" si="1"/>
        <v>129</v>
      </c>
      <c r="I36" s="20">
        <f t="shared" si="2"/>
        <v>0.41463414634146339</v>
      </c>
      <c r="J36" s="21">
        <f t="shared" si="3"/>
        <v>0.22912966252220249</v>
      </c>
    </row>
    <row r="37" spans="1:10" x14ac:dyDescent="0.25">
      <c r="A37" s="158" t="s">
        <v>461</v>
      </c>
      <c r="B37" s="65">
        <v>58</v>
      </c>
      <c r="C37" s="66">
        <v>15</v>
      </c>
      <c r="D37" s="65">
        <v>282</v>
      </c>
      <c r="E37" s="66">
        <v>166</v>
      </c>
      <c r="F37" s="67"/>
      <c r="G37" s="65">
        <f t="shared" si="0"/>
        <v>43</v>
      </c>
      <c r="H37" s="66">
        <f t="shared" si="1"/>
        <v>116</v>
      </c>
      <c r="I37" s="20">
        <f t="shared" si="2"/>
        <v>2.8666666666666667</v>
      </c>
      <c r="J37" s="21">
        <f t="shared" si="3"/>
        <v>0.6987951807228916</v>
      </c>
    </row>
    <row r="38" spans="1:10" x14ac:dyDescent="0.25">
      <c r="A38" s="158" t="s">
        <v>462</v>
      </c>
      <c r="B38" s="65">
        <v>25</v>
      </c>
      <c r="C38" s="66">
        <v>16</v>
      </c>
      <c r="D38" s="65">
        <v>54</v>
      </c>
      <c r="E38" s="66">
        <v>36</v>
      </c>
      <c r="F38" s="67"/>
      <c r="G38" s="65">
        <f t="shared" si="0"/>
        <v>9</v>
      </c>
      <c r="H38" s="66">
        <f t="shared" si="1"/>
        <v>18</v>
      </c>
      <c r="I38" s="20">
        <f t="shared" si="2"/>
        <v>0.5625</v>
      </c>
      <c r="J38" s="21">
        <f t="shared" si="3"/>
        <v>0.5</v>
      </c>
    </row>
    <row r="39" spans="1:10" x14ac:dyDescent="0.25">
      <c r="A39" s="158" t="s">
        <v>321</v>
      </c>
      <c r="B39" s="65">
        <v>3</v>
      </c>
      <c r="C39" s="66">
        <v>1</v>
      </c>
      <c r="D39" s="65">
        <v>8</v>
      </c>
      <c r="E39" s="66">
        <v>3</v>
      </c>
      <c r="F39" s="67"/>
      <c r="G39" s="65">
        <f t="shared" si="0"/>
        <v>2</v>
      </c>
      <c r="H39" s="66">
        <f t="shared" si="1"/>
        <v>5</v>
      </c>
      <c r="I39" s="20">
        <f t="shared" si="2"/>
        <v>2</v>
      </c>
      <c r="J39" s="21">
        <f t="shared" si="3"/>
        <v>1.6666666666666667</v>
      </c>
    </row>
    <row r="40" spans="1:10" s="160" customFormat="1" ht="13" x14ac:dyDescent="0.3">
      <c r="A40" s="178" t="s">
        <v>645</v>
      </c>
      <c r="B40" s="71">
        <v>537</v>
      </c>
      <c r="C40" s="72">
        <v>373</v>
      </c>
      <c r="D40" s="71">
        <v>2535</v>
      </c>
      <c r="E40" s="72">
        <v>1686</v>
      </c>
      <c r="F40" s="73"/>
      <c r="G40" s="71">
        <f t="shared" si="0"/>
        <v>164</v>
      </c>
      <c r="H40" s="72">
        <f t="shared" si="1"/>
        <v>849</v>
      </c>
      <c r="I40" s="37">
        <f t="shared" si="2"/>
        <v>0.43967828418230565</v>
      </c>
      <c r="J40" s="38">
        <f t="shared" si="3"/>
        <v>0.50355871886120995</v>
      </c>
    </row>
    <row r="41" spans="1:10" x14ac:dyDescent="0.25">
      <c r="A41" s="177"/>
      <c r="B41" s="143"/>
      <c r="C41" s="144"/>
      <c r="D41" s="143"/>
      <c r="E41" s="144"/>
      <c r="F41" s="145"/>
      <c r="G41" s="143"/>
      <c r="H41" s="144"/>
      <c r="I41" s="151"/>
      <c r="J41" s="152"/>
    </row>
    <row r="42" spans="1:10" s="139" customFormat="1" ht="13" x14ac:dyDescent="0.3">
      <c r="A42" s="159" t="s">
        <v>35</v>
      </c>
      <c r="B42" s="65"/>
      <c r="C42" s="66"/>
      <c r="D42" s="65"/>
      <c r="E42" s="66"/>
      <c r="F42" s="67"/>
      <c r="G42" s="65"/>
      <c r="H42" s="66"/>
      <c r="I42" s="20"/>
      <c r="J42" s="21"/>
    </row>
    <row r="43" spans="1:10" x14ac:dyDescent="0.25">
      <c r="A43" s="158" t="s">
        <v>486</v>
      </c>
      <c r="B43" s="65">
        <v>2</v>
      </c>
      <c r="C43" s="66">
        <v>1</v>
      </c>
      <c r="D43" s="65">
        <v>17</v>
      </c>
      <c r="E43" s="66">
        <v>15</v>
      </c>
      <c r="F43" s="67"/>
      <c r="G43" s="65">
        <f>B43-C43</f>
        <v>1</v>
      </c>
      <c r="H43" s="66">
        <f>D43-E43</f>
        <v>2</v>
      </c>
      <c r="I43" s="20">
        <f>IF(C43=0, "-", IF(G43/C43&lt;10, G43/C43, "&gt;999%"))</f>
        <v>1</v>
      </c>
      <c r="J43" s="21">
        <f>IF(E43=0, "-", IF(H43/E43&lt;10, H43/E43, "&gt;999%"))</f>
        <v>0.13333333333333333</v>
      </c>
    </row>
    <row r="44" spans="1:10" x14ac:dyDescent="0.25">
      <c r="A44" s="158" t="s">
        <v>336</v>
      </c>
      <c r="B44" s="65">
        <v>1</v>
      </c>
      <c r="C44" s="66">
        <v>2</v>
      </c>
      <c r="D44" s="65">
        <v>16</v>
      </c>
      <c r="E44" s="66">
        <v>11</v>
      </c>
      <c r="F44" s="67"/>
      <c r="G44" s="65">
        <f>B44-C44</f>
        <v>-1</v>
      </c>
      <c r="H44" s="66">
        <f>D44-E44</f>
        <v>5</v>
      </c>
      <c r="I44" s="20">
        <f>IF(C44=0, "-", IF(G44/C44&lt;10, G44/C44, "&gt;999%"))</f>
        <v>-0.5</v>
      </c>
      <c r="J44" s="21">
        <f>IF(E44=0, "-", IF(H44/E44&lt;10, H44/E44, "&gt;999%"))</f>
        <v>0.45454545454545453</v>
      </c>
    </row>
    <row r="45" spans="1:10" x14ac:dyDescent="0.25">
      <c r="A45" s="158" t="s">
        <v>285</v>
      </c>
      <c r="B45" s="65">
        <v>0</v>
      </c>
      <c r="C45" s="66">
        <v>1</v>
      </c>
      <c r="D45" s="65">
        <v>1</v>
      </c>
      <c r="E45" s="66">
        <v>2</v>
      </c>
      <c r="F45" s="67"/>
      <c r="G45" s="65">
        <f>B45-C45</f>
        <v>-1</v>
      </c>
      <c r="H45" s="66">
        <f>D45-E45</f>
        <v>-1</v>
      </c>
      <c r="I45" s="20">
        <f>IF(C45=0, "-", IF(G45/C45&lt;10, G45/C45, "&gt;999%"))</f>
        <v>-1</v>
      </c>
      <c r="J45" s="21">
        <f>IF(E45=0, "-", IF(H45/E45&lt;10, H45/E45, "&gt;999%"))</f>
        <v>-0.5</v>
      </c>
    </row>
    <row r="46" spans="1:10" s="160" customFormat="1" ht="13" x14ac:dyDescent="0.3">
      <c r="A46" s="178" t="s">
        <v>646</v>
      </c>
      <c r="B46" s="71">
        <v>3</v>
      </c>
      <c r="C46" s="72">
        <v>4</v>
      </c>
      <c r="D46" s="71">
        <v>34</v>
      </c>
      <c r="E46" s="72">
        <v>28</v>
      </c>
      <c r="F46" s="73"/>
      <c r="G46" s="71">
        <f>B46-C46</f>
        <v>-1</v>
      </c>
      <c r="H46" s="72">
        <f>D46-E46</f>
        <v>6</v>
      </c>
      <c r="I46" s="37">
        <f>IF(C46=0, "-", IF(G46/C46&lt;10, G46/C46, "&gt;999%"))</f>
        <v>-0.25</v>
      </c>
      <c r="J46" s="38">
        <f>IF(E46=0, "-", IF(H46/E46&lt;10, H46/E46, "&gt;999%"))</f>
        <v>0.21428571428571427</v>
      </c>
    </row>
    <row r="47" spans="1:10" x14ac:dyDescent="0.25">
      <c r="A47" s="177"/>
      <c r="B47" s="143"/>
      <c r="C47" s="144"/>
      <c r="D47" s="143"/>
      <c r="E47" s="144"/>
      <c r="F47" s="145"/>
      <c r="G47" s="143"/>
      <c r="H47" s="144"/>
      <c r="I47" s="151"/>
      <c r="J47" s="152"/>
    </row>
    <row r="48" spans="1:10" s="139" customFormat="1" ht="13" x14ac:dyDescent="0.3">
      <c r="A48" s="159" t="s">
        <v>36</v>
      </c>
      <c r="B48" s="65"/>
      <c r="C48" s="66"/>
      <c r="D48" s="65"/>
      <c r="E48" s="66"/>
      <c r="F48" s="67"/>
      <c r="G48" s="65"/>
      <c r="H48" s="66"/>
      <c r="I48" s="20"/>
      <c r="J48" s="21"/>
    </row>
    <row r="49" spans="1:10" x14ac:dyDescent="0.25">
      <c r="A49" s="158" t="s">
        <v>227</v>
      </c>
      <c r="B49" s="65">
        <v>68</v>
      </c>
      <c r="C49" s="66">
        <v>41</v>
      </c>
      <c r="D49" s="65">
        <v>428</v>
      </c>
      <c r="E49" s="66">
        <v>212</v>
      </c>
      <c r="F49" s="67"/>
      <c r="G49" s="65">
        <f t="shared" ref="G49:G72" si="4">B49-C49</f>
        <v>27</v>
      </c>
      <c r="H49" s="66">
        <f t="shared" ref="H49:H72" si="5">D49-E49</f>
        <v>216</v>
      </c>
      <c r="I49" s="20">
        <f t="shared" ref="I49:I72" si="6">IF(C49=0, "-", IF(G49/C49&lt;10, G49/C49, "&gt;999%"))</f>
        <v>0.65853658536585369</v>
      </c>
      <c r="J49" s="21">
        <f t="shared" ref="J49:J72" si="7">IF(E49=0, "-", IF(H49/E49&lt;10, H49/E49, "&gt;999%"))</f>
        <v>1.0188679245283019</v>
      </c>
    </row>
    <row r="50" spans="1:10" x14ac:dyDescent="0.25">
      <c r="A50" s="158" t="s">
        <v>310</v>
      </c>
      <c r="B50" s="65">
        <v>39</v>
      </c>
      <c r="C50" s="66">
        <v>8</v>
      </c>
      <c r="D50" s="65">
        <v>177</v>
      </c>
      <c r="E50" s="66">
        <v>86</v>
      </c>
      <c r="F50" s="67"/>
      <c r="G50" s="65">
        <f t="shared" si="4"/>
        <v>31</v>
      </c>
      <c r="H50" s="66">
        <f t="shared" si="5"/>
        <v>91</v>
      </c>
      <c r="I50" s="20">
        <f t="shared" si="6"/>
        <v>3.875</v>
      </c>
      <c r="J50" s="21">
        <f t="shared" si="7"/>
        <v>1.058139534883721</v>
      </c>
    </row>
    <row r="51" spans="1:10" x14ac:dyDescent="0.25">
      <c r="A51" s="158" t="s">
        <v>228</v>
      </c>
      <c r="B51" s="65">
        <v>48</v>
      </c>
      <c r="C51" s="66">
        <v>34</v>
      </c>
      <c r="D51" s="65">
        <v>319</v>
      </c>
      <c r="E51" s="66">
        <v>243</v>
      </c>
      <c r="F51" s="67"/>
      <c r="G51" s="65">
        <f t="shared" si="4"/>
        <v>14</v>
      </c>
      <c r="H51" s="66">
        <f t="shared" si="5"/>
        <v>76</v>
      </c>
      <c r="I51" s="20">
        <f t="shared" si="6"/>
        <v>0.41176470588235292</v>
      </c>
      <c r="J51" s="21">
        <f t="shared" si="7"/>
        <v>0.31275720164609055</v>
      </c>
    </row>
    <row r="52" spans="1:10" x14ac:dyDescent="0.25">
      <c r="A52" s="158" t="s">
        <v>252</v>
      </c>
      <c r="B52" s="65">
        <v>192</v>
      </c>
      <c r="C52" s="66">
        <v>78</v>
      </c>
      <c r="D52" s="65">
        <v>645</v>
      </c>
      <c r="E52" s="66">
        <v>591</v>
      </c>
      <c r="F52" s="67"/>
      <c r="G52" s="65">
        <f t="shared" si="4"/>
        <v>114</v>
      </c>
      <c r="H52" s="66">
        <f t="shared" si="5"/>
        <v>54</v>
      </c>
      <c r="I52" s="20">
        <f t="shared" si="6"/>
        <v>1.4615384615384615</v>
      </c>
      <c r="J52" s="21">
        <f t="shared" si="7"/>
        <v>9.1370558375634514E-2</v>
      </c>
    </row>
    <row r="53" spans="1:10" x14ac:dyDescent="0.25">
      <c r="A53" s="158" t="s">
        <v>322</v>
      </c>
      <c r="B53" s="65">
        <v>37</v>
      </c>
      <c r="C53" s="66">
        <v>25</v>
      </c>
      <c r="D53" s="65">
        <v>143</v>
      </c>
      <c r="E53" s="66">
        <v>161</v>
      </c>
      <c r="F53" s="67"/>
      <c r="G53" s="65">
        <f t="shared" si="4"/>
        <v>12</v>
      </c>
      <c r="H53" s="66">
        <f t="shared" si="5"/>
        <v>-18</v>
      </c>
      <c r="I53" s="20">
        <f t="shared" si="6"/>
        <v>0.48</v>
      </c>
      <c r="J53" s="21">
        <f t="shared" si="7"/>
        <v>-0.11180124223602485</v>
      </c>
    </row>
    <row r="54" spans="1:10" x14ac:dyDescent="0.25">
      <c r="A54" s="158" t="s">
        <v>253</v>
      </c>
      <c r="B54" s="65">
        <v>43</v>
      </c>
      <c r="C54" s="66">
        <v>33</v>
      </c>
      <c r="D54" s="65">
        <v>212</v>
      </c>
      <c r="E54" s="66">
        <v>182</v>
      </c>
      <c r="F54" s="67"/>
      <c r="G54" s="65">
        <f t="shared" si="4"/>
        <v>10</v>
      </c>
      <c r="H54" s="66">
        <f t="shared" si="5"/>
        <v>30</v>
      </c>
      <c r="I54" s="20">
        <f t="shared" si="6"/>
        <v>0.30303030303030304</v>
      </c>
      <c r="J54" s="21">
        <f t="shared" si="7"/>
        <v>0.16483516483516483</v>
      </c>
    </row>
    <row r="55" spans="1:10" x14ac:dyDescent="0.25">
      <c r="A55" s="158" t="s">
        <v>274</v>
      </c>
      <c r="B55" s="65">
        <v>47</v>
      </c>
      <c r="C55" s="66">
        <v>25</v>
      </c>
      <c r="D55" s="65">
        <v>137</v>
      </c>
      <c r="E55" s="66">
        <v>120</v>
      </c>
      <c r="F55" s="67"/>
      <c r="G55" s="65">
        <f t="shared" si="4"/>
        <v>22</v>
      </c>
      <c r="H55" s="66">
        <f t="shared" si="5"/>
        <v>17</v>
      </c>
      <c r="I55" s="20">
        <f t="shared" si="6"/>
        <v>0.88</v>
      </c>
      <c r="J55" s="21">
        <f t="shared" si="7"/>
        <v>0.14166666666666666</v>
      </c>
    </row>
    <row r="56" spans="1:10" x14ac:dyDescent="0.25">
      <c r="A56" s="158" t="s">
        <v>286</v>
      </c>
      <c r="B56" s="65">
        <v>1</v>
      </c>
      <c r="C56" s="66">
        <v>3</v>
      </c>
      <c r="D56" s="65">
        <v>17</v>
      </c>
      <c r="E56" s="66">
        <v>15</v>
      </c>
      <c r="F56" s="67"/>
      <c r="G56" s="65">
        <f t="shared" si="4"/>
        <v>-2</v>
      </c>
      <c r="H56" s="66">
        <f t="shared" si="5"/>
        <v>2</v>
      </c>
      <c r="I56" s="20">
        <f t="shared" si="6"/>
        <v>-0.66666666666666663</v>
      </c>
      <c r="J56" s="21">
        <f t="shared" si="7"/>
        <v>0.13333333333333333</v>
      </c>
    </row>
    <row r="57" spans="1:10" x14ac:dyDescent="0.25">
      <c r="A57" s="158" t="s">
        <v>337</v>
      </c>
      <c r="B57" s="65">
        <v>2</v>
      </c>
      <c r="C57" s="66">
        <v>0</v>
      </c>
      <c r="D57" s="65">
        <v>11</v>
      </c>
      <c r="E57" s="66">
        <v>10</v>
      </c>
      <c r="F57" s="67"/>
      <c r="G57" s="65">
        <f t="shared" si="4"/>
        <v>2</v>
      </c>
      <c r="H57" s="66">
        <f t="shared" si="5"/>
        <v>1</v>
      </c>
      <c r="I57" s="20" t="str">
        <f t="shared" si="6"/>
        <v>-</v>
      </c>
      <c r="J57" s="21">
        <f t="shared" si="7"/>
        <v>0.1</v>
      </c>
    </row>
    <row r="58" spans="1:10" x14ac:dyDescent="0.25">
      <c r="A58" s="158" t="s">
        <v>287</v>
      </c>
      <c r="B58" s="65">
        <v>5</v>
      </c>
      <c r="C58" s="66">
        <v>2</v>
      </c>
      <c r="D58" s="65">
        <v>14</v>
      </c>
      <c r="E58" s="66">
        <v>9</v>
      </c>
      <c r="F58" s="67"/>
      <c r="G58" s="65">
        <f t="shared" si="4"/>
        <v>3</v>
      </c>
      <c r="H58" s="66">
        <f t="shared" si="5"/>
        <v>5</v>
      </c>
      <c r="I58" s="20">
        <f t="shared" si="6"/>
        <v>1.5</v>
      </c>
      <c r="J58" s="21">
        <f t="shared" si="7"/>
        <v>0.55555555555555558</v>
      </c>
    </row>
    <row r="59" spans="1:10" x14ac:dyDescent="0.25">
      <c r="A59" s="158" t="s">
        <v>229</v>
      </c>
      <c r="B59" s="65">
        <v>0</v>
      </c>
      <c r="C59" s="66">
        <v>0</v>
      </c>
      <c r="D59" s="65">
        <v>0</v>
      </c>
      <c r="E59" s="66">
        <v>1</v>
      </c>
      <c r="F59" s="67"/>
      <c r="G59" s="65">
        <f t="shared" si="4"/>
        <v>0</v>
      </c>
      <c r="H59" s="66">
        <f t="shared" si="5"/>
        <v>-1</v>
      </c>
      <c r="I59" s="20" t="str">
        <f t="shared" si="6"/>
        <v>-</v>
      </c>
      <c r="J59" s="21">
        <f t="shared" si="7"/>
        <v>-1</v>
      </c>
    </row>
    <row r="60" spans="1:10" x14ac:dyDescent="0.25">
      <c r="A60" s="158" t="s">
        <v>254</v>
      </c>
      <c r="B60" s="65">
        <v>11</v>
      </c>
      <c r="C60" s="66">
        <v>5</v>
      </c>
      <c r="D60" s="65">
        <v>24</v>
      </c>
      <c r="E60" s="66">
        <v>46</v>
      </c>
      <c r="F60" s="67"/>
      <c r="G60" s="65">
        <f t="shared" si="4"/>
        <v>6</v>
      </c>
      <c r="H60" s="66">
        <f t="shared" si="5"/>
        <v>-22</v>
      </c>
      <c r="I60" s="20">
        <f t="shared" si="6"/>
        <v>1.2</v>
      </c>
      <c r="J60" s="21">
        <f t="shared" si="7"/>
        <v>-0.47826086956521741</v>
      </c>
    </row>
    <row r="61" spans="1:10" x14ac:dyDescent="0.25">
      <c r="A61" s="158" t="s">
        <v>288</v>
      </c>
      <c r="B61" s="65">
        <v>4</v>
      </c>
      <c r="C61" s="66">
        <v>0</v>
      </c>
      <c r="D61" s="65">
        <v>12</v>
      </c>
      <c r="E61" s="66">
        <v>0</v>
      </c>
      <c r="F61" s="67"/>
      <c r="G61" s="65">
        <f t="shared" si="4"/>
        <v>4</v>
      </c>
      <c r="H61" s="66">
        <f t="shared" si="5"/>
        <v>12</v>
      </c>
      <c r="I61" s="20" t="str">
        <f t="shared" si="6"/>
        <v>-</v>
      </c>
      <c r="J61" s="21" t="str">
        <f t="shared" si="7"/>
        <v>-</v>
      </c>
    </row>
    <row r="62" spans="1:10" x14ac:dyDescent="0.25">
      <c r="A62" s="158" t="s">
        <v>463</v>
      </c>
      <c r="B62" s="65">
        <v>30</v>
      </c>
      <c r="C62" s="66">
        <v>7</v>
      </c>
      <c r="D62" s="65">
        <v>175</v>
      </c>
      <c r="E62" s="66">
        <v>39</v>
      </c>
      <c r="F62" s="67"/>
      <c r="G62" s="65">
        <f t="shared" si="4"/>
        <v>23</v>
      </c>
      <c r="H62" s="66">
        <f t="shared" si="5"/>
        <v>136</v>
      </c>
      <c r="I62" s="20">
        <f t="shared" si="6"/>
        <v>3.2857142857142856</v>
      </c>
      <c r="J62" s="21">
        <f t="shared" si="7"/>
        <v>3.4871794871794872</v>
      </c>
    </row>
    <row r="63" spans="1:10" x14ac:dyDescent="0.25">
      <c r="A63" s="158" t="s">
        <v>383</v>
      </c>
      <c r="B63" s="65">
        <v>180</v>
      </c>
      <c r="C63" s="66">
        <v>107</v>
      </c>
      <c r="D63" s="65">
        <v>586</v>
      </c>
      <c r="E63" s="66">
        <v>540</v>
      </c>
      <c r="F63" s="67"/>
      <c r="G63" s="65">
        <f t="shared" si="4"/>
        <v>73</v>
      </c>
      <c r="H63" s="66">
        <f t="shared" si="5"/>
        <v>46</v>
      </c>
      <c r="I63" s="20">
        <f t="shared" si="6"/>
        <v>0.68224299065420557</v>
      </c>
      <c r="J63" s="21">
        <f t="shared" si="7"/>
        <v>8.5185185185185183E-2</v>
      </c>
    </row>
    <row r="64" spans="1:10" x14ac:dyDescent="0.25">
      <c r="A64" s="158" t="s">
        <v>384</v>
      </c>
      <c r="B64" s="65">
        <v>21</v>
      </c>
      <c r="C64" s="66">
        <v>7</v>
      </c>
      <c r="D64" s="65">
        <v>100</v>
      </c>
      <c r="E64" s="66">
        <v>93</v>
      </c>
      <c r="F64" s="67"/>
      <c r="G64" s="65">
        <f t="shared" si="4"/>
        <v>14</v>
      </c>
      <c r="H64" s="66">
        <f t="shared" si="5"/>
        <v>7</v>
      </c>
      <c r="I64" s="20">
        <f t="shared" si="6"/>
        <v>2</v>
      </c>
      <c r="J64" s="21">
        <f t="shared" si="7"/>
        <v>7.5268817204301078E-2</v>
      </c>
    </row>
    <row r="65" spans="1:10" x14ac:dyDescent="0.25">
      <c r="A65" s="158" t="s">
        <v>419</v>
      </c>
      <c r="B65" s="65">
        <v>130</v>
      </c>
      <c r="C65" s="66">
        <v>174</v>
      </c>
      <c r="D65" s="65">
        <v>934</v>
      </c>
      <c r="E65" s="66">
        <v>960</v>
      </c>
      <c r="F65" s="67"/>
      <c r="G65" s="65">
        <f t="shared" si="4"/>
        <v>-44</v>
      </c>
      <c r="H65" s="66">
        <f t="shared" si="5"/>
        <v>-26</v>
      </c>
      <c r="I65" s="20">
        <f t="shared" si="6"/>
        <v>-0.25287356321839083</v>
      </c>
      <c r="J65" s="21">
        <f t="shared" si="7"/>
        <v>-2.7083333333333334E-2</v>
      </c>
    </row>
    <row r="66" spans="1:10" x14ac:dyDescent="0.25">
      <c r="A66" s="158" t="s">
        <v>420</v>
      </c>
      <c r="B66" s="65">
        <v>40</v>
      </c>
      <c r="C66" s="66">
        <v>38</v>
      </c>
      <c r="D66" s="65">
        <v>183</v>
      </c>
      <c r="E66" s="66">
        <v>198</v>
      </c>
      <c r="F66" s="67"/>
      <c r="G66" s="65">
        <f t="shared" si="4"/>
        <v>2</v>
      </c>
      <c r="H66" s="66">
        <f t="shared" si="5"/>
        <v>-15</v>
      </c>
      <c r="I66" s="20">
        <f t="shared" si="6"/>
        <v>5.2631578947368418E-2</v>
      </c>
      <c r="J66" s="21">
        <f t="shared" si="7"/>
        <v>-7.575757575757576E-2</v>
      </c>
    </row>
    <row r="67" spans="1:10" x14ac:dyDescent="0.25">
      <c r="A67" s="158" t="s">
        <v>464</v>
      </c>
      <c r="B67" s="65">
        <v>152</v>
      </c>
      <c r="C67" s="66">
        <v>121</v>
      </c>
      <c r="D67" s="65">
        <v>711</v>
      </c>
      <c r="E67" s="66">
        <v>669</v>
      </c>
      <c r="F67" s="67"/>
      <c r="G67" s="65">
        <f t="shared" si="4"/>
        <v>31</v>
      </c>
      <c r="H67" s="66">
        <f t="shared" si="5"/>
        <v>42</v>
      </c>
      <c r="I67" s="20">
        <f t="shared" si="6"/>
        <v>0.256198347107438</v>
      </c>
      <c r="J67" s="21">
        <f t="shared" si="7"/>
        <v>6.2780269058295965E-2</v>
      </c>
    </row>
    <row r="68" spans="1:10" x14ac:dyDescent="0.25">
      <c r="A68" s="158" t="s">
        <v>465</v>
      </c>
      <c r="B68" s="65">
        <v>17</v>
      </c>
      <c r="C68" s="66">
        <v>37</v>
      </c>
      <c r="D68" s="65">
        <v>85</v>
      </c>
      <c r="E68" s="66">
        <v>125</v>
      </c>
      <c r="F68" s="67"/>
      <c r="G68" s="65">
        <f t="shared" si="4"/>
        <v>-20</v>
      </c>
      <c r="H68" s="66">
        <f t="shared" si="5"/>
        <v>-40</v>
      </c>
      <c r="I68" s="20">
        <f t="shared" si="6"/>
        <v>-0.54054054054054057</v>
      </c>
      <c r="J68" s="21">
        <f t="shared" si="7"/>
        <v>-0.32</v>
      </c>
    </row>
    <row r="69" spans="1:10" x14ac:dyDescent="0.25">
      <c r="A69" s="158" t="s">
        <v>487</v>
      </c>
      <c r="B69" s="65">
        <v>28</v>
      </c>
      <c r="C69" s="66">
        <v>16</v>
      </c>
      <c r="D69" s="65">
        <v>172</v>
      </c>
      <c r="E69" s="66">
        <v>161</v>
      </c>
      <c r="F69" s="67"/>
      <c r="G69" s="65">
        <f t="shared" si="4"/>
        <v>12</v>
      </c>
      <c r="H69" s="66">
        <f t="shared" si="5"/>
        <v>11</v>
      </c>
      <c r="I69" s="20">
        <f t="shared" si="6"/>
        <v>0.75</v>
      </c>
      <c r="J69" s="21">
        <f t="shared" si="7"/>
        <v>6.8322981366459631E-2</v>
      </c>
    </row>
    <row r="70" spans="1:10" x14ac:dyDescent="0.25">
      <c r="A70" s="158" t="s">
        <v>488</v>
      </c>
      <c r="B70" s="65">
        <v>6</v>
      </c>
      <c r="C70" s="66">
        <v>0</v>
      </c>
      <c r="D70" s="65">
        <v>16</v>
      </c>
      <c r="E70" s="66">
        <v>0</v>
      </c>
      <c r="F70" s="67"/>
      <c r="G70" s="65">
        <f t="shared" si="4"/>
        <v>6</v>
      </c>
      <c r="H70" s="66">
        <f t="shared" si="5"/>
        <v>16</v>
      </c>
      <c r="I70" s="20" t="str">
        <f t="shared" si="6"/>
        <v>-</v>
      </c>
      <c r="J70" s="21" t="str">
        <f t="shared" si="7"/>
        <v>-</v>
      </c>
    </row>
    <row r="71" spans="1:10" x14ac:dyDescent="0.25">
      <c r="A71" s="158" t="s">
        <v>323</v>
      </c>
      <c r="B71" s="65">
        <v>5</v>
      </c>
      <c r="C71" s="66">
        <v>1</v>
      </c>
      <c r="D71" s="65">
        <v>17</v>
      </c>
      <c r="E71" s="66">
        <v>24</v>
      </c>
      <c r="F71" s="67"/>
      <c r="G71" s="65">
        <f t="shared" si="4"/>
        <v>4</v>
      </c>
      <c r="H71" s="66">
        <f t="shared" si="5"/>
        <v>-7</v>
      </c>
      <c r="I71" s="20">
        <f t="shared" si="6"/>
        <v>4</v>
      </c>
      <c r="J71" s="21">
        <f t="shared" si="7"/>
        <v>-0.29166666666666669</v>
      </c>
    </row>
    <row r="72" spans="1:10" s="160" customFormat="1" ht="13" x14ac:dyDescent="0.3">
      <c r="A72" s="178" t="s">
        <v>647</v>
      </c>
      <c r="B72" s="71">
        <v>1106</v>
      </c>
      <c r="C72" s="72">
        <v>762</v>
      </c>
      <c r="D72" s="71">
        <v>5118</v>
      </c>
      <c r="E72" s="72">
        <v>4485</v>
      </c>
      <c r="F72" s="73"/>
      <c r="G72" s="71">
        <f t="shared" si="4"/>
        <v>344</v>
      </c>
      <c r="H72" s="72">
        <f t="shared" si="5"/>
        <v>633</v>
      </c>
      <c r="I72" s="37">
        <f t="shared" si="6"/>
        <v>0.45144356955380577</v>
      </c>
      <c r="J72" s="38">
        <f t="shared" si="7"/>
        <v>0.14113712374581941</v>
      </c>
    </row>
    <row r="73" spans="1:10" x14ac:dyDescent="0.25">
      <c r="A73" s="177"/>
      <c r="B73" s="143"/>
      <c r="C73" s="144"/>
      <c r="D73" s="143"/>
      <c r="E73" s="144"/>
      <c r="F73" s="145"/>
      <c r="G73" s="143"/>
      <c r="H73" s="144"/>
      <c r="I73" s="151"/>
      <c r="J73" s="152"/>
    </row>
    <row r="74" spans="1:10" s="139" customFormat="1" ht="13" x14ac:dyDescent="0.3">
      <c r="A74" s="159" t="s">
        <v>37</v>
      </c>
      <c r="B74" s="65"/>
      <c r="C74" s="66"/>
      <c r="D74" s="65"/>
      <c r="E74" s="66"/>
      <c r="F74" s="67"/>
      <c r="G74" s="65"/>
      <c r="H74" s="66"/>
      <c r="I74" s="20"/>
      <c r="J74" s="21"/>
    </row>
    <row r="75" spans="1:10" x14ac:dyDescent="0.25">
      <c r="A75" s="158" t="s">
        <v>394</v>
      </c>
      <c r="B75" s="65">
        <v>482</v>
      </c>
      <c r="C75" s="66">
        <v>0</v>
      </c>
      <c r="D75" s="65">
        <v>1495</v>
      </c>
      <c r="E75" s="66">
        <v>0</v>
      </c>
      <c r="F75" s="67"/>
      <c r="G75" s="65">
        <f>B75-C75</f>
        <v>482</v>
      </c>
      <c r="H75" s="66">
        <f>D75-E75</f>
        <v>1495</v>
      </c>
      <c r="I75" s="20" t="str">
        <f>IF(C75=0, "-", IF(G75/C75&lt;10, G75/C75, "&gt;999%"))</f>
        <v>-</v>
      </c>
      <c r="J75" s="21" t="str">
        <f>IF(E75=0, "-", IF(H75/E75&lt;10, H75/E75, "&gt;999%"))</f>
        <v>-</v>
      </c>
    </row>
    <row r="76" spans="1:10" s="160" customFormat="1" ht="13" x14ac:dyDescent="0.3">
      <c r="A76" s="178" t="s">
        <v>648</v>
      </c>
      <c r="B76" s="71">
        <v>482</v>
      </c>
      <c r="C76" s="72">
        <v>0</v>
      </c>
      <c r="D76" s="71">
        <v>1495</v>
      </c>
      <c r="E76" s="72">
        <v>0</v>
      </c>
      <c r="F76" s="73"/>
      <c r="G76" s="71">
        <f>B76-C76</f>
        <v>482</v>
      </c>
      <c r="H76" s="72">
        <f>D76-E76</f>
        <v>1495</v>
      </c>
      <c r="I76" s="37" t="str">
        <f>IF(C76=0, "-", IF(G76/C76&lt;10, G76/C76, "&gt;999%"))</f>
        <v>-</v>
      </c>
      <c r="J76" s="38" t="str">
        <f>IF(E76=0, "-", IF(H76/E76&lt;10, H76/E76, "&gt;999%"))</f>
        <v>-</v>
      </c>
    </row>
    <row r="77" spans="1:10" x14ac:dyDescent="0.25">
      <c r="A77" s="177"/>
      <c r="B77" s="143"/>
      <c r="C77" s="144"/>
      <c r="D77" s="143"/>
      <c r="E77" s="144"/>
      <c r="F77" s="145"/>
      <c r="G77" s="143"/>
      <c r="H77" s="144"/>
      <c r="I77" s="151"/>
      <c r="J77" s="152"/>
    </row>
    <row r="78" spans="1:10" s="139" customFormat="1" ht="13" x14ac:dyDescent="0.3">
      <c r="A78" s="159" t="s">
        <v>38</v>
      </c>
      <c r="B78" s="65"/>
      <c r="C78" s="66"/>
      <c r="D78" s="65"/>
      <c r="E78" s="66"/>
      <c r="F78" s="67"/>
      <c r="G78" s="65"/>
      <c r="H78" s="66"/>
      <c r="I78" s="20"/>
      <c r="J78" s="21"/>
    </row>
    <row r="79" spans="1:10" x14ac:dyDescent="0.25">
      <c r="A79" s="158" t="s">
        <v>357</v>
      </c>
      <c r="B79" s="65">
        <v>278</v>
      </c>
      <c r="C79" s="66">
        <v>0</v>
      </c>
      <c r="D79" s="65">
        <v>691</v>
      </c>
      <c r="E79" s="66">
        <v>0</v>
      </c>
      <c r="F79" s="67"/>
      <c r="G79" s="65">
        <f>B79-C79</f>
        <v>278</v>
      </c>
      <c r="H79" s="66">
        <f>D79-E79</f>
        <v>691</v>
      </c>
      <c r="I79" s="20" t="str">
        <f>IF(C79=0, "-", IF(G79/C79&lt;10, G79/C79, "&gt;999%"))</f>
        <v>-</v>
      </c>
      <c r="J79" s="21" t="str">
        <f>IF(E79=0, "-", IF(H79/E79&lt;10, H79/E79, "&gt;999%"))</f>
        <v>-</v>
      </c>
    </row>
    <row r="80" spans="1:10" s="160" customFormat="1" ht="13" x14ac:dyDescent="0.3">
      <c r="A80" s="178" t="s">
        <v>649</v>
      </c>
      <c r="B80" s="71">
        <v>278</v>
      </c>
      <c r="C80" s="72">
        <v>0</v>
      </c>
      <c r="D80" s="71">
        <v>691</v>
      </c>
      <c r="E80" s="72">
        <v>0</v>
      </c>
      <c r="F80" s="73"/>
      <c r="G80" s="71">
        <f>B80-C80</f>
        <v>278</v>
      </c>
      <c r="H80" s="72">
        <f>D80-E80</f>
        <v>691</v>
      </c>
      <c r="I80" s="37" t="str">
        <f>IF(C80=0, "-", IF(G80/C80&lt;10, G80/C80, "&gt;999%"))</f>
        <v>-</v>
      </c>
      <c r="J80" s="38" t="str">
        <f>IF(E80=0, "-", IF(H80/E80&lt;10, H80/E80, "&gt;999%"))</f>
        <v>-</v>
      </c>
    </row>
    <row r="81" spans="1:10" x14ac:dyDescent="0.25">
      <c r="A81" s="177"/>
      <c r="B81" s="143"/>
      <c r="C81" s="144"/>
      <c r="D81" s="143"/>
      <c r="E81" s="144"/>
      <c r="F81" s="145"/>
      <c r="G81" s="143"/>
      <c r="H81" s="144"/>
      <c r="I81" s="151"/>
      <c r="J81" s="152"/>
    </row>
    <row r="82" spans="1:10" s="139" customFormat="1" ht="13" x14ac:dyDescent="0.3">
      <c r="A82" s="159" t="s">
        <v>39</v>
      </c>
      <c r="B82" s="65"/>
      <c r="C82" s="66"/>
      <c r="D82" s="65"/>
      <c r="E82" s="66"/>
      <c r="F82" s="67"/>
      <c r="G82" s="65"/>
      <c r="H82" s="66"/>
      <c r="I82" s="20"/>
      <c r="J82" s="21"/>
    </row>
    <row r="83" spans="1:10" x14ac:dyDescent="0.25">
      <c r="A83" s="158" t="s">
        <v>324</v>
      </c>
      <c r="B83" s="65">
        <v>4</v>
      </c>
      <c r="C83" s="66">
        <v>7</v>
      </c>
      <c r="D83" s="65">
        <v>40</v>
      </c>
      <c r="E83" s="66">
        <v>34</v>
      </c>
      <c r="F83" s="67"/>
      <c r="G83" s="65">
        <f>B83-C83</f>
        <v>-3</v>
      </c>
      <c r="H83" s="66">
        <f>D83-E83</f>
        <v>6</v>
      </c>
      <c r="I83" s="20">
        <f>IF(C83=0, "-", IF(G83/C83&lt;10, G83/C83, "&gt;999%"))</f>
        <v>-0.42857142857142855</v>
      </c>
      <c r="J83" s="21">
        <f>IF(E83=0, "-", IF(H83/E83&lt;10, H83/E83, "&gt;999%"))</f>
        <v>0.17647058823529413</v>
      </c>
    </row>
    <row r="84" spans="1:10" x14ac:dyDescent="0.25">
      <c r="A84" s="158" t="s">
        <v>539</v>
      </c>
      <c r="B84" s="65">
        <v>105</v>
      </c>
      <c r="C84" s="66">
        <v>14</v>
      </c>
      <c r="D84" s="65">
        <v>297</v>
      </c>
      <c r="E84" s="66">
        <v>184</v>
      </c>
      <c r="F84" s="67"/>
      <c r="G84" s="65">
        <f>B84-C84</f>
        <v>91</v>
      </c>
      <c r="H84" s="66">
        <f>D84-E84</f>
        <v>113</v>
      </c>
      <c r="I84" s="20">
        <f>IF(C84=0, "-", IF(G84/C84&lt;10, G84/C84, "&gt;999%"))</f>
        <v>6.5</v>
      </c>
      <c r="J84" s="21">
        <f>IF(E84=0, "-", IF(H84/E84&lt;10, H84/E84, "&gt;999%"))</f>
        <v>0.61413043478260865</v>
      </c>
    </row>
    <row r="85" spans="1:10" x14ac:dyDescent="0.25">
      <c r="A85" s="158" t="s">
        <v>540</v>
      </c>
      <c r="B85" s="65">
        <v>58</v>
      </c>
      <c r="C85" s="66">
        <v>27</v>
      </c>
      <c r="D85" s="65">
        <v>177</v>
      </c>
      <c r="E85" s="66">
        <v>103</v>
      </c>
      <c r="F85" s="67"/>
      <c r="G85" s="65">
        <f>B85-C85</f>
        <v>31</v>
      </c>
      <c r="H85" s="66">
        <f>D85-E85</f>
        <v>74</v>
      </c>
      <c r="I85" s="20">
        <f>IF(C85=0, "-", IF(G85/C85&lt;10, G85/C85, "&gt;999%"))</f>
        <v>1.1481481481481481</v>
      </c>
      <c r="J85" s="21">
        <f>IF(E85=0, "-", IF(H85/E85&lt;10, H85/E85, "&gt;999%"))</f>
        <v>0.71844660194174759</v>
      </c>
    </row>
    <row r="86" spans="1:10" s="160" customFormat="1" ht="13" x14ac:dyDescent="0.3">
      <c r="A86" s="178" t="s">
        <v>650</v>
      </c>
      <c r="B86" s="71">
        <v>167</v>
      </c>
      <c r="C86" s="72">
        <v>48</v>
      </c>
      <c r="D86" s="71">
        <v>514</v>
      </c>
      <c r="E86" s="72">
        <v>321</v>
      </c>
      <c r="F86" s="73"/>
      <c r="G86" s="71">
        <f>B86-C86</f>
        <v>119</v>
      </c>
      <c r="H86" s="72">
        <f>D86-E86</f>
        <v>193</v>
      </c>
      <c r="I86" s="37">
        <f>IF(C86=0, "-", IF(G86/C86&lt;10, G86/C86, "&gt;999%"))</f>
        <v>2.4791666666666665</v>
      </c>
      <c r="J86" s="38">
        <f>IF(E86=0, "-", IF(H86/E86&lt;10, H86/E86, "&gt;999%"))</f>
        <v>0.60124610591900307</v>
      </c>
    </row>
    <row r="87" spans="1:10" x14ac:dyDescent="0.25">
      <c r="A87" s="177"/>
      <c r="B87" s="143"/>
      <c r="C87" s="144"/>
      <c r="D87" s="143"/>
      <c r="E87" s="144"/>
      <c r="F87" s="145"/>
      <c r="G87" s="143"/>
      <c r="H87" s="144"/>
      <c r="I87" s="151"/>
      <c r="J87" s="152"/>
    </row>
    <row r="88" spans="1:10" s="139" customFormat="1" ht="13" x14ac:dyDescent="0.3">
      <c r="A88" s="159" t="s">
        <v>40</v>
      </c>
      <c r="B88" s="65"/>
      <c r="C88" s="66"/>
      <c r="D88" s="65"/>
      <c r="E88" s="66"/>
      <c r="F88" s="67"/>
      <c r="G88" s="65"/>
      <c r="H88" s="66"/>
      <c r="I88" s="20"/>
      <c r="J88" s="21"/>
    </row>
    <row r="89" spans="1:10" x14ac:dyDescent="0.25">
      <c r="A89" s="158" t="s">
        <v>283</v>
      </c>
      <c r="B89" s="65">
        <v>0</v>
      </c>
      <c r="C89" s="66">
        <v>0</v>
      </c>
      <c r="D89" s="65">
        <v>0</v>
      </c>
      <c r="E89" s="66">
        <v>10</v>
      </c>
      <c r="F89" s="67"/>
      <c r="G89" s="65">
        <f>B89-C89</f>
        <v>0</v>
      </c>
      <c r="H89" s="66">
        <f>D89-E89</f>
        <v>-10</v>
      </c>
      <c r="I89" s="20" t="str">
        <f>IF(C89=0, "-", IF(G89/C89&lt;10, G89/C89, "&gt;999%"))</f>
        <v>-</v>
      </c>
      <c r="J89" s="21">
        <f>IF(E89=0, "-", IF(H89/E89&lt;10, H89/E89, "&gt;999%"))</f>
        <v>-1</v>
      </c>
    </row>
    <row r="90" spans="1:10" s="160" customFormat="1" ht="13" x14ac:dyDescent="0.3">
      <c r="A90" s="178" t="s">
        <v>651</v>
      </c>
      <c r="B90" s="71">
        <v>0</v>
      </c>
      <c r="C90" s="72">
        <v>0</v>
      </c>
      <c r="D90" s="71">
        <v>0</v>
      </c>
      <c r="E90" s="72">
        <v>10</v>
      </c>
      <c r="F90" s="73"/>
      <c r="G90" s="71">
        <f>B90-C90</f>
        <v>0</v>
      </c>
      <c r="H90" s="72">
        <f>D90-E90</f>
        <v>-10</v>
      </c>
      <c r="I90" s="37" t="str">
        <f>IF(C90=0, "-", IF(G90/C90&lt;10, G90/C90, "&gt;999%"))</f>
        <v>-</v>
      </c>
      <c r="J90" s="38">
        <f>IF(E90=0, "-", IF(H90/E90&lt;10, H90/E90, "&gt;999%"))</f>
        <v>-1</v>
      </c>
    </row>
    <row r="91" spans="1:10" x14ac:dyDescent="0.25">
      <c r="A91" s="177"/>
      <c r="B91" s="143"/>
      <c r="C91" s="144"/>
      <c r="D91" s="143"/>
      <c r="E91" s="144"/>
      <c r="F91" s="145"/>
      <c r="G91" s="143"/>
      <c r="H91" s="144"/>
      <c r="I91" s="151"/>
      <c r="J91" s="152"/>
    </row>
    <row r="92" spans="1:10" s="139" customFormat="1" ht="13" x14ac:dyDescent="0.3">
      <c r="A92" s="159" t="s">
        <v>41</v>
      </c>
      <c r="B92" s="65"/>
      <c r="C92" s="66"/>
      <c r="D92" s="65"/>
      <c r="E92" s="66"/>
      <c r="F92" s="67"/>
      <c r="G92" s="65"/>
      <c r="H92" s="66"/>
      <c r="I92" s="20"/>
      <c r="J92" s="21"/>
    </row>
    <row r="93" spans="1:10" x14ac:dyDescent="0.25">
      <c r="A93" s="158" t="s">
        <v>214</v>
      </c>
      <c r="B93" s="65">
        <v>2</v>
      </c>
      <c r="C93" s="66">
        <v>2</v>
      </c>
      <c r="D93" s="65">
        <v>7</v>
      </c>
      <c r="E93" s="66">
        <v>26</v>
      </c>
      <c r="F93" s="67"/>
      <c r="G93" s="65">
        <f>B93-C93</f>
        <v>0</v>
      </c>
      <c r="H93" s="66">
        <f>D93-E93</f>
        <v>-19</v>
      </c>
      <c r="I93" s="20">
        <f>IF(C93=0, "-", IF(G93/C93&lt;10, G93/C93, "&gt;999%"))</f>
        <v>0</v>
      </c>
      <c r="J93" s="21">
        <f>IF(E93=0, "-", IF(H93/E93&lt;10, H93/E93, "&gt;999%"))</f>
        <v>-0.73076923076923073</v>
      </c>
    </row>
    <row r="94" spans="1:10" x14ac:dyDescent="0.25">
      <c r="A94" s="158" t="s">
        <v>358</v>
      </c>
      <c r="B94" s="65">
        <v>4</v>
      </c>
      <c r="C94" s="66">
        <v>1</v>
      </c>
      <c r="D94" s="65">
        <v>10</v>
      </c>
      <c r="E94" s="66">
        <v>22</v>
      </c>
      <c r="F94" s="67"/>
      <c r="G94" s="65">
        <f>B94-C94</f>
        <v>3</v>
      </c>
      <c r="H94" s="66">
        <f>D94-E94</f>
        <v>-12</v>
      </c>
      <c r="I94" s="20">
        <f>IF(C94=0, "-", IF(G94/C94&lt;10, G94/C94, "&gt;999%"))</f>
        <v>3</v>
      </c>
      <c r="J94" s="21">
        <f>IF(E94=0, "-", IF(H94/E94&lt;10, H94/E94, "&gt;999%"))</f>
        <v>-0.54545454545454541</v>
      </c>
    </row>
    <row r="95" spans="1:10" x14ac:dyDescent="0.25">
      <c r="A95" s="158" t="s">
        <v>395</v>
      </c>
      <c r="B95" s="65">
        <v>0</v>
      </c>
      <c r="C95" s="66">
        <v>1</v>
      </c>
      <c r="D95" s="65">
        <v>3</v>
      </c>
      <c r="E95" s="66">
        <v>19</v>
      </c>
      <c r="F95" s="67"/>
      <c r="G95" s="65">
        <f>B95-C95</f>
        <v>-1</v>
      </c>
      <c r="H95" s="66">
        <f>D95-E95</f>
        <v>-16</v>
      </c>
      <c r="I95" s="20">
        <f>IF(C95=0, "-", IF(G95/C95&lt;10, G95/C95, "&gt;999%"))</f>
        <v>-1</v>
      </c>
      <c r="J95" s="21">
        <f>IF(E95=0, "-", IF(H95/E95&lt;10, H95/E95, "&gt;999%"))</f>
        <v>-0.84210526315789469</v>
      </c>
    </row>
    <row r="96" spans="1:10" x14ac:dyDescent="0.25">
      <c r="A96" s="158" t="s">
        <v>268</v>
      </c>
      <c r="B96" s="65">
        <v>1</v>
      </c>
      <c r="C96" s="66">
        <v>0</v>
      </c>
      <c r="D96" s="65">
        <v>8</v>
      </c>
      <c r="E96" s="66">
        <v>0</v>
      </c>
      <c r="F96" s="67"/>
      <c r="G96" s="65">
        <f>B96-C96</f>
        <v>1</v>
      </c>
      <c r="H96" s="66">
        <f>D96-E96</f>
        <v>8</v>
      </c>
      <c r="I96" s="20" t="str">
        <f>IF(C96=0, "-", IF(G96/C96&lt;10, G96/C96, "&gt;999%"))</f>
        <v>-</v>
      </c>
      <c r="J96" s="21" t="str">
        <f>IF(E96=0, "-", IF(H96/E96&lt;10, H96/E96, "&gt;999%"))</f>
        <v>-</v>
      </c>
    </row>
    <row r="97" spans="1:10" s="160" customFormat="1" ht="13" x14ac:dyDescent="0.3">
      <c r="A97" s="178" t="s">
        <v>652</v>
      </c>
      <c r="B97" s="71">
        <v>7</v>
      </c>
      <c r="C97" s="72">
        <v>4</v>
      </c>
      <c r="D97" s="71">
        <v>28</v>
      </c>
      <c r="E97" s="72">
        <v>67</v>
      </c>
      <c r="F97" s="73"/>
      <c r="G97" s="71">
        <f>B97-C97</f>
        <v>3</v>
      </c>
      <c r="H97" s="72">
        <f>D97-E97</f>
        <v>-39</v>
      </c>
      <c r="I97" s="37">
        <f>IF(C97=0, "-", IF(G97/C97&lt;10, G97/C97, "&gt;999%"))</f>
        <v>0.75</v>
      </c>
      <c r="J97" s="38">
        <f>IF(E97=0, "-", IF(H97/E97&lt;10, H97/E97, "&gt;999%"))</f>
        <v>-0.58208955223880599</v>
      </c>
    </row>
    <row r="98" spans="1:10" x14ac:dyDescent="0.25">
      <c r="A98" s="177"/>
      <c r="B98" s="143"/>
      <c r="C98" s="144"/>
      <c r="D98" s="143"/>
      <c r="E98" s="144"/>
      <c r="F98" s="145"/>
      <c r="G98" s="143"/>
      <c r="H98" s="144"/>
      <c r="I98" s="151"/>
      <c r="J98" s="152"/>
    </row>
    <row r="99" spans="1:10" s="139" customFormat="1" ht="13" x14ac:dyDescent="0.3">
      <c r="A99" s="159" t="s">
        <v>42</v>
      </c>
      <c r="B99" s="65"/>
      <c r="C99" s="66"/>
      <c r="D99" s="65"/>
      <c r="E99" s="66"/>
      <c r="F99" s="67"/>
      <c r="G99" s="65"/>
      <c r="H99" s="66"/>
      <c r="I99" s="20"/>
      <c r="J99" s="21"/>
    </row>
    <row r="100" spans="1:10" x14ac:dyDescent="0.25">
      <c r="A100" s="158" t="s">
        <v>421</v>
      </c>
      <c r="B100" s="65">
        <v>2</v>
      </c>
      <c r="C100" s="66">
        <v>0</v>
      </c>
      <c r="D100" s="65">
        <v>201</v>
      </c>
      <c r="E100" s="66">
        <v>0</v>
      </c>
      <c r="F100" s="67"/>
      <c r="G100" s="65">
        <f>B100-C100</f>
        <v>2</v>
      </c>
      <c r="H100" s="66">
        <f>D100-E100</f>
        <v>201</v>
      </c>
      <c r="I100" s="20" t="str">
        <f>IF(C100=0, "-", IF(G100/C100&lt;10, G100/C100, "&gt;999%"))</f>
        <v>-</v>
      </c>
      <c r="J100" s="21" t="str">
        <f>IF(E100=0, "-", IF(H100/E100&lt;10, H100/E100, "&gt;999%"))</f>
        <v>-</v>
      </c>
    </row>
    <row r="101" spans="1:10" x14ac:dyDescent="0.25">
      <c r="A101" s="158" t="s">
        <v>230</v>
      </c>
      <c r="B101" s="65">
        <v>27</v>
      </c>
      <c r="C101" s="66">
        <v>0</v>
      </c>
      <c r="D101" s="65">
        <v>48</v>
      </c>
      <c r="E101" s="66">
        <v>0</v>
      </c>
      <c r="F101" s="67"/>
      <c r="G101" s="65">
        <f>B101-C101</f>
        <v>27</v>
      </c>
      <c r="H101" s="66">
        <f>D101-E101</f>
        <v>48</v>
      </c>
      <c r="I101" s="20" t="str">
        <f>IF(C101=0, "-", IF(G101/C101&lt;10, G101/C101, "&gt;999%"))</f>
        <v>-</v>
      </c>
      <c r="J101" s="21" t="str">
        <f>IF(E101=0, "-", IF(H101/E101&lt;10, H101/E101, "&gt;999%"))</f>
        <v>-</v>
      </c>
    </row>
    <row r="102" spans="1:10" x14ac:dyDescent="0.25">
      <c r="A102" s="158" t="s">
        <v>396</v>
      </c>
      <c r="B102" s="65">
        <v>42</v>
      </c>
      <c r="C102" s="66">
        <v>0</v>
      </c>
      <c r="D102" s="65">
        <v>375</v>
      </c>
      <c r="E102" s="66">
        <v>0</v>
      </c>
      <c r="F102" s="67"/>
      <c r="G102" s="65">
        <f>B102-C102</f>
        <v>42</v>
      </c>
      <c r="H102" s="66">
        <f>D102-E102</f>
        <v>375</v>
      </c>
      <c r="I102" s="20" t="str">
        <f>IF(C102=0, "-", IF(G102/C102&lt;10, G102/C102, "&gt;999%"))</f>
        <v>-</v>
      </c>
      <c r="J102" s="21" t="str">
        <f>IF(E102=0, "-", IF(H102/E102&lt;10, H102/E102, "&gt;999%"))</f>
        <v>-</v>
      </c>
    </row>
    <row r="103" spans="1:10" x14ac:dyDescent="0.25">
      <c r="A103" s="158" t="s">
        <v>231</v>
      </c>
      <c r="B103" s="65">
        <v>30</v>
      </c>
      <c r="C103" s="66">
        <v>0</v>
      </c>
      <c r="D103" s="65">
        <v>124</v>
      </c>
      <c r="E103" s="66">
        <v>0</v>
      </c>
      <c r="F103" s="67"/>
      <c r="G103" s="65">
        <f>B103-C103</f>
        <v>30</v>
      </c>
      <c r="H103" s="66">
        <f>D103-E103</f>
        <v>124</v>
      </c>
      <c r="I103" s="20" t="str">
        <f>IF(C103=0, "-", IF(G103/C103&lt;10, G103/C103, "&gt;999%"))</f>
        <v>-</v>
      </c>
      <c r="J103" s="21" t="str">
        <f>IF(E103=0, "-", IF(H103/E103&lt;10, H103/E103, "&gt;999%"))</f>
        <v>-</v>
      </c>
    </row>
    <row r="104" spans="1:10" s="160" customFormat="1" ht="13" x14ac:dyDescent="0.3">
      <c r="A104" s="178" t="s">
        <v>653</v>
      </c>
      <c r="B104" s="71">
        <v>101</v>
      </c>
      <c r="C104" s="72">
        <v>0</v>
      </c>
      <c r="D104" s="71">
        <v>748</v>
      </c>
      <c r="E104" s="72">
        <v>0</v>
      </c>
      <c r="F104" s="73"/>
      <c r="G104" s="71">
        <f>B104-C104</f>
        <v>101</v>
      </c>
      <c r="H104" s="72">
        <f>D104-E104</f>
        <v>748</v>
      </c>
      <c r="I104" s="37" t="str">
        <f>IF(C104=0, "-", IF(G104/C104&lt;10, G104/C104, "&gt;999%"))</f>
        <v>-</v>
      </c>
      <c r="J104" s="38" t="str">
        <f>IF(E104=0, "-", IF(H104/E104&lt;10, H104/E104, "&gt;999%"))</f>
        <v>-</v>
      </c>
    </row>
    <row r="105" spans="1:10" x14ac:dyDescent="0.25">
      <c r="A105" s="177"/>
      <c r="B105" s="143"/>
      <c r="C105" s="144"/>
      <c r="D105" s="143"/>
      <c r="E105" s="144"/>
      <c r="F105" s="145"/>
      <c r="G105" s="143"/>
      <c r="H105" s="144"/>
      <c r="I105" s="151"/>
      <c r="J105" s="152"/>
    </row>
    <row r="106" spans="1:10" s="139" customFormat="1" ht="13" x14ac:dyDescent="0.3">
      <c r="A106" s="159" t="s">
        <v>43</v>
      </c>
      <c r="B106" s="65"/>
      <c r="C106" s="66"/>
      <c r="D106" s="65"/>
      <c r="E106" s="66"/>
      <c r="F106" s="67"/>
      <c r="G106" s="65"/>
      <c r="H106" s="66"/>
      <c r="I106" s="20"/>
      <c r="J106" s="21"/>
    </row>
    <row r="107" spans="1:10" x14ac:dyDescent="0.25">
      <c r="A107" s="158" t="s">
        <v>569</v>
      </c>
      <c r="B107" s="65">
        <v>48</v>
      </c>
      <c r="C107" s="66">
        <v>25</v>
      </c>
      <c r="D107" s="65">
        <v>176</v>
      </c>
      <c r="E107" s="66">
        <v>98</v>
      </c>
      <c r="F107" s="67"/>
      <c r="G107" s="65">
        <f>B107-C107</f>
        <v>23</v>
      </c>
      <c r="H107" s="66">
        <f>D107-E107</f>
        <v>78</v>
      </c>
      <c r="I107" s="20">
        <f>IF(C107=0, "-", IF(G107/C107&lt;10, G107/C107, "&gt;999%"))</f>
        <v>0.92</v>
      </c>
      <c r="J107" s="21">
        <f>IF(E107=0, "-", IF(H107/E107&lt;10, H107/E107, "&gt;999%"))</f>
        <v>0.79591836734693877</v>
      </c>
    </row>
    <row r="108" spans="1:10" x14ac:dyDescent="0.25">
      <c r="A108" s="158" t="s">
        <v>558</v>
      </c>
      <c r="B108" s="65">
        <v>2</v>
      </c>
      <c r="C108" s="66">
        <v>1</v>
      </c>
      <c r="D108" s="65">
        <v>7</v>
      </c>
      <c r="E108" s="66">
        <v>8</v>
      </c>
      <c r="F108" s="67"/>
      <c r="G108" s="65">
        <f>B108-C108</f>
        <v>1</v>
      </c>
      <c r="H108" s="66">
        <f>D108-E108</f>
        <v>-1</v>
      </c>
      <c r="I108" s="20">
        <f>IF(C108=0, "-", IF(G108/C108&lt;10, G108/C108, "&gt;999%"))</f>
        <v>1</v>
      </c>
      <c r="J108" s="21">
        <f>IF(E108=0, "-", IF(H108/E108&lt;10, H108/E108, "&gt;999%"))</f>
        <v>-0.125</v>
      </c>
    </row>
    <row r="109" spans="1:10" s="160" customFormat="1" ht="13" x14ac:dyDescent="0.3">
      <c r="A109" s="178" t="s">
        <v>654</v>
      </c>
      <c r="B109" s="71">
        <v>50</v>
      </c>
      <c r="C109" s="72">
        <v>26</v>
      </c>
      <c r="D109" s="71">
        <v>183</v>
      </c>
      <c r="E109" s="72">
        <v>106</v>
      </c>
      <c r="F109" s="73"/>
      <c r="G109" s="71">
        <f>B109-C109</f>
        <v>24</v>
      </c>
      <c r="H109" s="72">
        <f>D109-E109</f>
        <v>77</v>
      </c>
      <c r="I109" s="37">
        <f>IF(C109=0, "-", IF(G109/C109&lt;10, G109/C109, "&gt;999%"))</f>
        <v>0.92307692307692313</v>
      </c>
      <c r="J109" s="38">
        <f>IF(E109=0, "-", IF(H109/E109&lt;10, H109/E109, "&gt;999%"))</f>
        <v>0.72641509433962259</v>
      </c>
    </row>
    <row r="110" spans="1:10" x14ac:dyDescent="0.25">
      <c r="A110" s="177"/>
      <c r="B110" s="143"/>
      <c r="C110" s="144"/>
      <c r="D110" s="143"/>
      <c r="E110" s="144"/>
      <c r="F110" s="145"/>
      <c r="G110" s="143"/>
      <c r="H110" s="144"/>
      <c r="I110" s="151"/>
      <c r="J110" s="152"/>
    </row>
    <row r="111" spans="1:10" s="139" customFormat="1" ht="13" x14ac:dyDescent="0.3">
      <c r="A111" s="159" t="s">
        <v>44</v>
      </c>
      <c r="B111" s="65"/>
      <c r="C111" s="66"/>
      <c r="D111" s="65"/>
      <c r="E111" s="66"/>
      <c r="F111" s="67"/>
      <c r="G111" s="65"/>
      <c r="H111" s="66"/>
      <c r="I111" s="20"/>
      <c r="J111" s="21"/>
    </row>
    <row r="112" spans="1:10" x14ac:dyDescent="0.25">
      <c r="A112" s="158" t="s">
        <v>570</v>
      </c>
      <c r="B112" s="65">
        <v>6</v>
      </c>
      <c r="C112" s="66">
        <v>4</v>
      </c>
      <c r="D112" s="65">
        <v>16</v>
      </c>
      <c r="E112" s="66">
        <v>10</v>
      </c>
      <c r="F112" s="67"/>
      <c r="G112" s="65">
        <f>B112-C112</f>
        <v>2</v>
      </c>
      <c r="H112" s="66">
        <f>D112-E112</f>
        <v>6</v>
      </c>
      <c r="I112" s="20">
        <f>IF(C112=0, "-", IF(G112/C112&lt;10, G112/C112, "&gt;999%"))</f>
        <v>0.5</v>
      </c>
      <c r="J112" s="21">
        <f>IF(E112=0, "-", IF(H112/E112&lt;10, H112/E112, "&gt;999%"))</f>
        <v>0.6</v>
      </c>
    </row>
    <row r="113" spans="1:10" s="160" customFormat="1" ht="13" x14ac:dyDescent="0.3">
      <c r="A113" s="178" t="s">
        <v>655</v>
      </c>
      <c r="B113" s="71">
        <v>6</v>
      </c>
      <c r="C113" s="72">
        <v>4</v>
      </c>
      <c r="D113" s="71">
        <v>16</v>
      </c>
      <c r="E113" s="72">
        <v>10</v>
      </c>
      <c r="F113" s="73"/>
      <c r="G113" s="71">
        <f>B113-C113</f>
        <v>2</v>
      </c>
      <c r="H113" s="72">
        <f>D113-E113</f>
        <v>6</v>
      </c>
      <c r="I113" s="37">
        <f>IF(C113=0, "-", IF(G113/C113&lt;10, G113/C113, "&gt;999%"))</f>
        <v>0.5</v>
      </c>
      <c r="J113" s="38">
        <f>IF(E113=0, "-", IF(H113/E113&lt;10, H113/E113, "&gt;999%"))</f>
        <v>0.6</v>
      </c>
    </row>
    <row r="114" spans="1:10" x14ac:dyDescent="0.25">
      <c r="A114" s="177"/>
      <c r="B114" s="143"/>
      <c r="C114" s="144"/>
      <c r="D114" s="143"/>
      <c r="E114" s="144"/>
      <c r="F114" s="145"/>
      <c r="G114" s="143"/>
      <c r="H114" s="144"/>
      <c r="I114" s="151"/>
      <c r="J114" s="152"/>
    </row>
    <row r="115" spans="1:10" s="139" customFormat="1" ht="13" x14ac:dyDescent="0.3">
      <c r="A115" s="159" t="s">
        <v>45</v>
      </c>
      <c r="B115" s="65"/>
      <c r="C115" s="66"/>
      <c r="D115" s="65"/>
      <c r="E115" s="66"/>
      <c r="F115" s="67"/>
      <c r="G115" s="65"/>
      <c r="H115" s="66"/>
      <c r="I115" s="20"/>
      <c r="J115" s="21"/>
    </row>
    <row r="116" spans="1:10" x14ac:dyDescent="0.25">
      <c r="A116" s="158" t="s">
        <v>338</v>
      </c>
      <c r="B116" s="65">
        <v>2</v>
      </c>
      <c r="C116" s="66">
        <v>8</v>
      </c>
      <c r="D116" s="65">
        <v>25</v>
      </c>
      <c r="E116" s="66">
        <v>28</v>
      </c>
      <c r="F116" s="67"/>
      <c r="G116" s="65">
        <f>B116-C116</f>
        <v>-6</v>
      </c>
      <c r="H116" s="66">
        <f>D116-E116</f>
        <v>-3</v>
      </c>
      <c r="I116" s="20">
        <f>IF(C116=0, "-", IF(G116/C116&lt;10, G116/C116, "&gt;999%"))</f>
        <v>-0.75</v>
      </c>
      <c r="J116" s="21">
        <f>IF(E116=0, "-", IF(H116/E116&lt;10, H116/E116, "&gt;999%"))</f>
        <v>-0.10714285714285714</v>
      </c>
    </row>
    <row r="117" spans="1:10" s="160" customFormat="1" ht="13" x14ac:dyDescent="0.3">
      <c r="A117" s="178" t="s">
        <v>656</v>
      </c>
      <c r="B117" s="71">
        <v>2</v>
      </c>
      <c r="C117" s="72">
        <v>8</v>
      </c>
      <c r="D117" s="71">
        <v>25</v>
      </c>
      <c r="E117" s="72">
        <v>28</v>
      </c>
      <c r="F117" s="73"/>
      <c r="G117" s="71">
        <f>B117-C117</f>
        <v>-6</v>
      </c>
      <c r="H117" s="72">
        <f>D117-E117</f>
        <v>-3</v>
      </c>
      <c r="I117" s="37">
        <f>IF(C117=0, "-", IF(G117/C117&lt;10, G117/C117, "&gt;999%"))</f>
        <v>-0.75</v>
      </c>
      <c r="J117" s="38">
        <f>IF(E117=0, "-", IF(H117/E117&lt;10, H117/E117, "&gt;999%"))</f>
        <v>-0.10714285714285714</v>
      </c>
    </row>
    <row r="118" spans="1:10" x14ac:dyDescent="0.25">
      <c r="A118" s="177"/>
      <c r="B118" s="143"/>
      <c r="C118" s="144"/>
      <c r="D118" s="143"/>
      <c r="E118" s="144"/>
      <c r="F118" s="145"/>
      <c r="G118" s="143"/>
      <c r="H118" s="144"/>
      <c r="I118" s="151"/>
      <c r="J118" s="152"/>
    </row>
    <row r="119" spans="1:10" s="139" customFormat="1" ht="13" x14ac:dyDescent="0.3">
      <c r="A119" s="159" t="s">
        <v>46</v>
      </c>
      <c r="B119" s="65"/>
      <c r="C119" s="66"/>
      <c r="D119" s="65"/>
      <c r="E119" s="66"/>
      <c r="F119" s="67"/>
      <c r="G119" s="65"/>
      <c r="H119" s="66"/>
      <c r="I119" s="20"/>
      <c r="J119" s="21"/>
    </row>
    <row r="120" spans="1:10" x14ac:dyDescent="0.25">
      <c r="A120" s="158" t="s">
        <v>201</v>
      </c>
      <c r="B120" s="65">
        <v>21</v>
      </c>
      <c r="C120" s="66">
        <v>5</v>
      </c>
      <c r="D120" s="65">
        <v>150</v>
      </c>
      <c r="E120" s="66">
        <v>102</v>
      </c>
      <c r="F120" s="67"/>
      <c r="G120" s="65">
        <f>B120-C120</f>
        <v>16</v>
      </c>
      <c r="H120" s="66">
        <f>D120-E120</f>
        <v>48</v>
      </c>
      <c r="I120" s="20">
        <f>IF(C120=0, "-", IF(G120/C120&lt;10, G120/C120, "&gt;999%"))</f>
        <v>3.2</v>
      </c>
      <c r="J120" s="21">
        <f>IF(E120=0, "-", IF(H120/E120&lt;10, H120/E120, "&gt;999%"))</f>
        <v>0.47058823529411764</v>
      </c>
    </row>
    <row r="121" spans="1:10" s="160" customFormat="1" ht="13" x14ac:dyDescent="0.3">
      <c r="A121" s="178" t="s">
        <v>657</v>
      </c>
      <c r="B121" s="71">
        <v>21</v>
      </c>
      <c r="C121" s="72">
        <v>5</v>
      </c>
      <c r="D121" s="71">
        <v>150</v>
      </c>
      <c r="E121" s="72">
        <v>102</v>
      </c>
      <c r="F121" s="73"/>
      <c r="G121" s="71">
        <f>B121-C121</f>
        <v>16</v>
      </c>
      <c r="H121" s="72">
        <f>D121-E121</f>
        <v>48</v>
      </c>
      <c r="I121" s="37">
        <f>IF(C121=0, "-", IF(G121/C121&lt;10, G121/C121, "&gt;999%"))</f>
        <v>3.2</v>
      </c>
      <c r="J121" s="38">
        <f>IF(E121=0, "-", IF(H121/E121&lt;10, H121/E121, "&gt;999%"))</f>
        <v>0.47058823529411764</v>
      </c>
    </row>
    <row r="122" spans="1:10" x14ac:dyDescent="0.25">
      <c r="A122" s="177"/>
      <c r="B122" s="143"/>
      <c r="C122" s="144"/>
      <c r="D122" s="143"/>
      <c r="E122" s="144"/>
      <c r="F122" s="145"/>
      <c r="G122" s="143"/>
      <c r="H122" s="144"/>
      <c r="I122" s="151"/>
      <c r="J122" s="152"/>
    </row>
    <row r="123" spans="1:10" s="139" customFormat="1" ht="13" x14ac:dyDescent="0.3">
      <c r="A123" s="159" t="s">
        <v>47</v>
      </c>
      <c r="B123" s="65"/>
      <c r="C123" s="66"/>
      <c r="D123" s="65"/>
      <c r="E123" s="66"/>
      <c r="F123" s="67"/>
      <c r="G123" s="65"/>
      <c r="H123" s="66"/>
      <c r="I123" s="20"/>
      <c r="J123" s="21"/>
    </row>
    <row r="124" spans="1:10" x14ac:dyDescent="0.25">
      <c r="A124" s="158" t="s">
        <v>544</v>
      </c>
      <c r="B124" s="65">
        <v>27</v>
      </c>
      <c r="C124" s="66">
        <v>14</v>
      </c>
      <c r="D124" s="65">
        <v>164</v>
      </c>
      <c r="E124" s="66">
        <v>87</v>
      </c>
      <c r="F124" s="67"/>
      <c r="G124" s="65">
        <f>B124-C124</f>
        <v>13</v>
      </c>
      <c r="H124" s="66">
        <f>D124-E124</f>
        <v>77</v>
      </c>
      <c r="I124" s="20">
        <f>IF(C124=0, "-", IF(G124/C124&lt;10, G124/C124, "&gt;999%"))</f>
        <v>0.9285714285714286</v>
      </c>
      <c r="J124" s="21">
        <f>IF(E124=0, "-", IF(H124/E124&lt;10, H124/E124, "&gt;999%"))</f>
        <v>0.88505747126436785</v>
      </c>
    </row>
    <row r="125" spans="1:10" s="160" customFormat="1" ht="13" x14ac:dyDescent="0.3">
      <c r="A125" s="178" t="s">
        <v>658</v>
      </c>
      <c r="B125" s="71">
        <v>27</v>
      </c>
      <c r="C125" s="72">
        <v>14</v>
      </c>
      <c r="D125" s="71">
        <v>164</v>
      </c>
      <c r="E125" s="72">
        <v>87</v>
      </c>
      <c r="F125" s="73"/>
      <c r="G125" s="71">
        <f>B125-C125</f>
        <v>13</v>
      </c>
      <c r="H125" s="72">
        <f>D125-E125</f>
        <v>77</v>
      </c>
      <c r="I125" s="37">
        <f>IF(C125=0, "-", IF(G125/C125&lt;10, G125/C125, "&gt;999%"))</f>
        <v>0.9285714285714286</v>
      </c>
      <c r="J125" s="38">
        <f>IF(E125=0, "-", IF(H125/E125&lt;10, H125/E125, "&gt;999%"))</f>
        <v>0.88505747126436785</v>
      </c>
    </row>
    <row r="126" spans="1:10" x14ac:dyDescent="0.25">
      <c r="A126" s="177"/>
      <c r="B126" s="143"/>
      <c r="C126" s="144"/>
      <c r="D126" s="143"/>
      <c r="E126" s="144"/>
      <c r="F126" s="145"/>
      <c r="G126" s="143"/>
      <c r="H126" s="144"/>
      <c r="I126" s="151"/>
      <c r="J126" s="152"/>
    </row>
    <row r="127" spans="1:10" s="139" customFormat="1" ht="13" x14ac:dyDescent="0.3">
      <c r="A127" s="159" t="s">
        <v>48</v>
      </c>
      <c r="B127" s="65"/>
      <c r="C127" s="66"/>
      <c r="D127" s="65"/>
      <c r="E127" s="66"/>
      <c r="F127" s="67"/>
      <c r="G127" s="65"/>
      <c r="H127" s="66"/>
      <c r="I127" s="20"/>
      <c r="J127" s="21"/>
    </row>
    <row r="128" spans="1:10" x14ac:dyDescent="0.25">
      <c r="A128" s="158" t="s">
        <v>397</v>
      </c>
      <c r="B128" s="65">
        <v>85</v>
      </c>
      <c r="C128" s="66">
        <v>56</v>
      </c>
      <c r="D128" s="65">
        <v>450</v>
      </c>
      <c r="E128" s="66">
        <v>349</v>
      </c>
      <c r="F128" s="67"/>
      <c r="G128" s="65">
        <f t="shared" ref="G128:G139" si="8">B128-C128</f>
        <v>29</v>
      </c>
      <c r="H128" s="66">
        <f t="shared" ref="H128:H139" si="9">D128-E128</f>
        <v>101</v>
      </c>
      <c r="I128" s="20">
        <f t="shared" ref="I128:I139" si="10">IF(C128=0, "-", IF(G128/C128&lt;10, G128/C128, "&gt;999%"))</f>
        <v>0.5178571428571429</v>
      </c>
      <c r="J128" s="21">
        <f t="shared" ref="J128:J139" si="11">IF(E128=0, "-", IF(H128/E128&lt;10, H128/E128, "&gt;999%"))</f>
        <v>0.28939828080229224</v>
      </c>
    </row>
    <row r="129" spans="1:10" x14ac:dyDescent="0.25">
      <c r="A129" s="158" t="s">
        <v>438</v>
      </c>
      <c r="B129" s="65">
        <v>423</v>
      </c>
      <c r="C129" s="66">
        <v>446</v>
      </c>
      <c r="D129" s="65">
        <v>2093</v>
      </c>
      <c r="E129" s="66">
        <v>1934</v>
      </c>
      <c r="F129" s="67"/>
      <c r="G129" s="65">
        <f t="shared" si="8"/>
        <v>-23</v>
      </c>
      <c r="H129" s="66">
        <f t="shared" si="9"/>
        <v>159</v>
      </c>
      <c r="I129" s="20">
        <f t="shared" si="10"/>
        <v>-5.1569506726457402E-2</v>
      </c>
      <c r="J129" s="21">
        <f t="shared" si="11"/>
        <v>8.2213029989658737E-2</v>
      </c>
    </row>
    <row r="130" spans="1:10" x14ac:dyDescent="0.25">
      <c r="A130" s="158" t="s">
        <v>204</v>
      </c>
      <c r="B130" s="65">
        <v>1</v>
      </c>
      <c r="C130" s="66">
        <v>10</v>
      </c>
      <c r="D130" s="65">
        <v>32</v>
      </c>
      <c r="E130" s="66">
        <v>21</v>
      </c>
      <c r="F130" s="67"/>
      <c r="G130" s="65">
        <f t="shared" si="8"/>
        <v>-9</v>
      </c>
      <c r="H130" s="66">
        <f t="shared" si="9"/>
        <v>11</v>
      </c>
      <c r="I130" s="20">
        <f t="shared" si="10"/>
        <v>-0.9</v>
      </c>
      <c r="J130" s="21">
        <f t="shared" si="11"/>
        <v>0.52380952380952384</v>
      </c>
    </row>
    <row r="131" spans="1:10" x14ac:dyDescent="0.25">
      <c r="A131" s="158" t="s">
        <v>232</v>
      </c>
      <c r="B131" s="65">
        <v>0</v>
      </c>
      <c r="C131" s="66">
        <v>2</v>
      </c>
      <c r="D131" s="65">
        <v>11</v>
      </c>
      <c r="E131" s="66">
        <v>37</v>
      </c>
      <c r="F131" s="67"/>
      <c r="G131" s="65">
        <f t="shared" si="8"/>
        <v>-2</v>
      </c>
      <c r="H131" s="66">
        <f t="shared" si="9"/>
        <v>-26</v>
      </c>
      <c r="I131" s="20">
        <f t="shared" si="10"/>
        <v>-1</v>
      </c>
      <c r="J131" s="21">
        <f t="shared" si="11"/>
        <v>-0.70270270270270274</v>
      </c>
    </row>
    <row r="132" spans="1:10" x14ac:dyDescent="0.25">
      <c r="A132" s="158" t="s">
        <v>311</v>
      </c>
      <c r="B132" s="65">
        <v>102</v>
      </c>
      <c r="C132" s="66">
        <v>57</v>
      </c>
      <c r="D132" s="65">
        <v>438</v>
      </c>
      <c r="E132" s="66">
        <v>290</v>
      </c>
      <c r="F132" s="67"/>
      <c r="G132" s="65">
        <f t="shared" si="8"/>
        <v>45</v>
      </c>
      <c r="H132" s="66">
        <f t="shared" si="9"/>
        <v>148</v>
      </c>
      <c r="I132" s="20">
        <f t="shared" si="10"/>
        <v>0.78947368421052633</v>
      </c>
      <c r="J132" s="21">
        <f t="shared" si="11"/>
        <v>0.51034482758620692</v>
      </c>
    </row>
    <row r="133" spans="1:10" x14ac:dyDescent="0.25">
      <c r="A133" s="158" t="s">
        <v>347</v>
      </c>
      <c r="B133" s="65">
        <v>32</v>
      </c>
      <c r="C133" s="66">
        <v>127</v>
      </c>
      <c r="D133" s="65">
        <v>371</v>
      </c>
      <c r="E133" s="66">
        <v>448</v>
      </c>
      <c r="F133" s="67"/>
      <c r="G133" s="65">
        <f t="shared" si="8"/>
        <v>-95</v>
      </c>
      <c r="H133" s="66">
        <f t="shared" si="9"/>
        <v>-77</v>
      </c>
      <c r="I133" s="20">
        <f t="shared" si="10"/>
        <v>-0.74803149606299213</v>
      </c>
      <c r="J133" s="21">
        <f t="shared" si="11"/>
        <v>-0.171875</v>
      </c>
    </row>
    <row r="134" spans="1:10" x14ac:dyDescent="0.25">
      <c r="A134" s="158" t="s">
        <v>517</v>
      </c>
      <c r="B134" s="65">
        <v>94</v>
      </c>
      <c r="C134" s="66">
        <v>73</v>
      </c>
      <c r="D134" s="65">
        <v>966</v>
      </c>
      <c r="E134" s="66">
        <v>532</v>
      </c>
      <c r="F134" s="67"/>
      <c r="G134" s="65">
        <f t="shared" si="8"/>
        <v>21</v>
      </c>
      <c r="H134" s="66">
        <f t="shared" si="9"/>
        <v>434</v>
      </c>
      <c r="I134" s="20">
        <f t="shared" si="10"/>
        <v>0.28767123287671231</v>
      </c>
      <c r="J134" s="21">
        <f t="shared" si="11"/>
        <v>0.81578947368421051</v>
      </c>
    </row>
    <row r="135" spans="1:10" x14ac:dyDescent="0.25">
      <c r="A135" s="158" t="s">
        <v>526</v>
      </c>
      <c r="B135" s="65">
        <v>1477</v>
      </c>
      <c r="C135" s="66">
        <v>716</v>
      </c>
      <c r="D135" s="65">
        <v>7044</v>
      </c>
      <c r="E135" s="66">
        <v>5926</v>
      </c>
      <c r="F135" s="67"/>
      <c r="G135" s="65">
        <f t="shared" si="8"/>
        <v>761</v>
      </c>
      <c r="H135" s="66">
        <f t="shared" si="9"/>
        <v>1118</v>
      </c>
      <c r="I135" s="20">
        <f t="shared" si="10"/>
        <v>1.0628491620111731</v>
      </c>
      <c r="J135" s="21">
        <f t="shared" si="11"/>
        <v>0.18866014174822815</v>
      </c>
    </row>
    <row r="136" spans="1:10" x14ac:dyDescent="0.25">
      <c r="A136" s="158" t="s">
        <v>495</v>
      </c>
      <c r="B136" s="65">
        <v>0</v>
      </c>
      <c r="C136" s="66">
        <v>0</v>
      </c>
      <c r="D136" s="65">
        <v>0</v>
      </c>
      <c r="E136" s="66">
        <v>7</v>
      </c>
      <c r="F136" s="67"/>
      <c r="G136" s="65">
        <f t="shared" si="8"/>
        <v>0</v>
      </c>
      <c r="H136" s="66">
        <f t="shared" si="9"/>
        <v>-7</v>
      </c>
      <c r="I136" s="20" t="str">
        <f t="shared" si="10"/>
        <v>-</v>
      </c>
      <c r="J136" s="21">
        <f t="shared" si="11"/>
        <v>-1</v>
      </c>
    </row>
    <row r="137" spans="1:10" x14ac:dyDescent="0.25">
      <c r="A137" s="158" t="s">
        <v>507</v>
      </c>
      <c r="B137" s="65">
        <v>83</v>
      </c>
      <c r="C137" s="66">
        <v>4</v>
      </c>
      <c r="D137" s="65">
        <v>673</v>
      </c>
      <c r="E137" s="66">
        <v>293</v>
      </c>
      <c r="F137" s="67"/>
      <c r="G137" s="65">
        <f t="shared" si="8"/>
        <v>79</v>
      </c>
      <c r="H137" s="66">
        <f t="shared" si="9"/>
        <v>380</v>
      </c>
      <c r="I137" s="20" t="str">
        <f t="shared" si="10"/>
        <v>&gt;999%</v>
      </c>
      <c r="J137" s="21">
        <f t="shared" si="11"/>
        <v>1.2969283276450512</v>
      </c>
    </row>
    <row r="138" spans="1:10" x14ac:dyDescent="0.25">
      <c r="A138" s="158" t="s">
        <v>545</v>
      </c>
      <c r="B138" s="65">
        <v>22</v>
      </c>
      <c r="C138" s="66">
        <v>15</v>
      </c>
      <c r="D138" s="65">
        <v>48</v>
      </c>
      <c r="E138" s="66">
        <v>114</v>
      </c>
      <c r="F138" s="67"/>
      <c r="G138" s="65">
        <f t="shared" si="8"/>
        <v>7</v>
      </c>
      <c r="H138" s="66">
        <f t="shared" si="9"/>
        <v>-66</v>
      </c>
      <c r="I138" s="20">
        <f t="shared" si="10"/>
        <v>0.46666666666666667</v>
      </c>
      <c r="J138" s="21">
        <f t="shared" si="11"/>
        <v>-0.57894736842105265</v>
      </c>
    </row>
    <row r="139" spans="1:10" s="160" customFormat="1" ht="13" x14ac:dyDescent="0.3">
      <c r="A139" s="178" t="s">
        <v>659</v>
      </c>
      <c r="B139" s="71">
        <v>2319</v>
      </c>
      <c r="C139" s="72">
        <v>1506</v>
      </c>
      <c r="D139" s="71">
        <v>12126</v>
      </c>
      <c r="E139" s="72">
        <v>9951</v>
      </c>
      <c r="F139" s="73"/>
      <c r="G139" s="71">
        <f t="shared" si="8"/>
        <v>813</v>
      </c>
      <c r="H139" s="72">
        <f t="shared" si="9"/>
        <v>2175</v>
      </c>
      <c r="I139" s="37">
        <f t="shared" si="10"/>
        <v>0.53984063745019917</v>
      </c>
      <c r="J139" s="38">
        <f t="shared" si="11"/>
        <v>0.21857099788965934</v>
      </c>
    </row>
    <row r="140" spans="1:10" x14ac:dyDescent="0.25">
      <c r="A140" s="177"/>
      <c r="B140" s="143"/>
      <c r="C140" s="144"/>
      <c r="D140" s="143"/>
      <c r="E140" s="144"/>
      <c r="F140" s="145"/>
      <c r="G140" s="143"/>
      <c r="H140" s="144"/>
      <c r="I140" s="151"/>
      <c r="J140" s="152"/>
    </row>
    <row r="141" spans="1:10" s="139" customFormat="1" ht="13" x14ac:dyDescent="0.3">
      <c r="A141" s="159" t="s">
        <v>49</v>
      </c>
      <c r="B141" s="65"/>
      <c r="C141" s="66"/>
      <c r="D141" s="65"/>
      <c r="E141" s="66"/>
      <c r="F141" s="67"/>
      <c r="G141" s="65"/>
      <c r="H141" s="66"/>
      <c r="I141" s="20"/>
      <c r="J141" s="21"/>
    </row>
    <row r="142" spans="1:10" x14ac:dyDescent="0.25">
      <c r="A142" s="158" t="s">
        <v>571</v>
      </c>
      <c r="B142" s="65">
        <v>14</v>
      </c>
      <c r="C142" s="66">
        <v>20</v>
      </c>
      <c r="D142" s="65">
        <v>54</v>
      </c>
      <c r="E142" s="66">
        <v>68</v>
      </c>
      <c r="F142" s="67"/>
      <c r="G142" s="65">
        <f>B142-C142</f>
        <v>-6</v>
      </c>
      <c r="H142" s="66">
        <f>D142-E142</f>
        <v>-14</v>
      </c>
      <c r="I142" s="20">
        <f>IF(C142=0, "-", IF(G142/C142&lt;10, G142/C142, "&gt;999%"))</f>
        <v>-0.3</v>
      </c>
      <c r="J142" s="21">
        <f>IF(E142=0, "-", IF(H142/E142&lt;10, H142/E142, "&gt;999%"))</f>
        <v>-0.20588235294117646</v>
      </c>
    </row>
    <row r="143" spans="1:10" s="160" customFormat="1" ht="13" x14ac:dyDescent="0.3">
      <c r="A143" s="178" t="s">
        <v>660</v>
      </c>
      <c r="B143" s="71">
        <v>14</v>
      </c>
      <c r="C143" s="72">
        <v>20</v>
      </c>
      <c r="D143" s="71">
        <v>54</v>
      </c>
      <c r="E143" s="72">
        <v>68</v>
      </c>
      <c r="F143" s="73"/>
      <c r="G143" s="71">
        <f>B143-C143</f>
        <v>-6</v>
      </c>
      <c r="H143" s="72">
        <f>D143-E143</f>
        <v>-14</v>
      </c>
      <c r="I143" s="37">
        <f>IF(C143=0, "-", IF(G143/C143&lt;10, G143/C143, "&gt;999%"))</f>
        <v>-0.3</v>
      </c>
      <c r="J143" s="38">
        <f>IF(E143=0, "-", IF(H143/E143&lt;10, H143/E143, "&gt;999%"))</f>
        <v>-0.20588235294117646</v>
      </c>
    </row>
    <row r="144" spans="1:10" x14ac:dyDescent="0.25">
      <c r="A144" s="177"/>
      <c r="B144" s="143"/>
      <c r="C144" s="144"/>
      <c r="D144" s="143"/>
      <c r="E144" s="144"/>
      <c r="F144" s="145"/>
      <c r="G144" s="143"/>
      <c r="H144" s="144"/>
      <c r="I144" s="151"/>
      <c r="J144" s="152"/>
    </row>
    <row r="145" spans="1:10" s="139" customFormat="1" ht="13" x14ac:dyDescent="0.3">
      <c r="A145" s="159" t="s">
        <v>50</v>
      </c>
      <c r="B145" s="65"/>
      <c r="C145" s="66"/>
      <c r="D145" s="65"/>
      <c r="E145" s="66"/>
      <c r="F145" s="67"/>
      <c r="G145" s="65"/>
      <c r="H145" s="66"/>
      <c r="I145" s="20"/>
      <c r="J145" s="21"/>
    </row>
    <row r="146" spans="1:10" x14ac:dyDescent="0.25">
      <c r="A146" s="158" t="s">
        <v>546</v>
      </c>
      <c r="B146" s="65">
        <v>83</v>
      </c>
      <c r="C146" s="66">
        <v>64</v>
      </c>
      <c r="D146" s="65">
        <v>300</v>
      </c>
      <c r="E146" s="66">
        <v>316</v>
      </c>
      <c r="F146" s="67"/>
      <c r="G146" s="65">
        <f>B146-C146</f>
        <v>19</v>
      </c>
      <c r="H146" s="66">
        <f>D146-E146</f>
        <v>-16</v>
      </c>
      <c r="I146" s="20">
        <f>IF(C146=0, "-", IF(G146/C146&lt;10, G146/C146, "&gt;999%"))</f>
        <v>0.296875</v>
      </c>
      <c r="J146" s="21">
        <f>IF(E146=0, "-", IF(H146/E146&lt;10, H146/E146, "&gt;999%"))</f>
        <v>-5.0632911392405063E-2</v>
      </c>
    </row>
    <row r="147" spans="1:10" x14ac:dyDescent="0.25">
      <c r="A147" s="158" t="s">
        <v>559</v>
      </c>
      <c r="B147" s="65">
        <v>48</v>
      </c>
      <c r="C147" s="66">
        <v>45</v>
      </c>
      <c r="D147" s="65">
        <v>198</v>
      </c>
      <c r="E147" s="66">
        <v>182</v>
      </c>
      <c r="F147" s="67"/>
      <c r="G147" s="65">
        <f>B147-C147</f>
        <v>3</v>
      </c>
      <c r="H147" s="66">
        <f>D147-E147</f>
        <v>16</v>
      </c>
      <c r="I147" s="20">
        <f>IF(C147=0, "-", IF(G147/C147&lt;10, G147/C147, "&gt;999%"))</f>
        <v>6.6666666666666666E-2</v>
      </c>
      <c r="J147" s="21">
        <f>IF(E147=0, "-", IF(H147/E147&lt;10, H147/E147, "&gt;999%"))</f>
        <v>8.7912087912087919E-2</v>
      </c>
    </row>
    <row r="148" spans="1:10" x14ac:dyDescent="0.25">
      <c r="A148" s="158" t="s">
        <v>572</v>
      </c>
      <c r="B148" s="65">
        <v>23</v>
      </c>
      <c r="C148" s="66">
        <v>20</v>
      </c>
      <c r="D148" s="65">
        <v>87</v>
      </c>
      <c r="E148" s="66">
        <v>110</v>
      </c>
      <c r="F148" s="67"/>
      <c r="G148" s="65">
        <f>B148-C148</f>
        <v>3</v>
      </c>
      <c r="H148" s="66">
        <f>D148-E148</f>
        <v>-23</v>
      </c>
      <c r="I148" s="20">
        <f>IF(C148=0, "-", IF(G148/C148&lt;10, G148/C148, "&gt;999%"))</f>
        <v>0.15</v>
      </c>
      <c r="J148" s="21">
        <f>IF(E148=0, "-", IF(H148/E148&lt;10, H148/E148, "&gt;999%"))</f>
        <v>-0.20909090909090908</v>
      </c>
    </row>
    <row r="149" spans="1:10" s="160" customFormat="1" ht="13" x14ac:dyDescent="0.3">
      <c r="A149" s="178" t="s">
        <v>661</v>
      </c>
      <c r="B149" s="71">
        <v>154</v>
      </c>
      <c r="C149" s="72">
        <v>129</v>
      </c>
      <c r="D149" s="71">
        <v>585</v>
      </c>
      <c r="E149" s="72">
        <v>608</v>
      </c>
      <c r="F149" s="73"/>
      <c r="G149" s="71">
        <f>B149-C149</f>
        <v>25</v>
      </c>
      <c r="H149" s="72">
        <f>D149-E149</f>
        <v>-23</v>
      </c>
      <c r="I149" s="37">
        <f>IF(C149=0, "-", IF(G149/C149&lt;10, G149/C149, "&gt;999%"))</f>
        <v>0.19379844961240311</v>
      </c>
      <c r="J149" s="38">
        <f>IF(E149=0, "-", IF(H149/E149&lt;10, H149/E149, "&gt;999%"))</f>
        <v>-3.7828947368421052E-2</v>
      </c>
    </row>
    <row r="150" spans="1:10" x14ac:dyDescent="0.25">
      <c r="A150" s="177"/>
      <c r="B150" s="143"/>
      <c r="C150" s="144"/>
      <c r="D150" s="143"/>
      <c r="E150" s="144"/>
      <c r="F150" s="145"/>
      <c r="G150" s="143"/>
      <c r="H150" s="144"/>
      <c r="I150" s="151"/>
      <c r="J150" s="152"/>
    </row>
    <row r="151" spans="1:10" s="139" customFormat="1" ht="13" x14ac:dyDescent="0.3">
      <c r="A151" s="159" t="s">
        <v>51</v>
      </c>
      <c r="B151" s="65"/>
      <c r="C151" s="66"/>
      <c r="D151" s="65"/>
      <c r="E151" s="66"/>
      <c r="F151" s="67"/>
      <c r="G151" s="65"/>
      <c r="H151" s="66"/>
      <c r="I151" s="20"/>
      <c r="J151" s="21"/>
    </row>
    <row r="152" spans="1:10" x14ac:dyDescent="0.25">
      <c r="A152" s="158" t="s">
        <v>255</v>
      </c>
      <c r="B152" s="65">
        <v>3</v>
      </c>
      <c r="C152" s="66">
        <v>1</v>
      </c>
      <c r="D152" s="65">
        <v>8</v>
      </c>
      <c r="E152" s="66">
        <v>5</v>
      </c>
      <c r="F152" s="67"/>
      <c r="G152" s="65">
        <f t="shared" ref="G152:G157" si="12">B152-C152</f>
        <v>2</v>
      </c>
      <c r="H152" s="66">
        <f t="shared" ref="H152:H157" si="13">D152-E152</f>
        <v>3</v>
      </c>
      <c r="I152" s="20">
        <f t="shared" ref="I152:I157" si="14">IF(C152=0, "-", IF(G152/C152&lt;10, G152/C152, "&gt;999%"))</f>
        <v>2</v>
      </c>
      <c r="J152" s="21">
        <f t="shared" ref="J152:J157" si="15">IF(E152=0, "-", IF(H152/E152&lt;10, H152/E152, "&gt;999%"))</f>
        <v>0.6</v>
      </c>
    </row>
    <row r="153" spans="1:10" x14ac:dyDescent="0.25">
      <c r="A153" s="158" t="s">
        <v>275</v>
      </c>
      <c r="B153" s="65">
        <v>1</v>
      </c>
      <c r="C153" s="66">
        <v>0</v>
      </c>
      <c r="D153" s="65">
        <v>1</v>
      </c>
      <c r="E153" s="66">
        <v>5</v>
      </c>
      <c r="F153" s="67"/>
      <c r="G153" s="65">
        <f t="shared" si="12"/>
        <v>1</v>
      </c>
      <c r="H153" s="66">
        <f t="shared" si="13"/>
        <v>-4</v>
      </c>
      <c r="I153" s="20" t="str">
        <f t="shared" si="14"/>
        <v>-</v>
      </c>
      <c r="J153" s="21">
        <f t="shared" si="15"/>
        <v>-0.8</v>
      </c>
    </row>
    <row r="154" spans="1:10" x14ac:dyDescent="0.25">
      <c r="A154" s="158" t="s">
        <v>385</v>
      </c>
      <c r="B154" s="65">
        <v>2</v>
      </c>
      <c r="C154" s="66">
        <v>1</v>
      </c>
      <c r="D154" s="65">
        <v>20</v>
      </c>
      <c r="E154" s="66">
        <v>1</v>
      </c>
      <c r="F154" s="67"/>
      <c r="G154" s="65">
        <f t="shared" si="12"/>
        <v>1</v>
      </c>
      <c r="H154" s="66">
        <f t="shared" si="13"/>
        <v>19</v>
      </c>
      <c r="I154" s="20">
        <f t="shared" si="14"/>
        <v>1</v>
      </c>
      <c r="J154" s="21" t="str">
        <f t="shared" si="15"/>
        <v>&gt;999%</v>
      </c>
    </row>
    <row r="155" spans="1:10" x14ac:dyDescent="0.25">
      <c r="A155" s="158" t="s">
        <v>422</v>
      </c>
      <c r="B155" s="65">
        <v>36</v>
      </c>
      <c r="C155" s="66">
        <v>10</v>
      </c>
      <c r="D155" s="65">
        <v>139</v>
      </c>
      <c r="E155" s="66">
        <v>56</v>
      </c>
      <c r="F155" s="67"/>
      <c r="G155" s="65">
        <f t="shared" si="12"/>
        <v>26</v>
      </c>
      <c r="H155" s="66">
        <f t="shared" si="13"/>
        <v>83</v>
      </c>
      <c r="I155" s="20">
        <f t="shared" si="14"/>
        <v>2.6</v>
      </c>
      <c r="J155" s="21">
        <f t="shared" si="15"/>
        <v>1.4821428571428572</v>
      </c>
    </row>
    <row r="156" spans="1:10" x14ac:dyDescent="0.25">
      <c r="A156" s="158" t="s">
        <v>466</v>
      </c>
      <c r="B156" s="65">
        <v>12</v>
      </c>
      <c r="C156" s="66">
        <v>3</v>
      </c>
      <c r="D156" s="65">
        <v>35</v>
      </c>
      <c r="E156" s="66">
        <v>24</v>
      </c>
      <c r="F156" s="67"/>
      <c r="G156" s="65">
        <f t="shared" si="12"/>
        <v>9</v>
      </c>
      <c r="H156" s="66">
        <f t="shared" si="13"/>
        <v>11</v>
      </c>
      <c r="I156" s="20">
        <f t="shared" si="14"/>
        <v>3</v>
      </c>
      <c r="J156" s="21">
        <f t="shared" si="15"/>
        <v>0.45833333333333331</v>
      </c>
    </row>
    <row r="157" spans="1:10" s="160" customFormat="1" ht="13" x14ac:dyDescent="0.3">
      <c r="A157" s="178" t="s">
        <v>662</v>
      </c>
      <c r="B157" s="71">
        <v>54</v>
      </c>
      <c r="C157" s="72">
        <v>15</v>
      </c>
      <c r="D157" s="71">
        <v>203</v>
      </c>
      <c r="E157" s="72">
        <v>91</v>
      </c>
      <c r="F157" s="73"/>
      <c r="G157" s="71">
        <f t="shared" si="12"/>
        <v>39</v>
      </c>
      <c r="H157" s="72">
        <f t="shared" si="13"/>
        <v>112</v>
      </c>
      <c r="I157" s="37">
        <f t="shared" si="14"/>
        <v>2.6</v>
      </c>
      <c r="J157" s="38">
        <f t="shared" si="15"/>
        <v>1.2307692307692308</v>
      </c>
    </row>
    <row r="158" spans="1:10" x14ac:dyDescent="0.25">
      <c r="A158" s="177"/>
      <c r="B158" s="143"/>
      <c r="C158" s="144"/>
      <c r="D158" s="143"/>
      <c r="E158" s="144"/>
      <c r="F158" s="145"/>
      <c r="G158" s="143"/>
      <c r="H158" s="144"/>
      <c r="I158" s="151"/>
      <c r="J158" s="152"/>
    </row>
    <row r="159" spans="1:10" s="139" customFormat="1" ht="13" x14ac:dyDescent="0.3">
      <c r="A159" s="159" t="s">
        <v>52</v>
      </c>
      <c r="B159" s="65"/>
      <c r="C159" s="66"/>
      <c r="D159" s="65"/>
      <c r="E159" s="66"/>
      <c r="F159" s="67"/>
      <c r="G159" s="65"/>
      <c r="H159" s="66"/>
      <c r="I159" s="20"/>
      <c r="J159" s="21"/>
    </row>
    <row r="160" spans="1:10" x14ac:dyDescent="0.25">
      <c r="A160" s="158" t="s">
        <v>398</v>
      </c>
      <c r="B160" s="65">
        <v>311</v>
      </c>
      <c r="C160" s="66">
        <v>151</v>
      </c>
      <c r="D160" s="65">
        <v>1172</v>
      </c>
      <c r="E160" s="66">
        <v>704</v>
      </c>
      <c r="F160" s="67"/>
      <c r="G160" s="65">
        <f t="shared" ref="G160:G170" si="16">B160-C160</f>
        <v>160</v>
      </c>
      <c r="H160" s="66">
        <f t="shared" ref="H160:H170" si="17">D160-E160</f>
        <v>468</v>
      </c>
      <c r="I160" s="20">
        <f t="shared" ref="I160:I170" si="18">IF(C160=0, "-", IF(G160/C160&lt;10, G160/C160, "&gt;999%"))</f>
        <v>1.0596026490066226</v>
      </c>
      <c r="J160" s="21">
        <f t="shared" ref="J160:J170" si="19">IF(E160=0, "-", IF(H160/E160&lt;10, H160/E160, "&gt;999%"))</f>
        <v>0.66477272727272729</v>
      </c>
    </row>
    <row r="161" spans="1:10" x14ac:dyDescent="0.25">
      <c r="A161" s="158" t="s">
        <v>399</v>
      </c>
      <c r="B161" s="65">
        <v>106</v>
      </c>
      <c r="C161" s="66">
        <v>0</v>
      </c>
      <c r="D161" s="65">
        <v>495</v>
      </c>
      <c r="E161" s="66">
        <v>0</v>
      </c>
      <c r="F161" s="67"/>
      <c r="G161" s="65">
        <f t="shared" si="16"/>
        <v>106</v>
      </c>
      <c r="H161" s="66">
        <f t="shared" si="17"/>
        <v>495</v>
      </c>
      <c r="I161" s="20" t="str">
        <f t="shared" si="18"/>
        <v>-</v>
      </c>
      <c r="J161" s="21" t="str">
        <f t="shared" si="19"/>
        <v>-</v>
      </c>
    </row>
    <row r="162" spans="1:10" x14ac:dyDescent="0.25">
      <c r="A162" s="158" t="s">
        <v>439</v>
      </c>
      <c r="B162" s="65">
        <v>0</v>
      </c>
      <c r="C162" s="66">
        <v>0</v>
      </c>
      <c r="D162" s="65">
        <v>0</v>
      </c>
      <c r="E162" s="66">
        <v>6</v>
      </c>
      <c r="F162" s="67"/>
      <c r="G162" s="65">
        <f t="shared" si="16"/>
        <v>0</v>
      </c>
      <c r="H162" s="66">
        <f t="shared" si="17"/>
        <v>-6</v>
      </c>
      <c r="I162" s="20" t="str">
        <f t="shared" si="18"/>
        <v>-</v>
      </c>
      <c r="J162" s="21">
        <f t="shared" si="19"/>
        <v>-1</v>
      </c>
    </row>
    <row r="163" spans="1:10" x14ac:dyDescent="0.25">
      <c r="A163" s="158" t="s">
        <v>359</v>
      </c>
      <c r="B163" s="65">
        <v>284</v>
      </c>
      <c r="C163" s="66">
        <v>119</v>
      </c>
      <c r="D163" s="65">
        <v>1604</v>
      </c>
      <c r="E163" s="66">
        <v>714</v>
      </c>
      <c r="F163" s="67"/>
      <c r="G163" s="65">
        <f t="shared" si="16"/>
        <v>165</v>
      </c>
      <c r="H163" s="66">
        <f t="shared" si="17"/>
        <v>890</v>
      </c>
      <c r="I163" s="20">
        <f t="shared" si="18"/>
        <v>1.3865546218487395</v>
      </c>
      <c r="J163" s="21">
        <f t="shared" si="19"/>
        <v>1.2464985994397759</v>
      </c>
    </row>
    <row r="164" spans="1:10" x14ac:dyDescent="0.25">
      <c r="A164" s="158" t="s">
        <v>233</v>
      </c>
      <c r="B164" s="65">
        <v>10</v>
      </c>
      <c r="C164" s="66">
        <v>0</v>
      </c>
      <c r="D164" s="65">
        <v>13</v>
      </c>
      <c r="E164" s="66">
        <v>0</v>
      </c>
      <c r="F164" s="67"/>
      <c r="G164" s="65">
        <f t="shared" si="16"/>
        <v>10</v>
      </c>
      <c r="H164" s="66">
        <f t="shared" si="17"/>
        <v>13</v>
      </c>
      <c r="I164" s="20" t="str">
        <f t="shared" si="18"/>
        <v>-</v>
      </c>
      <c r="J164" s="21" t="str">
        <f t="shared" si="19"/>
        <v>-</v>
      </c>
    </row>
    <row r="165" spans="1:10" x14ac:dyDescent="0.25">
      <c r="A165" s="158" t="s">
        <v>518</v>
      </c>
      <c r="B165" s="65">
        <v>0</v>
      </c>
      <c r="C165" s="66">
        <v>0</v>
      </c>
      <c r="D165" s="65">
        <v>0</v>
      </c>
      <c r="E165" s="66">
        <v>2</v>
      </c>
      <c r="F165" s="67"/>
      <c r="G165" s="65">
        <f t="shared" si="16"/>
        <v>0</v>
      </c>
      <c r="H165" s="66">
        <f t="shared" si="17"/>
        <v>-2</v>
      </c>
      <c r="I165" s="20" t="str">
        <f t="shared" si="18"/>
        <v>-</v>
      </c>
      <c r="J165" s="21">
        <f t="shared" si="19"/>
        <v>-1</v>
      </c>
    </row>
    <row r="166" spans="1:10" x14ac:dyDescent="0.25">
      <c r="A166" s="158" t="s">
        <v>527</v>
      </c>
      <c r="B166" s="65">
        <v>0</v>
      </c>
      <c r="C166" s="66">
        <v>0</v>
      </c>
      <c r="D166" s="65">
        <v>0</v>
      </c>
      <c r="E166" s="66">
        <v>2</v>
      </c>
      <c r="F166" s="67"/>
      <c r="G166" s="65">
        <f t="shared" si="16"/>
        <v>0</v>
      </c>
      <c r="H166" s="66">
        <f t="shared" si="17"/>
        <v>-2</v>
      </c>
      <c r="I166" s="20" t="str">
        <f t="shared" si="18"/>
        <v>-</v>
      </c>
      <c r="J166" s="21">
        <f t="shared" si="19"/>
        <v>-1</v>
      </c>
    </row>
    <row r="167" spans="1:10" x14ac:dyDescent="0.25">
      <c r="A167" s="158" t="s">
        <v>440</v>
      </c>
      <c r="B167" s="65">
        <v>20</v>
      </c>
      <c r="C167" s="66">
        <v>0</v>
      </c>
      <c r="D167" s="65">
        <v>32</v>
      </c>
      <c r="E167" s="66">
        <v>0</v>
      </c>
      <c r="F167" s="67"/>
      <c r="G167" s="65">
        <f t="shared" si="16"/>
        <v>20</v>
      </c>
      <c r="H167" s="66">
        <f t="shared" si="17"/>
        <v>32</v>
      </c>
      <c r="I167" s="20" t="str">
        <f t="shared" si="18"/>
        <v>-</v>
      </c>
      <c r="J167" s="21" t="str">
        <f t="shared" si="19"/>
        <v>-</v>
      </c>
    </row>
    <row r="168" spans="1:10" x14ac:dyDescent="0.25">
      <c r="A168" s="158" t="s">
        <v>519</v>
      </c>
      <c r="B168" s="65">
        <v>19</v>
      </c>
      <c r="C168" s="66">
        <v>11</v>
      </c>
      <c r="D168" s="65">
        <v>48</v>
      </c>
      <c r="E168" s="66">
        <v>42</v>
      </c>
      <c r="F168" s="67"/>
      <c r="G168" s="65">
        <f t="shared" si="16"/>
        <v>8</v>
      </c>
      <c r="H168" s="66">
        <f t="shared" si="17"/>
        <v>6</v>
      </c>
      <c r="I168" s="20">
        <f t="shared" si="18"/>
        <v>0.72727272727272729</v>
      </c>
      <c r="J168" s="21">
        <f t="shared" si="19"/>
        <v>0.14285714285714285</v>
      </c>
    </row>
    <row r="169" spans="1:10" x14ac:dyDescent="0.25">
      <c r="A169" s="158" t="s">
        <v>528</v>
      </c>
      <c r="B169" s="65">
        <v>275</v>
      </c>
      <c r="C169" s="66">
        <v>303</v>
      </c>
      <c r="D169" s="65">
        <v>1224</v>
      </c>
      <c r="E169" s="66">
        <v>582</v>
      </c>
      <c r="F169" s="67"/>
      <c r="G169" s="65">
        <f t="shared" si="16"/>
        <v>-28</v>
      </c>
      <c r="H169" s="66">
        <f t="shared" si="17"/>
        <v>642</v>
      </c>
      <c r="I169" s="20">
        <f t="shared" si="18"/>
        <v>-9.2409240924092403E-2</v>
      </c>
      <c r="J169" s="21">
        <f t="shared" si="19"/>
        <v>1.1030927835051547</v>
      </c>
    </row>
    <row r="170" spans="1:10" s="160" customFormat="1" ht="13" x14ac:dyDescent="0.3">
      <c r="A170" s="178" t="s">
        <v>663</v>
      </c>
      <c r="B170" s="71">
        <v>1025</v>
      </c>
      <c r="C170" s="72">
        <v>584</v>
      </c>
      <c r="D170" s="71">
        <v>4588</v>
      </c>
      <c r="E170" s="72">
        <v>2052</v>
      </c>
      <c r="F170" s="73"/>
      <c r="G170" s="71">
        <f t="shared" si="16"/>
        <v>441</v>
      </c>
      <c r="H170" s="72">
        <f t="shared" si="17"/>
        <v>2536</v>
      </c>
      <c r="I170" s="37">
        <f t="shared" si="18"/>
        <v>0.75513698630136983</v>
      </c>
      <c r="J170" s="38">
        <f t="shared" si="19"/>
        <v>1.2358674463937622</v>
      </c>
    </row>
    <row r="171" spans="1:10" x14ac:dyDescent="0.25">
      <c r="A171" s="177"/>
      <c r="B171" s="143"/>
      <c r="C171" s="144"/>
      <c r="D171" s="143"/>
      <c r="E171" s="144"/>
      <c r="F171" s="145"/>
      <c r="G171" s="143"/>
      <c r="H171" s="144"/>
      <c r="I171" s="151"/>
      <c r="J171" s="152"/>
    </row>
    <row r="172" spans="1:10" s="139" customFormat="1" ht="13" x14ac:dyDescent="0.3">
      <c r="A172" s="159" t="s">
        <v>53</v>
      </c>
      <c r="B172" s="65"/>
      <c r="C172" s="66"/>
      <c r="D172" s="65"/>
      <c r="E172" s="66"/>
      <c r="F172" s="67"/>
      <c r="G172" s="65"/>
      <c r="H172" s="66"/>
      <c r="I172" s="20"/>
      <c r="J172" s="21"/>
    </row>
    <row r="173" spans="1:10" x14ac:dyDescent="0.25">
      <c r="A173" s="158" t="s">
        <v>573</v>
      </c>
      <c r="B173" s="65">
        <v>16</v>
      </c>
      <c r="C173" s="66">
        <v>20</v>
      </c>
      <c r="D173" s="65">
        <v>88</v>
      </c>
      <c r="E173" s="66">
        <v>103</v>
      </c>
      <c r="F173" s="67"/>
      <c r="G173" s="65">
        <f>B173-C173</f>
        <v>-4</v>
      </c>
      <c r="H173" s="66">
        <f>D173-E173</f>
        <v>-15</v>
      </c>
      <c r="I173" s="20">
        <f>IF(C173=0, "-", IF(G173/C173&lt;10, G173/C173, "&gt;999%"))</f>
        <v>-0.2</v>
      </c>
      <c r="J173" s="21">
        <f>IF(E173=0, "-", IF(H173/E173&lt;10, H173/E173, "&gt;999%"))</f>
        <v>-0.14563106796116504</v>
      </c>
    </row>
    <row r="174" spans="1:10" x14ac:dyDescent="0.25">
      <c r="A174" s="158" t="s">
        <v>547</v>
      </c>
      <c r="B174" s="65">
        <v>67</v>
      </c>
      <c r="C174" s="66">
        <v>67</v>
      </c>
      <c r="D174" s="65">
        <v>266</v>
      </c>
      <c r="E174" s="66">
        <v>258</v>
      </c>
      <c r="F174" s="67"/>
      <c r="G174" s="65">
        <f>B174-C174</f>
        <v>0</v>
      </c>
      <c r="H174" s="66">
        <f>D174-E174</f>
        <v>8</v>
      </c>
      <c r="I174" s="20">
        <f>IF(C174=0, "-", IF(G174/C174&lt;10, G174/C174, "&gt;999%"))</f>
        <v>0</v>
      </c>
      <c r="J174" s="21">
        <f>IF(E174=0, "-", IF(H174/E174&lt;10, H174/E174, "&gt;999%"))</f>
        <v>3.1007751937984496E-2</v>
      </c>
    </row>
    <row r="175" spans="1:10" x14ac:dyDescent="0.25">
      <c r="A175" s="158" t="s">
        <v>560</v>
      </c>
      <c r="B175" s="65">
        <v>63</v>
      </c>
      <c r="C175" s="66">
        <v>87</v>
      </c>
      <c r="D175" s="65">
        <v>242</v>
      </c>
      <c r="E175" s="66">
        <v>299</v>
      </c>
      <c r="F175" s="67"/>
      <c r="G175" s="65">
        <f>B175-C175</f>
        <v>-24</v>
      </c>
      <c r="H175" s="66">
        <f>D175-E175</f>
        <v>-57</v>
      </c>
      <c r="I175" s="20">
        <f>IF(C175=0, "-", IF(G175/C175&lt;10, G175/C175, "&gt;999%"))</f>
        <v>-0.27586206896551724</v>
      </c>
      <c r="J175" s="21">
        <f>IF(E175=0, "-", IF(H175/E175&lt;10, H175/E175, "&gt;999%"))</f>
        <v>-0.19063545150501673</v>
      </c>
    </row>
    <row r="176" spans="1:10" s="160" customFormat="1" ht="13" x14ac:dyDescent="0.3">
      <c r="A176" s="178" t="s">
        <v>664</v>
      </c>
      <c r="B176" s="71">
        <v>146</v>
      </c>
      <c r="C176" s="72">
        <v>174</v>
      </c>
      <c r="D176" s="71">
        <v>596</v>
      </c>
      <c r="E176" s="72">
        <v>660</v>
      </c>
      <c r="F176" s="73"/>
      <c r="G176" s="71">
        <f>B176-C176</f>
        <v>-28</v>
      </c>
      <c r="H176" s="72">
        <f>D176-E176</f>
        <v>-64</v>
      </c>
      <c r="I176" s="37">
        <f>IF(C176=0, "-", IF(G176/C176&lt;10, G176/C176, "&gt;999%"))</f>
        <v>-0.16091954022988506</v>
      </c>
      <c r="J176" s="38">
        <f>IF(E176=0, "-", IF(H176/E176&lt;10, H176/E176, "&gt;999%"))</f>
        <v>-9.696969696969697E-2</v>
      </c>
    </row>
    <row r="177" spans="1:10" x14ac:dyDescent="0.25">
      <c r="A177" s="177"/>
      <c r="B177" s="143"/>
      <c r="C177" s="144"/>
      <c r="D177" s="143"/>
      <c r="E177" s="144"/>
      <c r="F177" s="145"/>
      <c r="G177" s="143"/>
      <c r="H177" s="144"/>
      <c r="I177" s="151"/>
      <c r="J177" s="152"/>
    </row>
    <row r="178" spans="1:10" s="139" customFormat="1" ht="13" x14ac:dyDescent="0.3">
      <c r="A178" s="159" t="s">
        <v>54</v>
      </c>
      <c r="B178" s="65"/>
      <c r="C178" s="66"/>
      <c r="D178" s="65"/>
      <c r="E178" s="66"/>
      <c r="F178" s="67"/>
      <c r="G178" s="65"/>
      <c r="H178" s="66"/>
      <c r="I178" s="20"/>
      <c r="J178" s="21"/>
    </row>
    <row r="179" spans="1:10" x14ac:dyDescent="0.25">
      <c r="A179" s="158" t="s">
        <v>243</v>
      </c>
      <c r="B179" s="65">
        <v>5</v>
      </c>
      <c r="C179" s="66">
        <v>2</v>
      </c>
      <c r="D179" s="65">
        <v>23</v>
      </c>
      <c r="E179" s="66">
        <v>10</v>
      </c>
      <c r="F179" s="67"/>
      <c r="G179" s="65">
        <f t="shared" ref="G179:G185" si="20">B179-C179</f>
        <v>3</v>
      </c>
      <c r="H179" s="66">
        <f t="shared" ref="H179:H185" si="21">D179-E179</f>
        <v>13</v>
      </c>
      <c r="I179" s="20">
        <f t="shared" ref="I179:I185" si="22">IF(C179=0, "-", IF(G179/C179&lt;10, G179/C179, "&gt;999%"))</f>
        <v>1.5</v>
      </c>
      <c r="J179" s="21">
        <f t="shared" ref="J179:J185" si="23">IF(E179=0, "-", IF(H179/E179&lt;10, H179/E179, "&gt;999%"))</f>
        <v>1.3</v>
      </c>
    </row>
    <row r="180" spans="1:10" x14ac:dyDescent="0.25">
      <c r="A180" s="158" t="s">
        <v>234</v>
      </c>
      <c r="B180" s="65">
        <v>9</v>
      </c>
      <c r="C180" s="66">
        <v>18</v>
      </c>
      <c r="D180" s="65">
        <v>193</v>
      </c>
      <c r="E180" s="66">
        <v>166</v>
      </c>
      <c r="F180" s="67"/>
      <c r="G180" s="65">
        <f t="shared" si="20"/>
        <v>-9</v>
      </c>
      <c r="H180" s="66">
        <f t="shared" si="21"/>
        <v>27</v>
      </c>
      <c r="I180" s="20">
        <f t="shared" si="22"/>
        <v>-0.5</v>
      </c>
      <c r="J180" s="21">
        <f t="shared" si="23"/>
        <v>0.16265060240963855</v>
      </c>
    </row>
    <row r="181" spans="1:10" x14ac:dyDescent="0.25">
      <c r="A181" s="158" t="s">
        <v>400</v>
      </c>
      <c r="B181" s="65">
        <v>319</v>
      </c>
      <c r="C181" s="66">
        <v>247</v>
      </c>
      <c r="D181" s="65">
        <v>1973</v>
      </c>
      <c r="E181" s="66">
        <v>1460</v>
      </c>
      <c r="F181" s="67"/>
      <c r="G181" s="65">
        <f t="shared" si="20"/>
        <v>72</v>
      </c>
      <c r="H181" s="66">
        <f t="shared" si="21"/>
        <v>513</v>
      </c>
      <c r="I181" s="20">
        <f t="shared" si="22"/>
        <v>0.291497975708502</v>
      </c>
      <c r="J181" s="21">
        <f t="shared" si="23"/>
        <v>0.35136986301369866</v>
      </c>
    </row>
    <row r="182" spans="1:10" x14ac:dyDescent="0.25">
      <c r="A182" s="158" t="s">
        <v>360</v>
      </c>
      <c r="B182" s="65">
        <v>42</v>
      </c>
      <c r="C182" s="66">
        <v>114</v>
      </c>
      <c r="D182" s="65">
        <v>293</v>
      </c>
      <c r="E182" s="66">
        <v>991</v>
      </c>
      <c r="F182" s="67"/>
      <c r="G182" s="65">
        <f t="shared" si="20"/>
        <v>-72</v>
      </c>
      <c r="H182" s="66">
        <f t="shared" si="21"/>
        <v>-698</v>
      </c>
      <c r="I182" s="20">
        <f t="shared" si="22"/>
        <v>-0.63157894736842102</v>
      </c>
      <c r="J182" s="21">
        <f t="shared" si="23"/>
        <v>-0.70433905146316855</v>
      </c>
    </row>
    <row r="183" spans="1:10" x14ac:dyDescent="0.25">
      <c r="A183" s="158" t="s">
        <v>296</v>
      </c>
      <c r="B183" s="65">
        <v>0</v>
      </c>
      <c r="C183" s="66">
        <v>0</v>
      </c>
      <c r="D183" s="65">
        <v>0</v>
      </c>
      <c r="E183" s="66">
        <v>124</v>
      </c>
      <c r="F183" s="67"/>
      <c r="G183" s="65">
        <f t="shared" si="20"/>
        <v>0</v>
      </c>
      <c r="H183" s="66">
        <f t="shared" si="21"/>
        <v>-124</v>
      </c>
      <c r="I183" s="20" t="str">
        <f t="shared" si="22"/>
        <v>-</v>
      </c>
      <c r="J183" s="21">
        <f t="shared" si="23"/>
        <v>-1</v>
      </c>
    </row>
    <row r="184" spans="1:10" x14ac:dyDescent="0.25">
      <c r="A184" s="158" t="s">
        <v>401</v>
      </c>
      <c r="B184" s="65">
        <v>70</v>
      </c>
      <c r="C184" s="66">
        <v>0</v>
      </c>
      <c r="D184" s="65">
        <v>145</v>
      </c>
      <c r="E184" s="66">
        <v>0</v>
      </c>
      <c r="F184" s="67"/>
      <c r="G184" s="65">
        <f t="shared" si="20"/>
        <v>70</v>
      </c>
      <c r="H184" s="66">
        <f t="shared" si="21"/>
        <v>145</v>
      </c>
      <c r="I184" s="20" t="str">
        <f t="shared" si="22"/>
        <v>-</v>
      </c>
      <c r="J184" s="21" t="str">
        <f t="shared" si="23"/>
        <v>-</v>
      </c>
    </row>
    <row r="185" spans="1:10" s="160" customFormat="1" ht="13" x14ac:dyDescent="0.3">
      <c r="A185" s="178" t="s">
        <v>665</v>
      </c>
      <c r="B185" s="71">
        <v>445</v>
      </c>
      <c r="C185" s="72">
        <v>381</v>
      </c>
      <c r="D185" s="71">
        <v>2627</v>
      </c>
      <c r="E185" s="72">
        <v>2751</v>
      </c>
      <c r="F185" s="73"/>
      <c r="G185" s="71">
        <f t="shared" si="20"/>
        <v>64</v>
      </c>
      <c r="H185" s="72">
        <f t="shared" si="21"/>
        <v>-124</v>
      </c>
      <c r="I185" s="37">
        <f t="shared" si="22"/>
        <v>0.16797900262467191</v>
      </c>
      <c r="J185" s="38">
        <f t="shared" si="23"/>
        <v>-4.5074518356961107E-2</v>
      </c>
    </row>
    <row r="186" spans="1:10" x14ac:dyDescent="0.25">
      <c r="A186" s="177"/>
      <c r="B186" s="143"/>
      <c r="C186" s="144"/>
      <c r="D186" s="143"/>
      <c r="E186" s="144"/>
      <c r="F186" s="145"/>
      <c r="G186" s="143"/>
      <c r="H186" s="144"/>
      <c r="I186" s="151"/>
      <c r="J186" s="152"/>
    </row>
    <row r="187" spans="1:10" s="139" customFormat="1" ht="13" x14ac:dyDescent="0.3">
      <c r="A187" s="159" t="s">
        <v>55</v>
      </c>
      <c r="B187" s="65"/>
      <c r="C187" s="66"/>
      <c r="D187" s="65"/>
      <c r="E187" s="66"/>
      <c r="F187" s="67"/>
      <c r="G187" s="65"/>
      <c r="H187" s="66"/>
      <c r="I187" s="20"/>
      <c r="J187" s="21"/>
    </row>
    <row r="188" spans="1:10" x14ac:dyDescent="0.25">
      <c r="A188" s="158" t="s">
        <v>205</v>
      </c>
      <c r="B188" s="65">
        <v>6</v>
      </c>
      <c r="C188" s="66">
        <v>4</v>
      </c>
      <c r="D188" s="65">
        <v>57</v>
      </c>
      <c r="E188" s="66">
        <v>90</v>
      </c>
      <c r="F188" s="67"/>
      <c r="G188" s="65">
        <f t="shared" ref="G188:G201" si="24">B188-C188</f>
        <v>2</v>
      </c>
      <c r="H188" s="66">
        <f t="shared" ref="H188:H201" si="25">D188-E188</f>
        <v>-33</v>
      </c>
      <c r="I188" s="20">
        <f t="shared" ref="I188:I201" si="26">IF(C188=0, "-", IF(G188/C188&lt;10, G188/C188, "&gt;999%"))</f>
        <v>0.5</v>
      </c>
      <c r="J188" s="21">
        <f t="shared" ref="J188:J201" si="27">IF(E188=0, "-", IF(H188/E188&lt;10, H188/E188, "&gt;999%"))</f>
        <v>-0.36666666666666664</v>
      </c>
    </row>
    <row r="189" spans="1:10" x14ac:dyDescent="0.25">
      <c r="A189" s="158" t="s">
        <v>217</v>
      </c>
      <c r="B189" s="65">
        <v>758</v>
      </c>
      <c r="C189" s="66">
        <v>524</v>
      </c>
      <c r="D189" s="65">
        <v>2810</v>
      </c>
      <c r="E189" s="66">
        <v>3175</v>
      </c>
      <c r="F189" s="67"/>
      <c r="G189" s="65">
        <f t="shared" si="24"/>
        <v>234</v>
      </c>
      <c r="H189" s="66">
        <f t="shared" si="25"/>
        <v>-365</v>
      </c>
      <c r="I189" s="20">
        <f t="shared" si="26"/>
        <v>0.44656488549618323</v>
      </c>
      <c r="J189" s="21">
        <f t="shared" si="27"/>
        <v>-0.11496062992125984</v>
      </c>
    </row>
    <row r="190" spans="1:10" x14ac:dyDescent="0.25">
      <c r="A190" s="158" t="s">
        <v>218</v>
      </c>
      <c r="B190" s="65">
        <v>0</v>
      </c>
      <c r="C190" s="66">
        <v>23</v>
      </c>
      <c r="D190" s="65">
        <v>0</v>
      </c>
      <c r="E190" s="66">
        <v>108</v>
      </c>
      <c r="F190" s="67"/>
      <c r="G190" s="65">
        <f t="shared" si="24"/>
        <v>-23</v>
      </c>
      <c r="H190" s="66">
        <f t="shared" si="25"/>
        <v>-108</v>
      </c>
      <c r="I190" s="20">
        <f t="shared" si="26"/>
        <v>-1</v>
      </c>
      <c r="J190" s="21">
        <f t="shared" si="27"/>
        <v>-1</v>
      </c>
    </row>
    <row r="191" spans="1:10" x14ac:dyDescent="0.25">
      <c r="A191" s="158" t="s">
        <v>423</v>
      </c>
      <c r="B191" s="65">
        <v>3</v>
      </c>
      <c r="C191" s="66">
        <v>34</v>
      </c>
      <c r="D191" s="65">
        <v>107</v>
      </c>
      <c r="E191" s="66">
        <v>88</v>
      </c>
      <c r="F191" s="67"/>
      <c r="G191" s="65">
        <f t="shared" si="24"/>
        <v>-31</v>
      </c>
      <c r="H191" s="66">
        <f t="shared" si="25"/>
        <v>19</v>
      </c>
      <c r="I191" s="20">
        <f t="shared" si="26"/>
        <v>-0.91176470588235292</v>
      </c>
      <c r="J191" s="21">
        <f t="shared" si="27"/>
        <v>0.21590909090909091</v>
      </c>
    </row>
    <row r="192" spans="1:10" x14ac:dyDescent="0.25">
      <c r="A192" s="158" t="s">
        <v>256</v>
      </c>
      <c r="B192" s="65">
        <v>28</v>
      </c>
      <c r="C192" s="66">
        <v>0</v>
      </c>
      <c r="D192" s="65">
        <v>67</v>
      </c>
      <c r="E192" s="66">
        <v>0</v>
      </c>
      <c r="F192" s="67"/>
      <c r="G192" s="65">
        <f t="shared" si="24"/>
        <v>28</v>
      </c>
      <c r="H192" s="66">
        <f t="shared" si="25"/>
        <v>67</v>
      </c>
      <c r="I192" s="20" t="str">
        <f t="shared" si="26"/>
        <v>-</v>
      </c>
      <c r="J192" s="21" t="str">
        <f t="shared" si="27"/>
        <v>-</v>
      </c>
    </row>
    <row r="193" spans="1:10" x14ac:dyDescent="0.25">
      <c r="A193" s="158" t="s">
        <v>361</v>
      </c>
      <c r="B193" s="65">
        <v>228</v>
      </c>
      <c r="C193" s="66">
        <v>266</v>
      </c>
      <c r="D193" s="65">
        <v>1185</v>
      </c>
      <c r="E193" s="66">
        <v>1782</v>
      </c>
      <c r="F193" s="67"/>
      <c r="G193" s="65">
        <f t="shared" si="24"/>
        <v>-38</v>
      </c>
      <c r="H193" s="66">
        <f t="shared" si="25"/>
        <v>-597</v>
      </c>
      <c r="I193" s="20">
        <f t="shared" si="26"/>
        <v>-0.14285714285714285</v>
      </c>
      <c r="J193" s="21">
        <f t="shared" si="27"/>
        <v>-0.33501683501683499</v>
      </c>
    </row>
    <row r="194" spans="1:10" x14ac:dyDescent="0.25">
      <c r="A194" s="158" t="s">
        <v>441</v>
      </c>
      <c r="B194" s="65">
        <v>205</v>
      </c>
      <c r="C194" s="66">
        <v>123</v>
      </c>
      <c r="D194" s="65">
        <v>665</v>
      </c>
      <c r="E194" s="66">
        <v>671</v>
      </c>
      <c r="F194" s="67"/>
      <c r="G194" s="65">
        <f t="shared" si="24"/>
        <v>82</v>
      </c>
      <c r="H194" s="66">
        <f t="shared" si="25"/>
        <v>-6</v>
      </c>
      <c r="I194" s="20">
        <f t="shared" si="26"/>
        <v>0.66666666666666663</v>
      </c>
      <c r="J194" s="21">
        <f t="shared" si="27"/>
        <v>-8.9418777943368107E-3</v>
      </c>
    </row>
    <row r="195" spans="1:10" x14ac:dyDescent="0.25">
      <c r="A195" s="158" t="s">
        <v>442</v>
      </c>
      <c r="B195" s="65">
        <v>158</v>
      </c>
      <c r="C195" s="66">
        <v>154</v>
      </c>
      <c r="D195" s="65">
        <v>876</v>
      </c>
      <c r="E195" s="66">
        <v>602</v>
      </c>
      <c r="F195" s="67"/>
      <c r="G195" s="65">
        <f t="shared" si="24"/>
        <v>4</v>
      </c>
      <c r="H195" s="66">
        <f t="shared" si="25"/>
        <v>274</v>
      </c>
      <c r="I195" s="20">
        <f t="shared" si="26"/>
        <v>2.5974025974025976E-2</v>
      </c>
      <c r="J195" s="21">
        <f t="shared" si="27"/>
        <v>0.45514950166112955</v>
      </c>
    </row>
    <row r="196" spans="1:10" x14ac:dyDescent="0.25">
      <c r="A196" s="158" t="s">
        <v>244</v>
      </c>
      <c r="B196" s="65">
        <v>7</v>
      </c>
      <c r="C196" s="66">
        <v>6</v>
      </c>
      <c r="D196" s="65">
        <v>39</v>
      </c>
      <c r="E196" s="66">
        <v>98</v>
      </c>
      <c r="F196" s="67"/>
      <c r="G196" s="65">
        <f t="shared" si="24"/>
        <v>1</v>
      </c>
      <c r="H196" s="66">
        <f t="shared" si="25"/>
        <v>-59</v>
      </c>
      <c r="I196" s="20">
        <f t="shared" si="26"/>
        <v>0.16666666666666666</v>
      </c>
      <c r="J196" s="21">
        <f t="shared" si="27"/>
        <v>-0.60204081632653061</v>
      </c>
    </row>
    <row r="197" spans="1:10" x14ac:dyDescent="0.25">
      <c r="A197" s="158" t="s">
        <v>297</v>
      </c>
      <c r="B197" s="65">
        <v>5</v>
      </c>
      <c r="C197" s="66">
        <v>17</v>
      </c>
      <c r="D197" s="65">
        <v>78</v>
      </c>
      <c r="E197" s="66">
        <v>163</v>
      </c>
      <c r="F197" s="67"/>
      <c r="G197" s="65">
        <f t="shared" si="24"/>
        <v>-12</v>
      </c>
      <c r="H197" s="66">
        <f t="shared" si="25"/>
        <v>-85</v>
      </c>
      <c r="I197" s="20">
        <f t="shared" si="26"/>
        <v>-0.70588235294117652</v>
      </c>
      <c r="J197" s="21">
        <f t="shared" si="27"/>
        <v>-0.5214723926380368</v>
      </c>
    </row>
    <row r="198" spans="1:10" x14ac:dyDescent="0.25">
      <c r="A198" s="158" t="s">
        <v>508</v>
      </c>
      <c r="B198" s="65">
        <v>30</v>
      </c>
      <c r="C198" s="66">
        <v>147</v>
      </c>
      <c r="D198" s="65">
        <v>317</v>
      </c>
      <c r="E198" s="66">
        <v>539</v>
      </c>
      <c r="F198" s="67"/>
      <c r="G198" s="65">
        <f t="shared" si="24"/>
        <v>-117</v>
      </c>
      <c r="H198" s="66">
        <f t="shared" si="25"/>
        <v>-222</v>
      </c>
      <c r="I198" s="20">
        <f t="shared" si="26"/>
        <v>-0.79591836734693877</v>
      </c>
      <c r="J198" s="21">
        <f t="shared" si="27"/>
        <v>-0.41187384044526903</v>
      </c>
    </row>
    <row r="199" spans="1:10" x14ac:dyDescent="0.25">
      <c r="A199" s="158" t="s">
        <v>402</v>
      </c>
      <c r="B199" s="65">
        <v>977</v>
      </c>
      <c r="C199" s="66">
        <v>879</v>
      </c>
      <c r="D199" s="65">
        <v>3038</v>
      </c>
      <c r="E199" s="66">
        <v>2173</v>
      </c>
      <c r="F199" s="67"/>
      <c r="G199" s="65">
        <f t="shared" si="24"/>
        <v>98</v>
      </c>
      <c r="H199" s="66">
        <f t="shared" si="25"/>
        <v>865</v>
      </c>
      <c r="I199" s="20">
        <f t="shared" si="26"/>
        <v>0.11149032992036405</v>
      </c>
      <c r="J199" s="21">
        <f t="shared" si="27"/>
        <v>0.39806718821905201</v>
      </c>
    </row>
    <row r="200" spans="1:10" x14ac:dyDescent="0.25">
      <c r="A200" s="158" t="s">
        <v>348</v>
      </c>
      <c r="B200" s="65">
        <v>136</v>
      </c>
      <c r="C200" s="66">
        <v>107</v>
      </c>
      <c r="D200" s="65">
        <v>835</v>
      </c>
      <c r="E200" s="66">
        <v>1026</v>
      </c>
      <c r="F200" s="67"/>
      <c r="G200" s="65">
        <f t="shared" si="24"/>
        <v>29</v>
      </c>
      <c r="H200" s="66">
        <f t="shared" si="25"/>
        <v>-191</v>
      </c>
      <c r="I200" s="20">
        <f t="shared" si="26"/>
        <v>0.27102803738317754</v>
      </c>
      <c r="J200" s="21">
        <f t="shared" si="27"/>
        <v>-0.18615984405458089</v>
      </c>
    </row>
    <row r="201" spans="1:10" s="160" customFormat="1" ht="13" x14ac:dyDescent="0.3">
      <c r="A201" s="178" t="s">
        <v>666</v>
      </c>
      <c r="B201" s="71">
        <v>2541</v>
      </c>
      <c r="C201" s="72">
        <v>2284</v>
      </c>
      <c r="D201" s="71">
        <v>10074</v>
      </c>
      <c r="E201" s="72">
        <v>10515</v>
      </c>
      <c r="F201" s="73"/>
      <c r="G201" s="71">
        <f t="shared" si="24"/>
        <v>257</v>
      </c>
      <c r="H201" s="72">
        <f t="shared" si="25"/>
        <v>-441</v>
      </c>
      <c r="I201" s="37">
        <f t="shared" si="26"/>
        <v>0.11252189141856392</v>
      </c>
      <c r="J201" s="38">
        <f t="shared" si="27"/>
        <v>-4.1940085592011414E-2</v>
      </c>
    </row>
    <row r="202" spans="1:10" x14ac:dyDescent="0.25">
      <c r="A202" s="177"/>
      <c r="B202" s="143"/>
      <c r="C202" s="144"/>
      <c r="D202" s="143"/>
      <c r="E202" s="144"/>
      <c r="F202" s="145"/>
      <c r="G202" s="143"/>
      <c r="H202" s="144"/>
      <c r="I202" s="151"/>
      <c r="J202" s="152"/>
    </row>
    <row r="203" spans="1:10" s="139" customFormat="1" ht="13" x14ac:dyDescent="0.3">
      <c r="A203" s="159" t="s">
        <v>56</v>
      </c>
      <c r="B203" s="65"/>
      <c r="C203" s="66"/>
      <c r="D203" s="65"/>
      <c r="E203" s="66"/>
      <c r="F203" s="67"/>
      <c r="G203" s="65"/>
      <c r="H203" s="66"/>
      <c r="I203" s="20"/>
      <c r="J203" s="21"/>
    </row>
    <row r="204" spans="1:10" x14ac:dyDescent="0.25">
      <c r="A204" s="158" t="s">
        <v>548</v>
      </c>
      <c r="B204" s="65">
        <v>1</v>
      </c>
      <c r="C204" s="66">
        <v>1</v>
      </c>
      <c r="D204" s="65">
        <v>4</v>
      </c>
      <c r="E204" s="66">
        <v>5</v>
      </c>
      <c r="F204" s="67"/>
      <c r="G204" s="65">
        <f>B204-C204</f>
        <v>0</v>
      </c>
      <c r="H204" s="66">
        <f>D204-E204</f>
        <v>-1</v>
      </c>
      <c r="I204" s="20">
        <f>IF(C204=0, "-", IF(G204/C204&lt;10, G204/C204, "&gt;999%"))</f>
        <v>0</v>
      </c>
      <c r="J204" s="21">
        <f>IF(E204=0, "-", IF(H204/E204&lt;10, H204/E204, "&gt;999%"))</f>
        <v>-0.2</v>
      </c>
    </row>
    <row r="205" spans="1:10" x14ac:dyDescent="0.25">
      <c r="A205" s="158" t="s">
        <v>549</v>
      </c>
      <c r="B205" s="65">
        <v>0</v>
      </c>
      <c r="C205" s="66">
        <v>0</v>
      </c>
      <c r="D205" s="65">
        <v>2</v>
      </c>
      <c r="E205" s="66">
        <v>3</v>
      </c>
      <c r="F205" s="67"/>
      <c r="G205" s="65">
        <f>B205-C205</f>
        <v>0</v>
      </c>
      <c r="H205" s="66">
        <f>D205-E205</f>
        <v>-1</v>
      </c>
      <c r="I205" s="20" t="str">
        <f>IF(C205=0, "-", IF(G205/C205&lt;10, G205/C205, "&gt;999%"))</f>
        <v>-</v>
      </c>
      <c r="J205" s="21">
        <f>IF(E205=0, "-", IF(H205/E205&lt;10, H205/E205, "&gt;999%"))</f>
        <v>-0.33333333333333331</v>
      </c>
    </row>
    <row r="206" spans="1:10" x14ac:dyDescent="0.25">
      <c r="A206" s="158" t="s">
        <v>561</v>
      </c>
      <c r="B206" s="65">
        <v>1</v>
      </c>
      <c r="C206" s="66">
        <v>0</v>
      </c>
      <c r="D206" s="65">
        <v>2</v>
      </c>
      <c r="E206" s="66">
        <v>0</v>
      </c>
      <c r="F206" s="67"/>
      <c r="G206" s="65">
        <f>B206-C206</f>
        <v>1</v>
      </c>
      <c r="H206" s="66">
        <f>D206-E206</f>
        <v>2</v>
      </c>
      <c r="I206" s="20" t="str">
        <f>IF(C206=0, "-", IF(G206/C206&lt;10, G206/C206, "&gt;999%"))</f>
        <v>-</v>
      </c>
      <c r="J206" s="21" t="str">
        <f>IF(E206=0, "-", IF(H206/E206&lt;10, H206/E206, "&gt;999%"))</f>
        <v>-</v>
      </c>
    </row>
    <row r="207" spans="1:10" x14ac:dyDescent="0.25">
      <c r="A207" s="158" t="s">
        <v>574</v>
      </c>
      <c r="B207" s="65">
        <v>0</v>
      </c>
      <c r="C207" s="66">
        <v>0</v>
      </c>
      <c r="D207" s="65">
        <v>0</v>
      </c>
      <c r="E207" s="66">
        <v>1</v>
      </c>
      <c r="F207" s="67"/>
      <c r="G207" s="65">
        <f>B207-C207</f>
        <v>0</v>
      </c>
      <c r="H207" s="66">
        <f>D207-E207</f>
        <v>-1</v>
      </c>
      <c r="I207" s="20" t="str">
        <f>IF(C207=0, "-", IF(G207/C207&lt;10, G207/C207, "&gt;999%"))</f>
        <v>-</v>
      </c>
      <c r="J207" s="21">
        <f>IF(E207=0, "-", IF(H207/E207&lt;10, H207/E207, "&gt;999%"))</f>
        <v>-1</v>
      </c>
    </row>
    <row r="208" spans="1:10" s="160" customFormat="1" ht="13" x14ac:dyDescent="0.3">
      <c r="A208" s="178" t="s">
        <v>667</v>
      </c>
      <c r="B208" s="71">
        <v>2</v>
      </c>
      <c r="C208" s="72">
        <v>1</v>
      </c>
      <c r="D208" s="71">
        <v>8</v>
      </c>
      <c r="E208" s="72">
        <v>9</v>
      </c>
      <c r="F208" s="73"/>
      <c r="G208" s="71">
        <f>B208-C208</f>
        <v>1</v>
      </c>
      <c r="H208" s="72">
        <f>D208-E208</f>
        <v>-1</v>
      </c>
      <c r="I208" s="37">
        <f>IF(C208=0, "-", IF(G208/C208&lt;10, G208/C208, "&gt;999%"))</f>
        <v>1</v>
      </c>
      <c r="J208" s="38">
        <f>IF(E208=0, "-", IF(H208/E208&lt;10, H208/E208, "&gt;999%"))</f>
        <v>-0.1111111111111111</v>
      </c>
    </row>
    <row r="209" spans="1:10" x14ac:dyDescent="0.25">
      <c r="A209" s="177"/>
      <c r="B209" s="143"/>
      <c r="C209" s="144"/>
      <c r="D209" s="143"/>
      <c r="E209" s="144"/>
      <c r="F209" s="145"/>
      <c r="G209" s="143"/>
      <c r="H209" s="144"/>
      <c r="I209" s="151"/>
      <c r="J209" s="152"/>
    </row>
    <row r="210" spans="1:10" s="139" customFormat="1" ht="13" x14ac:dyDescent="0.3">
      <c r="A210" s="159" t="s">
        <v>57</v>
      </c>
      <c r="B210" s="65"/>
      <c r="C210" s="66"/>
      <c r="D210" s="65"/>
      <c r="E210" s="66"/>
      <c r="F210" s="67"/>
      <c r="G210" s="65"/>
      <c r="H210" s="66"/>
      <c r="I210" s="20"/>
      <c r="J210" s="21"/>
    </row>
    <row r="211" spans="1:10" x14ac:dyDescent="0.25">
      <c r="A211" s="158" t="s">
        <v>575</v>
      </c>
      <c r="B211" s="65">
        <v>66</v>
      </c>
      <c r="C211" s="66">
        <v>34</v>
      </c>
      <c r="D211" s="65">
        <v>253</v>
      </c>
      <c r="E211" s="66">
        <v>215</v>
      </c>
      <c r="F211" s="67"/>
      <c r="G211" s="65">
        <f>B211-C211</f>
        <v>32</v>
      </c>
      <c r="H211" s="66">
        <f>D211-E211</f>
        <v>38</v>
      </c>
      <c r="I211" s="20">
        <f>IF(C211=0, "-", IF(G211/C211&lt;10, G211/C211, "&gt;999%"))</f>
        <v>0.94117647058823528</v>
      </c>
      <c r="J211" s="21">
        <f>IF(E211=0, "-", IF(H211/E211&lt;10, H211/E211, "&gt;999%"))</f>
        <v>0.17674418604651163</v>
      </c>
    </row>
    <row r="212" spans="1:10" x14ac:dyDescent="0.25">
      <c r="A212" s="158" t="s">
        <v>550</v>
      </c>
      <c r="B212" s="65">
        <v>199</v>
      </c>
      <c r="C212" s="66">
        <v>198</v>
      </c>
      <c r="D212" s="65">
        <v>904</v>
      </c>
      <c r="E212" s="66">
        <v>672</v>
      </c>
      <c r="F212" s="67"/>
      <c r="G212" s="65">
        <f>B212-C212</f>
        <v>1</v>
      </c>
      <c r="H212" s="66">
        <f>D212-E212</f>
        <v>232</v>
      </c>
      <c r="I212" s="20">
        <f>IF(C212=0, "-", IF(G212/C212&lt;10, G212/C212, "&gt;999%"))</f>
        <v>5.0505050505050509E-3</v>
      </c>
      <c r="J212" s="21">
        <f>IF(E212=0, "-", IF(H212/E212&lt;10, H212/E212, "&gt;999%"))</f>
        <v>0.34523809523809523</v>
      </c>
    </row>
    <row r="213" spans="1:10" x14ac:dyDescent="0.25">
      <c r="A213" s="158" t="s">
        <v>562</v>
      </c>
      <c r="B213" s="65">
        <v>104</v>
      </c>
      <c r="C213" s="66">
        <v>90</v>
      </c>
      <c r="D213" s="65">
        <v>455</v>
      </c>
      <c r="E213" s="66">
        <v>413</v>
      </c>
      <c r="F213" s="67"/>
      <c r="G213" s="65">
        <f>B213-C213</f>
        <v>14</v>
      </c>
      <c r="H213" s="66">
        <f>D213-E213</f>
        <v>42</v>
      </c>
      <c r="I213" s="20">
        <f>IF(C213=0, "-", IF(G213/C213&lt;10, G213/C213, "&gt;999%"))</f>
        <v>0.15555555555555556</v>
      </c>
      <c r="J213" s="21">
        <f>IF(E213=0, "-", IF(H213/E213&lt;10, H213/E213, "&gt;999%"))</f>
        <v>0.10169491525423729</v>
      </c>
    </row>
    <row r="214" spans="1:10" s="160" customFormat="1" ht="13" x14ac:dyDescent="0.3">
      <c r="A214" s="178" t="s">
        <v>668</v>
      </c>
      <c r="B214" s="71">
        <v>369</v>
      </c>
      <c r="C214" s="72">
        <v>322</v>
      </c>
      <c r="D214" s="71">
        <v>1612</v>
      </c>
      <c r="E214" s="72">
        <v>1300</v>
      </c>
      <c r="F214" s="73"/>
      <c r="G214" s="71">
        <f>B214-C214</f>
        <v>47</v>
      </c>
      <c r="H214" s="72">
        <f>D214-E214</f>
        <v>312</v>
      </c>
      <c r="I214" s="37">
        <f>IF(C214=0, "-", IF(G214/C214&lt;10, G214/C214, "&gt;999%"))</f>
        <v>0.14596273291925466</v>
      </c>
      <c r="J214" s="38">
        <f>IF(E214=0, "-", IF(H214/E214&lt;10, H214/E214, "&gt;999%"))</f>
        <v>0.24</v>
      </c>
    </row>
    <row r="215" spans="1:10" x14ac:dyDescent="0.25">
      <c r="A215" s="177"/>
      <c r="B215" s="143"/>
      <c r="C215" s="144"/>
      <c r="D215" s="143"/>
      <c r="E215" s="144"/>
      <c r="F215" s="145"/>
      <c r="G215" s="143"/>
      <c r="H215" s="144"/>
      <c r="I215" s="151"/>
      <c r="J215" s="152"/>
    </row>
    <row r="216" spans="1:10" s="139" customFormat="1" ht="13" x14ac:dyDescent="0.3">
      <c r="A216" s="159" t="s">
        <v>58</v>
      </c>
      <c r="B216" s="65"/>
      <c r="C216" s="66"/>
      <c r="D216" s="65"/>
      <c r="E216" s="66"/>
      <c r="F216" s="67"/>
      <c r="G216" s="65"/>
      <c r="H216" s="66"/>
      <c r="I216" s="20"/>
      <c r="J216" s="21"/>
    </row>
    <row r="217" spans="1:10" x14ac:dyDescent="0.25">
      <c r="A217" s="158" t="s">
        <v>520</v>
      </c>
      <c r="B217" s="65">
        <v>86</v>
      </c>
      <c r="C217" s="66">
        <v>120</v>
      </c>
      <c r="D217" s="65">
        <v>359</v>
      </c>
      <c r="E217" s="66">
        <v>738</v>
      </c>
      <c r="F217" s="67"/>
      <c r="G217" s="65">
        <f>B217-C217</f>
        <v>-34</v>
      </c>
      <c r="H217" s="66">
        <f>D217-E217</f>
        <v>-379</v>
      </c>
      <c r="I217" s="20">
        <f>IF(C217=0, "-", IF(G217/C217&lt;10, G217/C217, "&gt;999%"))</f>
        <v>-0.28333333333333333</v>
      </c>
      <c r="J217" s="21">
        <f>IF(E217=0, "-", IF(H217/E217&lt;10, H217/E217, "&gt;999%"))</f>
        <v>-0.51355013550135498</v>
      </c>
    </row>
    <row r="218" spans="1:10" x14ac:dyDescent="0.25">
      <c r="A218" s="158" t="s">
        <v>529</v>
      </c>
      <c r="B218" s="65">
        <v>386</v>
      </c>
      <c r="C218" s="66">
        <v>346</v>
      </c>
      <c r="D218" s="65">
        <v>1535</v>
      </c>
      <c r="E218" s="66">
        <v>2101</v>
      </c>
      <c r="F218" s="67"/>
      <c r="G218" s="65">
        <f>B218-C218</f>
        <v>40</v>
      </c>
      <c r="H218" s="66">
        <f>D218-E218</f>
        <v>-566</v>
      </c>
      <c r="I218" s="20">
        <f>IF(C218=0, "-", IF(G218/C218&lt;10, G218/C218, "&gt;999%"))</f>
        <v>0.11560693641618497</v>
      </c>
      <c r="J218" s="21">
        <f>IF(E218=0, "-", IF(H218/E218&lt;10, H218/E218, "&gt;999%"))</f>
        <v>-0.26939552594002858</v>
      </c>
    </row>
    <row r="219" spans="1:10" x14ac:dyDescent="0.25">
      <c r="A219" s="158" t="s">
        <v>443</v>
      </c>
      <c r="B219" s="65">
        <v>308</v>
      </c>
      <c r="C219" s="66">
        <v>258</v>
      </c>
      <c r="D219" s="65">
        <v>973</v>
      </c>
      <c r="E219" s="66">
        <v>1062</v>
      </c>
      <c r="F219" s="67"/>
      <c r="G219" s="65">
        <f>B219-C219</f>
        <v>50</v>
      </c>
      <c r="H219" s="66">
        <f>D219-E219</f>
        <v>-89</v>
      </c>
      <c r="I219" s="20">
        <f>IF(C219=0, "-", IF(G219/C219&lt;10, G219/C219, "&gt;999%"))</f>
        <v>0.19379844961240311</v>
      </c>
      <c r="J219" s="21">
        <f>IF(E219=0, "-", IF(H219/E219&lt;10, H219/E219, "&gt;999%"))</f>
        <v>-8.3804143126177025E-2</v>
      </c>
    </row>
    <row r="220" spans="1:10" s="160" customFormat="1" ht="13" x14ac:dyDescent="0.3">
      <c r="A220" s="178" t="s">
        <v>669</v>
      </c>
      <c r="B220" s="71">
        <v>780</v>
      </c>
      <c r="C220" s="72">
        <v>724</v>
      </c>
      <c r="D220" s="71">
        <v>2867</v>
      </c>
      <c r="E220" s="72">
        <v>3901</v>
      </c>
      <c r="F220" s="73"/>
      <c r="G220" s="71">
        <f>B220-C220</f>
        <v>56</v>
      </c>
      <c r="H220" s="72">
        <f>D220-E220</f>
        <v>-1034</v>
      </c>
      <c r="I220" s="37">
        <f>IF(C220=0, "-", IF(G220/C220&lt;10, G220/C220, "&gt;999%"))</f>
        <v>7.7348066298342538E-2</v>
      </c>
      <c r="J220" s="38">
        <f>IF(E220=0, "-", IF(H220/E220&lt;10, H220/E220, "&gt;999%"))</f>
        <v>-0.26506024096385544</v>
      </c>
    </row>
    <row r="221" spans="1:10" x14ac:dyDescent="0.25">
      <c r="A221" s="177"/>
      <c r="B221" s="143"/>
      <c r="C221" s="144"/>
      <c r="D221" s="143"/>
      <c r="E221" s="144"/>
      <c r="F221" s="145"/>
      <c r="G221" s="143"/>
      <c r="H221" s="144"/>
      <c r="I221" s="151"/>
      <c r="J221" s="152"/>
    </row>
    <row r="222" spans="1:10" s="139" customFormat="1" ht="13" x14ac:dyDescent="0.3">
      <c r="A222" s="159" t="s">
        <v>59</v>
      </c>
      <c r="B222" s="65"/>
      <c r="C222" s="66"/>
      <c r="D222" s="65"/>
      <c r="E222" s="66"/>
      <c r="F222" s="67"/>
      <c r="G222" s="65"/>
      <c r="H222" s="66"/>
      <c r="I222" s="20"/>
      <c r="J222" s="21"/>
    </row>
    <row r="223" spans="1:10" x14ac:dyDescent="0.25">
      <c r="A223" s="158" t="s">
        <v>496</v>
      </c>
      <c r="B223" s="65">
        <v>0</v>
      </c>
      <c r="C223" s="66">
        <v>4</v>
      </c>
      <c r="D223" s="65">
        <v>0</v>
      </c>
      <c r="E223" s="66">
        <v>5</v>
      </c>
      <c r="F223" s="67"/>
      <c r="G223" s="65">
        <f>B223-C223</f>
        <v>-4</v>
      </c>
      <c r="H223" s="66">
        <f>D223-E223</f>
        <v>-5</v>
      </c>
      <c r="I223" s="20">
        <f>IF(C223=0, "-", IF(G223/C223&lt;10, G223/C223, "&gt;999%"))</f>
        <v>-1</v>
      </c>
      <c r="J223" s="21">
        <f>IF(E223=0, "-", IF(H223/E223&lt;10, H223/E223, "&gt;999%"))</f>
        <v>-1</v>
      </c>
    </row>
    <row r="224" spans="1:10" x14ac:dyDescent="0.25">
      <c r="A224" s="158" t="s">
        <v>502</v>
      </c>
      <c r="B224" s="65">
        <v>0</v>
      </c>
      <c r="C224" s="66">
        <v>1</v>
      </c>
      <c r="D224" s="65">
        <v>0</v>
      </c>
      <c r="E224" s="66">
        <v>1</v>
      </c>
      <c r="F224" s="67"/>
      <c r="G224" s="65">
        <f>B224-C224</f>
        <v>-1</v>
      </c>
      <c r="H224" s="66">
        <f>D224-E224</f>
        <v>-1</v>
      </c>
      <c r="I224" s="20">
        <f>IF(C224=0, "-", IF(G224/C224&lt;10, G224/C224, "&gt;999%"))</f>
        <v>-1</v>
      </c>
      <c r="J224" s="21">
        <f>IF(E224=0, "-", IF(H224/E224&lt;10, H224/E224, "&gt;999%"))</f>
        <v>-1</v>
      </c>
    </row>
    <row r="225" spans="1:10" s="160" customFormat="1" ht="13" x14ac:dyDescent="0.3">
      <c r="A225" s="178" t="s">
        <v>670</v>
      </c>
      <c r="B225" s="71">
        <v>0</v>
      </c>
      <c r="C225" s="72">
        <v>5</v>
      </c>
      <c r="D225" s="71">
        <v>0</v>
      </c>
      <c r="E225" s="72">
        <v>6</v>
      </c>
      <c r="F225" s="73"/>
      <c r="G225" s="71">
        <f>B225-C225</f>
        <v>-5</v>
      </c>
      <c r="H225" s="72">
        <f>D225-E225</f>
        <v>-6</v>
      </c>
      <c r="I225" s="37">
        <f>IF(C225=0, "-", IF(G225/C225&lt;10, G225/C225, "&gt;999%"))</f>
        <v>-1</v>
      </c>
      <c r="J225" s="38">
        <f>IF(E225=0, "-", IF(H225/E225&lt;10, H225/E225, "&gt;999%"))</f>
        <v>-1</v>
      </c>
    </row>
    <row r="226" spans="1:10" x14ac:dyDescent="0.25">
      <c r="A226" s="177"/>
      <c r="B226" s="143"/>
      <c r="C226" s="144"/>
      <c r="D226" s="143"/>
      <c r="E226" s="144"/>
      <c r="F226" s="145"/>
      <c r="G226" s="143"/>
      <c r="H226" s="144"/>
      <c r="I226" s="151"/>
      <c r="J226" s="152"/>
    </row>
    <row r="227" spans="1:10" s="139" customFormat="1" ht="13" x14ac:dyDescent="0.3">
      <c r="A227" s="159" t="s">
        <v>60</v>
      </c>
      <c r="B227" s="65"/>
      <c r="C227" s="66"/>
      <c r="D227" s="65"/>
      <c r="E227" s="66"/>
      <c r="F227" s="67"/>
      <c r="G227" s="65"/>
      <c r="H227" s="66"/>
      <c r="I227" s="20"/>
      <c r="J227" s="21"/>
    </row>
    <row r="228" spans="1:10" x14ac:dyDescent="0.25">
      <c r="A228" s="158" t="s">
        <v>576</v>
      </c>
      <c r="B228" s="65">
        <v>26</v>
      </c>
      <c r="C228" s="66">
        <v>19</v>
      </c>
      <c r="D228" s="65">
        <v>46</v>
      </c>
      <c r="E228" s="66">
        <v>47</v>
      </c>
      <c r="F228" s="67"/>
      <c r="G228" s="65">
        <f>B228-C228</f>
        <v>7</v>
      </c>
      <c r="H228" s="66">
        <f>D228-E228</f>
        <v>-1</v>
      </c>
      <c r="I228" s="20">
        <f>IF(C228=0, "-", IF(G228/C228&lt;10, G228/C228, "&gt;999%"))</f>
        <v>0.36842105263157893</v>
      </c>
      <c r="J228" s="21">
        <f>IF(E228=0, "-", IF(H228/E228&lt;10, H228/E228, "&gt;999%"))</f>
        <v>-2.1276595744680851E-2</v>
      </c>
    </row>
    <row r="229" spans="1:10" x14ac:dyDescent="0.25">
      <c r="A229" s="158" t="s">
        <v>563</v>
      </c>
      <c r="B229" s="65">
        <v>7</v>
      </c>
      <c r="C229" s="66">
        <v>17</v>
      </c>
      <c r="D229" s="65">
        <v>13</v>
      </c>
      <c r="E229" s="66">
        <v>42</v>
      </c>
      <c r="F229" s="67"/>
      <c r="G229" s="65">
        <f>B229-C229</f>
        <v>-10</v>
      </c>
      <c r="H229" s="66">
        <f>D229-E229</f>
        <v>-29</v>
      </c>
      <c r="I229" s="20">
        <f>IF(C229=0, "-", IF(G229/C229&lt;10, G229/C229, "&gt;999%"))</f>
        <v>-0.58823529411764708</v>
      </c>
      <c r="J229" s="21">
        <f>IF(E229=0, "-", IF(H229/E229&lt;10, H229/E229, "&gt;999%"))</f>
        <v>-0.69047619047619047</v>
      </c>
    </row>
    <row r="230" spans="1:10" x14ac:dyDescent="0.25">
      <c r="A230" s="158" t="s">
        <v>551</v>
      </c>
      <c r="B230" s="65">
        <v>45</v>
      </c>
      <c r="C230" s="66">
        <v>16</v>
      </c>
      <c r="D230" s="65">
        <v>237</v>
      </c>
      <c r="E230" s="66">
        <v>120</v>
      </c>
      <c r="F230" s="67"/>
      <c r="G230" s="65">
        <f>B230-C230</f>
        <v>29</v>
      </c>
      <c r="H230" s="66">
        <f>D230-E230</f>
        <v>117</v>
      </c>
      <c r="I230" s="20">
        <f>IF(C230=0, "-", IF(G230/C230&lt;10, G230/C230, "&gt;999%"))</f>
        <v>1.8125</v>
      </c>
      <c r="J230" s="21">
        <f>IF(E230=0, "-", IF(H230/E230&lt;10, H230/E230, "&gt;999%"))</f>
        <v>0.97499999999999998</v>
      </c>
    </row>
    <row r="231" spans="1:10" x14ac:dyDescent="0.25">
      <c r="A231" s="158" t="s">
        <v>552</v>
      </c>
      <c r="B231" s="65">
        <v>7</v>
      </c>
      <c r="C231" s="66">
        <v>5</v>
      </c>
      <c r="D231" s="65">
        <v>52</v>
      </c>
      <c r="E231" s="66">
        <v>25</v>
      </c>
      <c r="F231" s="67"/>
      <c r="G231" s="65">
        <f>B231-C231</f>
        <v>2</v>
      </c>
      <c r="H231" s="66">
        <f>D231-E231</f>
        <v>27</v>
      </c>
      <c r="I231" s="20">
        <f>IF(C231=0, "-", IF(G231/C231&lt;10, G231/C231, "&gt;999%"))</f>
        <v>0.4</v>
      </c>
      <c r="J231" s="21">
        <f>IF(E231=0, "-", IF(H231/E231&lt;10, H231/E231, "&gt;999%"))</f>
        <v>1.08</v>
      </c>
    </row>
    <row r="232" spans="1:10" s="160" customFormat="1" ht="13" x14ac:dyDescent="0.3">
      <c r="A232" s="178" t="s">
        <v>671</v>
      </c>
      <c r="B232" s="71">
        <v>85</v>
      </c>
      <c r="C232" s="72">
        <v>57</v>
      </c>
      <c r="D232" s="71">
        <v>348</v>
      </c>
      <c r="E232" s="72">
        <v>234</v>
      </c>
      <c r="F232" s="73"/>
      <c r="G232" s="71">
        <f>B232-C232</f>
        <v>28</v>
      </c>
      <c r="H232" s="72">
        <f>D232-E232</f>
        <v>114</v>
      </c>
      <c r="I232" s="37">
        <f>IF(C232=0, "-", IF(G232/C232&lt;10, G232/C232, "&gt;999%"))</f>
        <v>0.49122807017543857</v>
      </c>
      <c r="J232" s="38">
        <f>IF(E232=0, "-", IF(H232/E232&lt;10, H232/E232, "&gt;999%"))</f>
        <v>0.48717948717948717</v>
      </c>
    </row>
    <row r="233" spans="1:10" x14ac:dyDescent="0.25">
      <c r="A233" s="177"/>
      <c r="B233" s="143"/>
      <c r="C233" s="144"/>
      <c r="D233" s="143"/>
      <c r="E233" s="144"/>
      <c r="F233" s="145"/>
      <c r="G233" s="143"/>
      <c r="H233" s="144"/>
      <c r="I233" s="151"/>
      <c r="J233" s="152"/>
    </row>
    <row r="234" spans="1:10" s="139" customFormat="1" ht="13" x14ac:dyDescent="0.3">
      <c r="A234" s="159" t="s">
        <v>61</v>
      </c>
      <c r="B234" s="65"/>
      <c r="C234" s="66"/>
      <c r="D234" s="65"/>
      <c r="E234" s="66"/>
      <c r="F234" s="67"/>
      <c r="G234" s="65"/>
      <c r="H234" s="66"/>
      <c r="I234" s="20"/>
      <c r="J234" s="21"/>
    </row>
    <row r="235" spans="1:10" x14ac:dyDescent="0.25">
      <c r="A235" s="158" t="s">
        <v>386</v>
      </c>
      <c r="B235" s="65">
        <v>3</v>
      </c>
      <c r="C235" s="66">
        <v>5</v>
      </c>
      <c r="D235" s="65">
        <v>4</v>
      </c>
      <c r="E235" s="66">
        <v>34</v>
      </c>
      <c r="F235" s="67"/>
      <c r="G235" s="65">
        <f t="shared" ref="G235:G241" si="28">B235-C235</f>
        <v>-2</v>
      </c>
      <c r="H235" s="66">
        <f t="shared" ref="H235:H241" si="29">D235-E235</f>
        <v>-30</v>
      </c>
      <c r="I235" s="20">
        <f t="shared" ref="I235:I241" si="30">IF(C235=0, "-", IF(G235/C235&lt;10, G235/C235, "&gt;999%"))</f>
        <v>-0.4</v>
      </c>
      <c r="J235" s="21">
        <f t="shared" ref="J235:J241" si="31">IF(E235=0, "-", IF(H235/E235&lt;10, H235/E235, "&gt;999%"))</f>
        <v>-0.88235294117647056</v>
      </c>
    </row>
    <row r="236" spans="1:10" x14ac:dyDescent="0.25">
      <c r="A236" s="158" t="s">
        <v>467</v>
      </c>
      <c r="B236" s="65">
        <v>8</v>
      </c>
      <c r="C236" s="66">
        <v>2</v>
      </c>
      <c r="D236" s="65">
        <v>45</v>
      </c>
      <c r="E236" s="66">
        <v>26</v>
      </c>
      <c r="F236" s="67"/>
      <c r="G236" s="65">
        <f t="shared" si="28"/>
        <v>6</v>
      </c>
      <c r="H236" s="66">
        <f t="shared" si="29"/>
        <v>19</v>
      </c>
      <c r="I236" s="20">
        <f t="shared" si="30"/>
        <v>3</v>
      </c>
      <c r="J236" s="21">
        <f t="shared" si="31"/>
        <v>0.73076923076923073</v>
      </c>
    </row>
    <row r="237" spans="1:10" x14ac:dyDescent="0.25">
      <c r="A237" s="158" t="s">
        <v>325</v>
      </c>
      <c r="B237" s="65">
        <v>0</v>
      </c>
      <c r="C237" s="66">
        <v>0</v>
      </c>
      <c r="D237" s="65">
        <v>3</v>
      </c>
      <c r="E237" s="66">
        <v>4</v>
      </c>
      <c r="F237" s="67"/>
      <c r="G237" s="65">
        <f t="shared" si="28"/>
        <v>0</v>
      </c>
      <c r="H237" s="66">
        <f t="shared" si="29"/>
        <v>-1</v>
      </c>
      <c r="I237" s="20" t="str">
        <f t="shared" si="30"/>
        <v>-</v>
      </c>
      <c r="J237" s="21">
        <f t="shared" si="31"/>
        <v>-0.25</v>
      </c>
    </row>
    <row r="238" spans="1:10" x14ac:dyDescent="0.25">
      <c r="A238" s="158" t="s">
        <v>468</v>
      </c>
      <c r="B238" s="65">
        <v>1</v>
      </c>
      <c r="C238" s="66">
        <v>3</v>
      </c>
      <c r="D238" s="65">
        <v>3</v>
      </c>
      <c r="E238" s="66">
        <v>3</v>
      </c>
      <c r="F238" s="67"/>
      <c r="G238" s="65">
        <f t="shared" si="28"/>
        <v>-2</v>
      </c>
      <c r="H238" s="66">
        <f t="shared" si="29"/>
        <v>0</v>
      </c>
      <c r="I238" s="20">
        <f t="shared" si="30"/>
        <v>-0.66666666666666663</v>
      </c>
      <c r="J238" s="21">
        <f t="shared" si="31"/>
        <v>0</v>
      </c>
    </row>
    <row r="239" spans="1:10" x14ac:dyDescent="0.25">
      <c r="A239" s="158" t="s">
        <v>257</v>
      </c>
      <c r="B239" s="65">
        <v>1</v>
      </c>
      <c r="C239" s="66">
        <v>3</v>
      </c>
      <c r="D239" s="65">
        <v>11</v>
      </c>
      <c r="E239" s="66">
        <v>11</v>
      </c>
      <c r="F239" s="67"/>
      <c r="G239" s="65">
        <f t="shared" si="28"/>
        <v>-2</v>
      </c>
      <c r="H239" s="66">
        <f t="shared" si="29"/>
        <v>0</v>
      </c>
      <c r="I239" s="20">
        <f t="shared" si="30"/>
        <v>-0.66666666666666663</v>
      </c>
      <c r="J239" s="21">
        <f t="shared" si="31"/>
        <v>0</v>
      </c>
    </row>
    <row r="240" spans="1:10" x14ac:dyDescent="0.25">
      <c r="A240" s="158" t="s">
        <v>276</v>
      </c>
      <c r="B240" s="65">
        <v>0</v>
      </c>
      <c r="C240" s="66">
        <v>1</v>
      </c>
      <c r="D240" s="65">
        <v>1</v>
      </c>
      <c r="E240" s="66">
        <v>3</v>
      </c>
      <c r="F240" s="67"/>
      <c r="G240" s="65">
        <f t="shared" si="28"/>
        <v>-1</v>
      </c>
      <c r="H240" s="66">
        <f t="shared" si="29"/>
        <v>-2</v>
      </c>
      <c r="I240" s="20">
        <f t="shared" si="30"/>
        <v>-1</v>
      </c>
      <c r="J240" s="21">
        <f t="shared" si="31"/>
        <v>-0.66666666666666663</v>
      </c>
    </row>
    <row r="241" spans="1:10" s="160" customFormat="1" ht="13" x14ac:dyDescent="0.3">
      <c r="A241" s="178" t="s">
        <v>672</v>
      </c>
      <c r="B241" s="71">
        <v>13</v>
      </c>
      <c r="C241" s="72">
        <v>14</v>
      </c>
      <c r="D241" s="71">
        <v>67</v>
      </c>
      <c r="E241" s="72">
        <v>81</v>
      </c>
      <c r="F241" s="73"/>
      <c r="G241" s="71">
        <f t="shared" si="28"/>
        <v>-1</v>
      </c>
      <c r="H241" s="72">
        <f t="shared" si="29"/>
        <v>-14</v>
      </c>
      <c r="I241" s="37">
        <f t="shared" si="30"/>
        <v>-7.1428571428571425E-2</v>
      </c>
      <c r="J241" s="38">
        <f t="shared" si="31"/>
        <v>-0.1728395061728395</v>
      </c>
    </row>
    <row r="242" spans="1:10" x14ac:dyDescent="0.25">
      <c r="A242" s="177"/>
      <c r="B242" s="143"/>
      <c r="C242" s="144"/>
      <c r="D242" s="143"/>
      <c r="E242" s="144"/>
      <c r="F242" s="145"/>
      <c r="G242" s="143"/>
      <c r="H242" s="144"/>
      <c r="I242" s="151"/>
      <c r="J242" s="152"/>
    </row>
    <row r="243" spans="1:10" s="139" customFormat="1" ht="13" x14ac:dyDescent="0.3">
      <c r="A243" s="159" t="s">
        <v>62</v>
      </c>
      <c r="B243" s="65"/>
      <c r="C243" s="66"/>
      <c r="D243" s="65"/>
      <c r="E243" s="66"/>
      <c r="F243" s="67"/>
      <c r="G243" s="65"/>
      <c r="H243" s="66"/>
      <c r="I243" s="20"/>
      <c r="J243" s="21"/>
    </row>
    <row r="244" spans="1:10" x14ac:dyDescent="0.25">
      <c r="A244" s="158" t="s">
        <v>403</v>
      </c>
      <c r="B244" s="65">
        <v>0</v>
      </c>
      <c r="C244" s="66">
        <v>14</v>
      </c>
      <c r="D244" s="65">
        <v>7</v>
      </c>
      <c r="E244" s="66">
        <v>56</v>
      </c>
      <c r="F244" s="67"/>
      <c r="G244" s="65">
        <f t="shared" ref="G244:G249" si="32">B244-C244</f>
        <v>-14</v>
      </c>
      <c r="H244" s="66">
        <f t="shared" ref="H244:H249" si="33">D244-E244</f>
        <v>-49</v>
      </c>
      <c r="I244" s="20">
        <f t="shared" ref="I244:I249" si="34">IF(C244=0, "-", IF(G244/C244&lt;10, G244/C244, "&gt;999%"))</f>
        <v>-1</v>
      </c>
      <c r="J244" s="21">
        <f t="shared" ref="J244:J249" si="35">IF(E244=0, "-", IF(H244/E244&lt;10, H244/E244, "&gt;999%"))</f>
        <v>-0.875</v>
      </c>
    </row>
    <row r="245" spans="1:10" x14ac:dyDescent="0.25">
      <c r="A245" s="158" t="s">
        <v>362</v>
      </c>
      <c r="B245" s="65">
        <v>80</v>
      </c>
      <c r="C245" s="66">
        <v>79</v>
      </c>
      <c r="D245" s="65">
        <v>327</v>
      </c>
      <c r="E245" s="66">
        <v>292</v>
      </c>
      <c r="F245" s="67"/>
      <c r="G245" s="65">
        <f t="shared" si="32"/>
        <v>1</v>
      </c>
      <c r="H245" s="66">
        <f t="shared" si="33"/>
        <v>35</v>
      </c>
      <c r="I245" s="20">
        <f t="shared" si="34"/>
        <v>1.2658227848101266E-2</v>
      </c>
      <c r="J245" s="21">
        <f t="shared" si="35"/>
        <v>0.11986301369863013</v>
      </c>
    </row>
    <row r="246" spans="1:10" x14ac:dyDescent="0.25">
      <c r="A246" s="158" t="s">
        <v>530</v>
      </c>
      <c r="B246" s="65">
        <v>53</v>
      </c>
      <c r="C246" s="66">
        <v>55</v>
      </c>
      <c r="D246" s="65">
        <v>163</v>
      </c>
      <c r="E246" s="66">
        <v>249</v>
      </c>
      <c r="F246" s="67"/>
      <c r="G246" s="65">
        <f t="shared" si="32"/>
        <v>-2</v>
      </c>
      <c r="H246" s="66">
        <f t="shared" si="33"/>
        <v>-86</v>
      </c>
      <c r="I246" s="20">
        <f t="shared" si="34"/>
        <v>-3.6363636363636362E-2</v>
      </c>
      <c r="J246" s="21">
        <f t="shared" si="35"/>
        <v>-0.34538152610441769</v>
      </c>
    </row>
    <row r="247" spans="1:10" x14ac:dyDescent="0.25">
      <c r="A247" s="158" t="s">
        <v>469</v>
      </c>
      <c r="B247" s="65">
        <v>58</v>
      </c>
      <c r="C247" s="66">
        <v>13</v>
      </c>
      <c r="D247" s="65">
        <v>268</v>
      </c>
      <c r="E247" s="66">
        <v>337</v>
      </c>
      <c r="F247" s="67"/>
      <c r="G247" s="65">
        <f t="shared" si="32"/>
        <v>45</v>
      </c>
      <c r="H247" s="66">
        <f t="shared" si="33"/>
        <v>-69</v>
      </c>
      <c r="I247" s="20">
        <f t="shared" si="34"/>
        <v>3.4615384615384617</v>
      </c>
      <c r="J247" s="21">
        <f t="shared" si="35"/>
        <v>-0.20474777448071216</v>
      </c>
    </row>
    <row r="248" spans="1:10" x14ac:dyDescent="0.25">
      <c r="A248" s="158" t="s">
        <v>444</v>
      </c>
      <c r="B248" s="65">
        <v>51</v>
      </c>
      <c r="C248" s="66">
        <v>34</v>
      </c>
      <c r="D248" s="65">
        <v>211</v>
      </c>
      <c r="E248" s="66">
        <v>153</v>
      </c>
      <c r="F248" s="67"/>
      <c r="G248" s="65">
        <f t="shared" si="32"/>
        <v>17</v>
      </c>
      <c r="H248" s="66">
        <f t="shared" si="33"/>
        <v>58</v>
      </c>
      <c r="I248" s="20">
        <f t="shared" si="34"/>
        <v>0.5</v>
      </c>
      <c r="J248" s="21">
        <f t="shared" si="35"/>
        <v>0.37908496732026142</v>
      </c>
    </row>
    <row r="249" spans="1:10" s="160" customFormat="1" ht="13" x14ac:dyDescent="0.3">
      <c r="A249" s="178" t="s">
        <v>673</v>
      </c>
      <c r="B249" s="71">
        <v>242</v>
      </c>
      <c r="C249" s="72">
        <v>195</v>
      </c>
      <c r="D249" s="71">
        <v>976</v>
      </c>
      <c r="E249" s="72">
        <v>1087</v>
      </c>
      <c r="F249" s="73"/>
      <c r="G249" s="71">
        <f t="shared" si="32"/>
        <v>47</v>
      </c>
      <c r="H249" s="72">
        <f t="shared" si="33"/>
        <v>-111</v>
      </c>
      <c r="I249" s="37">
        <f t="shared" si="34"/>
        <v>0.24102564102564103</v>
      </c>
      <c r="J249" s="38">
        <f t="shared" si="35"/>
        <v>-0.10211591536338546</v>
      </c>
    </row>
    <row r="250" spans="1:10" x14ac:dyDescent="0.25">
      <c r="A250" s="177"/>
      <c r="B250" s="143"/>
      <c r="C250" s="144"/>
      <c r="D250" s="143"/>
      <c r="E250" s="144"/>
      <c r="F250" s="145"/>
      <c r="G250" s="143"/>
      <c r="H250" s="144"/>
      <c r="I250" s="151"/>
      <c r="J250" s="152"/>
    </row>
    <row r="251" spans="1:10" s="139" customFormat="1" ht="13" x14ac:dyDescent="0.3">
      <c r="A251" s="159" t="s">
        <v>63</v>
      </c>
      <c r="B251" s="65"/>
      <c r="C251" s="66"/>
      <c r="D251" s="65"/>
      <c r="E251" s="66"/>
      <c r="F251" s="67"/>
      <c r="G251" s="65"/>
      <c r="H251" s="66"/>
      <c r="I251" s="20"/>
      <c r="J251" s="21"/>
    </row>
    <row r="252" spans="1:10" x14ac:dyDescent="0.25">
      <c r="A252" s="158" t="s">
        <v>63</v>
      </c>
      <c r="B252" s="65">
        <v>149</v>
      </c>
      <c r="C252" s="66">
        <v>83</v>
      </c>
      <c r="D252" s="65">
        <v>518</v>
      </c>
      <c r="E252" s="66">
        <v>408</v>
      </c>
      <c r="F252" s="67"/>
      <c r="G252" s="65">
        <f>B252-C252</f>
        <v>66</v>
      </c>
      <c r="H252" s="66">
        <f>D252-E252</f>
        <v>110</v>
      </c>
      <c r="I252" s="20">
        <f>IF(C252=0, "-", IF(G252/C252&lt;10, G252/C252, "&gt;999%"))</f>
        <v>0.79518072289156627</v>
      </c>
      <c r="J252" s="21">
        <f>IF(E252=0, "-", IF(H252/E252&lt;10, H252/E252, "&gt;999%"))</f>
        <v>0.26960784313725489</v>
      </c>
    </row>
    <row r="253" spans="1:10" s="160" customFormat="1" ht="13" x14ac:dyDescent="0.3">
      <c r="A253" s="178" t="s">
        <v>674</v>
      </c>
      <c r="B253" s="71">
        <v>149</v>
      </c>
      <c r="C253" s="72">
        <v>83</v>
      </c>
      <c r="D253" s="71">
        <v>518</v>
      </c>
      <c r="E253" s="72">
        <v>408</v>
      </c>
      <c r="F253" s="73"/>
      <c r="G253" s="71">
        <f>B253-C253</f>
        <v>66</v>
      </c>
      <c r="H253" s="72">
        <f>D253-E253</f>
        <v>110</v>
      </c>
      <c r="I253" s="37">
        <f>IF(C253=0, "-", IF(G253/C253&lt;10, G253/C253, "&gt;999%"))</f>
        <v>0.79518072289156627</v>
      </c>
      <c r="J253" s="38">
        <f>IF(E253=0, "-", IF(H253/E253&lt;10, H253/E253, "&gt;999%"))</f>
        <v>0.26960784313725489</v>
      </c>
    </row>
    <row r="254" spans="1:10" x14ac:dyDescent="0.25">
      <c r="A254" s="177"/>
      <c r="B254" s="143"/>
      <c r="C254" s="144"/>
      <c r="D254" s="143"/>
      <c r="E254" s="144"/>
      <c r="F254" s="145"/>
      <c r="G254" s="143"/>
      <c r="H254" s="144"/>
      <c r="I254" s="151"/>
      <c r="J254" s="152"/>
    </row>
    <row r="255" spans="1:10" s="139" customFormat="1" ht="13" x14ac:dyDescent="0.3">
      <c r="A255" s="159" t="s">
        <v>64</v>
      </c>
      <c r="B255" s="65"/>
      <c r="C255" s="66"/>
      <c r="D255" s="65"/>
      <c r="E255" s="66"/>
      <c r="F255" s="67"/>
      <c r="G255" s="65"/>
      <c r="H255" s="66"/>
      <c r="I255" s="20"/>
      <c r="J255" s="21"/>
    </row>
    <row r="256" spans="1:10" x14ac:dyDescent="0.25">
      <c r="A256" s="158" t="s">
        <v>298</v>
      </c>
      <c r="B256" s="65">
        <v>221</v>
      </c>
      <c r="C256" s="66">
        <v>278</v>
      </c>
      <c r="D256" s="65">
        <v>1461</v>
      </c>
      <c r="E256" s="66">
        <v>1088</v>
      </c>
      <c r="F256" s="67"/>
      <c r="G256" s="65">
        <f t="shared" ref="G256:G267" si="36">B256-C256</f>
        <v>-57</v>
      </c>
      <c r="H256" s="66">
        <f t="shared" ref="H256:H267" si="37">D256-E256</f>
        <v>373</v>
      </c>
      <c r="I256" s="20">
        <f t="shared" ref="I256:I267" si="38">IF(C256=0, "-", IF(G256/C256&lt;10, G256/C256, "&gt;999%"))</f>
        <v>-0.20503597122302158</v>
      </c>
      <c r="J256" s="21">
        <f t="shared" ref="J256:J267" si="39">IF(E256=0, "-", IF(H256/E256&lt;10, H256/E256, "&gt;999%"))</f>
        <v>0.34283088235294118</v>
      </c>
    </row>
    <row r="257" spans="1:10" x14ac:dyDescent="0.25">
      <c r="A257" s="158" t="s">
        <v>219</v>
      </c>
      <c r="B257" s="65">
        <v>106</v>
      </c>
      <c r="C257" s="66">
        <v>436</v>
      </c>
      <c r="D257" s="65">
        <v>569</v>
      </c>
      <c r="E257" s="66">
        <v>2115</v>
      </c>
      <c r="F257" s="67"/>
      <c r="G257" s="65">
        <f t="shared" si="36"/>
        <v>-330</v>
      </c>
      <c r="H257" s="66">
        <f t="shared" si="37"/>
        <v>-1546</v>
      </c>
      <c r="I257" s="20">
        <f t="shared" si="38"/>
        <v>-0.75688073394495414</v>
      </c>
      <c r="J257" s="21">
        <f t="shared" si="39"/>
        <v>-0.73096926713947985</v>
      </c>
    </row>
    <row r="258" spans="1:10" x14ac:dyDescent="0.25">
      <c r="A258" s="158" t="s">
        <v>470</v>
      </c>
      <c r="B258" s="65">
        <v>37</v>
      </c>
      <c r="C258" s="66">
        <v>15</v>
      </c>
      <c r="D258" s="65">
        <v>111</v>
      </c>
      <c r="E258" s="66">
        <v>71</v>
      </c>
      <c r="F258" s="67"/>
      <c r="G258" s="65">
        <f t="shared" si="36"/>
        <v>22</v>
      </c>
      <c r="H258" s="66">
        <f t="shared" si="37"/>
        <v>40</v>
      </c>
      <c r="I258" s="20">
        <f t="shared" si="38"/>
        <v>1.4666666666666666</v>
      </c>
      <c r="J258" s="21">
        <f t="shared" si="39"/>
        <v>0.56338028169014087</v>
      </c>
    </row>
    <row r="259" spans="1:10" x14ac:dyDescent="0.25">
      <c r="A259" s="158" t="s">
        <v>387</v>
      </c>
      <c r="B259" s="65">
        <v>52</v>
      </c>
      <c r="C259" s="66">
        <v>14</v>
      </c>
      <c r="D259" s="65">
        <v>237</v>
      </c>
      <c r="E259" s="66">
        <v>133</v>
      </c>
      <c r="F259" s="67"/>
      <c r="G259" s="65">
        <f t="shared" si="36"/>
        <v>38</v>
      </c>
      <c r="H259" s="66">
        <f t="shared" si="37"/>
        <v>104</v>
      </c>
      <c r="I259" s="20">
        <f t="shared" si="38"/>
        <v>2.7142857142857144</v>
      </c>
      <c r="J259" s="21">
        <f t="shared" si="39"/>
        <v>0.78195488721804507</v>
      </c>
    </row>
    <row r="260" spans="1:10" x14ac:dyDescent="0.25">
      <c r="A260" s="158" t="s">
        <v>202</v>
      </c>
      <c r="B260" s="65">
        <v>200</v>
      </c>
      <c r="C260" s="66">
        <v>15</v>
      </c>
      <c r="D260" s="65">
        <v>877</v>
      </c>
      <c r="E260" s="66">
        <v>627</v>
      </c>
      <c r="F260" s="67"/>
      <c r="G260" s="65">
        <f t="shared" si="36"/>
        <v>185</v>
      </c>
      <c r="H260" s="66">
        <f t="shared" si="37"/>
        <v>250</v>
      </c>
      <c r="I260" s="20" t="str">
        <f t="shared" si="38"/>
        <v>&gt;999%</v>
      </c>
      <c r="J260" s="21">
        <f t="shared" si="39"/>
        <v>0.39872408293460926</v>
      </c>
    </row>
    <row r="261" spans="1:10" x14ac:dyDescent="0.25">
      <c r="A261" s="158" t="s">
        <v>206</v>
      </c>
      <c r="B261" s="65">
        <v>152</v>
      </c>
      <c r="C261" s="66">
        <v>184</v>
      </c>
      <c r="D261" s="65">
        <v>687</v>
      </c>
      <c r="E261" s="66">
        <v>715</v>
      </c>
      <c r="F261" s="67"/>
      <c r="G261" s="65">
        <f t="shared" si="36"/>
        <v>-32</v>
      </c>
      <c r="H261" s="66">
        <f t="shared" si="37"/>
        <v>-28</v>
      </c>
      <c r="I261" s="20">
        <f t="shared" si="38"/>
        <v>-0.17391304347826086</v>
      </c>
      <c r="J261" s="21">
        <f t="shared" si="39"/>
        <v>-3.9160839160839164E-2</v>
      </c>
    </row>
    <row r="262" spans="1:10" x14ac:dyDescent="0.25">
      <c r="A262" s="158" t="s">
        <v>363</v>
      </c>
      <c r="B262" s="65">
        <v>127</v>
      </c>
      <c r="C262" s="66">
        <v>183</v>
      </c>
      <c r="D262" s="65">
        <v>934</v>
      </c>
      <c r="E262" s="66">
        <v>1035</v>
      </c>
      <c r="F262" s="67"/>
      <c r="G262" s="65">
        <f t="shared" si="36"/>
        <v>-56</v>
      </c>
      <c r="H262" s="66">
        <f t="shared" si="37"/>
        <v>-101</v>
      </c>
      <c r="I262" s="20">
        <f t="shared" si="38"/>
        <v>-0.30601092896174864</v>
      </c>
      <c r="J262" s="21">
        <f t="shared" si="39"/>
        <v>-9.7584541062801927E-2</v>
      </c>
    </row>
    <row r="263" spans="1:10" x14ac:dyDescent="0.25">
      <c r="A263" s="158" t="s">
        <v>445</v>
      </c>
      <c r="B263" s="65">
        <v>91</v>
      </c>
      <c r="C263" s="66">
        <v>203</v>
      </c>
      <c r="D263" s="65">
        <v>1437</v>
      </c>
      <c r="E263" s="66">
        <v>916</v>
      </c>
      <c r="F263" s="67"/>
      <c r="G263" s="65">
        <f t="shared" si="36"/>
        <v>-112</v>
      </c>
      <c r="H263" s="66">
        <f t="shared" si="37"/>
        <v>521</v>
      </c>
      <c r="I263" s="20">
        <f t="shared" si="38"/>
        <v>-0.55172413793103448</v>
      </c>
      <c r="J263" s="21">
        <f t="shared" si="39"/>
        <v>0.56877729257641918</v>
      </c>
    </row>
    <row r="264" spans="1:10" x14ac:dyDescent="0.25">
      <c r="A264" s="158" t="s">
        <v>404</v>
      </c>
      <c r="B264" s="65">
        <v>219</v>
      </c>
      <c r="C264" s="66">
        <v>575</v>
      </c>
      <c r="D264" s="65">
        <v>1436</v>
      </c>
      <c r="E264" s="66">
        <v>2572</v>
      </c>
      <c r="F264" s="67"/>
      <c r="G264" s="65">
        <f t="shared" si="36"/>
        <v>-356</v>
      </c>
      <c r="H264" s="66">
        <f t="shared" si="37"/>
        <v>-1136</v>
      </c>
      <c r="I264" s="20">
        <f t="shared" si="38"/>
        <v>-0.61913043478260865</v>
      </c>
      <c r="J264" s="21">
        <f t="shared" si="39"/>
        <v>-0.4416796267496112</v>
      </c>
    </row>
    <row r="265" spans="1:10" x14ac:dyDescent="0.25">
      <c r="A265" s="158" t="s">
        <v>269</v>
      </c>
      <c r="B265" s="65">
        <v>64</v>
      </c>
      <c r="C265" s="66">
        <v>84</v>
      </c>
      <c r="D265" s="65">
        <v>368</v>
      </c>
      <c r="E265" s="66">
        <v>422</v>
      </c>
      <c r="F265" s="67"/>
      <c r="G265" s="65">
        <f t="shared" si="36"/>
        <v>-20</v>
      </c>
      <c r="H265" s="66">
        <f t="shared" si="37"/>
        <v>-54</v>
      </c>
      <c r="I265" s="20">
        <f t="shared" si="38"/>
        <v>-0.23809523809523808</v>
      </c>
      <c r="J265" s="21">
        <f t="shared" si="39"/>
        <v>-0.12796208530805686</v>
      </c>
    </row>
    <row r="266" spans="1:10" x14ac:dyDescent="0.25">
      <c r="A266" s="158" t="s">
        <v>349</v>
      </c>
      <c r="B266" s="65">
        <v>229</v>
      </c>
      <c r="C266" s="66">
        <v>311</v>
      </c>
      <c r="D266" s="65">
        <v>983</v>
      </c>
      <c r="E266" s="66">
        <v>1424</v>
      </c>
      <c r="F266" s="67"/>
      <c r="G266" s="65">
        <f t="shared" si="36"/>
        <v>-82</v>
      </c>
      <c r="H266" s="66">
        <f t="shared" si="37"/>
        <v>-441</v>
      </c>
      <c r="I266" s="20">
        <f t="shared" si="38"/>
        <v>-0.26366559485530544</v>
      </c>
      <c r="J266" s="21">
        <f t="shared" si="39"/>
        <v>-0.30969101123595505</v>
      </c>
    </row>
    <row r="267" spans="1:10" s="160" customFormat="1" ht="13" x14ac:dyDescent="0.3">
      <c r="A267" s="178" t="s">
        <v>675</v>
      </c>
      <c r="B267" s="71">
        <v>1498</v>
      </c>
      <c r="C267" s="72">
        <v>2298</v>
      </c>
      <c r="D267" s="71">
        <v>9100</v>
      </c>
      <c r="E267" s="72">
        <v>11118</v>
      </c>
      <c r="F267" s="73"/>
      <c r="G267" s="71">
        <f t="shared" si="36"/>
        <v>-800</v>
      </c>
      <c r="H267" s="72">
        <f t="shared" si="37"/>
        <v>-2018</v>
      </c>
      <c r="I267" s="37">
        <f t="shared" si="38"/>
        <v>-0.34812880765883375</v>
      </c>
      <c r="J267" s="38">
        <f t="shared" si="39"/>
        <v>-0.1815074653714697</v>
      </c>
    </row>
    <row r="268" spans="1:10" x14ac:dyDescent="0.25">
      <c r="A268" s="177"/>
      <c r="B268" s="143"/>
      <c r="C268" s="144"/>
      <c r="D268" s="143"/>
      <c r="E268" s="144"/>
      <c r="F268" s="145"/>
      <c r="G268" s="143"/>
      <c r="H268" s="144"/>
      <c r="I268" s="151"/>
      <c r="J268" s="152"/>
    </row>
    <row r="269" spans="1:10" s="139" customFormat="1" ht="13" x14ac:dyDescent="0.3">
      <c r="A269" s="159" t="s">
        <v>65</v>
      </c>
      <c r="B269" s="65"/>
      <c r="C269" s="66"/>
      <c r="D269" s="65"/>
      <c r="E269" s="66"/>
      <c r="F269" s="67"/>
      <c r="G269" s="65"/>
      <c r="H269" s="66"/>
      <c r="I269" s="20"/>
      <c r="J269" s="21"/>
    </row>
    <row r="270" spans="1:10" x14ac:dyDescent="0.25">
      <c r="A270" s="158" t="s">
        <v>339</v>
      </c>
      <c r="B270" s="65">
        <v>10</v>
      </c>
      <c r="C270" s="66">
        <v>0</v>
      </c>
      <c r="D270" s="65">
        <v>15</v>
      </c>
      <c r="E270" s="66">
        <v>0</v>
      </c>
      <c r="F270" s="67"/>
      <c r="G270" s="65">
        <f>B270-C270</f>
        <v>10</v>
      </c>
      <c r="H270" s="66">
        <f>D270-E270</f>
        <v>15</v>
      </c>
      <c r="I270" s="20" t="str">
        <f>IF(C270=0, "-", IF(G270/C270&lt;10, G270/C270, "&gt;999%"))</f>
        <v>-</v>
      </c>
      <c r="J270" s="21" t="str">
        <f>IF(E270=0, "-", IF(H270/E270&lt;10, H270/E270, "&gt;999%"))</f>
        <v>-</v>
      </c>
    </row>
    <row r="271" spans="1:10" x14ac:dyDescent="0.25">
      <c r="A271" s="158" t="s">
        <v>489</v>
      </c>
      <c r="B271" s="65">
        <v>0</v>
      </c>
      <c r="C271" s="66">
        <v>6</v>
      </c>
      <c r="D271" s="65">
        <v>11</v>
      </c>
      <c r="E271" s="66">
        <v>16</v>
      </c>
      <c r="F271" s="67"/>
      <c r="G271" s="65">
        <f>B271-C271</f>
        <v>-6</v>
      </c>
      <c r="H271" s="66">
        <f>D271-E271</f>
        <v>-5</v>
      </c>
      <c r="I271" s="20">
        <f>IF(C271=0, "-", IF(G271/C271&lt;10, G271/C271, "&gt;999%"))</f>
        <v>-1</v>
      </c>
      <c r="J271" s="21">
        <f>IF(E271=0, "-", IF(H271/E271&lt;10, H271/E271, "&gt;999%"))</f>
        <v>-0.3125</v>
      </c>
    </row>
    <row r="272" spans="1:10" s="160" customFormat="1" ht="13" x14ac:dyDescent="0.3">
      <c r="A272" s="178" t="s">
        <v>676</v>
      </c>
      <c r="B272" s="71">
        <v>10</v>
      </c>
      <c r="C272" s="72">
        <v>6</v>
      </c>
      <c r="D272" s="71">
        <v>26</v>
      </c>
      <c r="E272" s="72">
        <v>16</v>
      </c>
      <c r="F272" s="73"/>
      <c r="G272" s="71">
        <f>B272-C272</f>
        <v>4</v>
      </c>
      <c r="H272" s="72">
        <f>D272-E272</f>
        <v>10</v>
      </c>
      <c r="I272" s="37">
        <f>IF(C272=0, "-", IF(G272/C272&lt;10, G272/C272, "&gt;999%"))</f>
        <v>0.66666666666666663</v>
      </c>
      <c r="J272" s="38">
        <f>IF(E272=0, "-", IF(H272/E272&lt;10, H272/E272, "&gt;999%"))</f>
        <v>0.625</v>
      </c>
    </row>
    <row r="273" spans="1:10" x14ac:dyDescent="0.25">
      <c r="A273" s="177"/>
      <c r="B273" s="143"/>
      <c r="C273" s="144"/>
      <c r="D273" s="143"/>
      <c r="E273" s="144"/>
      <c r="F273" s="145"/>
      <c r="G273" s="143"/>
      <c r="H273" s="144"/>
      <c r="I273" s="151"/>
      <c r="J273" s="152"/>
    </row>
    <row r="274" spans="1:10" s="139" customFormat="1" ht="13" x14ac:dyDescent="0.3">
      <c r="A274" s="159" t="s">
        <v>66</v>
      </c>
      <c r="B274" s="65"/>
      <c r="C274" s="66"/>
      <c r="D274" s="65"/>
      <c r="E274" s="66"/>
      <c r="F274" s="67"/>
      <c r="G274" s="65"/>
      <c r="H274" s="66"/>
      <c r="I274" s="20"/>
      <c r="J274" s="21"/>
    </row>
    <row r="275" spans="1:10" x14ac:dyDescent="0.25">
      <c r="A275" s="158" t="s">
        <v>471</v>
      </c>
      <c r="B275" s="65">
        <v>58</v>
      </c>
      <c r="C275" s="66">
        <v>44</v>
      </c>
      <c r="D275" s="65">
        <v>464</v>
      </c>
      <c r="E275" s="66">
        <v>199</v>
      </c>
      <c r="F275" s="67"/>
      <c r="G275" s="65">
        <f t="shared" ref="G275:G282" si="40">B275-C275</f>
        <v>14</v>
      </c>
      <c r="H275" s="66">
        <f t="shared" ref="H275:H282" si="41">D275-E275</f>
        <v>265</v>
      </c>
      <c r="I275" s="20">
        <f t="shared" ref="I275:I282" si="42">IF(C275=0, "-", IF(G275/C275&lt;10, G275/C275, "&gt;999%"))</f>
        <v>0.31818181818181818</v>
      </c>
      <c r="J275" s="21">
        <f t="shared" ref="J275:J282" si="43">IF(E275=0, "-", IF(H275/E275&lt;10, H275/E275, "&gt;999%"))</f>
        <v>1.3316582914572865</v>
      </c>
    </row>
    <row r="276" spans="1:10" x14ac:dyDescent="0.25">
      <c r="A276" s="158" t="s">
        <v>482</v>
      </c>
      <c r="B276" s="65">
        <v>7</v>
      </c>
      <c r="C276" s="66">
        <v>0</v>
      </c>
      <c r="D276" s="65">
        <v>30</v>
      </c>
      <c r="E276" s="66">
        <v>18</v>
      </c>
      <c r="F276" s="67"/>
      <c r="G276" s="65">
        <f t="shared" si="40"/>
        <v>7</v>
      </c>
      <c r="H276" s="66">
        <f t="shared" si="41"/>
        <v>12</v>
      </c>
      <c r="I276" s="20" t="str">
        <f t="shared" si="42"/>
        <v>-</v>
      </c>
      <c r="J276" s="21">
        <f t="shared" si="43"/>
        <v>0.66666666666666663</v>
      </c>
    </row>
    <row r="277" spans="1:10" x14ac:dyDescent="0.25">
      <c r="A277" s="158" t="s">
        <v>424</v>
      </c>
      <c r="B277" s="65">
        <v>5</v>
      </c>
      <c r="C277" s="66">
        <v>8</v>
      </c>
      <c r="D277" s="65">
        <v>41</v>
      </c>
      <c r="E277" s="66">
        <v>96</v>
      </c>
      <c r="F277" s="67"/>
      <c r="G277" s="65">
        <f t="shared" si="40"/>
        <v>-3</v>
      </c>
      <c r="H277" s="66">
        <f t="shared" si="41"/>
        <v>-55</v>
      </c>
      <c r="I277" s="20">
        <f t="shared" si="42"/>
        <v>-0.375</v>
      </c>
      <c r="J277" s="21">
        <f t="shared" si="43"/>
        <v>-0.57291666666666663</v>
      </c>
    </row>
    <row r="278" spans="1:10" x14ac:dyDescent="0.25">
      <c r="A278" s="158" t="s">
        <v>490</v>
      </c>
      <c r="B278" s="65">
        <v>28</v>
      </c>
      <c r="C278" s="66">
        <v>0</v>
      </c>
      <c r="D278" s="65">
        <v>102</v>
      </c>
      <c r="E278" s="66">
        <v>7</v>
      </c>
      <c r="F278" s="67"/>
      <c r="G278" s="65">
        <f t="shared" si="40"/>
        <v>28</v>
      </c>
      <c r="H278" s="66">
        <f t="shared" si="41"/>
        <v>95</v>
      </c>
      <c r="I278" s="20" t="str">
        <f t="shared" si="42"/>
        <v>-</v>
      </c>
      <c r="J278" s="21" t="str">
        <f t="shared" si="43"/>
        <v>&gt;999%</v>
      </c>
    </row>
    <row r="279" spans="1:10" x14ac:dyDescent="0.25">
      <c r="A279" s="158" t="s">
        <v>425</v>
      </c>
      <c r="B279" s="65">
        <v>6</v>
      </c>
      <c r="C279" s="66">
        <v>7</v>
      </c>
      <c r="D279" s="65">
        <v>54</v>
      </c>
      <c r="E279" s="66">
        <v>89</v>
      </c>
      <c r="F279" s="67"/>
      <c r="G279" s="65">
        <f t="shared" si="40"/>
        <v>-1</v>
      </c>
      <c r="H279" s="66">
        <f t="shared" si="41"/>
        <v>-35</v>
      </c>
      <c r="I279" s="20">
        <f t="shared" si="42"/>
        <v>-0.14285714285714285</v>
      </c>
      <c r="J279" s="21">
        <f t="shared" si="43"/>
        <v>-0.39325842696629215</v>
      </c>
    </row>
    <row r="280" spans="1:10" x14ac:dyDescent="0.25">
      <c r="A280" s="158" t="s">
        <v>472</v>
      </c>
      <c r="B280" s="65">
        <v>47</v>
      </c>
      <c r="C280" s="66">
        <v>28</v>
      </c>
      <c r="D280" s="65">
        <v>365</v>
      </c>
      <c r="E280" s="66">
        <v>235</v>
      </c>
      <c r="F280" s="67"/>
      <c r="G280" s="65">
        <f t="shared" si="40"/>
        <v>19</v>
      </c>
      <c r="H280" s="66">
        <f t="shared" si="41"/>
        <v>130</v>
      </c>
      <c r="I280" s="20">
        <f t="shared" si="42"/>
        <v>0.6785714285714286</v>
      </c>
      <c r="J280" s="21">
        <f t="shared" si="43"/>
        <v>0.55319148936170215</v>
      </c>
    </row>
    <row r="281" spans="1:10" x14ac:dyDescent="0.25">
      <c r="A281" s="158" t="s">
        <v>473</v>
      </c>
      <c r="B281" s="65">
        <v>39</v>
      </c>
      <c r="C281" s="66">
        <v>17</v>
      </c>
      <c r="D281" s="65">
        <v>91</v>
      </c>
      <c r="E281" s="66">
        <v>70</v>
      </c>
      <c r="F281" s="67"/>
      <c r="G281" s="65">
        <f t="shared" si="40"/>
        <v>22</v>
      </c>
      <c r="H281" s="66">
        <f t="shared" si="41"/>
        <v>21</v>
      </c>
      <c r="I281" s="20">
        <f t="shared" si="42"/>
        <v>1.2941176470588236</v>
      </c>
      <c r="J281" s="21">
        <f t="shared" si="43"/>
        <v>0.3</v>
      </c>
    </row>
    <row r="282" spans="1:10" s="160" customFormat="1" ht="13" x14ac:dyDescent="0.3">
      <c r="A282" s="178" t="s">
        <v>677</v>
      </c>
      <c r="B282" s="71">
        <v>190</v>
      </c>
      <c r="C282" s="72">
        <v>104</v>
      </c>
      <c r="D282" s="71">
        <v>1147</v>
      </c>
      <c r="E282" s="72">
        <v>714</v>
      </c>
      <c r="F282" s="73"/>
      <c r="G282" s="71">
        <f t="shared" si="40"/>
        <v>86</v>
      </c>
      <c r="H282" s="72">
        <f t="shared" si="41"/>
        <v>433</v>
      </c>
      <c r="I282" s="37">
        <f t="shared" si="42"/>
        <v>0.82692307692307687</v>
      </c>
      <c r="J282" s="38">
        <f t="shared" si="43"/>
        <v>0.60644257703081228</v>
      </c>
    </row>
    <row r="283" spans="1:10" x14ac:dyDescent="0.25">
      <c r="A283" s="177"/>
      <c r="B283" s="143"/>
      <c r="C283" s="144"/>
      <c r="D283" s="143"/>
      <c r="E283" s="144"/>
      <c r="F283" s="145"/>
      <c r="G283" s="143"/>
      <c r="H283" s="144"/>
      <c r="I283" s="151"/>
      <c r="J283" s="152"/>
    </row>
    <row r="284" spans="1:10" s="139" customFormat="1" ht="13" x14ac:dyDescent="0.3">
      <c r="A284" s="159" t="s">
        <v>67</v>
      </c>
      <c r="B284" s="65"/>
      <c r="C284" s="66"/>
      <c r="D284" s="65"/>
      <c r="E284" s="66"/>
      <c r="F284" s="67"/>
      <c r="G284" s="65"/>
      <c r="H284" s="66"/>
      <c r="I284" s="20"/>
      <c r="J284" s="21"/>
    </row>
    <row r="285" spans="1:10" x14ac:dyDescent="0.25">
      <c r="A285" s="158" t="s">
        <v>446</v>
      </c>
      <c r="B285" s="65">
        <v>74</v>
      </c>
      <c r="C285" s="66">
        <v>54</v>
      </c>
      <c r="D285" s="65">
        <v>481</v>
      </c>
      <c r="E285" s="66">
        <v>583</v>
      </c>
      <c r="F285" s="67"/>
      <c r="G285" s="65">
        <f t="shared" ref="G285:G294" si="44">B285-C285</f>
        <v>20</v>
      </c>
      <c r="H285" s="66">
        <f t="shared" ref="H285:H294" si="45">D285-E285</f>
        <v>-102</v>
      </c>
      <c r="I285" s="20">
        <f t="shared" ref="I285:I294" si="46">IF(C285=0, "-", IF(G285/C285&lt;10, G285/C285, "&gt;999%"))</f>
        <v>0.37037037037037035</v>
      </c>
      <c r="J285" s="21">
        <f t="shared" ref="J285:J294" si="47">IF(E285=0, "-", IF(H285/E285&lt;10, H285/E285, "&gt;999%"))</f>
        <v>-0.17495711835334476</v>
      </c>
    </row>
    <row r="286" spans="1:10" x14ac:dyDescent="0.25">
      <c r="A286" s="158" t="s">
        <v>553</v>
      </c>
      <c r="B286" s="65">
        <v>146</v>
      </c>
      <c r="C286" s="66">
        <v>56</v>
      </c>
      <c r="D286" s="65">
        <v>636</v>
      </c>
      <c r="E286" s="66">
        <v>393</v>
      </c>
      <c r="F286" s="67"/>
      <c r="G286" s="65">
        <f t="shared" si="44"/>
        <v>90</v>
      </c>
      <c r="H286" s="66">
        <f t="shared" si="45"/>
        <v>243</v>
      </c>
      <c r="I286" s="20">
        <f t="shared" si="46"/>
        <v>1.6071428571428572</v>
      </c>
      <c r="J286" s="21">
        <f t="shared" si="47"/>
        <v>0.61832061068702293</v>
      </c>
    </row>
    <row r="287" spans="1:10" x14ac:dyDescent="0.25">
      <c r="A287" s="158" t="s">
        <v>497</v>
      </c>
      <c r="B287" s="65">
        <v>4</v>
      </c>
      <c r="C287" s="66">
        <v>0</v>
      </c>
      <c r="D287" s="65">
        <v>23</v>
      </c>
      <c r="E287" s="66">
        <v>24</v>
      </c>
      <c r="F287" s="67"/>
      <c r="G287" s="65">
        <f t="shared" si="44"/>
        <v>4</v>
      </c>
      <c r="H287" s="66">
        <f t="shared" si="45"/>
        <v>-1</v>
      </c>
      <c r="I287" s="20" t="str">
        <f t="shared" si="46"/>
        <v>-</v>
      </c>
      <c r="J287" s="21">
        <f t="shared" si="47"/>
        <v>-4.1666666666666664E-2</v>
      </c>
    </row>
    <row r="288" spans="1:10" x14ac:dyDescent="0.25">
      <c r="A288" s="158" t="s">
        <v>299</v>
      </c>
      <c r="B288" s="65">
        <v>0</v>
      </c>
      <c r="C288" s="66">
        <v>1</v>
      </c>
      <c r="D288" s="65">
        <v>0</v>
      </c>
      <c r="E288" s="66">
        <v>59</v>
      </c>
      <c r="F288" s="67"/>
      <c r="G288" s="65">
        <f t="shared" si="44"/>
        <v>-1</v>
      </c>
      <c r="H288" s="66">
        <f t="shared" si="45"/>
        <v>-59</v>
      </c>
      <c r="I288" s="20">
        <f t="shared" si="46"/>
        <v>-1</v>
      </c>
      <c r="J288" s="21">
        <f t="shared" si="47"/>
        <v>-1</v>
      </c>
    </row>
    <row r="289" spans="1:10" x14ac:dyDescent="0.25">
      <c r="A289" s="158" t="s">
        <v>509</v>
      </c>
      <c r="B289" s="65">
        <v>139</v>
      </c>
      <c r="C289" s="66">
        <v>45</v>
      </c>
      <c r="D289" s="65">
        <v>605</v>
      </c>
      <c r="E289" s="66">
        <v>461</v>
      </c>
      <c r="F289" s="67"/>
      <c r="G289" s="65">
        <f t="shared" si="44"/>
        <v>94</v>
      </c>
      <c r="H289" s="66">
        <f t="shared" si="45"/>
        <v>144</v>
      </c>
      <c r="I289" s="20">
        <f t="shared" si="46"/>
        <v>2.088888888888889</v>
      </c>
      <c r="J289" s="21">
        <f t="shared" si="47"/>
        <v>0.31236442516268981</v>
      </c>
    </row>
    <row r="290" spans="1:10" x14ac:dyDescent="0.25">
      <c r="A290" s="158" t="s">
        <v>300</v>
      </c>
      <c r="B290" s="65">
        <v>2</v>
      </c>
      <c r="C290" s="66">
        <v>0</v>
      </c>
      <c r="D290" s="65">
        <v>26</v>
      </c>
      <c r="E290" s="66">
        <v>0</v>
      </c>
      <c r="F290" s="67"/>
      <c r="G290" s="65">
        <f t="shared" si="44"/>
        <v>2</v>
      </c>
      <c r="H290" s="66">
        <f t="shared" si="45"/>
        <v>26</v>
      </c>
      <c r="I290" s="20" t="str">
        <f t="shared" si="46"/>
        <v>-</v>
      </c>
      <c r="J290" s="21" t="str">
        <f t="shared" si="47"/>
        <v>-</v>
      </c>
    </row>
    <row r="291" spans="1:10" x14ac:dyDescent="0.25">
      <c r="A291" s="158" t="s">
        <v>521</v>
      </c>
      <c r="B291" s="65">
        <v>3</v>
      </c>
      <c r="C291" s="66">
        <v>0</v>
      </c>
      <c r="D291" s="65">
        <v>8</v>
      </c>
      <c r="E291" s="66">
        <v>0</v>
      </c>
      <c r="F291" s="67"/>
      <c r="G291" s="65">
        <f t="shared" si="44"/>
        <v>3</v>
      </c>
      <c r="H291" s="66">
        <f t="shared" si="45"/>
        <v>8</v>
      </c>
      <c r="I291" s="20" t="str">
        <f t="shared" si="46"/>
        <v>-</v>
      </c>
      <c r="J291" s="21" t="str">
        <f t="shared" si="47"/>
        <v>-</v>
      </c>
    </row>
    <row r="292" spans="1:10" x14ac:dyDescent="0.25">
      <c r="A292" s="158" t="s">
        <v>531</v>
      </c>
      <c r="B292" s="65">
        <v>267</v>
      </c>
      <c r="C292" s="66">
        <v>14</v>
      </c>
      <c r="D292" s="65">
        <v>1179</v>
      </c>
      <c r="E292" s="66">
        <v>306</v>
      </c>
      <c r="F292" s="67"/>
      <c r="G292" s="65">
        <f t="shared" si="44"/>
        <v>253</v>
      </c>
      <c r="H292" s="66">
        <f t="shared" si="45"/>
        <v>873</v>
      </c>
      <c r="I292" s="20" t="str">
        <f t="shared" si="46"/>
        <v>&gt;999%</v>
      </c>
      <c r="J292" s="21">
        <f t="shared" si="47"/>
        <v>2.8529411764705883</v>
      </c>
    </row>
    <row r="293" spans="1:10" x14ac:dyDescent="0.25">
      <c r="A293" s="158" t="s">
        <v>510</v>
      </c>
      <c r="B293" s="65">
        <v>18</v>
      </c>
      <c r="C293" s="66">
        <v>11</v>
      </c>
      <c r="D293" s="65">
        <v>74</v>
      </c>
      <c r="E293" s="66">
        <v>30</v>
      </c>
      <c r="F293" s="67"/>
      <c r="G293" s="65">
        <f t="shared" si="44"/>
        <v>7</v>
      </c>
      <c r="H293" s="66">
        <f t="shared" si="45"/>
        <v>44</v>
      </c>
      <c r="I293" s="20">
        <f t="shared" si="46"/>
        <v>0.63636363636363635</v>
      </c>
      <c r="J293" s="21">
        <f t="shared" si="47"/>
        <v>1.4666666666666666</v>
      </c>
    </row>
    <row r="294" spans="1:10" s="160" customFormat="1" ht="13" x14ac:dyDescent="0.3">
      <c r="A294" s="178" t="s">
        <v>678</v>
      </c>
      <c r="B294" s="71">
        <v>653</v>
      </c>
      <c r="C294" s="72">
        <v>181</v>
      </c>
      <c r="D294" s="71">
        <v>3032</v>
      </c>
      <c r="E294" s="72">
        <v>1856</v>
      </c>
      <c r="F294" s="73"/>
      <c r="G294" s="71">
        <f t="shared" si="44"/>
        <v>472</v>
      </c>
      <c r="H294" s="72">
        <f t="shared" si="45"/>
        <v>1176</v>
      </c>
      <c r="I294" s="37">
        <f t="shared" si="46"/>
        <v>2.6077348066298343</v>
      </c>
      <c r="J294" s="38">
        <f t="shared" si="47"/>
        <v>0.63362068965517238</v>
      </c>
    </row>
    <row r="295" spans="1:10" x14ac:dyDescent="0.25">
      <c r="A295" s="177"/>
      <c r="B295" s="143"/>
      <c r="C295" s="144"/>
      <c r="D295" s="143"/>
      <c r="E295" s="144"/>
      <c r="F295" s="145"/>
      <c r="G295" s="143"/>
      <c r="H295" s="144"/>
      <c r="I295" s="151"/>
      <c r="J295" s="152"/>
    </row>
    <row r="296" spans="1:10" s="139" customFormat="1" ht="13" x14ac:dyDescent="0.3">
      <c r="A296" s="159" t="s">
        <v>68</v>
      </c>
      <c r="B296" s="65"/>
      <c r="C296" s="66"/>
      <c r="D296" s="65"/>
      <c r="E296" s="66"/>
      <c r="F296" s="67"/>
      <c r="G296" s="65"/>
      <c r="H296" s="66"/>
      <c r="I296" s="20"/>
      <c r="J296" s="21"/>
    </row>
    <row r="297" spans="1:10" x14ac:dyDescent="0.25">
      <c r="A297" s="158" t="s">
        <v>258</v>
      </c>
      <c r="B297" s="65">
        <v>51</v>
      </c>
      <c r="C297" s="66">
        <v>9</v>
      </c>
      <c r="D297" s="65">
        <v>278</v>
      </c>
      <c r="E297" s="66">
        <v>99</v>
      </c>
      <c r="F297" s="67"/>
      <c r="G297" s="65">
        <f t="shared" ref="G297:G307" si="48">B297-C297</f>
        <v>42</v>
      </c>
      <c r="H297" s="66">
        <f t="shared" ref="H297:H307" si="49">D297-E297</f>
        <v>179</v>
      </c>
      <c r="I297" s="20">
        <f t="shared" ref="I297:I307" si="50">IF(C297=0, "-", IF(G297/C297&lt;10, G297/C297, "&gt;999%"))</f>
        <v>4.666666666666667</v>
      </c>
      <c r="J297" s="21">
        <f t="shared" ref="J297:J307" si="51">IF(E297=0, "-", IF(H297/E297&lt;10, H297/E297, "&gt;999%"))</f>
        <v>1.8080808080808082</v>
      </c>
    </row>
    <row r="298" spans="1:10" x14ac:dyDescent="0.25">
      <c r="A298" s="158" t="s">
        <v>259</v>
      </c>
      <c r="B298" s="65">
        <v>0</v>
      </c>
      <c r="C298" s="66">
        <v>0</v>
      </c>
      <c r="D298" s="65">
        <v>0</v>
      </c>
      <c r="E298" s="66">
        <v>7</v>
      </c>
      <c r="F298" s="67"/>
      <c r="G298" s="65">
        <f t="shared" si="48"/>
        <v>0</v>
      </c>
      <c r="H298" s="66">
        <f t="shared" si="49"/>
        <v>-7</v>
      </c>
      <c r="I298" s="20" t="str">
        <f t="shared" si="50"/>
        <v>-</v>
      </c>
      <c r="J298" s="21">
        <f t="shared" si="51"/>
        <v>-1</v>
      </c>
    </row>
    <row r="299" spans="1:10" x14ac:dyDescent="0.25">
      <c r="A299" s="158" t="s">
        <v>326</v>
      </c>
      <c r="B299" s="65">
        <v>6</v>
      </c>
      <c r="C299" s="66">
        <v>1</v>
      </c>
      <c r="D299" s="65">
        <v>6</v>
      </c>
      <c r="E299" s="66">
        <v>6</v>
      </c>
      <c r="F299" s="67"/>
      <c r="G299" s="65">
        <f t="shared" si="48"/>
        <v>5</v>
      </c>
      <c r="H299" s="66">
        <f t="shared" si="49"/>
        <v>0</v>
      </c>
      <c r="I299" s="20">
        <f t="shared" si="50"/>
        <v>5</v>
      </c>
      <c r="J299" s="21">
        <f t="shared" si="51"/>
        <v>0</v>
      </c>
    </row>
    <row r="300" spans="1:10" x14ac:dyDescent="0.25">
      <c r="A300" s="158" t="s">
        <v>340</v>
      </c>
      <c r="B300" s="65">
        <v>1</v>
      </c>
      <c r="C300" s="66">
        <v>0</v>
      </c>
      <c r="D300" s="65">
        <v>1</v>
      </c>
      <c r="E300" s="66">
        <v>0</v>
      </c>
      <c r="F300" s="67"/>
      <c r="G300" s="65">
        <f t="shared" si="48"/>
        <v>1</v>
      </c>
      <c r="H300" s="66">
        <f t="shared" si="49"/>
        <v>1</v>
      </c>
      <c r="I300" s="20" t="str">
        <f t="shared" si="50"/>
        <v>-</v>
      </c>
      <c r="J300" s="21" t="str">
        <f t="shared" si="51"/>
        <v>-</v>
      </c>
    </row>
    <row r="301" spans="1:10" x14ac:dyDescent="0.25">
      <c r="A301" s="158" t="s">
        <v>289</v>
      </c>
      <c r="B301" s="65">
        <v>0</v>
      </c>
      <c r="C301" s="66">
        <v>0</v>
      </c>
      <c r="D301" s="65">
        <v>2</v>
      </c>
      <c r="E301" s="66">
        <v>2</v>
      </c>
      <c r="F301" s="67"/>
      <c r="G301" s="65">
        <f t="shared" si="48"/>
        <v>0</v>
      </c>
      <c r="H301" s="66">
        <f t="shared" si="49"/>
        <v>0</v>
      </c>
      <c r="I301" s="20" t="str">
        <f t="shared" si="50"/>
        <v>-</v>
      </c>
      <c r="J301" s="21">
        <f t="shared" si="51"/>
        <v>0</v>
      </c>
    </row>
    <row r="302" spans="1:10" x14ac:dyDescent="0.25">
      <c r="A302" s="158" t="s">
        <v>491</v>
      </c>
      <c r="B302" s="65">
        <v>42</v>
      </c>
      <c r="C302" s="66">
        <v>9</v>
      </c>
      <c r="D302" s="65">
        <v>153</v>
      </c>
      <c r="E302" s="66">
        <v>55</v>
      </c>
      <c r="F302" s="67"/>
      <c r="G302" s="65">
        <f t="shared" si="48"/>
        <v>33</v>
      </c>
      <c r="H302" s="66">
        <f t="shared" si="49"/>
        <v>98</v>
      </c>
      <c r="I302" s="20">
        <f t="shared" si="50"/>
        <v>3.6666666666666665</v>
      </c>
      <c r="J302" s="21">
        <f t="shared" si="51"/>
        <v>1.7818181818181817</v>
      </c>
    </row>
    <row r="303" spans="1:10" x14ac:dyDescent="0.25">
      <c r="A303" s="158" t="s">
        <v>426</v>
      </c>
      <c r="B303" s="65">
        <v>179</v>
      </c>
      <c r="C303" s="66">
        <v>69</v>
      </c>
      <c r="D303" s="65">
        <v>762</v>
      </c>
      <c r="E303" s="66">
        <v>455</v>
      </c>
      <c r="F303" s="67"/>
      <c r="G303" s="65">
        <f t="shared" si="48"/>
        <v>110</v>
      </c>
      <c r="H303" s="66">
        <f t="shared" si="49"/>
        <v>307</v>
      </c>
      <c r="I303" s="20">
        <f t="shared" si="50"/>
        <v>1.5942028985507246</v>
      </c>
      <c r="J303" s="21">
        <f t="shared" si="51"/>
        <v>0.67472527472527477</v>
      </c>
    </row>
    <row r="304" spans="1:10" x14ac:dyDescent="0.25">
      <c r="A304" s="158" t="s">
        <v>474</v>
      </c>
      <c r="B304" s="65">
        <v>99</v>
      </c>
      <c r="C304" s="66">
        <v>39</v>
      </c>
      <c r="D304" s="65">
        <v>358</v>
      </c>
      <c r="E304" s="66">
        <v>224</v>
      </c>
      <c r="F304" s="67"/>
      <c r="G304" s="65">
        <f t="shared" si="48"/>
        <v>60</v>
      </c>
      <c r="H304" s="66">
        <f t="shared" si="49"/>
        <v>134</v>
      </c>
      <c r="I304" s="20">
        <f t="shared" si="50"/>
        <v>1.5384615384615385</v>
      </c>
      <c r="J304" s="21">
        <f t="shared" si="51"/>
        <v>0.5982142857142857</v>
      </c>
    </row>
    <row r="305" spans="1:10" x14ac:dyDescent="0.25">
      <c r="A305" s="158" t="s">
        <v>427</v>
      </c>
      <c r="B305" s="65">
        <v>9</v>
      </c>
      <c r="C305" s="66">
        <v>0</v>
      </c>
      <c r="D305" s="65">
        <v>20</v>
      </c>
      <c r="E305" s="66">
        <v>0</v>
      </c>
      <c r="F305" s="67"/>
      <c r="G305" s="65">
        <f t="shared" si="48"/>
        <v>9</v>
      </c>
      <c r="H305" s="66">
        <f t="shared" si="49"/>
        <v>20</v>
      </c>
      <c r="I305" s="20" t="str">
        <f t="shared" si="50"/>
        <v>-</v>
      </c>
      <c r="J305" s="21" t="str">
        <f t="shared" si="51"/>
        <v>-</v>
      </c>
    </row>
    <row r="306" spans="1:10" x14ac:dyDescent="0.25">
      <c r="A306" s="158" t="s">
        <v>388</v>
      </c>
      <c r="B306" s="65">
        <v>91</v>
      </c>
      <c r="C306" s="66">
        <v>26</v>
      </c>
      <c r="D306" s="65">
        <v>277</v>
      </c>
      <c r="E306" s="66">
        <v>138</v>
      </c>
      <c r="F306" s="67"/>
      <c r="G306" s="65">
        <f t="shared" si="48"/>
        <v>65</v>
      </c>
      <c r="H306" s="66">
        <f t="shared" si="49"/>
        <v>139</v>
      </c>
      <c r="I306" s="20">
        <f t="shared" si="50"/>
        <v>2.5</v>
      </c>
      <c r="J306" s="21">
        <f t="shared" si="51"/>
        <v>1.0072463768115942</v>
      </c>
    </row>
    <row r="307" spans="1:10" s="160" customFormat="1" ht="13" x14ac:dyDescent="0.3">
      <c r="A307" s="178" t="s">
        <v>679</v>
      </c>
      <c r="B307" s="71">
        <v>478</v>
      </c>
      <c r="C307" s="72">
        <v>153</v>
      </c>
      <c r="D307" s="71">
        <v>1857</v>
      </c>
      <c r="E307" s="72">
        <v>986</v>
      </c>
      <c r="F307" s="73"/>
      <c r="G307" s="71">
        <f t="shared" si="48"/>
        <v>325</v>
      </c>
      <c r="H307" s="72">
        <f t="shared" si="49"/>
        <v>871</v>
      </c>
      <c r="I307" s="37">
        <f t="shared" si="50"/>
        <v>2.1241830065359477</v>
      </c>
      <c r="J307" s="38">
        <f t="shared" si="51"/>
        <v>0.88336713995943206</v>
      </c>
    </row>
    <row r="308" spans="1:10" x14ac:dyDescent="0.25">
      <c r="A308" s="177"/>
      <c r="B308" s="143"/>
      <c r="C308" s="144"/>
      <c r="D308" s="143"/>
      <c r="E308" s="144"/>
      <c r="F308" s="145"/>
      <c r="G308" s="143"/>
      <c r="H308" s="144"/>
      <c r="I308" s="151"/>
      <c r="J308" s="152"/>
    </row>
    <row r="309" spans="1:10" s="139" customFormat="1" ht="13" x14ac:dyDescent="0.3">
      <c r="A309" s="159" t="s">
        <v>69</v>
      </c>
      <c r="B309" s="65"/>
      <c r="C309" s="66"/>
      <c r="D309" s="65"/>
      <c r="E309" s="66"/>
      <c r="F309" s="67"/>
      <c r="G309" s="65"/>
      <c r="H309" s="66"/>
      <c r="I309" s="20"/>
      <c r="J309" s="21"/>
    </row>
    <row r="310" spans="1:10" x14ac:dyDescent="0.25">
      <c r="A310" s="158" t="s">
        <v>327</v>
      </c>
      <c r="B310" s="65">
        <v>0</v>
      </c>
      <c r="C310" s="66">
        <v>0</v>
      </c>
      <c r="D310" s="65">
        <v>0</v>
      </c>
      <c r="E310" s="66">
        <v>5</v>
      </c>
      <c r="F310" s="67"/>
      <c r="G310" s="65">
        <f>B310-C310</f>
        <v>0</v>
      </c>
      <c r="H310" s="66">
        <f>D310-E310</f>
        <v>-5</v>
      </c>
      <c r="I310" s="20" t="str">
        <f>IF(C310=0, "-", IF(G310/C310&lt;10, G310/C310, "&gt;999%"))</f>
        <v>-</v>
      </c>
      <c r="J310" s="21">
        <f>IF(E310=0, "-", IF(H310/E310&lt;10, H310/E310, "&gt;999%"))</f>
        <v>-1</v>
      </c>
    </row>
    <row r="311" spans="1:10" x14ac:dyDescent="0.25">
      <c r="A311" s="158" t="s">
        <v>328</v>
      </c>
      <c r="B311" s="65">
        <v>4</v>
      </c>
      <c r="C311" s="66">
        <v>0</v>
      </c>
      <c r="D311" s="65">
        <v>13</v>
      </c>
      <c r="E311" s="66">
        <v>0</v>
      </c>
      <c r="F311" s="67"/>
      <c r="G311" s="65">
        <f>B311-C311</f>
        <v>4</v>
      </c>
      <c r="H311" s="66">
        <f>D311-E311</f>
        <v>13</v>
      </c>
      <c r="I311" s="20" t="str">
        <f>IF(C311=0, "-", IF(G311/C311&lt;10, G311/C311, "&gt;999%"))</f>
        <v>-</v>
      </c>
      <c r="J311" s="21" t="str">
        <f>IF(E311=0, "-", IF(H311/E311&lt;10, H311/E311, "&gt;999%"))</f>
        <v>-</v>
      </c>
    </row>
    <row r="312" spans="1:10" x14ac:dyDescent="0.25">
      <c r="A312" s="158" t="s">
        <v>329</v>
      </c>
      <c r="B312" s="65">
        <v>0</v>
      </c>
      <c r="C312" s="66">
        <v>1</v>
      </c>
      <c r="D312" s="65">
        <v>0</v>
      </c>
      <c r="E312" s="66">
        <v>16</v>
      </c>
      <c r="F312" s="67"/>
      <c r="G312" s="65">
        <f>B312-C312</f>
        <v>-1</v>
      </c>
      <c r="H312" s="66">
        <f>D312-E312</f>
        <v>-16</v>
      </c>
      <c r="I312" s="20">
        <f>IF(C312=0, "-", IF(G312/C312&lt;10, G312/C312, "&gt;999%"))</f>
        <v>-1</v>
      </c>
      <c r="J312" s="21">
        <f>IF(E312=0, "-", IF(H312/E312&lt;10, H312/E312, "&gt;999%"))</f>
        <v>-1</v>
      </c>
    </row>
    <row r="313" spans="1:10" s="160" customFormat="1" ht="13" x14ac:dyDescent="0.3">
      <c r="A313" s="178" t="s">
        <v>680</v>
      </c>
      <c r="B313" s="71">
        <v>4</v>
      </c>
      <c r="C313" s="72">
        <v>1</v>
      </c>
      <c r="D313" s="71">
        <v>13</v>
      </c>
      <c r="E313" s="72">
        <v>21</v>
      </c>
      <c r="F313" s="73"/>
      <c r="G313" s="71">
        <f>B313-C313</f>
        <v>3</v>
      </c>
      <c r="H313" s="72">
        <f>D313-E313</f>
        <v>-8</v>
      </c>
      <c r="I313" s="37">
        <f>IF(C313=0, "-", IF(G313/C313&lt;10, G313/C313, "&gt;999%"))</f>
        <v>3</v>
      </c>
      <c r="J313" s="38">
        <f>IF(E313=0, "-", IF(H313/E313&lt;10, H313/E313, "&gt;999%"))</f>
        <v>-0.38095238095238093</v>
      </c>
    </row>
    <row r="314" spans="1:10" x14ac:dyDescent="0.25">
      <c r="A314" s="177"/>
      <c r="B314" s="143"/>
      <c r="C314" s="144"/>
      <c r="D314" s="143"/>
      <c r="E314" s="144"/>
      <c r="F314" s="145"/>
      <c r="G314" s="143"/>
      <c r="H314" s="144"/>
      <c r="I314" s="151"/>
      <c r="J314" s="152"/>
    </row>
    <row r="315" spans="1:10" s="139" customFormat="1" ht="13" x14ac:dyDescent="0.3">
      <c r="A315" s="159" t="s">
        <v>70</v>
      </c>
      <c r="B315" s="65"/>
      <c r="C315" s="66"/>
      <c r="D315" s="65"/>
      <c r="E315" s="66"/>
      <c r="F315" s="67"/>
      <c r="G315" s="65"/>
      <c r="H315" s="66"/>
      <c r="I315" s="20"/>
      <c r="J315" s="21"/>
    </row>
    <row r="316" spans="1:10" x14ac:dyDescent="0.25">
      <c r="A316" s="158" t="s">
        <v>577</v>
      </c>
      <c r="B316" s="65">
        <v>33</v>
      </c>
      <c r="C316" s="66">
        <v>17</v>
      </c>
      <c r="D316" s="65">
        <v>131</v>
      </c>
      <c r="E316" s="66">
        <v>119</v>
      </c>
      <c r="F316" s="67"/>
      <c r="G316" s="65">
        <f>B316-C316</f>
        <v>16</v>
      </c>
      <c r="H316" s="66">
        <f>D316-E316</f>
        <v>12</v>
      </c>
      <c r="I316" s="20">
        <f>IF(C316=0, "-", IF(G316/C316&lt;10, G316/C316, "&gt;999%"))</f>
        <v>0.94117647058823528</v>
      </c>
      <c r="J316" s="21">
        <f>IF(E316=0, "-", IF(H316/E316&lt;10, H316/E316, "&gt;999%"))</f>
        <v>0.10084033613445378</v>
      </c>
    </row>
    <row r="317" spans="1:10" s="160" customFormat="1" ht="13" x14ac:dyDescent="0.3">
      <c r="A317" s="178" t="s">
        <v>681</v>
      </c>
      <c r="B317" s="71">
        <v>33</v>
      </c>
      <c r="C317" s="72">
        <v>17</v>
      </c>
      <c r="D317" s="71">
        <v>131</v>
      </c>
      <c r="E317" s="72">
        <v>119</v>
      </c>
      <c r="F317" s="73"/>
      <c r="G317" s="71">
        <f>B317-C317</f>
        <v>16</v>
      </c>
      <c r="H317" s="72">
        <f>D317-E317</f>
        <v>12</v>
      </c>
      <c r="I317" s="37">
        <f>IF(C317=0, "-", IF(G317/C317&lt;10, G317/C317, "&gt;999%"))</f>
        <v>0.94117647058823528</v>
      </c>
      <c r="J317" s="38">
        <f>IF(E317=0, "-", IF(H317/E317&lt;10, H317/E317, "&gt;999%"))</f>
        <v>0.10084033613445378</v>
      </c>
    </row>
    <row r="318" spans="1:10" x14ac:dyDescent="0.25">
      <c r="A318" s="177"/>
      <c r="B318" s="143"/>
      <c r="C318" s="144"/>
      <c r="D318" s="143"/>
      <c r="E318" s="144"/>
      <c r="F318" s="145"/>
      <c r="G318" s="143"/>
      <c r="H318" s="144"/>
      <c r="I318" s="151"/>
      <c r="J318" s="152"/>
    </row>
    <row r="319" spans="1:10" s="139" customFormat="1" ht="13" x14ac:dyDescent="0.3">
      <c r="A319" s="159" t="s">
        <v>71</v>
      </c>
      <c r="B319" s="65"/>
      <c r="C319" s="66"/>
      <c r="D319" s="65"/>
      <c r="E319" s="66"/>
      <c r="F319" s="67"/>
      <c r="G319" s="65"/>
      <c r="H319" s="66"/>
      <c r="I319" s="20"/>
      <c r="J319" s="21"/>
    </row>
    <row r="320" spans="1:10" x14ac:dyDescent="0.25">
      <c r="A320" s="158" t="s">
        <v>578</v>
      </c>
      <c r="B320" s="65">
        <v>2</v>
      </c>
      <c r="C320" s="66">
        <v>7</v>
      </c>
      <c r="D320" s="65">
        <v>21</v>
      </c>
      <c r="E320" s="66">
        <v>27</v>
      </c>
      <c r="F320" s="67"/>
      <c r="G320" s="65">
        <f>B320-C320</f>
        <v>-5</v>
      </c>
      <c r="H320" s="66">
        <f>D320-E320</f>
        <v>-6</v>
      </c>
      <c r="I320" s="20">
        <f>IF(C320=0, "-", IF(G320/C320&lt;10, G320/C320, "&gt;999%"))</f>
        <v>-0.7142857142857143</v>
      </c>
      <c r="J320" s="21">
        <f>IF(E320=0, "-", IF(H320/E320&lt;10, H320/E320, "&gt;999%"))</f>
        <v>-0.22222222222222221</v>
      </c>
    </row>
    <row r="321" spans="1:10" x14ac:dyDescent="0.25">
      <c r="A321" s="158" t="s">
        <v>564</v>
      </c>
      <c r="B321" s="65">
        <v>0</v>
      </c>
      <c r="C321" s="66">
        <v>2</v>
      </c>
      <c r="D321" s="65">
        <v>2</v>
      </c>
      <c r="E321" s="66">
        <v>13</v>
      </c>
      <c r="F321" s="67"/>
      <c r="G321" s="65">
        <f>B321-C321</f>
        <v>-2</v>
      </c>
      <c r="H321" s="66">
        <f>D321-E321</f>
        <v>-11</v>
      </c>
      <c r="I321" s="20">
        <f>IF(C321=0, "-", IF(G321/C321&lt;10, G321/C321, "&gt;999%"))</f>
        <v>-1</v>
      </c>
      <c r="J321" s="21">
        <f>IF(E321=0, "-", IF(H321/E321&lt;10, H321/E321, "&gt;999%"))</f>
        <v>-0.84615384615384615</v>
      </c>
    </row>
    <row r="322" spans="1:10" s="160" customFormat="1" ht="13" x14ac:dyDescent="0.3">
      <c r="A322" s="178" t="s">
        <v>682</v>
      </c>
      <c r="B322" s="71">
        <v>2</v>
      </c>
      <c r="C322" s="72">
        <v>9</v>
      </c>
      <c r="D322" s="71">
        <v>23</v>
      </c>
      <c r="E322" s="72">
        <v>40</v>
      </c>
      <c r="F322" s="73"/>
      <c r="G322" s="71">
        <f>B322-C322</f>
        <v>-7</v>
      </c>
      <c r="H322" s="72">
        <f>D322-E322</f>
        <v>-17</v>
      </c>
      <c r="I322" s="37">
        <f>IF(C322=0, "-", IF(G322/C322&lt;10, G322/C322, "&gt;999%"))</f>
        <v>-0.77777777777777779</v>
      </c>
      <c r="J322" s="38">
        <f>IF(E322=0, "-", IF(H322/E322&lt;10, H322/E322, "&gt;999%"))</f>
        <v>-0.42499999999999999</v>
      </c>
    </row>
    <row r="323" spans="1:10" x14ac:dyDescent="0.25">
      <c r="A323" s="177"/>
      <c r="B323" s="143"/>
      <c r="C323" s="144"/>
      <c r="D323" s="143"/>
      <c r="E323" s="144"/>
      <c r="F323" s="145"/>
      <c r="G323" s="143"/>
      <c r="H323" s="144"/>
      <c r="I323" s="151"/>
      <c r="J323" s="152"/>
    </row>
    <row r="324" spans="1:10" s="139" customFormat="1" ht="13" x14ac:dyDescent="0.3">
      <c r="A324" s="159" t="s">
        <v>72</v>
      </c>
      <c r="B324" s="65"/>
      <c r="C324" s="66"/>
      <c r="D324" s="65"/>
      <c r="E324" s="66"/>
      <c r="F324" s="67"/>
      <c r="G324" s="65"/>
      <c r="H324" s="66"/>
      <c r="I324" s="20"/>
      <c r="J324" s="21"/>
    </row>
    <row r="325" spans="1:10" x14ac:dyDescent="0.25">
      <c r="A325" s="158" t="s">
        <v>341</v>
      </c>
      <c r="B325" s="65">
        <v>0</v>
      </c>
      <c r="C325" s="66">
        <v>1</v>
      </c>
      <c r="D325" s="65">
        <v>0</v>
      </c>
      <c r="E325" s="66">
        <v>4</v>
      </c>
      <c r="F325" s="67"/>
      <c r="G325" s="65">
        <f t="shared" ref="G325:G330" si="52">B325-C325</f>
        <v>-1</v>
      </c>
      <c r="H325" s="66">
        <f t="shared" ref="H325:H330" si="53">D325-E325</f>
        <v>-4</v>
      </c>
      <c r="I325" s="20">
        <f t="shared" ref="I325:I330" si="54">IF(C325=0, "-", IF(G325/C325&lt;10, G325/C325, "&gt;999%"))</f>
        <v>-1</v>
      </c>
      <c r="J325" s="21">
        <f t="shared" ref="J325:J330" si="55">IF(E325=0, "-", IF(H325/E325&lt;10, H325/E325, "&gt;999%"))</f>
        <v>-1</v>
      </c>
    </row>
    <row r="326" spans="1:10" x14ac:dyDescent="0.25">
      <c r="A326" s="158" t="s">
        <v>277</v>
      </c>
      <c r="B326" s="65">
        <v>1</v>
      </c>
      <c r="C326" s="66">
        <v>1</v>
      </c>
      <c r="D326" s="65">
        <v>6</v>
      </c>
      <c r="E326" s="66">
        <v>15</v>
      </c>
      <c r="F326" s="67"/>
      <c r="G326" s="65">
        <f t="shared" si="52"/>
        <v>0</v>
      </c>
      <c r="H326" s="66">
        <f t="shared" si="53"/>
        <v>-9</v>
      </c>
      <c r="I326" s="20">
        <f t="shared" si="54"/>
        <v>0</v>
      </c>
      <c r="J326" s="21">
        <f t="shared" si="55"/>
        <v>-0.6</v>
      </c>
    </row>
    <row r="327" spans="1:10" x14ac:dyDescent="0.25">
      <c r="A327" s="158" t="s">
        <v>428</v>
      </c>
      <c r="B327" s="65">
        <v>23</v>
      </c>
      <c r="C327" s="66">
        <v>0</v>
      </c>
      <c r="D327" s="65">
        <v>72</v>
      </c>
      <c r="E327" s="66">
        <v>0</v>
      </c>
      <c r="F327" s="67"/>
      <c r="G327" s="65">
        <f t="shared" si="52"/>
        <v>23</v>
      </c>
      <c r="H327" s="66">
        <f t="shared" si="53"/>
        <v>72</v>
      </c>
      <c r="I327" s="20" t="str">
        <f t="shared" si="54"/>
        <v>-</v>
      </c>
      <c r="J327" s="21" t="str">
        <f t="shared" si="55"/>
        <v>-</v>
      </c>
    </row>
    <row r="328" spans="1:10" x14ac:dyDescent="0.25">
      <c r="A328" s="158" t="s">
        <v>475</v>
      </c>
      <c r="B328" s="65">
        <v>1</v>
      </c>
      <c r="C328" s="66">
        <v>16</v>
      </c>
      <c r="D328" s="65">
        <v>12</v>
      </c>
      <c r="E328" s="66">
        <v>66</v>
      </c>
      <c r="F328" s="67"/>
      <c r="G328" s="65">
        <f t="shared" si="52"/>
        <v>-15</v>
      </c>
      <c r="H328" s="66">
        <f t="shared" si="53"/>
        <v>-54</v>
      </c>
      <c r="I328" s="20">
        <f t="shared" si="54"/>
        <v>-0.9375</v>
      </c>
      <c r="J328" s="21">
        <f t="shared" si="55"/>
        <v>-0.81818181818181823</v>
      </c>
    </row>
    <row r="329" spans="1:10" x14ac:dyDescent="0.25">
      <c r="A329" s="158" t="s">
        <v>290</v>
      </c>
      <c r="B329" s="65">
        <v>0</v>
      </c>
      <c r="C329" s="66">
        <v>1</v>
      </c>
      <c r="D329" s="65">
        <v>1</v>
      </c>
      <c r="E329" s="66">
        <v>1</v>
      </c>
      <c r="F329" s="67"/>
      <c r="G329" s="65">
        <f t="shared" si="52"/>
        <v>-1</v>
      </c>
      <c r="H329" s="66">
        <f t="shared" si="53"/>
        <v>0</v>
      </c>
      <c r="I329" s="20">
        <f t="shared" si="54"/>
        <v>-1</v>
      </c>
      <c r="J329" s="21">
        <f t="shared" si="55"/>
        <v>0</v>
      </c>
    </row>
    <row r="330" spans="1:10" s="160" customFormat="1" ht="13" x14ac:dyDescent="0.3">
      <c r="A330" s="178" t="s">
        <v>683</v>
      </c>
      <c r="B330" s="71">
        <v>25</v>
      </c>
      <c r="C330" s="72">
        <v>19</v>
      </c>
      <c r="D330" s="71">
        <v>91</v>
      </c>
      <c r="E330" s="72">
        <v>86</v>
      </c>
      <c r="F330" s="73"/>
      <c r="G330" s="71">
        <f t="shared" si="52"/>
        <v>6</v>
      </c>
      <c r="H330" s="72">
        <f t="shared" si="53"/>
        <v>5</v>
      </c>
      <c r="I330" s="37">
        <f t="shared" si="54"/>
        <v>0.31578947368421051</v>
      </c>
      <c r="J330" s="38">
        <f t="shared" si="55"/>
        <v>5.8139534883720929E-2</v>
      </c>
    </row>
    <row r="331" spans="1:10" x14ac:dyDescent="0.25">
      <c r="A331" s="177"/>
      <c r="B331" s="143"/>
      <c r="C331" s="144"/>
      <c r="D331" s="143"/>
      <c r="E331" s="144"/>
      <c r="F331" s="145"/>
      <c r="G331" s="143"/>
      <c r="H331" s="144"/>
      <c r="I331" s="151"/>
      <c r="J331" s="152"/>
    </row>
    <row r="332" spans="1:10" s="139" customFormat="1" ht="13" x14ac:dyDescent="0.3">
      <c r="A332" s="159" t="s">
        <v>73</v>
      </c>
      <c r="B332" s="65"/>
      <c r="C332" s="66"/>
      <c r="D332" s="65"/>
      <c r="E332" s="66"/>
      <c r="F332" s="67"/>
      <c r="G332" s="65"/>
      <c r="H332" s="66"/>
      <c r="I332" s="20"/>
      <c r="J332" s="21"/>
    </row>
    <row r="333" spans="1:10" x14ac:dyDescent="0.25">
      <c r="A333" s="158" t="s">
        <v>522</v>
      </c>
      <c r="B333" s="65">
        <v>226</v>
      </c>
      <c r="C333" s="66">
        <v>50</v>
      </c>
      <c r="D333" s="65">
        <v>610</v>
      </c>
      <c r="E333" s="66">
        <v>413</v>
      </c>
      <c r="F333" s="67"/>
      <c r="G333" s="65">
        <f t="shared" ref="G333:G346" si="56">B333-C333</f>
        <v>176</v>
      </c>
      <c r="H333" s="66">
        <f t="shared" ref="H333:H346" si="57">D333-E333</f>
        <v>197</v>
      </c>
      <c r="I333" s="20">
        <f t="shared" ref="I333:I346" si="58">IF(C333=0, "-", IF(G333/C333&lt;10, G333/C333, "&gt;999%"))</f>
        <v>3.52</v>
      </c>
      <c r="J333" s="21">
        <f t="shared" ref="J333:J346" si="59">IF(E333=0, "-", IF(H333/E333&lt;10, H333/E333, "&gt;999%"))</f>
        <v>0.47699757869249393</v>
      </c>
    </row>
    <row r="334" spans="1:10" x14ac:dyDescent="0.25">
      <c r="A334" s="158" t="s">
        <v>532</v>
      </c>
      <c r="B334" s="65">
        <v>518</v>
      </c>
      <c r="C334" s="66">
        <v>164</v>
      </c>
      <c r="D334" s="65">
        <v>1641</v>
      </c>
      <c r="E334" s="66">
        <v>1332</v>
      </c>
      <c r="F334" s="67"/>
      <c r="G334" s="65">
        <f t="shared" si="56"/>
        <v>354</v>
      </c>
      <c r="H334" s="66">
        <f t="shared" si="57"/>
        <v>309</v>
      </c>
      <c r="I334" s="20">
        <f t="shared" si="58"/>
        <v>2.1585365853658538</v>
      </c>
      <c r="J334" s="21">
        <f t="shared" si="59"/>
        <v>0.23198198198198197</v>
      </c>
    </row>
    <row r="335" spans="1:10" x14ac:dyDescent="0.25">
      <c r="A335" s="158" t="s">
        <v>350</v>
      </c>
      <c r="B335" s="65">
        <v>435</v>
      </c>
      <c r="C335" s="66">
        <v>208</v>
      </c>
      <c r="D335" s="65">
        <v>2258</v>
      </c>
      <c r="E335" s="66">
        <v>1310</v>
      </c>
      <c r="F335" s="67"/>
      <c r="G335" s="65">
        <f t="shared" si="56"/>
        <v>227</v>
      </c>
      <c r="H335" s="66">
        <f t="shared" si="57"/>
        <v>948</v>
      </c>
      <c r="I335" s="20">
        <f t="shared" si="58"/>
        <v>1.0913461538461537</v>
      </c>
      <c r="J335" s="21">
        <f t="shared" si="59"/>
        <v>0.72366412213740461</v>
      </c>
    </row>
    <row r="336" spans="1:10" x14ac:dyDescent="0.25">
      <c r="A336" s="158" t="s">
        <v>364</v>
      </c>
      <c r="B336" s="65">
        <v>309</v>
      </c>
      <c r="C336" s="66">
        <v>227</v>
      </c>
      <c r="D336" s="65">
        <v>1762</v>
      </c>
      <c r="E336" s="66">
        <v>2230</v>
      </c>
      <c r="F336" s="67"/>
      <c r="G336" s="65">
        <f t="shared" si="56"/>
        <v>82</v>
      </c>
      <c r="H336" s="66">
        <f t="shared" si="57"/>
        <v>-468</v>
      </c>
      <c r="I336" s="20">
        <f t="shared" si="58"/>
        <v>0.36123348017621143</v>
      </c>
      <c r="J336" s="21">
        <f t="shared" si="59"/>
        <v>-0.20986547085201793</v>
      </c>
    </row>
    <row r="337" spans="1:10" x14ac:dyDescent="0.25">
      <c r="A337" s="158" t="s">
        <v>405</v>
      </c>
      <c r="B337" s="65">
        <v>490</v>
      </c>
      <c r="C337" s="66">
        <v>243</v>
      </c>
      <c r="D337" s="65">
        <v>3549</v>
      </c>
      <c r="E337" s="66">
        <v>3769</v>
      </c>
      <c r="F337" s="67"/>
      <c r="G337" s="65">
        <f t="shared" si="56"/>
        <v>247</v>
      </c>
      <c r="H337" s="66">
        <f t="shared" si="57"/>
        <v>-220</v>
      </c>
      <c r="I337" s="20">
        <f t="shared" si="58"/>
        <v>1.0164609053497942</v>
      </c>
      <c r="J337" s="21">
        <f t="shared" si="59"/>
        <v>-5.8370920668612367E-2</v>
      </c>
    </row>
    <row r="338" spans="1:10" x14ac:dyDescent="0.25">
      <c r="A338" s="158" t="s">
        <v>429</v>
      </c>
      <c r="B338" s="65">
        <v>0</v>
      </c>
      <c r="C338" s="66">
        <v>0</v>
      </c>
      <c r="D338" s="65">
        <v>28</v>
      </c>
      <c r="E338" s="66">
        <v>0</v>
      </c>
      <c r="F338" s="67"/>
      <c r="G338" s="65">
        <f t="shared" si="56"/>
        <v>0</v>
      </c>
      <c r="H338" s="66">
        <f t="shared" si="57"/>
        <v>28</v>
      </c>
      <c r="I338" s="20" t="str">
        <f t="shared" si="58"/>
        <v>-</v>
      </c>
      <c r="J338" s="21" t="str">
        <f t="shared" si="59"/>
        <v>-</v>
      </c>
    </row>
    <row r="339" spans="1:10" x14ac:dyDescent="0.25">
      <c r="A339" s="158" t="s">
        <v>447</v>
      </c>
      <c r="B339" s="65">
        <v>199</v>
      </c>
      <c r="C339" s="66">
        <v>118</v>
      </c>
      <c r="D339" s="65">
        <v>841</v>
      </c>
      <c r="E339" s="66">
        <v>857</v>
      </c>
      <c r="F339" s="67"/>
      <c r="G339" s="65">
        <f t="shared" si="56"/>
        <v>81</v>
      </c>
      <c r="H339" s="66">
        <f t="shared" si="57"/>
        <v>-16</v>
      </c>
      <c r="I339" s="20">
        <f t="shared" si="58"/>
        <v>0.68644067796610164</v>
      </c>
      <c r="J339" s="21">
        <f t="shared" si="59"/>
        <v>-1.8669778296382729E-2</v>
      </c>
    </row>
    <row r="340" spans="1:10" x14ac:dyDescent="0.25">
      <c r="A340" s="158" t="s">
        <v>448</v>
      </c>
      <c r="B340" s="65">
        <v>191</v>
      </c>
      <c r="C340" s="66">
        <v>102</v>
      </c>
      <c r="D340" s="65">
        <v>1237</v>
      </c>
      <c r="E340" s="66">
        <v>1175</v>
      </c>
      <c r="F340" s="67"/>
      <c r="G340" s="65">
        <f t="shared" si="56"/>
        <v>89</v>
      </c>
      <c r="H340" s="66">
        <f t="shared" si="57"/>
        <v>62</v>
      </c>
      <c r="I340" s="20">
        <f t="shared" si="58"/>
        <v>0.87254901960784315</v>
      </c>
      <c r="J340" s="21">
        <f t="shared" si="59"/>
        <v>5.2765957446808509E-2</v>
      </c>
    </row>
    <row r="341" spans="1:10" x14ac:dyDescent="0.25">
      <c r="A341" s="158" t="s">
        <v>365</v>
      </c>
      <c r="B341" s="65">
        <v>10</v>
      </c>
      <c r="C341" s="66">
        <v>12</v>
      </c>
      <c r="D341" s="65">
        <v>101</v>
      </c>
      <c r="E341" s="66">
        <v>66</v>
      </c>
      <c r="F341" s="67"/>
      <c r="G341" s="65">
        <f t="shared" si="56"/>
        <v>-2</v>
      </c>
      <c r="H341" s="66">
        <f t="shared" si="57"/>
        <v>35</v>
      </c>
      <c r="I341" s="20">
        <f t="shared" si="58"/>
        <v>-0.16666666666666666</v>
      </c>
      <c r="J341" s="21">
        <f t="shared" si="59"/>
        <v>0.53030303030303028</v>
      </c>
    </row>
    <row r="342" spans="1:10" x14ac:dyDescent="0.25">
      <c r="A342" s="158" t="s">
        <v>312</v>
      </c>
      <c r="B342" s="65">
        <v>9</v>
      </c>
      <c r="C342" s="66">
        <v>8</v>
      </c>
      <c r="D342" s="65">
        <v>89</v>
      </c>
      <c r="E342" s="66">
        <v>40</v>
      </c>
      <c r="F342" s="67"/>
      <c r="G342" s="65">
        <f t="shared" si="56"/>
        <v>1</v>
      </c>
      <c r="H342" s="66">
        <f t="shared" si="57"/>
        <v>49</v>
      </c>
      <c r="I342" s="20">
        <f t="shared" si="58"/>
        <v>0.125</v>
      </c>
      <c r="J342" s="21">
        <f t="shared" si="59"/>
        <v>1.2250000000000001</v>
      </c>
    </row>
    <row r="343" spans="1:10" x14ac:dyDescent="0.25">
      <c r="A343" s="158" t="s">
        <v>207</v>
      </c>
      <c r="B343" s="65">
        <v>207</v>
      </c>
      <c r="C343" s="66">
        <v>52</v>
      </c>
      <c r="D343" s="65">
        <v>735</v>
      </c>
      <c r="E343" s="66">
        <v>582</v>
      </c>
      <c r="F343" s="67"/>
      <c r="G343" s="65">
        <f t="shared" si="56"/>
        <v>155</v>
      </c>
      <c r="H343" s="66">
        <f t="shared" si="57"/>
        <v>153</v>
      </c>
      <c r="I343" s="20">
        <f t="shared" si="58"/>
        <v>2.9807692307692308</v>
      </c>
      <c r="J343" s="21">
        <f t="shared" si="59"/>
        <v>0.26288659793814434</v>
      </c>
    </row>
    <row r="344" spans="1:10" x14ac:dyDescent="0.25">
      <c r="A344" s="158" t="s">
        <v>220</v>
      </c>
      <c r="B344" s="65">
        <v>178</v>
      </c>
      <c r="C344" s="66">
        <v>93</v>
      </c>
      <c r="D344" s="65">
        <v>1285</v>
      </c>
      <c r="E344" s="66">
        <v>1321</v>
      </c>
      <c r="F344" s="67"/>
      <c r="G344" s="65">
        <f t="shared" si="56"/>
        <v>85</v>
      </c>
      <c r="H344" s="66">
        <f t="shared" si="57"/>
        <v>-36</v>
      </c>
      <c r="I344" s="20">
        <f t="shared" si="58"/>
        <v>0.91397849462365588</v>
      </c>
      <c r="J344" s="21">
        <f t="shared" si="59"/>
        <v>-2.7252081756245269E-2</v>
      </c>
    </row>
    <row r="345" spans="1:10" x14ac:dyDescent="0.25">
      <c r="A345" s="158" t="s">
        <v>245</v>
      </c>
      <c r="B345" s="65">
        <v>44</v>
      </c>
      <c r="C345" s="66">
        <v>21</v>
      </c>
      <c r="D345" s="65">
        <v>292</v>
      </c>
      <c r="E345" s="66">
        <v>240</v>
      </c>
      <c r="F345" s="67"/>
      <c r="G345" s="65">
        <f t="shared" si="56"/>
        <v>23</v>
      </c>
      <c r="H345" s="66">
        <f t="shared" si="57"/>
        <v>52</v>
      </c>
      <c r="I345" s="20">
        <f t="shared" si="58"/>
        <v>1.0952380952380953</v>
      </c>
      <c r="J345" s="21">
        <f t="shared" si="59"/>
        <v>0.21666666666666667</v>
      </c>
    </row>
    <row r="346" spans="1:10" s="160" customFormat="1" ht="13" x14ac:dyDescent="0.3">
      <c r="A346" s="178" t="s">
        <v>684</v>
      </c>
      <c r="B346" s="71">
        <v>2816</v>
      </c>
      <c r="C346" s="72">
        <v>1298</v>
      </c>
      <c r="D346" s="71">
        <v>14428</v>
      </c>
      <c r="E346" s="72">
        <v>13335</v>
      </c>
      <c r="F346" s="73"/>
      <c r="G346" s="71">
        <f t="shared" si="56"/>
        <v>1518</v>
      </c>
      <c r="H346" s="72">
        <f t="shared" si="57"/>
        <v>1093</v>
      </c>
      <c r="I346" s="37">
        <f t="shared" si="58"/>
        <v>1.1694915254237288</v>
      </c>
      <c r="J346" s="38">
        <f t="shared" si="59"/>
        <v>8.1964754405699294E-2</v>
      </c>
    </row>
    <row r="347" spans="1:10" x14ac:dyDescent="0.25">
      <c r="A347" s="177"/>
      <c r="B347" s="143"/>
      <c r="C347" s="144"/>
      <c r="D347" s="143"/>
      <c r="E347" s="144"/>
      <c r="F347" s="145"/>
      <c r="G347" s="143"/>
      <c r="H347" s="144"/>
      <c r="I347" s="151"/>
      <c r="J347" s="152"/>
    </row>
    <row r="348" spans="1:10" s="139" customFormat="1" ht="13" x14ac:dyDescent="0.3">
      <c r="A348" s="159" t="s">
        <v>74</v>
      </c>
      <c r="B348" s="65"/>
      <c r="C348" s="66"/>
      <c r="D348" s="65"/>
      <c r="E348" s="66"/>
      <c r="F348" s="67"/>
      <c r="G348" s="65"/>
      <c r="H348" s="66"/>
      <c r="I348" s="20"/>
      <c r="J348" s="21"/>
    </row>
    <row r="349" spans="1:10" x14ac:dyDescent="0.25">
      <c r="A349" s="158" t="s">
        <v>342</v>
      </c>
      <c r="B349" s="65">
        <v>3</v>
      </c>
      <c r="C349" s="66">
        <v>2</v>
      </c>
      <c r="D349" s="65">
        <v>10</v>
      </c>
      <c r="E349" s="66">
        <v>8</v>
      </c>
      <c r="F349" s="67"/>
      <c r="G349" s="65">
        <f>B349-C349</f>
        <v>1</v>
      </c>
      <c r="H349" s="66">
        <f>D349-E349</f>
        <v>2</v>
      </c>
      <c r="I349" s="20">
        <f>IF(C349=0, "-", IF(G349/C349&lt;10, G349/C349, "&gt;999%"))</f>
        <v>0.5</v>
      </c>
      <c r="J349" s="21">
        <f>IF(E349=0, "-", IF(H349/E349&lt;10, H349/E349, "&gt;999%"))</f>
        <v>0.25</v>
      </c>
    </row>
    <row r="350" spans="1:10" s="160" customFormat="1" ht="13" x14ac:dyDescent="0.3">
      <c r="A350" s="178" t="s">
        <v>685</v>
      </c>
      <c r="B350" s="71">
        <v>3</v>
      </c>
      <c r="C350" s="72">
        <v>2</v>
      </c>
      <c r="D350" s="71">
        <v>10</v>
      </c>
      <c r="E350" s="72">
        <v>8</v>
      </c>
      <c r="F350" s="73"/>
      <c r="G350" s="71">
        <f>B350-C350</f>
        <v>1</v>
      </c>
      <c r="H350" s="72">
        <f>D350-E350</f>
        <v>2</v>
      </c>
      <c r="I350" s="37">
        <f>IF(C350=0, "-", IF(G350/C350&lt;10, G350/C350, "&gt;999%"))</f>
        <v>0.5</v>
      </c>
      <c r="J350" s="38">
        <f>IF(E350=0, "-", IF(H350/E350&lt;10, H350/E350, "&gt;999%"))</f>
        <v>0.25</v>
      </c>
    </row>
    <row r="351" spans="1:10" x14ac:dyDescent="0.25">
      <c r="A351" s="177"/>
      <c r="B351" s="143"/>
      <c r="C351" s="144"/>
      <c r="D351" s="143"/>
      <c r="E351" s="144"/>
      <c r="F351" s="145"/>
      <c r="G351" s="143"/>
      <c r="H351" s="144"/>
      <c r="I351" s="151"/>
      <c r="J351" s="152"/>
    </row>
    <row r="352" spans="1:10" s="139" customFormat="1" ht="13" x14ac:dyDescent="0.3">
      <c r="A352" s="159" t="s">
        <v>75</v>
      </c>
      <c r="B352" s="65"/>
      <c r="C352" s="66"/>
      <c r="D352" s="65"/>
      <c r="E352" s="66"/>
      <c r="F352" s="67"/>
      <c r="G352" s="65"/>
      <c r="H352" s="66"/>
      <c r="I352" s="20"/>
      <c r="J352" s="21"/>
    </row>
    <row r="353" spans="1:10" x14ac:dyDescent="0.25">
      <c r="A353" s="158" t="s">
        <v>291</v>
      </c>
      <c r="B353" s="65">
        <v>2</v>
      </c>
      <c r="C353" s="66">
        <v>0</v>
      </c>
      <c r="D353" s="65">
        <v>2</v>
      </c>
      <c r="E353" s="66">
        <v>0</v>
      </c>
      <c r="F353" s="67"/>
      <c r="G353" s="65">
        <f t="shared" ref="G353:G377" si="60">B353-C353</f>
        <v>2</v>
      </c>
      <c r="H353" s="66">
        <f t="shared" ref="H353:H377" si="61">D353-E353</f>
        <v>2</v>
      </c>
      <c r="I353" s="20" t="str">
        <f t="shared" ref="I353:I377" si="62">IF(C353=0, "-", IF(G353/C353&lt;10, G353/C353, "&gt;999%"))</f>
        <v>-</v>
      </c>
      <c r="J353" s="21" t="str">
        <f t="shared" ref="J353:J377" si="63">IF(E353=0, "-", IF(H353/E353&lt;10, H353/E353, "&gt;999%"))</f>
        <v>-</v>
      </c>
    </row>
    <row r="354" spans="1:10" x14ac:dyDescent="0.25">
      <c r="A354" s="158" t="s">
        <v>235</v>
      </c>
      <c r="B354" s="65">
        <v>81</v>
      </c>
      <c r="C354" s="66">
        <v>181</v>
      </c>
      <c r="D354" s="65">
        <v>583</v>
      </c>
      <c r="E354" s="66">
        <v>693</v>
      </c>
      <c r="F354" s="67"/>
      <c r="G354" s="65">
        <f t="shared" si="60"/>
        <v>-100</v>
      </c>
      <c r="H354" s="66">
        <f t="shared" si="61"/>
        <v>-110</v>
      </c>
      <c r="I354" s="20">
        <f t="shared" si="62"/>
        <v>-0.5524861878453039</v>
      </c>
      <c r="J354" s="21">
        <f t="shared" si="63"/>
        <v>-0.15873015873015872</v>
      </c>
    </row>
    <row r="355" spans="1:10" x14ac:dyDescent="0.25">
      <c r="A355" s="158" t="s">
        <v>236</v>
      </c>
      <c r="B355" s="65">
        <v>1</v>
      </c>
      <c r="C355" s="66">
        <v>20</v>
      </c>
      <c r="D355" s="65">
        <v>35</v>
      </c>
      <c r="E355" s="66">
        <v>60</v>
      </c>
      <c r="F355" s="67"/>
      <c r="G355" s="65">
        <f t="shared" si="60"/>
        <v>-19</v>
      </c>
      <c r="H355" s="66">
        <f t="shared" si="61"/>
        <v>-25</v>
      </c>
      <c r="I355" s="20">
        <f t="shared" si="62"/>
        <v>-0.95</v>
      </c>
      <c r="J355" s="21">
        <f t="shared" si="63"/>
        <v>-0.41666666666666669</v>
      </c>
    </row>
    <row r="356" spans="1:10" x14ac:dyDescent="0.25">
      <c r="A356" s="158" t="s">
        <v>260</v>
      </c>
      <c r="B356" s="65">
        <v>122</v>
      </c>
      <c r="C356" s="66">
        <v>193</v>
      </c>
      <c r="D356" s="65">
        <v>777</v>
      </c>
      <c r="E356" s="66">
        <v>738</v>
      </c>
      <c r="F356" s="67"/>
      <c r="G356" s="65">
        <f t="shared" si="60"/>
        <v>-71</v>
      </c>
      <c r="H356" s="66">
        <f t="shared" si="61"/>
        <v>39</v>
      </c>
      <c r="I356" s="20">
        <f t="shared" si="62"/>
        <v>-0.36787564766839376</v>
      </c>
      <c r="J356" s="21">
        <f t="shared" si="63"/>
        <v>5.2845528455284556E-2</v>
      </c>
    </row>
    <row r="357" spans="1:10" x14ac:dyDescent="0.25">
      <c r="A357" s="158" t="s">
        <v>330</v>
      </c>
      <c r="B357" s="65">
        <v>38</v>
      </c>
      <c r="C357" s="66">
        <v>22</v>
      </c>
      <c r="D357" s="65">
        <v>176</v>
      </c>
      <c r="E357" s="66">
        <v>111</v>
      </c>
      <c r="F357" s="67"/>
      <c r="G357" s="65">
        <f t="shared" si="60"/>
        <v>16</v>
      </c>
      <c r="H357" s="66">
        <f t="shared" si="61"/>
        <v>65</v>
      </c>
      <c r="I357" s="20">
        <f t="shared" si="62"/>
        <v>0.72727272727272729</v>
      </c>
      <c r="J357" s="21">
        <f t="shared" si="63"/>
        <v>0.5855855855855856</v>
      </c>
    </row>
    <row r="358" spans="1:10" x14ac:dyDescent="0.25">
      <c r="A358" s="158" t="s">
        <v>261</v>
      </c>
      <c r="B358" s="65">
        <v>40</v>
      </c>
      <c r="C358" s="66">
        <v>75</v>
      </c>
      <c r="D358" s="65">
        <v>316</v>
      </c>
      <c r="E358" s="66">
        <v>362</v>
      </c>
      <c r="F358" s="67"/>
      <c r="G358" s="65">
        <f t="shared" si="60"/>
        <v>-35</v>
      </c>
      <c r="H358" s="66">
        <f t="shared" si="61"/>
        <v>-46</v>
      </c>
      <c r="I358" s="20">
        <f t="shared" si="62"/>
        <v>-0.46666666666666667</v>
      </c>
      <c r="J358" s="21">
        <f t="shared" si="63"/>
        <v>-0.1270718232044199</v>
      </c>
    </row>
    <row r="359" spans="1:10" x14ac:dyDescent="0.25">
      <c r="A359" s="158" t="s">
        <v>278</v>
      </c>
      <c r="B359" s="65">
        <v>1</v>
      </c>
      <c r="C359" s="66">
        <v>0</v>
      </c>
      <c r="D359" s="65">
        <v>3</v>
      </c>
      <c r="E359" s="66">
        <v>9</v>
      </c>
      <c r="F359" s="67"/>
      <c r="G359" s="65">
        <f t="shared" si="60"/>
        <v>1</v>
      </c>
      <c r="H359" s="66">
        <f t="shared" si="61"/>
        <v>-6</v>
      </c>
      <c r="I359" s="20" t="str">
        <f t="shared" si="62"/>
        <v>-</v>
      </c>
      <c r="J359" s="21">
        <f t="shared" si="63"/>
        <v>-0.66666666666666663</v>
      </c>
    </row>
    <row r="360" spans="1:10" x14ac:dyDescent="0.25">
      <c r="A360" s="158" t="s">
        <v>279</v>
      </c>
      <c r="B360" s="65">
        <v>11</v>
      </c>
      <c r="C360" s="66">
        <v>11</v>
      </c>
      <c r="D360" s="65">
        <v>73</v>
      </c>
      <c r="E360" s="66">
        <v>55</v>
      </c>
      <c r="F360" s="67"/>
      <c r="G360" s="65">
        <f t="shared" si="60"/>
        <v>0</v>
      </c>
      <c r="H360" s="66">
        <f t="shared" si="61"/>
        <v>18</v>
      </c>
      <c r="I360" s="20">
        <f t="shared" si="62"/>
        <v>0</v>
      </c>
      <c r="J360" s="21">
        <f t="shared" si="63"/>
        <v>0.32727272727272727</v>
      </c>
    </row>
    <row r="361" spans="1:10" x14ac:dyDescent="0.25">
      <c r="A361" s="158" t="s">
        <v>331</v>
      </c>
      <c r="B361" s="65">
        <v>12</v>
      </c>
      <c r="C361" s="66">
        <v>9</v>
      </c>
      <c r="D361" s="65">
        <v>38</v>
      </c>
      <c r="E361" s="66">
        <v>39</v>
      </c>
      <c r="F361" s="67"/>
      <c r="G361" s="65">
        <f t="shared" si="60"/>
        <v>3</v>
      </c>
      <c r="H361" s="66">
        <f t="shared" si="61"/>
        <v>-1</v>
      </c>
      <c r="I361" s="20">
        <f t="shared" si="62"/>
        <v>0.33333333333333331</v>
      </c>
      <c r="J361" s="21">
        <f t="shared" si="63"/>
        <v>-2.564102564102564E-2</v>
      </c>
    </row>
    <row r="362" spans="1:10" x14ac:dyDescent="0.25">
      <c r="A362" s="158" t="s">
        <v>389</v>
      </c>
      <c r="B362" s="65">
        <v>32</v>
      </c>
      <c r="C362" s="66">
        <v>5</v>
      </c>
      <c r="D362" s="65">
        <v>142</v>
      </c>
      <c r="E362" s="66">
        <v>127</v>
      </c>
      <c r="F362" s="67"/>
      <c r="G362" s="65">
        <f t="shared" si="60"/>
        <v>27</v>
      </c>
      <c r="H362" s="66">
        <f t="shared" si="61"/>
        <v>15</v>
      </c>
      <c r="I362" s="20">
        <f t="shared" si="62"/>
        <v>5.4</v>
      </c>
      <c r="J362" s="21">
        <f t="shared" si="63"/>
        <v>0.11811023622047244</v>
      </c>
    </row>
    <row r="363" spans="1:10" x14ac:dyDescent="0.25">
      <c r="A363" s="158" t="s">
        <v>430</v>
      </c>
      <c r="B363" s="65">
        <v>12</v>
      </c>
      <c r="C363" s="66">
        <v>0</v>
      </c>
      <c r="D363" s="65">
        <v>105</v>
      </c>
      <c r="E363" s="66">
        <v>0</v>
      </c>
      <c r="F363" s="67"/>
      <c r="G363" s="65">
        <f t="shared" si="60"/>
        <v>12</v>
      </c>
      <c r="H363" s="66">
        <f t="shared" si="61"/>
        <v>105</v>
      </c>
      <c r="I363" s="20" t="str">
        <f t="shared" si="62"/>
        <v>-</v>
      </c>
      <c r="J363" s="21" t="str">
        <f t="shared" si="63"/>
        <v>-</v>
      </c>
    </row>
    <row r="364" spans="1:10" x14ac:dyDescent="0.25">
      <c r="A364" s="158" t="s">
        <v>431</v>
      </c>
      <c r="B364" s="65">
        <v>12</v>
      </c>
      <c r="C364" s="66">
        <v>12</v>
      </c>
      <c r="D364" s="65">
        <v>43</v>
      </c>
      <c r="E364" s="66">
        <v>88</v>
      </c>
      <c r="F364" s="67"/>
      <c r="G364" s="65">
        <f t="shared" si="60"/>
        <v>0</v>
      </c>
      <c r="H364" s="66">
        <f t="shared" si="61"/>
        <v>-45</v>
      </c>
      <c r="I364" s="20">
        <f t="shared" si="62"/>
        <v>0</v>
      </c>
      <c r="J364" s="21">
        <f t="shared" si="63"/>
        <v>-0.51136363636363635</v>
      </c>
    </row>
    <row r="365" spans="1:10" x14ac:dyDescent="0.25">
      <c r="A365" s="158" t="s">
        <v>280</v>
      </c>
      <c r="B365" s="65">
        <v>14</v>
      </c>
      <c r="C365" s="66">
        <v>0</v>
      </c>
      <c r="D365" s="65">
        <v>84</v>
      </c>
      <c r="E365" s="66">
        <v>0</v>
      </c>
      <c r="F365" s="67"/>
      <c r="G365" s="65">
        <f t="shared" si="60"/>
        <v>14</v>
      </c>
      <c r="H365" s="66">
        <f t="shared" si="61"/>
        <v>84</v>
      </c>
      <c r="I365" s="20" t="str">
        <f t="shared" si="62"/>
        <v>-</v>
      </c>
      <c r="J365" s="21" t="str">
        <f t="shared" si="63"/>
        <v>-</v>
      </c>
    </row>
    <row r="366" spans="1:10" x14ac:dyDescent="0.25">
      <c r="A366" s="158" t="s">
        <v>292</v>
      </c>
      <c r="B366" s="65">
        <v>2</v>
      </c>
      <c r="C366" s="66">
        <v>2</v>
      </c>
      <c r="D366" s="65">
        <v>9</v>
      </c>
      <c r="E366" s="66">
        <v>8</v>
      </c>
      <c r="F366" s="67"/>
      <c r="G366" s="65">
        <f t="shared" si="60"/>
        <v>0</v>
      </c>
      <c r="H366" s="66">
        <f t="shared" si="61"/>
        <v>1</v>
      </c>
      <c r="I366" s="20">
        <f t="shared" si="62"/>
        <v>0</v>
      </c>
      <c r="J366" s="21">
        <f t="shared" si="63"/>
        <v>0.125</v>
      </c>
    </row>
    <row r="367" spans="1:10" x14ac:dyDescent="0.25">
      <c r="A367" s="158" t="s">
        <v>492</v>
      </c>
      <c r="B367" s="65">
        <v>13</v>
      </c>
      <c r="C367" s="66">
        <v>34</v>
      </c>
      <c r="D367" s="65">
        <v>34</v>
      </c>
      <c r="E367" s="66">
        <v>92</v>
      </c>
      <c r="F367" s="67"/>
      <c r="G367" s="65">
        <f t="shared" si="60"/>
        <v>-21</v>
      </c>
      <c r="H367" s="66">
        <f t="shared" si="61"/>
        <v>-58</v>
      </c>
      <c r="I367" s="20">
        <f t="shared" si="62"/>
        <v>-0.61764705882352944</v>
      </c>
      <c r="J367" s="21">
        <f t="shared" si="63"/>
        <v>-0.63043478260869568</v>
      </c>
    </row>
    <row r="368" spans="1:10" x14ac:dyDescent="0.25">
      <c r="A368" s="158" t="s">
        <v>390</v>
      </c>
      <c r="B368" s="65">
        <v>58</v>
      </c>
      <c r="C368" s="66">
        <v>216</v>
      </c>
      <c r="D368" s="65">
        <v>398</v>
      </c>
      <c r="E368" s="66">
        <v>767</v>
      </c>
      <c r="F368" s="67"/>
      <c r="G368" s="65">
        <f t="shared" si="60"/>
        <v>-158</v>
      </c>
      <c r="H368" s="66">
        <f t="shared" si="61"/>
        <v>-369</v>
      </c>
      <c r="I368" s="20">
        <f t="shared" si="62"/>
        <v>-0.73148148148148151</v>
      </c>
      <c r="J368" s="21">
        <f t="shared" si="63"/>
        <v>-0.48109517601043023</v>
      </c>
    </row>
    <row r="369" spans="1:10" x14ac:dyDescent="0.25">
      <c r="A369" s="158" t="s">
        <v>432</v>
      </c>
      <c r="B369" s="65">
        <v>98</v>
      </c>
      <c r="C369" s="66">
        <v>100</v>
      </c>
      <c r="D369" s="65">
        <v>609</v>
      </c>
      <c r="E369" s="66">
        <v>500</v>
      </c>
      <c r="F369" s="67"/>
      <c r="G369" s="65">
        <f t="shared" si="60"/>
        <v>-2</v>
      </c>
      <c r="H369" s="66">
        <f t="shared" si="61"/>
        <v>109</v>
      </c>
      <c r="I369" s="20">
        <f t="shared" si="62"/>
        <v>-0.02</v>
      </c>
      <c r="J369" s="21">
        <f t="shared" si="63"/>
        <v>0.218</v>
      </c>
    </row>
    <row r="370" spans="1:10" x14ac:dyDescent="0.25">
      <c r="A370" s="158" t="s">
        <v>433</v>
      </c>
      <c r="B370" s="65">
        <v>76</v>
      </c>
      <c r="C370" s="66">
        <v>91</v>
      </c>
      <c r="D370" s="65">
        <v>295</v>
      </c>
      <c r="E370" s="66">
        <v>428</v>
      </c>
      <c r="F370" s="67"/>
      <c r="G370" s="65">
        <f t="shared" si="60"/>
        <v>-15</v>
      </c>
      <c r="H370" s="66">
        <f t="shared" si="61"/>
        <v>-133</v>
      </c>
      <c r="I370" s="20">
        <f t="shared" si="62"/>
        <v>-0.16483516483516483</v>
      </c>
      <c r="J370" s="21">
        <f t="shared" si="63"/>
        <v>-0.31074766355140188</v>
      </c>
    </row>
    <row r="371" spans="1:10" x14ac:dyDescent="0.25">
      <c r="A371" s="158" t="s">
        <v>434</v>
      </c>
      <c r="B371" s="65">
        <v>165</v>
      </c>
      <c r="C371" s="66">
        <v>401</v>
      </c>
      <c r="D371" s="65">
        <v>605</v>
      </c>
      <c r="E371" s="66">
        <v>1222</v>
      </c>
      <c r="F371" s="67"/>
      <c r="G371" s="65">
        <f t="shared" si="60"/>
        <v>-236</v>
      </c>
      <c r="H371" s="66">
        <f t="shared" si="61"/>
        <v>-617</v>
      </c>
      <c r="I371" s="20">
        <f t="shared" si="62"/>
        <v>-0.58852867830423938</v>
      </c>
      <c r="J371" s="21">
        <f t="shared" si="63"/>
        <v>-0.5049099836333879</v>
      </c>
    </row>
    <row r="372" spans="1:10" x14ac:dyDescent="0.25">
      <c r="A372" s="158" t="s">
        <v>476</v>
      </c>
      <c r="B372" s="65">
        <v>31</v>
      </c>
      <c r="C372" s="66">
        <v>19</v>
      </c>
      <c r="D372" s="65">
        <v>138</v>
      </c>
      <c r="E372" s="66">
        <v>100</v>
      </c>
      <c r="F372" s="67"/>
      <c r="G372" s="65">
        <f t="shared" si="60"/>
        <v>12</v>
      </c>
      <c r="H372" s="66">
        <f t="shared" si="61"/>
        <v>38</v>
      </c>
      <c r="I372" s="20">
        <f t="shared" si="62"/>
        <v>0.63157894736842102</v>
      </c>
      <c r="J372" s="21">
        <f t="shared" si="63"/>
        <v>0.38</v>
      </c>
    </row>
    <row r="373" spans="1:10" x14ac:dyDescent="0.25">
      <c r="A373" s="158" t="s">
        <v>477</v>
      </c>
      <c r="B373" s="65">
        <v>111</v>
      </c>
      <c r="C373" s="66">
        <v>163</v>
      </c>
      <c r="D373" s="65">
        <v>660</v>
      </c>
      <c r="E373" s="66">
        <v>612</v>
      </c>
      <c r="F373" s="67"/>
      <c r="G373" s="65">
        <f t="shared" si="60"/>
        <v>-52</v>
      </c>
      <c r="H373" s="66">
        <f t="shared" si="61"/>
        <v>48</v>
      </c>
      <c r="I373" s="20">
        <f t="shared" si="62"/>
        <v>-0.31901840490797545</v>
      </c>
      <c r="J373" s="21">
        <f t="shared" si="63"/>
        <v>7.8431372549019607E-2</v>
      </c>
    </row>
    <row r="374" spans="1:10" x14ac:dyDescent="0.25">
      <c r="A374" s="158" t="s">
        <v>493</v>
      </c>
      <c r="B374" s="65">
        <v>35</v>
      </c>
      <c r="C374" s="66">
        <v>19</v>
      </c>
      <c r="D374" s="65">
        <v>162</v>
      </c>
      <c r="E374" s="66">
        <v>139</v>
      </c>
      <c r="F374" s="67"/>
      <c r="G374" s="65">
        <f t="shared" si="60"/>
        <v>16</v>
      </c>
      <c r="H374" s="66">
        <f t="shared" si="61"/>
        <v>23</v>
      </c>
      <c r="I374" s="20">
        <f t="shared" si="62"/>
        <v>0.84210526315789469</v>
      </c>
      <c r="J374" s="21">
        <f t="shared" si="63"/>
        <v>0.16546762589928057</v>
      </c>
    </row>
    <row r="375" spans="1:10" x14ac:dyDescent="0.25">
      <c r="A375" s="158" t="s">
        <v>293</v>
      </c>
      <c r="B375" s="65">
        <v>5</v>
      </c>
      <c r="C375" s="66">
        <v>5</v>
      </c>
      <c r="D375" s="65">
        <v>25</v>
      </c>
      <c r="E375" s="66">
        <v>44</v>
      </c>
      <c r="F375" s="67"/>
      <c r="G375" s="65">
        <f t="shared" si="60"/>
        <v>0</v>
      </c>
      <c r="H375" s="66">
        <f t="shared" si="61"/>
        <v>-19</v>
      </c>
      <c r="I375" s="20">
        <f t="shared" si="62"/>
        <v>0</v>
      </c>
      <c r="J375" s="21">
        <f t="shared" si="63"/>
        <v>-0.43181818181818182</v>
      </c>
    </row>
    <row r="376" spans="1:10" x14ac:dyDescent="0.25">
      <c r="A376" s="158" t="s">
        <v>343</v>
      </c>
      <c r="B376" s="65">
        <v>5</v>
      </c>
      <c r="C376" s="66">
        <v>0</v>
      </c>
      <c r="D376" s="65">
        <v>7</v>
      </c>
      <c r="E376" s="66">
        <v>0</v>
      </c>
      <c r="F376" s="67"/>
      <c r="G376" s="65">
        <f t="shared" si="60"/>
        <v>5</v>
      </c>
      <c r="H376" s="66">
        <f t="shared" si="61"/>
        <v>7</v>
      </c>
      <c r="I376" s="20" t="str">
        <f t="shared" si="62"/>
        <v>-</v>
      </c>
      <c r="J376" s="21" t="str">
        <f t="shared" si="63"/>
        <v>-</v>
      </c>
    </row>
    <row r="377" spans="1:10" s="160" customFormat="1" ht="13" x14ac:dyDescent="0.3">
      <c r="A377" s="178" t="s">
        <v>686</v>
      </c>
      <c r="B377" s="71">
        <v>977</v>
      </c>
      <c r="C377" s="72">
        <v>1578</v>
      </c>
      <c r="D377" s="71">
        <v>5319</v>
      </c>
      <c r="E377" s="72">
        <v>6194</v>
      </c>
      <c r="F377" s="73"/>
      <c r="G377" s="71">
        <f t="shared" si="60"/>
        <v>-601</v>
      </c>
      <c r="H377" s="72">
        <f t="shared" si="61"/>
        <v>-875</v>
      </c>
      <c r="I377" s="37">
        <f t="shared" si="62"/>
        <v>-0.38086185044359949</v>
      </c>
      <c r="J377" s="38">
        <f t="shared" si="63"/>
        <v>-0.14126574103971584</v>
      </c>
    </row>
    <row r="378" spans="1:10" x14ac:dyDescent="0.25">
      <c r="A378" s="177"/>
      <c r="B378" s="143"/>
      <c r="C378" s="144"/>
      <c r="D378" s="143"/>
      <c r="E378" s="144"/>
      <c r="F378" s="145"/>
      <c r="G378" s="143"/>
      <c r="H378" s="144"/>
      <c r="I378" s="151"/>
      <c r="J378" s="152"/>
    </row>
    <row r="379" spans="1:10" s="139" customFormat="1" ht="13" x14ac:dyDescent="0.3">
      <c r="A379" s="159" t="s">
        <v>76</v>
      </c>
      <c r="B379" s="65"/>
      <c r="C379" s="66"/>
      <c r="D379" s="65"/>
      <c r="E379" s="66"/>
      <c r="F379" s="67"/>
      <c r="G379" s="65"/>
      <c r="H379" s="66"/>
      <c r="I379" s="20"/>
      <c r="J379" s="21"/>
    </row>
    <row r="380" spans="1:10" x14ac:dyDescent="0.25">
      <c r="A380" s="158" t="s">
        <v>579</v>
      </c>
      <c r="B380" s="65">
        <v>53</v>
      </c>
      <c r="C380" s="66">
        <v>26</v>
      </c>
      <c r="D380" s="65">
        <v>221</v>
      </c>
      <c r="E380" s="66">
        <v>106</v>
      </c>
      <c r="F380" s="67"/>
      <c r="G380" s="65">
        <f>B380-C380</f>
        <v>27</v>
      </c>
      <c r="H380" s="66">
        <f>D380-E380</f>
        <v>115</v>
      </c>
      <c r="I380" s="20">
        <f>IF(C380=0, "-", IF(G380/C380&lt;10, G380/C380, "&gt;999%"))</f>
        <v>1.0384615384615385</v>
      </c>
      <c r="J380" s="21">
        <f>IF(E380=0, "-", IF(H380/E380&lt;10, H380/E380, "&gt;999%"))</f>
        <v>1.0849056603773586</v>
      </c>
    </row>
    <row r="381" spans="1:10" x14ac:dyDescent="0.25">
      <c r="A381" s="158" t="s">
        <v>565</v>
      </c>
      <c r="B381" s="65">
        <v>1</v>
      </c>
      <c r="C381" s="66">
        <v>0</v>
      </c>
      <c r="D381" s="65">
        <v>4</v>
      </c>
      <c r="E381" s="66">
        <v>4</v>
      </c>
      <c r="F381" s="67"/>
      <c r="G381" s="65">
        <f>B381-C381</f>
        <v>1</v>
      </c>
      <c r="H381" s="66">
        <f>D381-E381</f>
        <v>0</v>
      </c>
      <c r="I381" s="20" t="str">
        <f>IF(C381=0, "-", IF(G381/C381&lt;10, G381/C381, "&gt;999%"))</f>
        <v>-</v>
      </c>
      <c r="J381" s="21">
        <f>IF(E381=0, "-", IF(H381/E381&lt;10, H381/E381, "&gt;999%"))</f>
        <v>0</v>
      </c>
    </row>
    <row r="382" spans="1:10" s="160" customFormat="1" ht="13" x14ac:dyDescent="0.3">
      <c r="A382" s="178" t="s">
        <v>687</v>
      </c>
      <c r="B382" s="71">
        <v>54</v>
      </c>
      <c r="C382" s="72">
        <v>26</v>
      </c>
      <c r="D382" s="71">
        <v>225</v>
      </c>
      <c r="E382" s="72">
        <v>110</v>
      </c>
      <c r="F382" s="73"/>
      <c r="G382" s="71">
        <f>B382-C382</f>
        <v>28</v>
      </c>
      <c r="H382" s="72">
        <f>D382-E382</f>
        <v>115</v>
      </c>
      <c r="I382" s="37">
        <f>IF(C382=0, "-", IF(G382/C382&lt;10, G382/C382, "&gt;999%"))</f>
        <v>1.0769230769230769</v>
      </c>
      <c r="J382" s="38">
        <f>IF(E382=0, "-", IF(H382/E382&lt;10, H382/E382, "&gt;999%"))</f>
        <v>1.0454545454545454</v>
      </c>
    </row>
    <row r="383" spans="1:10" x14ac:dyDescent="0.25">
      <c r="A383" s="177"/>
      <c r="B383" s="143"/>
      <c r="C383" s="144"/>
      <c r="D383" s="143"/>
      <c r="E383" s="144"/>
      <c r="F383" s="145"/>
      <c r="G383" s="143"/>
      <c r="H383" s="144"/>
      <c r="I383" s="151"/>
      <c r="J383" s="152"/>
    </row>
    <row r="384" spans="1:10" s="139" customFormat="1" ht="13" x14ac:dyDescent="0.3">
      <c r="A384" s="159" t="s">
        <v>77</v>
      </c>
      <c r="B384" s="65"/>
      <c r="C384" s="66"/>
      <c r="D384" s="65"/>
      <c r="E384" s="66"/>
      <c r="F384" s="67"/>
      <c r="G384" s="65"/>
      <c r="H384" s="66"/>
      <c r="I384" s="20"/>
      <c r="J384" s="21"/>
    </row>
    <row r="385" spans="1:10" x14ac:dyDescent="0.25">
      <c r="A385" s="158" t="s">
        <v>304</v>
      </c>
      <c r="B385" s="65">
        <v>2</v>
      </c>
      <c r="C385" s="66">
        <v>6</v>
      </c>
      <c r="D385" s="65">
        <v>7</v>
      </c>
      <c r="E385" s="66">
        <v>11</v>
      </c>
      <c r="F385" s="67"/>
      <c r="G385" s="65">
        <f t="shared" ref="G385:G392" si="64">B385-C385</f>
        <v>-4</v>
      </c>
      <c r="H385" s="66">
        <f t="shared" ref="H385:H392" si="65">D385-E385</f>
        <v>-4</v>
      </c>
      <c r="I385" s="20">
        <f t="shared" ref="I385:I392" si="66">IF(C385=0, "-", IF(G385/C385&lt;10, G385/C385, "&gt;999%"))</f>
        <v>-0.66666666666666663</v>
      </c>
      <c r="J385" s="21">
        <f t="shared" ref="J385:J392" si="67">IF(E385=0, "-", IF(H385/E385&lt;10, H385/E385, "&gt;999%"))</f>
        <v>-0.36363636363636365</v>
      </c>
    </row>
    <row r="386" spans="1:10" x14ac:dyDescent="0.25">
      <c r="A386" s="158" t="s">
        <v>554</v>
      </c>
      <c r="B386" s="65">
        <v>142</v>
      </c>
      <c r="C386" s="66">
        <v>106</v>
      </c>
      <c r="D386" s="65">
        <v>616</v>
      </c>
      <c r="E386" s="66">
        <v>506</v>
      </c>
      <c r="F386" s="67"/>
      <c r="G386" s="65">
        <f t="shared" si="64"/>
        <v>36</v>
      </c>
      <c r="H386" s="66">
        <f t="shared" si="65"/>
        <v>110</v>
      </c>
      <c r="I386" s="20">
        <f t="shared" si="66"/>
        <v>0.33962264150943394</v>
      </c>
      <c r="J386" s="21">
        <f t="shared" si="67"/>
        <v>0.21739130434782608</v>
      </c>
    </row>
    <row r="387" spans="1:10" x14ac:dyDescent="0.25">
      <c r="A387" s="158" t="s">
        <v>498</v>
      </c>
      <c r="B387" s="65">
        <v>1</v>
      </c>
      <c r="C387" s="66">
        <v>0</v>
      </c>
      <c r="D387" s="65">
        <v>2</v>
      </c>
      <c r="E387" s="66">
        <v>2</v>
      </c>
      <c r="F387" s="67"/>
      <c r="G387" s="65">
        <f t="shared" si="64"/>
        <v>1</v>
      </c>
      <c r="H387" s="66">
        <f t="shared" si="65"/>
        <v>0</v>
      </c>
      <c r="I387" s="20" t="str">
        <f t="shared" si="66"/>
        <v>-</v>
      </c>
      <c r="J387" s="21">
        <f t="shared" si="67"/>
        <v>0</v>
      </c>
    </row>
    <row r="388" spans="1:10" x14ac:dyDescent="0.25">
      <c r="A388" s="158" t="s">
        <v>305</v>
      </c>
      <c r="B388" s="65">
        <v>0</v>
      </c>
      <c r="C388" s="66">
        <v>2</v>
      </c>
      <c r="D388" s="65">
        <v>3</v>
      </c>
      <c r="E388" s="66">
        <v>33</v>
      </c>
      <c r="F388" s="67"/>
      <c r="G388" s="65">
        <f t="shared" si="64"/>
        <v>-2</v>
      </c>
      <c r="H388" s="66">
        <f t="shared" si="65"/>
        <v>-30</v>
      </c>
      <c r="I388" s="20">
        <f t="shared" si="66"/>
        <v>-1</v>
      </c>
      <c r="J388" s="21">
        <f t="shared" si="67"/>
        <v>-0.90909090909090906</v>
      </c>
    </row>
    <row r="389" spans="1:10" x14ac:dyDescent="0.25">
      <c r="A389" s="158" t="s">
        <v>306</v>
      </c>
      <c r="B389" s="65">
        <v>14</v>
      </c>
      <c r="C389" s="66">
        <v>6</v>
      </c>
      <c r="D389" s="65">
        <v>92</v>
      </c>
      <c r="E389" s="66">
        <v>110</v>
      </c>
      <c r="F389" s="67"/>
      <c r="G389" s="65">
        <f t="shared" si="64"/>
        <v>8</v>
      </c>
      <c r="H389" s="66">
        <f t="shared" si="65"/>
        <v>-18</v>
      </c>
      <c r="I389" s="20">
        <f t="shared" si="66"/>
        <v>1.3333333333333333</v>
      </c>
      <c r="J389" s="21">
        <f t="shared" si="67"/>
        <v>-0.16363636363636364</v>
      </c>
    </row>
    <row r="390" spans="1:10" x14ac:dyDescent="0.25">
      <c r="A390" s="158" t="s">
        <v>307</v>
      </c>
      <c r="B390" s="65">
        <v>6</v>
      </c>
      <c r="C390" s="66">
        <v>0</v>
      </c>
      <c r="D390" s="65">
        <v>38</v>
      </c>
      <c r="E390" s="66">
        <v>0</v>
      </c>
      <c r="F390" s="67"/>
      <c r="G390" s="65">
        <f t="shared" si="64"/>
        <v>6</v>
      </c>
      <c r="H390" s="66">
        <f t="shared" si="65"/>
        <v>38</v>
      </c>
      <c r="I390" s="20" t="str">
        <f t="shared" si="66"/>
        <v>-</v>
      </c>
      <c r="J390" s="21" t="str">
        <f t="shared" si="67"/>
        <v>-</v>
      </c>
    </row>
    <row r="391" spans="1:10" x14ac:dyDescent="0.25">
      <c r="A391" s="158" t="s">
        <v>511</v>
      </c>
      <c r="B391" s="65">
        <v>61</v>
      </c>
      <c r="C391" s="66">
        <v>32</v>
      </c>
      <c r="D391" s="65">
        <v>202</v>
      </c>
      <c r="E391" s="66">
        <v>197</v>
      </c>
      <c r="F391" s="67"/>
      <c r="G391" s="65">
        <f t="shared" si="64"/>
        <v>29</v>
      </c>
      <c r="H391" s="66">
        <f t="shared" si="65"/>
        <v>5</v>
      </c>
      <c r="I391" s="20">
        <f t="shared" si="66"/>
        <v>0.90625</v>
      </c>
      <c r="J391" s="21">
        <f t="shared" si="67"/>
        <v>2.5380710659898477E-2</v>
      </c>
    </row>
    <row r="392" spans="1:10" s="160" customFormat="1" ht="13" x14ac:dyDescent="0.3">
      <c r="A392" s="178" t="s">
        <v>688</v>
      </c>
      <c r="B392" s="71">
        <v>226</v>
      </c>
      <c r="C392" s="72">
        <v>152</v>
      </c>
      <c r="D392" s="71">
        <v>960</v>
      </c>
      <c r="E392" s="72">
        <v>859</v>
      </c>
      <c r="F392" s="73"/>
      <c r="G392" s="71">
        <f t="shared" si="64"/>
        <v>74</v>
      </c>
      <c r="H392" s="72">
        <f t="shared" si="65"/>
        <v>101</v>
      </c>
      <c r="I392" s="37">
        <f t="shared" si="66"/>
        <v>0.48684210526315791</v>
      </c>
      <c r="J392" s="38">
        <f t="shared" si="67"/>
        <v>0.11757857974388825</v>
      </c>
    </row>
    <row r="393" spans="1:10" x14ac:dyDescent="0.25">
      <c r="A393" s="177"/>
      <c r="B393" s="143"/>
      <c r="C393" s="144"/>
      <c r="D393" s="143"/>
      <c r="E393" s="144"/>
      <c r="F393" s="145"/>
      <c r="G393" s="143"/>
      <c r="H393" s="144"/>
      <c r="I393" s="151"/>
      <c r="J393" s="152"/>
    </row>
    <row r="394" spans="1:10" s="139" customFormat="1" ht="13" x14ac:dyDescent="0.3">
      <c r="A394" s="159" t="s">
        <v>78</v>
      </c>
      <c r="B394" s="65"/>
      <c r="C394" s="66"/>
      <c r="D394" s="65"/>
      <c r="E394" s="66"/>
      <c r="F394" s="67"/>
      <c r="G394" s="65"/>
      <c r="H394" s="66"/>
      <c r="I394" s="20"/>
      <c r="J394" s="21"/>
    </row>
    <row r="395" spans="1:10" x14ac:dyDescent="0.25">
      <c r="A395" s="158" t="s">
        <v>406</v>
      </c>
      <c r="B395" s="65">
        <v>344</v>
      </c>
      <c r="C395" s="66">
        <v>709</v>
      </c>
      <c r="D395" s="65">
        <v>1615</v>
      </c>
      <c r="E395" s="66">
        <v>1554</v>
      </c>
      <c r="F395" s="67"/>
      <c r="G395" s="65">
        <f>B395-C395</f>
        <v>-365</v>
      </c>
      <c r="H395" s="66">
        <f>D395-E395</f>
        <v>61</v>
      </c>
      <c r="I395" s="20">
        <f>IF(C395=0, "-", IF(G395/C395&lt;10, G395/C395, "&gt;999%"))</f>
        <v>-0.51480959097320167</v>
      </c>
      <c r="J395" s="21">
        <f>IF(E395=0, "-", IF(H395/E395&lt;10, H395/E395, "&gt;999%"))</f>
        <v>3.9253539253539256E-2</v>
      </c>
    </row>
    <row r="396" spans="1:10" x14ac:dyDescent="0.25">
      <c r="A396" s="158" t="s">
        <v>208</v>
      </c>
      <c r="B396" s="65">
        <v>338</v>
      </c>
      <c r="C396" s="66">
        <v>340</v>
      </c>
      <c r="D396" s="65">
        <v>1938</v>
      </c>
      <c r="E396" s="66">
        <v>1847</v>
      </c>
      <c r="F396" s="67"/>
      <c r="G396" s="65">
        <f>B396-C396</f>
        <v>-2</v>
      </c>
      <c r="H396" s="66">
        <f>D396-E396</f>
        <v>91</v>
      </c>
      <c r="I396" s="20">
        <f>IF(C396=0, "-", IF(G396/C396&lt;10, G396/C396, "&gt;999%"))</f>
        <v>-5.8823529411764705E-3</v>
      </c>
      <c r="J396" s="21">
        <f>IF(E396=0, "-", IF(H396/E396&lt;10, H396/E396, "&gt;999%"))</f>
        <v>4.9269085002707096E-2</v>
      </c>
    </row>
    <row r="397" spans="1:10" x14ac:dyDescent="0.25">
      <c r="A397" s="158" t="s">
        <v>366</v>
      </c>
      <c r="B397" s="65">
        <v>868</v>
      </c>
      <c r="C397" s="66">
        <v>368</v>
      </c>
      <c r="D397" s="65">
        <v>3036</v>
      </c>
      <c r="E397" s="66">
        <v>2361</v>
      </c>
      <c r="F397" s="67"/>
      <c r="G397" s="65">
        <f>B397-C397</f>
        <v>500</v>
      </c>
      <c r="H397" s="66">
        <f>D397-E397</f>
        <v>675</v>
      </c>
      <c r="I397" s="20">
        <f>IF(C397=0, "-", IF(G397/C397&lt;10, G397/C397, "&gt;999%"))</f>
        <v>1.3586956521739131</v>
      </c>
      <c r="J397" s="21">
        <f>IF(E397=0, "-", IF(H397/E397&lt;10, H397/E397, "&gt;999%"))</f>
        <v>0.28589580686149935</v>
      </c>
    </row>
    <row r="398" spans="1:10" s="160" customFormat="1" ht="13" x14ac:dyDescent="0.3">
      <c r="A398" s="178" t="s">
        <v>689</v>
      </c>
      <c r="B398" s="71">
        <v>1550</v>
      </c>
      <c r="C398" s="72">
        <v>1417</v>
      </c>
      <c r="D398" s="71">
        <v>6589</v>
      </c>
      <c r="E398" s="72">
        <v>5762</v>
      </c>
      <c r="F398" s="73"/>
      <c r="G398" s="71">
        <f>B398-C398</f>
        <v>133</v>
      </c>
      <c r="H398" s="72">
        <f>D398-E398</f>
        <v>827</v>
      </c>
      <c r="I398" s="37">
        <f>IF(C398=0, "-", IF(G398/C398&lt;10, G398/C398, "&gt;999%"))</f>
        <v>9.3860268172194783E-2</v>
      </c>
      <c r="J398" s="38">
        <f>IF(E398=0, "-", IF(H398/E398&lt;10, H398/E398, "&gt;999%"))</f>
        <v>0.14352655328011107</v>
      </c>
    </row>
    <row r="399" spans="1:10" x14ac:dyDescent="0.25">
      <c r="A399" s="177"/>
      <c r="B399" s="143"/>
      <c r="C399" s="144"/>
      <c r="D399" s="143"/>
      <c r="E399" s="144"/>
      <c r="F399" s="145"/>
      <c r="G399" s="143"/>
      <c r="H399" s="144"/>
      <c r="I399" s="151"/>
      <c r="J399" s="152"/>
    </row>
    <row r="400" spans="1:10" s="139" customFormat="1" ht="13" x14ac:dyDescent="0.3">
      <c r="A400" s="159" t="s">
        <v>79</v>
      </c>
      <c r="B400" s="65"/>
      <c r="C400" s="66"/>
      <c r="D400" s="65"/>
      <c r="E400" s="66"/>
      <c r="F400" s="67"/>
      <c r="G400" s="65"/>
      <c r="H400" s="66"/>
      <c r="I400" s="20"/>
      <c r="J400" s="21"/>
    </row>
    <row r="401" spans="1:10" x14ac:dyDescent="0.25">
      <c r="A401" s="158" t="s">
        <v>313</v>
      </c>
      <c r="B401" s="65">
        <v>17</v>
      </c>
      <c r="C401" s="66">
        <v>4</v>
      </c>
      <c r="D401" s="65">
        <v>42</v>
      </c>
      <c r="E401" s="66">
        <v>32</v>
      </c>
      <c r="F401" s="67"/>
      <c r="G401" s="65">
        <f>B401-C401</f>
        <v>13</v>
      </c>
      <c r="H401" s="66">
        <f>D401-E401</f>
        <v>10</v>
      </c>
      <c r="I401" s="20">
        <f>IF(C401=0, "-", IF(G401/C401&lt;10, G401/C401, "&gt;999%"))</f>
        <v>3.25</v>
      </c>
      <c r="J401" s="21">
        <f>IF(E401=0, "-", IF(H401/E401&lt;10, H401/E401, "&gt;999%"))</f>
        <v>0.3125</v>
      </c>
    </row>
    <row r="402" spans="1:10" x14ac:dyDescent="0.25">
      <c r="A402" s="158" t="s">
        <v>237</v>
      </c>
      <c r="B402" s="65">
        <v>27</v>
      </c>
      <c r="C402" s="66">
        <v>10</v>
      </c>
      <c r="D402" s="65">
        <v>46</v>
      </c>
      <c r="E402" s="66">
        <v>44</v>
      </c>
      <c r="F402" s="67"/>
      <c r="G402" s="65">
        <f>B402-C402</f>
        <v>17</v>
      </c>
      <c r="H402" s="66">
        <f>D402-E402</f>
        <v>2</v>
      </c>
      <c r="I402" s="20">
        <f>IF(C402=0, "-", IF(G402/C402&lt;10, G402/C402, "&gt;999%"))</f>
        <v>1.7</v>
      </c>
      <c r="J402" s="21">
        <f>IF(E402=0, "-", IF(H402/E402&lt;10, H402/E402, "&gt;999%"))</f>
        <v>4.5454545454545456E-2</v>
      </c>
    </row>
    <row r="403" spans="1:10" x14ac:dyDescent="0.25">
      <c r="A403" s="158" t="s">
        <v>391</v>
      </c>
      <c r="B403" s="65">
        <v>37</v>
      </c>
      <c r="C403" s="66">
        <v>15</v>
      </c>
      <c r="D403" s="65">
        <v>229</v>
      </c>
      <c r="E403" s="66">
        <v>143</v>
      </c>
      <c r="F403" s="67"/>
      <c r="G403" s="65">
        <f>B403-C403</f>
        <v>22</v>
      </c>
      <c r="H403" s="66">
        <f>D403-E403</f>
        <v>86</v>
      </c>
      <c r="I403" s="20">
        <f>IF(C403=0, "-", IF(G403/C403&lt;10, G403/C403, "&gt;999%"))</f>
        <v>1.4666666666666666</v>
      </c>
      <c r="J403" s="21">
        <f>IF(E403=0, "-", IF(H403/E403&lt;10, H403/E403, "&gt;999%"))</f>
        <v>0.60139860139860135</v>
      </c>
    </row>
    <row r="404" spans="1:10" x14ac:dyDescent="0.25">
      <c r="A404" s="158" t="s">
        <v>215</v>
      </c>
      <c r="B404" s="65">
        <v>93</v>
      </c>
      <c r="C404" s="66">
        <v>34</v>
      </c>
      <c r="D404" s="65">
        <v>336</v>
      </c>
      <c r="E404" s="66">
        <v>208</v>
      </c>
      <c r="F404" s="67"/>
      <c r="G404" s="65">
        <f>B404-C404</f>
        <v>59</v>
      </c>
      <c r="H404" s="66">
        <f>D404-E404</f>
        <v>128</v>
      </c>
      <c r="I404" s="20">
        <f>IF(C404=0, "-", IF(G404/C404&lt;10, G404/C404, "&gt;999%"))</f>
        <v>1.7352941176470589</v>
      </c>
      <c r="J404" s="21">
        <f>IF(E404=0, "-", IF(H404/E404&lt;10, H404/E404, "&gt;999%"))</f>
        <v>0.61538461538461542</v>
      </c>
    </row>
    <row r="405" spans="1:10" s="160" customFormat="1" ht="13" x14ac:dyDescent="0.3">
      <c r="A405" s="178" t="s">
        <v>690</v>
      </c>
      <c r="B405" s="71">
        <v>174</v>
      </c>
      <c r="C405" s="72">
        <v>63</v>
      </c>
      <c r="D405" s="71">
        <v>653</v>
      </c>
      <c r="E405" s="72">
        <v>427</v>
      </c>
      <c r="F405" s="73"/>
      <c r="G405" s="71">
        <f>B405-C405</f>
        <v>111</v>
      </c>
      <c r="H405" s="72">
        <f>D405-E405</f>
        <v>226</v>
      </c>
      <c r="I405" s="37">
        <f>IF(C405=0, "-", IF(G405/C405&lt;10, G405/C405, "&gt;999%"))</f>
        <v>1.7619047619047619</v>
      </c>
      <c r="J405" s="38">
        <f>IF(E405=0, "-", IF(H405/E405&lt;10, H405/E405, "&gt;999%"))</f>
        <v>0.52927400468384078</v>
      </c>
    </row>
    <row r="406" spans="1:10" x14ac:dyDescent="0.25">
      <c r="A406" s="177"/>
      <c r="B406" s="143"/>
      <c r="C406" s="144"/>
      <c r="D406" s="143"/>
      <c r="E406" s="144"/>
      <c r="F406" s="145"/>
      <c r="G406" s="143"/>
      <c r="H406" s="144"/>
      <c r="I406" s="151"/>
      <c r="J406" s="152"/>
    </row>
    <row r="407" spans="1:10" s="139" customFormat="1" ht="13" x14ac:dyDescent="0.3">
      <c r="A407" s="159" t="s">
        <v>80</v>
      </c>
      <c r="B407" s="65"/>
      <c r="C407" s="66"/>
      <c r="D407" s="65"/>
      <c r="E407" s="66"/>
      <c r="F407" s="67"/>
      <c r="G407" s="65"/>
      <c r="H407" s="66"/>
      <c r="I407" s="20"/>
      <c r="J407" s="21"/>
    </row>
    <row r="408" spans="1:10" x14ac:dyDescent="0.25">
      <c r="A408" s="158" t="s">
        <v>367</v>
      </c>
      <c r="B408" s="65">
        <v>33</v>
      </c>
      <c r="C408" s="66">
        <v>131</v>
      </c>
      <c r="D408" s="65">
        <v>780</v>
      </c>
      <c r="E408" s="66">
        <v>1308</v>
      </c>
      <c r="F408" s="67"/>
      <c r="G408" s="65">
        <f t="shared" ref="G408:G417" si="68">B408-C408</f>
        <v>-98</v>
      </c>
      <c r="H408" s="66">
        <f t="shared" ref="H408:H417" si="69">D408-E408</f>
        <v>-528</v>
      </c>
      <c r="I408" s="20">
        <f t="shared" ref="I408:I417" si="70">IF(C408=0, "-", IF(G408/C408&lt;10, G408/C408, "&gt;999%"))</f>
        <v>-0.74809160305343514</v>
      </c>
      <c r="J408" s="21">
        <f t="shared" ref="J408:J417" si="71">IF(E408=0, "-", IF(H408/E408&lt;10, H408/E408, "&gt;999%"))</f>
        <v>-0.40366972477064222</v>
      </c>
    </row>
    <row r="409" spans="1:10" x14ac:dyDescent="0.25">
      <c r="A409" s="158" t="s">
        <v>368</v>
      </c>
      <c r="B409" s="65">
        <v>45</v>
      </c>
      <c r="C409" s="66">
        <v>56</v>
      </c>
      <c r="D409" s="65">
        <v>721</v>
      </c>
      <c r="E409" s="66">
        <v>761</v>
      </c>
      <c r="F409" s="67"/>
      <c r="G409" s="65">
        <f t="shared" si="68"/>
        <v>-11</v>
      </c>
      <c r="H409" s="66">
        <f t="shared" si="69"/>
        <v>-40</v>
      </c>
      <c r="I409" s="20">
        <f t="shared" si="70"/>
        <v>-0.19642857142857142</v>
      </c>
      <c r="J409" s="21">
        <f t="shared" si="71"/>
        <v>-5.2562417871222074E-2</v>
      </c>
    </row>
    <row r="410" spans="1:10" x14ac:dyDescent="0.25">
      <c r="A410" s="158" t="s">
        <v>512</v>
      </c>
      <c r="B410" s="65">
        <v>0</v>
      </c>
      <c r="C410" s="66">
        <v>42</v>
      </c>
      <c r="D410" s="65">
        <v>17</v>
      </c>
      <c r="E410" s="66">
        <v>143</v>
      </c>
      <c r="F410" s="67"/>
      <c r="G410" s="65">
        <f t="shared" si="68"/>
        <v>-42</v>
      </c>
      <c r="H410" s="66">
        <f t="shared" si="69"/>
        <v>-126</v>
      </c>
      <c r="I410" s="20">
        <f t="shared" si="70"/>
        <v>-1</v>
      </c>
      <c r="J410" s="21">
        <f t="shared" si="71"/>
        <v>-0.88111888111888115</v>
      </c>
    </row>
    <row r="411" spans="1:10" x14ac:dyDescent="0.25">
      <c r="A411" s="158" t="s">
        <v>203</v>
      </c>
      <c r="B411" s="65">
        <v>0</v>
      </c>
      <c r="C411" s="66">
        <v>2</v>
      </c>
      <c r="D411" s="65">
        <v>0</v>
      </c>
      <c r="E411" s="66">
        <v>135</v>
      </c>
      <c r="F411" s="67"/>
      <c r="G411" s="65">
        <f t="shared" si="68"/>
        <v>-2</v>
      </c>
      <c r="H411" s="66">
        <f t="shared" si="69"/>
        <v>-135</v>
      </c>
      <c r="I411" s="20">
        <f t="shared" si="70"/>
        <v>-1</v>
      </c>
      <c r="J411" s="21">
        <f t="shared" si="71"/>
        <v>-1</v>
      </c>
    </row>
    <row r="412" spans="1:10" x14ac:dyDescent="0.25">
      <c r="A412" s="158" t="s">
        <v>407</v>
      </c>
      <c r="B412" s="65">
        <v>217</v>
      </c>
      <c r="C412" s="66">
        <v>378</v>
      </c>
      <c r="D412" s="65">
        <v>2558</v>
      </c>
      <c r="E412" s="66">
        <v>1947</v>
      </c>
      <c r="F412" s="67"/>
      <c r="G412" s="65">
        <f t="shared" si="68"/>
        <v>-161</v>
      </c>
      <c r="H412" s="66">
        <f t="shared" si="69"/>
        <v>611</v>
      </c>
      <c r="I412" s="20">
        <f t="shared" si="70"/>
        <v>-0.42592592592592593</v>
      </c>
      <c r="J412" s="21">
        <f t="shared" si="71"/>
        <v>0.31381612737544939</v>
      </c>
    </row>
    <row r="413" spans="1:10" x14ac:dyDescent="0.25">
      <c r="A413" s="158" t="s">
        <v>449</v>
      </c>
      <c r="B413" s="65">
        <v>0</v>
      </c>
      <c r="C413" s="66">
        <v>0</v>
      </c>
      <c r="D413" s="65">
        <v>0</v>
      </c>
      <c r="E413" s="66">
        <v>3</v>
      </c>
      <c r="F413" s="67"/>
      <c r="G413" s="65">
        <f t="shared" si="68"/>
        <v>0</v>
      </c>
      <c r="H413" s="66">
        <f t="shared" si="69"/>
        <v>-3</v>
      </c>
      <c r="I413" s="20" t="str">
        <f t="shared" si="70"/>
        <v>-</v>
      </c>
      <c r="J413" s="21">
        <f t="shared" si="71"/>
        <v>-1</v>
      </c>
    </row>
    <row r="414" spans="1:10" x14ac:dyDescent="0.25">
      <c r="A414" s="158" t="s">
        <v>450</v>
      </c>
      <c r="B414" s="65">
        <v>125</v>
      </c>
      <c r="C414" s="66">
        <v>135</v>
      </c>
      <c r="D414" s="65">
        <v>665</v>
      </c>
      <c r="E414" s="66">
        <v>994</v>
      </c>
      <c r="F414" s="67"/>
      <c r="G414" s="65">
        <f t="shared" si="68"/>
        <v>-10</v>
      </c>
      <c r="H414" s="66">
        <f t="shared" si="69"/>
        <v>-329</v>
      </c>
      <c r="I414" s="20">
        <f t="shared" si="70"/>
        <v>-7.407407407407407E-2</v>
      </c>
      <c r="J414" s="21">
        <f t="shared" si="71"/>
        <v>-0.33098591549295775</v>
      </c>
    </row>
    <row r="415" spans="1:10" x14ac:dyDescent="0.25">
      <c r="A415" s="158" t="s">
        <v>523</v>
      </c>
      <c r="B415" s="65">
        <v>118</v>
      </c>
      <c r="C415" s="66">
        <v>88</v>
      </c>
      <c r="D415" s="65">
        <v>320</v>
      </c>
      <c r="E415" s="66">
        <v>487</v>
      </c>
      <c r="F415" s="67"/>
      <c r="G415" s="65">
        <f t="shared" si="68"/>
        <v>30</v>
      </c>
      <c r="H415" s="66">
        <f t="shared" si="69"/>
        <v>-167</v>
      </c>
      <c r="I415" s="20">
        <f t="shared" si="70"/>
        <v>0.34090909090909088</v>
      </c>
      <c r="J415" s="21">
        <f t="shared" si="71"/>
        <v>-0.34291581108829566</v>
      </c>
    </row>
    <row r="416" spans="1:10" x14ac:dyDescent="0.25">
      <c r="A416" s="158" t="s">
        <v>533</v>
      </c>
      <c r="B416" s="65">
        <v>413</v>
      </c>
      <c r="C416" s="66">
        <v>349</v>
      </c>
      <c r="D416" s="65">
        <v>1424</v>
      </c>
      <c r="E416" s="66">
        <v>3085</v>
      </c>
      <c r="F416" s="67"/>
      <c r="G416" s="65">
        <f t="shared" si="68"/>
        <v>64</v>
      </c>
      <c r="H416" s="66">
        <f t="shared" si="69"/>
        <v>-1661</v>
      </c>
      <c r="I416" s="20">
        <f t="shared" si="70"/>
        <v>0.18338108882521489</v>
      </c>
      <c r="J416" s="21">
        <f t="shared" si="71"/>
        <v>-0.53841166936790918</v>
      </c>
    </row>
    <row r="417" spans="1:10" s="160" customFormat="1" ht="13" x14ac:dyDescent="0.3">
      <c r="A417" s="178" t="s">
        <v>691</v>
      </c>
      <c r="B417" s="71">
        <v>951</v>
      </c>
      <c r="C417" s="72">
        <v>1181</v>
      </c>
      <c r="D417" s="71">
        <v>6485</v>
      </c>
      <c r="E417" s="72">
        <v>8863</v>
      </c>
      <c r="F417" s="73"/>
      <c r="G417" s="71">
        <f t="shared" si="68"/>
        <v>-230</v>
      </c>
      <c r="H417" s="72">
        <f t="shared" si="69"/>
        <v>-2378</v>
      </c>
      <c r="I417" s="37">
        <f t="shared" si="70"/>
        <v>-0.19475021168501269</v>
      </c>
      <c r="J417" s="38">
        <f t="shared" si="71"/>
        <v>-0.26830644251382152</v>
      </c>
    </row>
    <row r="418" spans="1:10" x14ac:dyDescent="0.25">
      <c r="A418" s="177"/>
      <c r="B418" s="143"/>
      <c r="C418" s="144"/>
      <c r="D418" s="143"/>
      <c r="E418" s="144"/>
      <c r="F418" s="145"/>
      <c r="G418" s="143"/>
      <c r="H418" s="144"/>
      <c r="I418" s="151"/>
      <c r="J418" s="152"/>
    </row>
    <row r="419" spans="1:10" s="139" customFormat="1" ht="13" x14ac:dyDescent="0.3">
      <c r="A419" s="159" t="s">
        <v>81</v>
      </c>
      <c r="B419" s="65"/>
      <c r="C419" s="66"/>
      <c r="D419" s="65"/>
      <c r="E419" s="66"/>
      <c r="F419" s="67"/>
      <c r="G419" s="65"/>
      <c r="H419" s="66"/>
      <c r="I419" s="20"/>
      <c r="J419" s="21"/>
    </row>
    <row r="420" spans="1:10" x14ac:dyDescent="0.25">
      <c r="A420" s="158" t="s">
        <v>314</v>
      </c>
      <c r="B420" s="65">
        <v>0</v>
      </c>
      <c r="C420" s="66">
        <v>0</v>
      </c>
      <c r="D420" s="65">
        <v>0</v>
      </c>
      <c r="E420" s="66">
        <v>7</v>
      </c>
      <c r="F420" s="67"/>
      <c r="G420" s="65">
        <f t="shared" ref="G420:G431" si="72">B420-C420</f>
        <v>0</v>
      </c>
      <c r="H420" s="66">
        <f t="shared" ref="H420:H431" si="73">D420-E420</f>
        <v>-7</v>
      </c>
      <c r="I420" s="20" t="str">
        <f t="shared" ref="I420:I431" si="74">IF(C420=0, "-", IF(G420/C420&lt;10, G420/C420, "&gt;999%"))</f>
        <v>-</v>
      </c>
      <c r="J420" s="21">
        <f t="shared" ref="J420:J431" si="75">IF(E420=0, "-", IF(H420/E420&lt;10, H420/E420, "&gt;999%"))</f>
        <v>-1</v>
      </c>
    </row>
    <row r="421" spans="1:10" x14ac:dyDescent="0.25">
      <c r="A421" s="158" t="s">
        <v>344</v>
      </c>
      <c r="B421" s="65">
        <v>0</v>
      </c>
      <c r="C421" s="66">
        <v>0</v>
      </c>
      <c r="D421" s="65">
        <v>0</v>
      </c>
      <c r="E421" s="66">
        <v>6</v>
      </c>
      <c r="F421" s="67"/>
      <c r="G421" s="65">
        <f t="shared" si="72"/>
        <v>0</v>
      </c>
      <c r="H421" s="66">
        <f t="shared" si="73"/>
        <v>-6</v>
      </c>
      <c r="I421" s="20" t="str">
        <f t="shared" si="74"/>
        <v>-</v>
      </c>
      <c r="J421" s="21">
        <f t="shared" si="75"/>
        <v>-1</v>
      </c>
    </row>
    <row r="422" spans="1:10" x14ac:dyDescent="0.25">
      <c r="A422" s="158" t="s">
        <v>351</v>
      </c>
      <c r="B422" s="65">
        <v>30</v>
      </c>
      <c r="C422" s="66">
        <v>22</v>
      </c>
      <c r="D422" s="65">
        <v>235</v>
      </c>
      <c r="E422" s="66">
        <v>274</v>
      </c>
      <c r="F422" s="67"/>
      <c r="G422" s="65">
        <f t="shared" si="72"/>
        <v>8</v>
      </c>
      <c r="H422" s="66">
        <f t="shared" si="73"/>
        <v>-39</v>
      </c>
      <c r="I422" s="20">
        <f t="shared" si="74"/>
        <v>0.36363636363636365</v>
      </c>
      <c r="J422" s="21">
        <f t="shared" si="75"/>
        <v>-0.14233576642335766</v>
      </c>
    </row>
    <row r="423" spans="1:10" x14ac:dyDescent="0.25">
      <c r="A423" s="158" t="s">
        <v>238</v>
      </c>
      <c r="B423" s="65">
        <v>9</v>
      </c>
      <c r="C423" s="66">
        <v>8</v>
      </c>
      <c r="D423" s="65">
        <v>60</v>
      </c>
      <c r="E423" s="66">
        <v>53</v>
      </c>
      <c r="F423" s="67"/>
      <c r="G423" s="65">
        <f t="shared" si="72"/>
        <v>1</v>
      </c>
      <c r="H423" s="66">
        <f t="shared" si="73"/>
        <v>7</v>
      </c>
      <c r="I423" s="20">
        <f t="shared" si="74"/>
        <v>0.125</v>
      </c>
      <c r="J423" s="21">
        <f t="shared" si="75"/>
        <v>0.13207547169811321</v>
      </c>
    </row>
    <row r="424" spans="1:10" x14ac:dyDescent="0.25">
      <c r="A424" s="158" t="s">
        <v>524</v>
      </c>
      <c r="B424" s="65">
        <v>18</v>
      </c>
      <c r="C424" s="66">
        <v>52</v>
      </c>
      <c r="D424" s="65">
        <v>119</v>
      </c>
      <c r="E424" s="66">
        <v>334</v>
      </c>
      <c r="F424" s="67"/>
      <c r="G424" s="65">
        <f t="shared" si="72"/>
        <v>-34</v>
      </c>
      <c r="H424" s="66">
        <f t="shared" si="73"/>
        <v>-215</v>
      </c>
      <c r="I424" s="20">
        <f t="shared" si="74"/>
        <v>-0.65384615384615385</v>
      </c>
      <c r="J424" s="21">
        <f t="shared" si="75"/>
        <v>-0.64371257485029942</v>
      </c>
    </row>
    <row r="425" spans="1:10" x14ac:dyDescent="0.25">
      <c r="A425" s="158" t="s">
        <v>534</v>
      </c>
      <c r="B425" s="65">
        <v>87</v>
      </c>
      <c r="C425" s="66">
        <v>180</v>
      </c>
      <c r="D425" s="65">
        <v>770</v>
      </c>
      <c r="E425" s="66">
        <v>1465</v>
      </c>
      <c r="F425" s="67"/>
      <c r="G425" s="65">
        <f t="shared" si="72"/>
        <v>-93</v>
      </c>
      <c r="H425" s="66">
        <f t="shared" si="73"/>
        <v>-695</v>
      </c>
      <c r="I425" s="20">
        <f t="shared" si="74"/>
        <v>-0.51666666666666672</v>
      </c>
      <c r="J425" s="21">
        <f t="shared" si="75"/>
        <v>-0.47440273037542663</v>
      </c>
    </row>
    <row r="426" spans="1:10" x14ac:dyDescent="0.25">
      <c r="A426" s="158" t="s">
        <v>451</v>
      </c>
      <c r="B426" s="65">
        <v>52</v>
      </c>
      <c r="C426" s="66">
        <v>0</v>
      </c>
      <c r="D426" s="65">
        <v>353</v>
      </c>
      <c r="E426" s="66">
        <v>0</v>
      </c>
      <c r="F426" s="67"/>
      <c r="G426" s="65">
        <f t="shared" si="72"/>
        <v>52</v>
      </c>
      <c r="H426" s="66">
        <f t="shared" si="73"/>
        <v>353</v>
      </c>
      <c r="I426" s="20" t="str">
        <f t="shared" si="74"/>
        <v>-</v>
      </c>
      <c r="J426" s="21" t="str">
        <f t="shared" si="75"/>
        <v>-</v>
      </c>
    </row>
    <row r="427" spans="1:10" x14ac:dyDescent="0.25">
      <c r="A427" s="158" t="s">
        <v>483</v>
      </c>
      <c r="B427" s="65">
        <v>21</v>
      </c>
      <c r="C427" s="66">
        <v>80</v>
      </c>
      <c r="D427" s="65">
        <v>528</v>
      </c>
      <c r="E427" s="66">
        <v>973</v>
      </c>
      <c r="F427" s="67"/>
      <c r="G427" s="65">
        <f t="shared" si="72"/>
        <v>-59</v>
      </c>
      <c r="H427" s="66">
        <f t="shared" si="73"/>
        <v>-445</v>
      </c>
      <c r="I427" s="20">
        <f t="shared" si="74"/>
        <v>-0.73750000000000004</v>
      </c>
      <c r="J427" s="21">
        <f t="shared" si="75"/>
        <v>-0.45734840698869478</v>
      </c>
    </row>
    <row r="428" spans="1:10" x14ac:dyDescent="0.25">
      <c r="A428" s="158" t="s">
        <v>369</v>
      </c>
      <c r="B428" s="65">
        <v>190</v>
      </c>
      <c r="C428" s="66">
        <v>0</v>
      </c>
      <c r="D428" s="65">
        <v>1165</v>
      </c>
      <c r="E428" s="66">
        <v>2</v>
      </c>
      <c r="F428" s="67"/>
      <c r="G428" s="65">
        <f t="shared" si="72"/>
        <v>190</v>
      </c>
      <c r="H428" s="66">
        <f t="shared" si="73"/>
        <v>1163</v>
      </c>
      <c r="I428" s="20" t="str">
        <f t="shared" si="74"/>
        <v>-</v>
      </c>
      <c r="J428" s="21" t="str">
        <f t="shared" si="75"/>
        <v>&gt;999%</v>
      </c>
    </row>
    <row r="429" spans="1:10" x14ac:dyDescent="0.25">
      <c r="A429" s="158" t="s">
        <v>408</v>
      </c>
      <c r="B429" s="65">
        <v>69</v>
      </c>
      <c r="C429" s="66">
        <v>109</v>
      </c>
      <c r="D429" s="65">
        <v>1610</v>
      </c>
      <c r="E429" s="66">
        <v>1237</v>
      </c>
      <c r="F429" s="67"/>
      <c r="G429" s="65">
        <f t="shared" si="72"/>
        <v>-40</v>
      </c>
      <c r="H429" s="66">
        <f t="shared" si="73"/>
        <v>373</v>
      </c>
      <c r="I429" s="20">
        <f t="shared" si="74"/>
        <v>-0.3669724770642202</v>
      </c>
      <c r="J429" s="21">
        <f t="shared" si="75"/>
        <v>0.301535974130962</v>
      </c>
    </row>
    <row r="430" spans="1:10" x14ac:dyDescent="0.25">
      <c r="A430" s="158" t="s">
        <v>315</v>
      </c>
      <c r="B430" s="65">
        <v>11</v>
      </c>
      <c r="C430" s="66">
        <v>0</v>
      </c>
      <c r="D430" s="65">
        <v>48</v>
      </c>
      <c r="E430" s="66">
        <v>0</v>
      </c>
      <c r="F430" s="67"/>
      <c r="G430" s="65">
        <f t="shared" si="72"/>
        <v>11</v>
      </c>
      <c r="H430" s="66">
        <f t="shared" si="73"/>
        <v>48</v>
      </c>
      <c r="I430" s="20" t="str">
        <f t="shared" si="74"/>
        <v>-</v>
      </c>
      <c r="J430" s="21" t="str">
        <f t="shared" si="75"/>
        <v>-</v>
      </c>
    </row>
    <row r="431" spans="1:10" s="160" customFormat="1" ht="13" x14ac:dyDescent="0.3">
      <c r="A431" s="178" t="s">
        <v>692</v>
      </c>
      <c r="B431" s="71">
        <v>487</v>
      </c>
      <c r="C431" s="72">
        <v>451</v>
      </c>
      <c r="D431" s="71">
        <v>4888</v>
      </c>
      <c r="E431" s="72">
        <v>4351</v>
      </c>
      <c r="F431" s="73"/>
      <c r="G431" s="71">
        <f t="shared" si="72"/>
        <v>36</v>
      </c>
      <c r="H431" s="72">
        <f t="shared" si="73"/>
        <v>537</v>
      </c>
      <c r="I431" s="37">
        <f t="shared" si="74"/>
        <v>7.9822616407982258E-2</v>
      </c>
      <c r="J431" s="38">
        <f t="shared" si="75"/>
        <v>0.12341990347046657</v>
      </c>
    </row>
    <row r="432" spans="1:10" x14ac:dyDescent="0.25">
      <c r="A432" s="177"/>
      <c r="B432" s="143"/>
      <c r="C432" s="144"/>
      <c r="D432" s="143"/>
      <c r="E432" s="144"/>
      <c r="F432" s="145"/>
      <c r="G432" s="143"/>
      <c r="H432" s="144"/>
      <c r="I432" s="151"/>
      <c r="J432" s="152"/>
    </row>
    <row r="433" spans="1:10" s="139" customFormat="1" ht="13" x14ac:dyDescent="0.3">
      <c r="A433" s="159" t="s">
        <v>82</v>
      </c>
      <c r="B433" s="65"/>
      <c r="C433" s="66"/>
      <c r="D433" s="65"/>
      <c r="E433" s="66"/>
      <c r="F433" s="67"/>
      <c r="G433" s="65"/>
      <c r="H433" s="66"/>
      <c r="I433" s="20"/>
      <c r="J433" s="21"/>
    </row>
    <row r="434" spans="1:10" x14ac:dyDescent="0.25">
      <c r="A434" s="158" t="s">
        <v>370</v>
      </c>
      <c r="B434" s="65">
        <v>13</v>
      </c>
      <c r="C434" s="66">
        <v>6</v>
      </c>
      <c r="D434" s="65">
        <v>51</v>
      </c>
      <c r="E434" s="66">
        <v>64</v>
      </c>
      <c r="F434" s="67"/>
      <c r="G434" s="65">
        <f t="shared" ref="G434:G442" si="76">B434-C434</f>
        <v>7</v>
      </c>
      <c r="H434" s="66">
        <f t="shared" ref="H434:H442" si="77">D434-E434</f>
        <v>-13</v>
      </c>
      <c r="I434" s="20">
        <f t="shared" ref="I434:I442" si="78">IF(C434=0, "-", IF(G434/C434&lt;10, G434/C434, "&gt;999%"))</f>
        <v>1.1666666666666667</v>
      </c>
      <c r="J434" s="21">
        <f t="shared" ref="J434:J442" si="79">IF(E434=0, "-", IF(H434/E434&lt;10, H434/E434, "&gt;999%"))</f>
        <v>-0.203125</v>
      </c>
    </row>
    <row r="435" spans="1:10" x14ac:dyDescent="0.25">
      <c r="A435" s="158" t="s">
        <v>409</v>
      </c>
      <c r="B435" s="65">
        <v>22</v>
      </c>
      <c r="C435" s="66">
        <v>17</v>
      </c>
      <c r="D435" s="65">
        <v>100</v>
      </c>
      <c r="E435" s="66">
        <v>115</v>
      </c>
      <c r="F435" s="67"/>
      <c r="G435" s="65">
        <f t="shared" si="76"/>
        <v>5</v>
      </c>
      <c r="H435" s="66">
        <f t="shared" si="77"/>
        <v>-15</v>
      </c>
      <c r="I435" s="20">
        <f t="shared" si="78"/>
        <v>0.29411764705882354</v>
      </c>
      <c r="J435" s="21">
        <f t="shared" si="79"/>
        <v>-0.13043478260869565</v>
      </c>
    </row>
    <row r="436" spans="1:10" x14ac:dyDescent="0.25">
      <c r="A436" s="158" t="s">
        <v>239</v>
      </c>
      <c r="B436" s="65">
        <v>16</v>
      </c>
      <c r="C436" s="66">
        <v>0</v>
      </c>
      <c r="D436" s="65">
        <v>60</v>
      </c>
      <c r="E436" s="66">
        <v>0</v>
      </c>
      <c r="F436" s="67"/>
      <c r="G436" s="65">
        <f t="shared" si="76"/>
        <v>16</v>
      </c>
      <c r="H436" s="66">
        <f t="shared" si="77"/>
        <v>60</v>
      </c>
      <c r="I436" s="20" t="str">
        <f t="shared" si="78"/>
        <v>-</v>
      </c>
      <c r="J436" s="21" t="str">
        <f t="shared" si="79"/>
        <v>-</v>
      </c>
    </row>
    <row r="437" spans="1:10" x14ac:dyDescent="0.25">
      <c r="A437" s="158" t="s">
        <v>410</v>
      </c>
      <c r="B437" s="65">
        <v>5</v>
      </c>
      <c r="C437" s="66">
        <v>11</v>
      </c>
      <c r="D437" s="65">
        <v>21</v>
      </c>
      <c r="E437" s="66">
        <v>43</v>
      </c>
      <c r="F437" s="67"/>
      <c r="G437" s="65">
        <f t="shared" si="76"/>
        <v>-6</v>
      </c>
      <c r="H437" s="66">
        <f t="shared" si="77"/>
        <v>-22</v>
      </c>
      <c r="I437" s="20">
        <f t="shared" si="78"/>
        <v>-0.54545454545454541</v>
      </c>
      <c r="J437" s="21">
        <f t="shared" si="79"/>
        <v>-0.51162790697674421</v>
      </c>
    </row>
    <row r="438" spans="1:10" x14ac:dyDescent="0.25">
      <c r="A438" s="158" t="s">
        <v>262</v>
      </c>
      <c r="B438" s="65">
        <v>4</v>
      </c>
      <c r="C438" s="66">
        <v>3</v>
      </c>
      <c r="D438" s="65">
        <v>21</v>
      </c>
      <c r="E438" s="66">
        <v>32</v>
      </c>
      <c r="F438" s="67"/>
      <c r="G438" s="65">
        <f t="shared" si="76"/>
        <v>1</v>
      </c>
      <c r="H438" s="66">
        <f t="shared" si="77"/>
        <v>-11</v>
      </c>
      <c r="I438" s="20">
        <f t="shared" si="78"/>
        <v>0.33333333333333331</v>
      </c>
      <c r="J438" s="21">
        <f t="shared" si="79"/>
        <v>-0.34375</v>
      </c>
    </row>
    <row r="439" spans="1:10" x14ac:dyDescent="0.25">
      <c r="A439" s="158" t="s">
        <v>555</v>
      </c>
      <c r="B439" s="65">
        <v>4</v>
      </c>
      <c r="C439" s="66">
        <v>0</v>
      </c>
      <c r="D439" s="65">
        <v>15</v>
      </c>
      <c r="E439" s="66">
        <v>13</v>
      </c>
      <c r="F439" s="67"/>
      <c r="G439" s="65">
        <f t="shared" si="76"/>
        <v>4</v>
      </c>
      <c r="H439" s="66">
        <f t="shared" si="77"/>
        <v>2</v>
      </c>
      <c r="I439" s="20" t="str">
        <f t="shared" si="78"/>
        <v>-</v>
      </c>
      <c r="J439" s="21">
        <f t="shared" si="79"/>
        <v>0.15384615384615385</v>
      </c>
    </row>
    <row r="440" spans="1:10" x14ac:dyDescent="0.25">
      <c r="A440" s="158" t="s">
        <v>513</v>
      </c>
      <c r="B440" s="65">
        <v>25</v>
      </c>
      <c r="C440" s="66">
        <v>12</v>
      </c>
      <c r="D440" s="65">
        <v>57</v>
      </c>
      <c r="E440" s="66">
        <v>45</v>
      </c>
      <c r="F440" s="67"/>
      <c r="G440" s="65">
        <f t="shared" si="76"/>
        <v>13</v>
      </c>
      <c r="H440" s="66">
        <f t="shared" si="77"/>
        <v>12</v>
      </c>
      <c r="I440" s="20">
        <f t="shared" si="78"/>
        <v>1.0833333333333333</v>
      </c>
      <c r="J440" s="21">
        <f t="shared" si="79"/>
        <v>0.26666666666666666</v>
      </c>
    </row>
    <row r="441" spans="1:10" x14ac:dyDescent="0.25">
      <c r="A441" s="158" t="s">
        <v>504</v>
      </c>
      <c r="B441" s="65">
        <v>33</v>
      </c>
      <c r="C441" s="66">
        <v>14</v>
      </c>
      <c r="D441" s="65">
        <v>98</v>
      </c>
      <c r="E441" s="66">
        <v>69</v>
      </c>
      <c r="F441" s="67"/>
      <c r="G441" s="65">
        <f t="shared" si="76"/>
        <v>19</v>
      </c>
      <c r="H441" s="66">
        <f t="shared" si="77"/>
        <v>29</v>
      </c>
      <c r="I441" s="20">
        <f t="shared" si="78"/>
        <v>1.3571428571428572</v>
      </c>
      <c r="J441" s="21">
        <f t="shared" si="79"/>
        <v>0.42028985507246375</v>
      </c>
    </row>
    <row r="442" spans="1:10" s="160" customFormat="1" ht="13" x14ac:dyDescent="0.3">
      <c r="A442" s="178" t="s">
        <v>693</v>
      </c>
      <c r="B442" s="71">
        <v>122</v>
      </c>
      <c r="C442" s="72">
        <v>63</v>
      </c>
      <c r="D442" s="71">
        <v>423</v>
      </c>
      <c r="E442" s="72">
        <v>381</v>
      </c>
      <c r="F442" s="73"/>
      <c r="G442" s="71">
        <f t="shared" si="76"/>
        <v>59</v>
      </c>
      <c r="H442" s="72">
        <f t="shared" si="77"/>
        <v>42</v>
      </c>
      <c r="I442" s="37">
        <f t="shared" si="78"/>
        <v>0.93650793650793651</v>
      </c>
      <c r="J442" s="38">
        <f t="shared" si="79"/>
        <v>0.11023622047244094</v>
      </c>
    </row>
    <row r="443" spans="1:10" x14ac:dyDescent="0.25">
      <c r="A443" s="177"/>
      <c r="B443" s="143"/>
      <c r="C443" s="144"/>
      <c r="D443" s="143"/>
      <c r="E443" s="144"/>
      <c r="F443" s="145"/>
      <c r="G443" s="143"/>
      <c r="H443" s="144"/>
      <c r="I443" s="151"/>
      <c r="J443" s="152"/>
    </row>
    <row r="444" spans="1:10" s="139" customFormat="1" ht="13" x14ac:dyDescent="0.3">
      <c r="A444" s="159" t="s">
        <v>83</v>
      </c>
      <c r="B444" s="65"/>
      <c r="C444" s="66"/>
      <c r="D444" s="65"/>
      <c r="E444" s="66"/>
      <c r="F444" s="67"/>
      <c r="G444" s="65"/>
      <c r="H444" s="66"/>
      <c r="I444" s="20"/>
      <c r="J444" s="21"/>
    </row>
    <row r="445" spans="1:10" x14ac:dyDescent="0.25">
      <c r="A445" s="158" t="s">
        <v>263</v>
      </c>
      <c r="B445" s="65">
        <v>114</v>
      </c>
      <c r="C445" s="66">
        <v>30</v>
      </c>
      <c r="D445" s="65">
        <v>470</v>
      </c>
      <c r="E445" s="66">
        <v>110</v>
      </c>
      <c r="F445" s="67"/>
      <c r="G445" s="65">
        <f>B445-C445</f>
        <v>84</v>
      </c>
      <c r="H445" s="66">
        <f>D445-E445</f>
        <v>360</v>
      </c>
      <c r="I445" s="20">
        <f>IF(C445=0, "-", IF(G445/C445&lt;10, G445/C445, "&gt;999%"))</f>
        <v>2.8</v>
      </c>
      <c r="J445" s="21">
        <f>IF(E445=0, "-", IF(H445/E445&lt;10, H445/E445, "&gt;999%"))</f>
        <v>3.2727272727272729</v>
      </c>
    </row>
    <row r="446" spans="1:10" s="160" customFormat="1" ht="13" x14ac:dyDescent="0.3">
      <c r="A446" s="178" t="s">
        <v>694</v>
      </c>
      <c r="B446" s="71">
        <v>114</v>
      </c>
      <c r="C446" s="72">
        <v>30</v>
      </c>
      <c r="D446" s="71">
        <v>470</v>
      </c>
      <c r="E446" s="72">
        <v>110</v>
      </c>
      <c r="F446" s="73"/>
      <c r="G446" s="71">
        <f>B446-C446</f>
        <v>84</v>
      </c>
      <c r="H446" s="72">
        <f>D446-E446</f>
        <v>360</v>
      </c>
      <c r="I446" s="37">
        <f>IF(C446=0, "-", IF(G446/C446&lt;10, G446/C446, "&gt;999%"))</f>
        <v>2.8</v>
      </c>
      <c r="J446" s="38">
        <f>IF(E446=0, "-", IF(H446/E446&lt;10, H446/E446, "&gt;999%"))</f>
        <v>3.2727272727272729</v>
      </c>
    </row>
    <row r="447" spans="1:10" x14ac:dyDescent="0.25">
      <c r="A447" s="177"/>
      <c r="B447" s="143"/>
      <c r="C447" s="144"/>
      <c r="D447" s="143"/>
      <c r="E447" s="144"/>
      <c r="F447" s="145"/>
      <c r="G447" s="143"/>
      <c r="H447" s="144"/>
      <c r="I447" s="151"/>
      <c r="J447" s="152"/>
    </row>
    <row r="448" spans="1:10" s="139" customFormat="1" ht="13" x14ac:dyDescent="0.3">
      <c r="A448" s="159" t="s">
        <v>84</v>
      </c>
      <c r="B448" s="65"/>
      <c r="C448" s="66"/>
      <c r="D448" s="65"/>
      <c r="E448" s="66"/>
      <c r="F448" s="67"/>
      <c r="G448" s="65"/>
      <c r="H448" s="66"/>
      <c r="I448" s="20"/>
      <c r="J448" s="21"/>
    </row>
    <row r="449" spans="1:10" x14ac:dyDescent="0.25">
      <c r="A449" s="158" t="s">
        <v>345</v>
      </c>
      <c r="B449" s="65">
        <v>25</v>
      </c>
      <c r="C449" s="66">
        <v>47</v>
      </c>
      <c r="D449" s="65">
        <v>81</v>
      </c>
      <c r="E449" s="66">
        <v>112</v>
      </c>
      <c r="F449" s="67"/>
      <c r="G449" s="65">
        <f t="shared" ref="G449:G457" si="80">B449-C449</f>
        <v>-22</v>
      </c>
      <c r="H449" s="66">
        <f t="shared" ref="H449:H457" si="81">D449-E449</f>
        <v>-31</v>
      </c>
      <c r="I449" s="20">
        <f t="shared" ref="I449:I457" si="82">IF(C449=0, "-", IF(G449/C449&lt;10, G449/C449, "&gt;999%"))</f>
        <v>-0.46808510638297873</v>
      </c>
      <c r="J449" s="21">
        <f t="shared" ref="J449:J457" si="83">IF(E449=0, "-", IF(H449/E449&lt;10, H449/E449, "&gt;999%"))</f>
        <v>-0.2767857142857143</v>
      </c>
    </row>
    <row r="450" spans="1:10" x14ac:dyDescent="0.25">
      <c r="A450" s="158" t="s">
        <v>332</v>
      </c>
      <c r="B450" s="65">
        <v>7</v>
      </c>
      <c r="C450" s="66">
        <v>5</v>
      </c>
      <c r="D450" s="65">
        <v>24</v>
      </c>
      <c r="E450" s="66">
        <v>18</v>
      </c>
      <c r="F450" s="67"/>
      <c r="G450" s="65">
        <f t="shared" si="80"/>
        <v>2</v>
      </c>
      <c r="H450" s="66">
        <f t="shared" si="81"/>
        <v>6</v>
      </c>
      <c r="I450" s="20">
        <f t="shared" si="82"/>
        <v>0.4</v>
      </c>
      <c r="J450" s="21">
        <f t="shared" si="83"/>
        <v>0.33333333333333331</v>
      </c>
    </row>
    <row r="451" spans="1:10" x14ac:dyDescent="0.25">
      <c r="A451" s="158" t="s">
        <v>478</v>
      </c>
      <c r="B451" s="65">
        <v>29</v>
      </c>
      <c r="C451" s="66">
        <v>22</v>
      </c>
      <c r="D451" s="65">
        <v>150</v>
      </c>
      <c r="E451" s="66">
        <v>120</v>
      </c>
      <c r="F451" s="67"/>
      <c r="G451" s="65">
        <f t="shared" si="80"/>
        <v>7</v>
      </c>
      <c r="H451" s="66">
        <f t="shared" si="81"/>
        <v>30</v>
      </c>
      <c r="I451" s="20">
        <f t="shared" si="82"/>
        <v>0.31818181818181818</v>
      </c>
      <c r="J451" s="21">
        <f t="shared" si="83"/>
        <v>0.25</v>
      </c>
    </row>
    <row r="452" spans="1:10" x14ac:dyDescent="0.25">
      <c r="A452" s="158" t="s">
        <v>479</v>
      </c>
      <c r="B452" s="65">
        <v>33</v>
      </c>
      <c r="C452" s="66">
        <v>21</v>
      </c>
      <c r="D452" s="65">
        <v>138</v>
      </c>
      <c r="E452" s="66">
        <v>147</v>
      </c>
      <c r="F452" s="67"/>
      <c r="G452" s="65">
        <f t="shared" si="80"/>
        <v>12</v>
      </c>
      <c r="H452" s="66">
        <f t="shared" si="81"/>
        <v>-9</v>
      </c>
      <c r="I452" s="20">
        <f t="shared" si="82"/>
        <v>0.5714285714285714</v>
      </c>
      <c r="J452" s="21">
        <f t="shared" si="83"/>
        <v>-6.1224489795918366E-2</v>
      </c>
    </row>
    <row r="453" spans="1:10" x14ac:dyDescent="0.25">
      <c r="A453" s="158" t="s">
        <v>333</v>
      </c>
      <c r="B453" s="65">
        <v>8</v>
      </c>
      <c r="C453" s="66">
        <v>12</v>
      </c>
      <c r="D453" s="65">
        <v>53</v>
      </c>
      <c r="E453" s="66">
        <v>19</v>
      </c>
      <c r="F453" s="67"/>
      <c r="G453" s="65">
        <f t="shared" si="80"/>
        <v>-4</v>
      </c>
      <c r="H453" s="66">
        <f t="shared" si="81"/>
        <v>34</v>
      </c>
      <c r="I453" s="20">
        <f t="shared" si="82"/>
        <v>-0.33333333333333331</v>
      </c>
      <c r="J453" s="21">
        <f t="shared" si="83"/>
        <v>1.7894736842105263</v>
      </c>
    </row>
    <row r="454" spans="1:10" x14ac:dyDescent="0.25">
      <c r="A454" s="158" t="s">
        <v>435</v>
      </c>
      <c r="B454" s="65">
        <v>82</v>
      </c>
      <c r="C454" s="66">
        <v>90</v>
      </c>
      <c r="D454" s="65">
        <v>520</v>
      </c>
      <c r="E454" s="66">
        <v>499</v>
      </c>
      <c r="F454" s="67"/>
      <c r="G454" s="65">
        <f t="shared" si="80"/>
        <v>-8</v>
      </c>
      <c r="H454" s="66">
        <f t="shared" si="81"/>
        <v>21</v>
      </c>
      <c r="I454" s="20">
        <f t="shared" si="82"/>
        <v>-8.8888888888888892E-2</v>
      </c>
      <c r="J454" s="21">
        <f t="shared" si="83"/>
        <v>4.2084168336673347E-2</v>
      </c>
    </row>
    <row r="455" spans="1:10" x14ac:dyDescent="0.25">
      <c r="A455" s="158" t="s">
        <v>294</v>
      </c>
      <c r="B455" s="65">
        <v>0</v>
      </c>
      <c r="C455" s="66">
        <v>0</v>
      </c>
      <c r="D455" s="65">
        <v>10</v>
      </c>
      <c r="E455" s="66">
        <v>5</v>
      </c>
      <c r="F455" s="67"/>
      <c r="G455" s="65">
        <f t="shared" si="80"/>
        <v>0</v>
      </c>
      <c r="H455" s="66">
        <f t="shared" si="81"/>
        <v>5</v>
      </c>
      <c r="I455" s="20" t="str">
        <f t="shared" si="82"/>
        <v>-</v>
      </c>
      <c r="J455" s="21">
        <f t="shared" si="83"/>
        <v>1</v>
      </c>
    </row>
    <row r="456" spans="1:10" x14ac:dyDescent="0.25">
      <c r="A456" s="158" t="s">
        <v>281</v>
      </c>
      <c r="B456" s="65">
        <v>28</v>
      </c>
      <c r="C456" s="66">
        <v>16</v>
      </c>
      <c r="D456" s="65">
        <v>96</v>
      </c>
      <c r="E456" s="66">
        <v>104</v>
      </c>
      <c r="F456" s="67"/>
      <c r="G456" s="65">
        <f t="shared" si="80"/>
        <v>12</v>
      </c>
      <c r="H456" s="66">
        <f t="shared" si="81"/>
        <v>-8</v>
      </c>
      <c r="I456" s="20">
        <f t="shared" si="82"/>
        <v>0.75</v>
      </c>
      <c r="J456" s="21">
        <f t="shared" si="83"/>
        <v>-7.6923076923076927E-2</v>
      </c>
    </row>
    <row r="457" spans="1:10" s="160" customFormat="1" ht="13" x14ac:dyDescent="0.3">
      <c r="A457" s="178" t="s">
        <v>695</v>
      </c>
      <c r="B457" s="71">
        <v>212</v>
      </c>
      <c r="C457" s="72">
        <v>213</v>
      </c>
      <c r="D457" s="71">
        <v>1072</v>
      </c>
      <c r="E457" s="72">
        <v>1024</v>
      </c>
      <c r="F457" s="73"/>
      <c r="G457" s="71">
        <f t="shared" si="80"/>
        <v>-1</v>
      </c>
      <c r="H457" s="72">
        <f t="shared" si="81"/>
        <v>48</v>
      </c>
      <c r="I457" s="37">
        <f t="shared" si="82"/>
        <v>-4.6948356807511738E-3</v>
      </c>
      <c r="J457" s="38">
        <f t="shared" si="83"/>
        <v>4.6875E-2</v>
      </c>
    </row>
    <row r="458" spans="1:10" x14ac:dyDescent="0.25">
      <c r="A458" s="177"/>
      <c r="B458" s="143"/>
      <c r="C458" s="144"/>
      <c r="D458" s="143"/>
      <c r="E458" s="144"/>
      <c r="F458" s="145"/>
      <c r="G458" s="143"/>
      <c r="H458" s="144"/>
      <c r="I458" s="151"/>
      <c r="J458" s="152"/>
    </row>
    <row r="459" spans="1:10" s="139" customFormat="1" ht="13" x14ac:dyDescent="0.3">
      <c r="A459" s="159" t="s">
        <v>85</v>
      </c>
      <c r="B459" s="65"/>
      <c r="C459" s="66"/>
      <c r="D459" s="65"/>
      <c r="E459" s="66"/>
      <c r="F459" s="67"/>
      <c r="G459" s="65"/>
      <c r="H459" s="66"/>
      <c r="I459" s="20"/>
      <c r="J459" s="21"/>
    </row>
    <row r="460" spans="1:10" x14ac:dyDescent="0.25">
      <c r="A460" s="158" t="s">
        <v>541</v>
      </c>
      <c r="B460" s="65">
        <v>266</v>
      </c>
      <c r="C460" s="66">
        <v>118</v>
      </c>
      <c r="D460" s="65">
        <v>959</v>
      </c>
      <c r="E460" s="66">
        <v>506</v>
      </c>
      <c r="F460" s="67"/>
      <c r="G460" s="65">
        <f>B460-C460</f>
        <v>148</v>
      </c>
      <c r="H460" s="66">
        <f>D460-E460</f>
        <v>453</v>
      </c>
      <c r="I460" s="20">
        <f>IF(C460=0, "-", IF(G460/C460&lt;10, G460/C460, "&gt;999%"))</f>
        <v>1.2542372881355932</v>
      </c>
      <c r="J460" s="21">
        <f>IF(E460=0, "-", IF(H460/E460&lt;10, H460/E460, "&gt;999%"))</f>
        <v>0.89525691699604748</v>
      </c>
    </row>
    <row r="461" spans="1:10" x14ac:dyDescent="0.25">
      <c r="A461" s="158" t="s">
        <v>542</v>
      </c>
      <c r="B461" s="65">
        <v>27</v>
      </c>
      <c r="C461" s="66">
        <v>22</v>
      </c>
      <c r="D461" s="65">
        <v>88</v>
      </c>
      <c r="E461" s="66">
        <v>67</v>
      </c>
      <c r="F461" s="67"/>
      <c r="G461" s="65">
        <f>B461-C461</f>
        <v>5</v>
      </c>
      <c r="H461" s="66">
        <f>D461-E461</f>
        <v>21</v>
      </c>
      <c r="I461" s="20">
        <f>IF(C461=0, "-", IF(G461/C461&lt;10, G461/C461, "&gt;999%"))</f>
        <v>0.22727272727272727</v>
      </c>
      <c r="J461" s="21">
        <f>IF(E461=0, "-", IF(H461/E461&lt;10, H461/E461, "&gt;999%"))</f>
        <v>0.31343283582089554</v>
      </c>
    </row>
    <row r="462" spans="1:10" x14ac:dyDescent="0.25">
      <c r="A462" s="158" t="s">
        <v>543</v>
      </c>
      <c r="B462" s="65">
        <v>4</v>
      </c>
      <c r="C462" s="66">
        <v>0</v>
      </c>
      <c r="D462" s="65">
        <v>8</v>
      </c>
      <c r="E462" s="66">
        <v>4</v>
      </c>
      <c r="F462" s="67"/>
      <c r="G462" s="65">
        <f>B462-C462</f>
        <v>4</v>
      </c>
      <c r="H462" s="66">
        <f>D462-E462</f>
        <v>4</v>
      </c>
      <c r="I462" s="20" t="str">
        <f>IF(C462=0, "-", IF(G462/C462&lt;10, G462/C462, "&gt;999%"))</f>
        <v>-</v>
      </c>
      <c r="J462" s="21">
        <f>IF(E462=0, "-", IF(H462/E462&lt;10, H462/E462, "&gt;999%"))</f>
        <v>1</v>
      </c>
    </row>
    <row r="463" spans="1:10" s="160" customFormat="1" ht="13" x14ac:dyDescent="0.3">
      <c r="A463" s="178" t="s">
        <v>696</v>
      </c>
      <c r="B463" s="71">
        <v>297</v>
      </c>
      <c r="C463" s="72">
        <v>140</v>
      </c>
      <c r="D463" s="71">
        <v>1055</v>
      </c>
      <c r="E463" s="72">
        <v>577</v>
      </c>
      <c r="F463" s="73"/>
      <c r="G463" s="71">
        <f>B463-C463</f>
        <v>157</v>
      </c>
      <c r="H463" s="72">
        <f>D463-E463</f>
        <v>478</v>
      </c>
      <c r="I463" s="37">
        <f>IF(C463=0, "-", IF(G463/C463&lt;10, G463/C463, "&gt;999%"))</f>
        <v>1.1214285714285714</v>
      </c>
      <c r="J463" s="38">
        <f>IF(E463=0, "-", IF(H463/E463&lt;10, H463/E463, "&gt;999%"))</f>
        <v>0.82842287694974004</v>
      </c>
    </row>
    <row r="464" spans="1:10" x14ac:dyDescent="0.25">
      <c r="A464" s="177"/>
      <c r="B464" s="143"/>
      <c r="C464" s="144"/>
      <c r="D464" s="143"/>
      <c r="E464" s="144"/>
      <c r="F464" s="145"/>
      <c r="G464" s="143"/>
      <c r="H464" s="144"/>
      <c r="I464" s="151"/>
      <c r="J464" s="152"/>
    </row>
    <row r="465" spans="1:10" s="139" customFormat="1" ht="13" x14ac:dyDescent="0.3">
      <c r="A465" s="159" t="s">
        <v>86</v>
      </c>
      <c r="B465" s="65"/>
      <c r="C465" s="66"/>
      <c r="D465" s="65"/>
      <c r="E465" s="66"/>
      <c r="F465" s="67"/>
      <c r="G465" s="65"/>
      <c r="H465" s="66"/>
      <c r="I465" s="20"/>
      <c r="J465" s="21"/>
    </row>
    <row r="466" spans="1:10" x14ac:dyDescent="0.25">
      <c r="A466" s="158" t="s">
        <v>371</v>
      </c>
      <c r="B466" s="65">
        <v>56</v>
      </c>
      <c r="C466" s="66">
        <v>53</v>
      </c>
      <c r="D466" s="65">
        <v>265</v>
      </c>
      <c r="E466" s="66">
        <v>229</v>
      </c>
      <c r="F466" s="67"/>
      <c r="G466" s="65">
        <f t="shared" ref="G466:G474" si="84">B466-C466</f>
        <v>3</v>
      </c>
      <c r="H466" s="66">
        <f t="shared" ref="H466:H474" si="85">D466-E466</f>
        <v>36</v>
      </c>
      <c r="I466" s="20">
        <f t="shared" ref="I466:I474" si="86">IF(C466=0, "-", IF(G466/C466&lt;10, G466/C466, "&gt;999%"))</f>
        <v>5.6603773584905662E-2</v>
      </c>
      <c r="J466" s="21">
        <f t="shared" ref="J466:J474" si="87">IF(E466=0, "-", IF(H466/E466&lt;10, H466/E466, "&gt;999%"))</f>
        <v>0.15720524017467249</v>
      </c>
    </row>
    <row r="467" spans="1:10" x14ac:dyDescent="0.25">
      <c r="A467" s="158" t="s">
        <v>352</v>
      </c>
      <c r="B467" s="65">
        <v>29</v>
      </c>
      <c r="C467" s="66">
        <v>44</v>
      </c>
      <c r="D467" s="65">
        <v>147</v>
      </c>
      <c r="E467" s="66">
        <v>231</v>
      </c>
      <c r="F467" s="67"/>
      <c r="G467" s="65">
        <f t="shared" si="84"/>
        <v>-15</v>
      </c>
      <c r="H467" s="66">
        <f t="shared" si="85"/>
        <v>-84</v>
      </c>
      <c r="I467" s="20">
        <f t="shared" si="86"/>
        <v>-0.34090909090909088</v>
      </c>
      <c r="J467" s="21">
        <f t="shared" si="87"/>
        <v>-0.36363636363636365</v>
      </c>
    </row>
    <row r="468" spans="1:10" x14ac:dyDescent="0.25">
      <c r="A468" s="158" t="s">
        <v>505</v>
      </c>
      <c r="B468" s="65">
        <v>2</v>
      </c>
      <c r="C468" s="66">
        <v>10</v>
      </c>
      <c r="D468" s="65">
        <v>5</v>
      </c>
      <c r="E468" s="66">
        <v>196</v>
      </c>
      <c r="F468" s="67"/>
      <c r="G468" s="65">
        <f t="shared" si="84"/>
        <v>-8</v>
      </c>
      <c r="H468" s="66">
        <f t="shared" si="85"/>
        <v>-191</v>
      </c>
      <c r="I468" s="20">
        <f t="shared" si="86"/>
        <v>-0.8</v>
      </c>
      <c r="J468" s="21">
        <f t="shared" si="87"/>
        <v>-0.97448979591836737</v>
      </c>
    </row>
    <row r="469" spans="1:10" x14ac:dyDescent="0.25">
      <c r="A469" s="158" t="s">
        <v>411</v>
      </c>
      <c r="B469" s="65">
        <v>103</v>
      </c>
      <c r="C469" s="66">
        <v>88</v>
      </c>
      <c r="D469" s="65">
        <v>432</v>
      </c>
      <c r="E469" s="66">
        <v>455</v>
      </c>
      <c r="F469" s="67"/>
      <c r="G469" s="65">
        <f t="shared" si="84"/>
        <v>15</v>
      </c>
      <c r="H469" s="66">
        <f t="shared" si="85"/>
        <v>-23</v>
      </c>
      <c r="I469" s="20">
        <f t="shared" si="86"/>
        <v>0.17045454545454544</v>
      </c>
      <c r="J469" s="21">
        <f t="shared" si="87"/>
        <v>-5.054945054945055E-2</v>
      </c>
    </row>
    <row r="470" spans="1:10" x14ac:dyDescent="0.25">
      <c r="A470" s="158" t="s">
        <v>556</v>
      </c>
      <c r="B470" s="65">
        <v>50</v>
      </c>
      <c r="C470" s="66">
        <v>101</v>
      </c>
      <c r="D470" s="65">
        <v>159</v>
      </c>
      <c r="E470" s="66">
        <v>282</v>
      </c>
      <c r="F470" s="67"/>
      <c r="G470" s="65">
        <f t="shared" si="84"/>
        <v>-51</v>
      </c>
      <c r="H470" s="66">
        <f t="shared" si="85"/>
        <v>-123</v>
      </c>
      <c r="I470" s="20">
        <f t="shared" si="86"/>
        <v>-0.50495049504950495</v>
      </c>
      <c r="J470" s="21">
        <f t="shared" si="87"/>
        <v>-0.43617021276595747</v>
      </c>
    </row>
    <row r="471" spans="1:10" x14ac:dyDescent="0.25">
      <c r="A471" s="158" t="s">
        <v>499</v>
      </c>
      <c r="B471" s="65">
        <v>0</v>
      </c>
      <c r="C471" s="66">
        <v>0</v>
      </c>
      <c r="D471" s="65">
        <v>0</v>
      </c>
      <c r="E471" s="66">
        <v>8</v>
      </c>
      <c r="F471" s="67"/>
      <c r="G471" s="65">
        <f t="shared" si="84"/>
        <v>0</v>
      </c>
      <c r="H471" s="66">
        <f t="shared" si="85"/>
        <v>-8</v>
      </c>
      <c r="I471" s="20" t="str">
        <f t="shared" si="86"/>
        <v>-</v>
      </c>
      <c r="J471" s="21">
        <f t="shared" si="87"/>
        <v>-1</v>
      </c>
    </row>
    <row r="472" spans="1:10" x14ac:dyDescent="0.25">
      <c r="A472" s="158" t="s">
        <v>240</v>
      </c>
      <c r="B472" s="65">
        <v>2</v>
      </c>
      <c r="C472" s="66">
        <v>4</v>
      </c>
      <c r="D472" s="65">
        <v>8</v>
      </c>
      <c r="E472" s="66">
        <v>23</v>
      </c>
      <c r="F472" s="67"/>
      <c r="G472" s="65">
        <f t="shared" si="84"/>
        <v>-2</v>
      </c>
      <c r="H472" s="66">
        <f t="shared" si="85"/>
        <v>-15</v>
      </c>
      <c r="I472" s="20">
        <f t="shared" si="86"/>
        <v>-0.5</v>
      </c>
      <c r="J472" s="21">
        <f t="shared" si="87"/>
        <v>-0.65217391304347827</v>
      </c>
    </row>
    <row r="473" spans="1:10" x14ac:dyDescent="0.25">
      <c r="A473" s="158" t="s">
        <v>514</v>
      </c>
      <c r="B473" s="65">
        <v>111</v>
      </c>
      <c r="C473" s="66">
        <v>68</v>
      </c>
      <c r="D473" s="65">
        <v>284</v>
      </c>
      <c r="E473" s="66">
        <v>187</v>
      </c>
      <c r="F473" s="67"/>
      <c r="G473" s="65">
        <f t="shared" si="84"/>
        <v>43</v>
      </c>
      <c r="H473" s="66">
        <f t="shared" si="85"/>
        <v>97</v>
      </c>
      <c r="I473" s="20">
        <f t="shared" si="86"/>
        <v>0.63235294117647056</v>
      </c>
      <c r="J473" s="21">
        <f t="shared" si="87"/>
        <v>0.51871657754010692</v>
      </c>
    </row>
    <row r="474" spans="1:10" s="160" customFormat="1" ht="13" x14ac:dyDescent="0.3">
      <c r="A474" s="178" t="s">
        <v>697</v>
      </c>
      <c r="B474" s="71">
        <v>353</v>
      </c>
      <c r="C474" s="72">
        <v>368</v>
      </c>
      <c r="D474" s="71">
        <v>1300</v>
      </c>
      <c r="E474" s="72">
        <v>1611</v>
      </c>
      <c r="F474" s="73"/>
      <c r="G474" s="71">
        <f t="shared" si="84"/>
        <v>-15</v>
      </c>
      <c r="H474" s="72">
        <f t="shared" si="85"/>
        <v>-311</v>
      </c>
      <c r="I474" s="37">
        <f t="shared" si="86"/>
        <v>-4.0760869565217392E-2</v>
      </c>
      <c r="J474" s="38">
        <f t="shared" si="87"/>
        <v>-0.1930477963997517</v>
      </c>
    </row>
    <row r="475" spans="1:10" x14ac:dyDescent="0.25">
      <c r="A475" s="177"/>
      <c r="B475" s="143"/>
      <c r="C475" s="144"/>
      <c r="D475" s="143"/>
      <c r="E475" s="144"/>
      <c r="F475" s="145"/>
      <c r="G475" s="143"/>
      <c r="H475" s="144"/>
      <c r="I475" s="151"/>
      <c r="J475" s="152"/>
    </row>
    <row r="476" spans="1:10" s="139" customFormat="1" ht="13" x14ac:dyDescent="0.3">
      <c r="A476" s="159" t="s">
        <v>87</v>
      </c>
      <c r="B476" s="65"/>
      <c r="C476" s="66"/>
      <c r="D476" s="65"/>
      <c r="E476" s="66"/>
      <c r="F476" s="67"/>
      <c r="G476" s="65"/>
      <c r="H476" s="66"/>
      <c r="I476" s="20"/>
      <c r="J476" s="21"/>
    </row>
    <row r="477" spans="1:10" x14ac:dyDescent="0.25">
      <c r="A477" s="158" t="s">
        <v>346</v>
      </c>
      <c r="B477" s="65">
        <v>0</v>
      </c>
      <c r="C477" s="66">
        <v>0</v>
      </c>
      <c r="D477" s="65">
        <v>0</v>
      </c>
      <c r="E477" s="66">
        <v>2</v>
      </c>
      <c r="F477" s="67"/>
      <c r="G477" s="65">
        <f>B477-C477</f>
        <v>0</v>
      </c>
      <c r="H477" s="66">
        <f>D477-E477</f>
        <v>-2</v>
      </c>
      <c r="I477" s="20" t="str">
        <f>IF(C477=0, "-", IF(G477/C477&lt;10, G477/C477, "&gt;999%"))</f>
        <v>-</v>
      </c>
      <c r="J477" s="21">
        <f>IF(E477=0, "-", IF(H477/E477&lt;10, H477/E477, "&gt;999%"))</f>
        <v>-1</v>
      </c>
    </row>
    <row r="478" spans="1:10" x14ac:dyDescent="0.25">
      <c r="A478" s="158" t="s">
        <v>494</v>
      </c>
      <c r="B478" s="65">
        <v>1</v>
      </c>
      <c r="C478" s="66">
        <v>2</v>
      </c>
      <c r="D478" s="65">
        <v>2</v>
      </c>
      <c r="E478" s="66">
        <v>5</v>
      </c>
      <c r="F478" s="67"/>
      <c r="G478" s="65">
        <f>B478-C478</f>
        <v>-1</v>
      </c>
      <c r="H478" s="66">
        <f>D478-E478</f>
        <v>-3</v>
      </c>
      <c r="I478" s="20">
        <f>IF(C478=0, "-", IF(G478/C478&lt;10, G478/C478, "&gt;999%"))</f>
        <v>-0.5</v>
      </c>
      <c r="J478" s="21">
        <f>IF(E478=0, "-", IF(H478/E478&lt;10, H478/E478, "&gt;999%"))</f>
        <v>-0.6</v>
      </c>
    </row>
    <row r="479" spans="1:10" x14ac:dyDescent="0.25">
      <c r="A479" s="158" t="s">
        <v>295</v>
      </c>
      <c r="B479" s="65">
        <v>0</v>
      </c>
      <c r="C479" s="66">
        <v>1</v>
      </c>
      <c r="D479" s="65">
        <v>3</v>
      </c>
      <c r="E479" s="66">
        <v>5</v>
      </c>
      <c r="F479" s="67"/>
      <c r="G479" s="65">
        <f>B479-C479</f>
        <v>-1</v>
      </c>
      <c r="H479" s="66">
        <f>D479-E479</f>
        <v>-2</v>
      </c>
      <c r="I479" s="20">
        <f>IF(C479=0, "-", IF(G479/C479&lt;10, G479/C479, "&gt;999%"))</f>
        <v>-1</v>
      </c>
      <c r="J479" s="21">
        <f>IF(E479=0, "-", IF(H479/E479&lt;10, H479/E479, "&gt;999%"))</f>
        <v>-0.4</v>
      </c>
    </row>
    <row r="480" spans="1:10" s="160" customFormat="1" ht="13" x14ac:dyDescent="0.3">
      <c r="A480" s="178" t="s">
        <v>698</v>
      </c>
      <c r="B480" s="71">
        <v>1</v>
      </c>
      <c r="C480" s="72">
        <v>3</v>
      </c>
      <c r="D480" s="71">
        <v>5</v>
      </c>
      <c r="E480" s="72">
        <v>12</v>
      </c>
      <c r="F480" s="73"/>
      <c r="G480" s="71">
        <f>B480-C480</f>
        <v>-2</v>
      </c>
      <c r="H480" s="72">
        <f>D480-E480</f>
        <v>-7</v>
      </c>
      <c r="I480" s="37">
        <f>IF(C480=0, "-", IF(G480/C480&lt;10, G480/C480, "&gt;999%"))</f>
        <v>-0.66666666666666663</v>
      </c>
      <c r="J480" s="38">
        <f>IF(E480=0, "-", IF(H480/E480&lt;10, H480/E480, "&gt;999%"))</f>
        <v>-0.58333333333333337</v>
      </c>
    </row>
    <row r="481" spans="1:10" x14ac:dyDescent="0.25">
      <c r="A481" s="177"/>
      <c r="B481" s="143"/>
      <c r="C481" s="144"/>
      <c r="D481" s="143"/>
      <c r="E481" s="144"/>
      <c r="F481" s="145"/>
      <c r="G481" s="143"/>
      <c r="H481" s="144"/>
      <c r="I481" s="151"/>
      <c r="J481" s="152"/>
    </row>
    <row r="482" spans="1:10" s="139" customFormat="1" ht="13" x14ac:dyDescent="0.3">
      <c r="A482" s="159" t="s">
        <v>88</v>
      </c>
      <c r="B482" s="65"/>
      <c r="C482" s="66"/>
      <c r="D482" s="65"/>
      <c r="E482" s="66"/>
      <c r="F482" s="67"/>
      <c r="G482" s="65"/>
      <c r="H482" s="66"/>
      <c r="I482" s="20"/>
      <c r="J482" s="21"/>
    </row>
    <row r="483" spans="1:10" x14ac:dyDescent="0.25">
      <c r="A483" s="158" t="s">
        <v>580</v>
      </c>
      <c r="B483" s="65">
        <v>47</v>
      </c>
      <c r="C483" s="66">
        <v>50</v>
      </c>
      <c r="D483" s="65">
        <v>194</v>
      </c>
      <c r="E483" s="66">
        <v>176</v>
      </c>
      <c r="F483" s="67"/>
      <c r="G483" s="65">
        <f>B483-C483</f>
        <v>-3</v>
      </c>
      <c r="H483" s="66">
        <f>D483-E483</f>
        <v>18</v>
      </c>
      <c r="I483" s="20">
        <f>IF(C483=0, "-", IF(G483/C483&lt;10, G483/C483, "&gt;999%"))</f>
        <v>-0.06</v>
      </c>
      <c r="J483" s="21">
        <f>IF(E483=0, "-", IF(H483/E483&lt;10, H483/E483, "&gt;999%"))</f>
        <v>0.10227272727272728</v>
      </c>
    </row>
    <row r="484" spans="1:10" s="160" customFormat="1" ht="13" x14ac:dyDescent="0.3">
      <c r="A484" s="178" t="s">
        <v>699</v>
      </c>
      <c r="B484" s="71">
        <v>47</v>
      </c>
      <c r="C484" s="72">
        <v>50</v>
      </c>
      <c r="D484" s="71">
        <v>194</v>
      </c>
      <c r="E484" s="72">
        <v>176</v>
      </c>
      <c r="F484" s="73"/>
      <c r="G484" s="71">
        <f>B484-C484</f>
        <v>-3</v>
      </c>
      <c r="H484" s="72">
        <f>D484-E484</f>
        <v>18</v>
      </c>
      <c r="I484" s="37">
        <f>IF(C484=0, "-", IF(G484/C484&lt;10, G484/C484, "&gt;999%"))</f>
        <v>-0.06</v>
      </c>
      <c r="J484" s="38">
        <f>IF(E484=0, "-", IF(H484/E484&lt;10, H484/E484, "&gt;999%"))</f>
        <v>0.10227272727272728</v>
      </c>
    </row>
    <row r="485" spans="1:10" x14ac:dyDescent="0.25">
      <c r="A485" s="177"/>
      <c r="B485" s="143"/>
      <c r="C485" s="144"/>
      <c r="D485" s="143"/>
      <c r="E485" s="144"/>
      <c r="F485" s="145"/>
      <c r="G485" s="143"/>
      <c r="H485" s="144"/>
      <c r="I485" s="151"/>
      <c r="J485" s="152"/>
    </row>
    <row r="486" spans="1:10" s="139" customFormat="1" ht="13" x14ac:dyDescent="0.3">
      <c r="A486" s="159" t="s">
        <v>89</v>
      </c>
      <c r="B486" s="65"/>
      <c r="C486" s="66"/>
      <c r="D486" s="65"/>
      <c r="E486" s="66"/>
      <c r="F486" s="67"/>
      <c r="G486" s="65"/>
      <c r="H486" s="66"/>
      <c r="I486" s="20"/>
      <c r="J486" s="21"/>
    </row>
    <row r="487" spans="1:10" x14ac:dyDescent="0.25">
      <c r="A487" s="158" t="s">
        <v>566</v>
      </c>
      <c r="B487" s="65">
        <v>2</v>
      </c>
      <c r="C487" s="66">
        <v>1</v>
      </c>
      <c r="D487" s="65">
        <v>6</v>
      </c>
      <c r="E487" s="66">
        <v>2</v>
      </c>
      <c r="F487" s="67"/>
      <c r="G487" s="65">
        <f>B487-C487</f>
        <v>1</v>
      </c>
      <c r="H487" s="66">
        <f>D487-E487</f>
        <v>4</v>
      </c>
      <c r="I487" s="20">
        <f>IF(C487=0, "-", IF(G487/C487&lt;10, G487/C487, "&gt;999%"))</f>
        <v>1</v>
      </c>
      <c r="J487" s="21">
        <f>IF(E487=0, "-", IF(H487/E487&lt;10, H487/E487, "&gt;999%"))</f>
        <v>2</v>
      </c>
    </row>
    <row r="488" spans="1:10" s="160" customFormat="1" ht="13" x14ac:dyDescent="0.3">
      <c r="A488" s="178" t="s">
        <v>700</v>
      </c>
      <c r="B488" s="71">
        <v>2</v>
      </c>
      <c r="C488" s="72">
        <v>1</v>
      </c>
      <c r="D488" s="71">
        <v>6</v>
      </c>
      <c r="E488" s="72">
        <v>2</v>
      </c>
      <c r="F488" s="73"/>
      <c r="G488" s="71">
        <f>B488-C488</f>
        <v>1</v>
      </c>
      <c r="H488" s="72">
        <f>D488-E488</f>
        <v>4</v>
      </c>
      <c r="I488" s="37">
        <f>IF(C488=0, "-", IF(G488/C488&lt;10, G488/C488, "&gt;999%"))</f>
        <v>1</v>
      </c>
      <c r="J488" s="38">
        <f>IF(E488=0, "-", IF(H488/E488&lt;10, H488/E488, "&gt;999%"))</f>
        <v>2</v>
      </c>
    </row>
    <row r="489" spans="1:10" x14ac:dyDescent="0.25">
      <c r="A489" s="177"/>
      <c r="B489" s="143"/>
      <c r="C489" s="144"/>
      <c r="D489" s="143"/>
      <c r="E489" s="144"/>
      <c r="F489" s="145"/>
      <c r="G489" s="143"/>
      <c r="H489" s="144"/>
      <c r="I489" s="151"/>
      <c r="J489" s="152"/>
    </row>
    <row r="490" spans="1:10" s="139" customFormat="1" ht="13" x14ac:dyDescent="0.3">
      <c r="A490" s="159" t="s">
        <v>90</v>
      </c>
      <c r="B490" s="65"/>
      <c r="C490" s="66"/>
      <c r="D490" s="65"/>
      <c r="E490" s="66"/>
      <c r="F490" s="67"/>
      <c r="G490" s="65"/>
      <c r="H490" s="66"/>
      <c r="I490" s="20"/>
      <c r="J490" s="21"/>
    </row>
    <row r="491" spans="1:10" x14ac:dyDescent="0.25">
      <c r="A491" s="158" t="s">
        <v>216</v>
      </c>
      <c r="B491" s="65">
        <v>14</v>
      </c>
      <c r="C491" s="66">
        <v>0</v>
      </c>
      <c r="D491" s="65">
        <v>69</v>
      </c>
      <c r="E491" s="66">
        <v>17</v>
      </c>
      <c r="F491" s="67"/>
      <c r="G491" s="65">
        <f t="shared" ref="G491:G498" si="88">B491-C491</f>
        <v>14</v>
      </c>
      <c r="H491" s="66">
        <f t="shared" ref="H491:H498" si="89">D491-E491</f>
        <v>52</v>
      </c>
      <c r="I491" s="20" t="str">
        <f t="shared" ref="I491:I498" si="90">IF(C491=0, "-", IF(G491/C491&lt;10, G491/C491, "&gt;999%"))</f>
        <v>-</v>
      </c>
      <c r="J491" s="21">
        <f t="shared" ref="J491:J498" si="91">IF(E491=0, "-", IF(H491/E491&lt;10, H491/E491, "&gt;999%"))</f>
        <v>3.0588235294117645</v>
      </c>
    </row>
    <row r="492" spans="1:10" x14ac:dyDescent="0.25">
      <c r="A492" s="158" t="s">
        <v>372</v>
      </c>
      <c r="B492" s="65">
        <v>90</v>
      </c>
      <c r="C492" s="66">
        <v>72</v>
      </c>
      <c r="D492" s="65">
        <v>380</v>
      </c>
      <c r="E492" s="66">
        <v>261</v>
      </c>
      <c r="F492" s="67"/>
      <c r="G492" s="65">
        <f t="shared" si="88"/>
        <v>18</v>
      </c>
      <c r="H492" s="66">
        <f t="shared" si="89"/>
        <v>119</v>
      </c>
      <c r="I492" s="20">
        <f t="shared" si="90"/>
        <v>0.25</v>
      </c>
      <c r="J492" s="21">
        <f t="shared" si="91"/>
        <v>0.45593869731800768</v>
      </c>
    </row>
    <row r="493" spans="1:10" x14ac:dyDescent="0.25">
      <c r="A493" s="158" t="s">
        <v>412</v>
      </c>
      <c r="B493" s="65">
        <v>66</v>
      </c>
      <c r="C493" s="66">
        <v>18</v>
      </c>
      <c r="D493" s="65">
        <v>328</v>
      </c>
      <c r="E493" s="66">
        <v>120</v>
      </c>
      <c r="F493" s="67"/>
      <c r="G493" s="65">
        <f t="shared" si="88"/>
        <v>48</v>
      </c>
      <c r="H493" s="66">
        <f t="shared" si="89"/>
        <v>208</v>
      </c>
      <c r="I493" s="20">
        <f t="shared" si="90"/>
        <v>2.6666666666666665</v>
      </c>
      <c r="J493" s="21">
        <f t="shared" si="91"/>
        <v>1.7333333333333334</v>
      </c>
    </row>
    <row r="494" spans="1:10" x14ac:dyDescent="0.25">
      <c r="A494" s="158" t="s">
        <v>452</v>
      </c>
      <c r="B494" s="65">
        <v>66</v>
      </c>
      <c r="C494" s="66">
        <v>71</v>
      </c>
      <c r="D494" s="65">
        <v>311</v>
      </c>
      <c r="E494" s="66">
        <v>248</v>
      </c>
      <c r="F494" s="67"/>
      <c r="G494" s="65">
        <f t="shared" si="88"/>
        <v>-5</v>
      </c>
      <c r="H494" s="66">
        <f t="shared" si="89"/>
        <v>63</v>
      </c>
      <c r="I494" s="20">
        <f t="shared" si="90"/>
        <v>-7.0422535211267609E-2</v>
      </c>
      <c r="J494" s="21">
        <f t="shared" si="91"/>
        <v>0.25403225806451613</v>
      </c>
    </row>
    <row r="495" spans="1:10" x14ac:dyDescent="0.25">
      <c r="A495" s="158" t="s">
        <v>246</v>
      </c>
      <c r="B495" s="65">
        <v>37</v>
      </c>
      <c r="C495" s="66">
        <v>9</v>
      </c>
      <c r="D495" s="65">
        <v>280</v>
      </c>
      <c r="E495" s="66">
        <v>223</v>
      </c>
      <c r="F495" s="67"/>
      <c r="G495" s="65">
        <f t="shared" si="88"/>
        <v>28</v>
      </c>
      <c r="H495" s="66">
        <f t="shared" si="89"/>
        <v>57</v>
      </c>
      <c r="I495" s="20">
        <f t="shared" si="90"/>
        <v>3.1111111111111112</v>
      </c>
      <c r="J495" s="21">
        <f t="shared" si="91"/>
        <v>0.2556053811659193</v>
      </c>
    </row>
    <row r="496" spans="1:10" x14ac:dyDescent="0.25">
      <c r="A496" s="158" t="s">
        <v>221</v>
      </c>
      <c r="B496" s="65">
        <v>31</v>
      </c>
      <c r="C496" s="66">
        <v>37</v>
      </c>
      <c r="D496" s="65">
        <v>118</v>
      </c>
      <c r="E496" s="66">
        <v>106</v>
      </c>
      <c r="F496" s="67"/>
      <c r="G496" s="65">
        <f t="shared" si="88"/>
        <v>-6</v>
      </c>
      <c r="H496" s="66">
        <f t="shared" si="89"/>
        <v>12</v>
      </c>
      <c r="I496" s="20">
        <f t="shared" si="90"/>
        <v>-0.16216216216216217</v>
      </c>
      <c r="J496" s="21">
        <f t="shared" si="91"/>
        <v>0.11320754716981132</v>
      </c>
    </row>
    <row r="497" spans="1:10" x14ac:dyDescent="0.25">
      <c r="A497" s="158" t="s">
        <v>270</v>
      </c>
      <c r="B497" s="65">
        <v>10</v>
      </c>
      <c r="C497" s="66">
        <v>46</v>
      </c>
      <c r="D497" s="65">
        <v>44</v>
      </c>
      <c r="E497" s="66">
        <v>197</v>
      </c>
      <c r="F497" s="67"/>
      <c r="G497" s="65">
        <f t="shared" si="88"/>
        <v>-36</v>
      </c>
      <c r="H497" s="66">
        <f t="shared" si="89"/>
        <v>-153</v>
      </c>
      <c r="I497" s="20">
        <f t="shared" si="90"/>
        <v>-0.78260869565217395</v>
      </c>
      <c r="J497" s="21">
        <f t="shared" si="91"/>
        <v>-0.7766497461928934</v>
      </c>
    </row>
    <row r="498" spans="1:10" s="160" customFormat="1" ht="13" x14ac:dyDescent="0.3">
      <c r="A498" s="178" t="s">
        <v>701</v>
      </c>
      <c r="B498" s="71">
        <v>314</v>
      </c>
      <c r="C498" s="72">
        <v>253</v>
      </c>
      <c r="D498" s="71">
        <v>1530</v>
      </c>
      <c r="E498" s="72">
        <v>1172</v>
      </c>
      <c r="F498" s="73"/>
      <c r="G498" s="71">
        <f t="shared" si="88"/>
        <v>61</v>
      </c>
      <c r="H498" s="72">
        <f t="shared" si="89"/>
        <v>358</v>
      </c>
      <c r="I498" s="37">
        <f t="shared" si="90"/>
        <v>0.24110671936758893</v>
      </c>
      <c r="J498" s="38">
        <f t="shared" si="91"/>
        <v>0.30546075085324231</v>
      </c>
    </row>
    <row r="499" spans="1:10" x14ac:dyDescent="0.25">
      <c r="A499" s="177"/>
      <c r="B499" s="143"/>
      <c r="C499" s="144"/>
      <c r="D499" s="143"/>
      <c r="E499" s="144"/>
      <c r="F499" s="145"/>
      <c r="G499" s="143"/>
      <c r="H499" s="144"/>
      <c r="I499" s="151"/>
      <c r="J499" s="152"/>
    </row>
    <row r="500" spans="1:10" s="139" customFormat="1" ht="13" x14ac:dyDescent="0.3">
      <c r="A500" s="159" t="s">
        <v>91</v>
      </c>
      <c r="B500" s="65"/>
      <c r="C500" s="66"/>
      <c r="D500" s="65"/>
      <c r="E500" s="66"/>
      <c r="F500" s="67"/>
      <c r="G500" s="65"/>
      <c r="H500" s="66"/>
      <c r="I500" s="20"/>
      <c r="J500" s="21"/>
    </row>
    <row r="501" spans="1:10" x14ac:dyDescent="0.25">
      <c r="A501" s="158" t="s">
        <v>413</v>
      </c>
      <c r="B501" s="65">
        <v>21</v>
      </c>
      <c r="C501" s="66">
        <v>20</v>
      </c>
      <c r="D501" s="65">
        <v>85</v>
      </c>
      <c r="E501" s="66">
        <v>84</v>
      </c>
      <c r="F501" s="67"/>
      <c r="G501" s="65">
        <f>B501-C501</f>
        <v>1</v>
      </c>
      <c r="H501" s="66">
        <f>D501-E501</f>
        <v>1</v>
      </c>
      <c r="I501" s="20">
        <f>IF(C501=0, "-", IF(G501/C501&lt;10, G501/C501, "&gt;999%"))</f>
        <v>0.05</v>
      </c>
      <c r="J501" s="21">
        <f>IF(E501=0, "-", IF(H501/E501&lt;10, H501/E501, "&gt;999%"))</f>
        <v>1.1904761904761904E-2</v>
      </c>
    </row>
    <row r="502" spans="1:10" x14ac:dyDescent="0.25">
      <c r="A502" s="158" t="s">
        <v>535</v>
      </c>
      <c r="B502" s="65">
        <v>140</v>
      </c>
      <c r="C502" s="66">
        <v>26</v>
      </c>
      <c r="D502" s="65">
        <v>539</v>
      </c>
      <c r="E502" s="66">
        <v>150</v>
      </c>
      <c r="F502" s="67"/>
      <c r="G502" s="65">
        <f>B502-C502</f>
        <v>114</v>
      </c>
      <c r="H502" s="66">
        <f>D502-E502</f>
        <v>389</v>
      </c>
      <c r="I502" s="20">
        <f>IF(C502=0, "-", IF(G502/C502&lt;10, G502/C502, "&gt;999%"))</f>
        <v>4.384615384615385</v>
      </c>
      <c r="J502" s="21">
        <f>IF(E502=0, "-", IF(H502/E502&lt;10, H502/E502, "&gt;999%"))</f>
        <v>2.5933333333333333</v>
      </c>
    </row>
    <row r="503" spans="1:10" x14ac:dyDescent="0.25">
      <c r="A503" s="158" t="s">
        <v>453</v>
      </c>
      <c r="B503" s="65">
        <v>75</v>
      </c>
      <c r="C503" s="66">
        <v>39</v>
      </c>
      <c r="D503" s="65">
        <v>301</v>
      </c>
      <c r="E503" s="66">
        <v>214</v>
      </c>
      <c r="F503" s="67"/>
      <c r="G503" s="65">
        <f>B503-C503</f>
        <v>36</v>
      </c>
      <c r="H503" s="66">
        <f>D503-E503</f>
        <v>87</v>
      </c>
      <c r="I503" s="20">
        <f>IF(C503=0, "-", IF(G503/C503&lt;10, G503/C503, "&gt;999%"))</f>
        <v>0.92307692307692313</v>
      </c>
      <c r="J503" s="21">
        <f>IF(E503=0, "-", IF(H503/E503&lt;10, H503/E503, "&gt;999%"))</f>
        <v>0.40654205607476634</v>
      </c>
    </row>
    <row r="504" spans="1:10" s="160" customFormat="1" ht="13" x14ac:dyDescent="0.3">
      <c r="A504" s="178" t="s">
        <v>702</v>
      </c>
      <c r="B504" s="71">
        <v>236</v>
      </c>
      <c r="C504" s="72">
        <v>85</v>
      </c>
      <c r="D504" s="71">
        <v>925</v>
      </c>
      <c r="E504" s="72">
        <v>448</v>
      </c>
      <c r="F504" s="73"/>
      <c r="G504" s="71">
        <f>B504-C504</f>
        <v>151</v>
      </c>
      <c r="H504" s="72">
        <f>D504-E504</f>
        <v>477</v>
      </c>
      <c r="I504" s="37">
        <f>IF(C504=0, "-", IF(G504/C504&lt;10, G504/C504, "&gt;999%"))</f>
        <v>1.776470588235294</v>
      </c>
      <c r="J504" s="38">
        <f>IF(E504=0, "-", IF(H504/E504&lt;10, H504/E504, "&gt;999%"))</f>
        <v>1.0647321428571428</v>
      </c>
    </row>
    <row r="505" spans="1:10" x14ac:dyDescent="0.25">
      <c r="A505" s="177"/>
      <c r="B505" s="143"/>
      <c r="C505" s="144"/>
      <c r="D505" s="143"/>
      <c r="E505" s="144"/>
      <c r="F505" s="145"/>
      <c r="G505" s="143"/>
      <c r="H505" s="144"/>
      <c r="I505" s="151"/>
      <c r="J505" s="152"/>
    </row>
    <row r="506" spans="1:10" s="139" customFormat="1" ht="13" x14ac:dyDescent="0.3">
      <c r="A506" s="159" t="s">
        <v>92</v>
      </c>
      <c r="B506" s="65"/>
      <c r="C506" s="66"/>
      <c r="D506" s="65"/>
      <c r="E506" s="66"/>
      <c r="F506" s="67"/>
      <c r="G506" s="65"/>
      <c r="H506" s="66"/>
      <c r="I506" s="20"/>
      <c r="J506" s="21"/>
    </row>
    <row r="507" spans="1:10" x14ac:dyDescent="0.25">
      <c r="A507" s="158" t="s">
        <v>316</v>
      </c>
      <c r="B507" s="65">
        <v>35</v>
      </c>
      <c r="C507" s="66">
        <v>5</v>
      </c>
      <c r="D507" s="65">
        <v>169</v>
      </c>
      <c r="E507" s="66">
        <v>99</v>
      </c>
      <c r="F507" s="67"/>
      <c r="G507" s="65">
        <f t="shared" ref="G507:G514" si="92">B507-C507</f>
        <v>30</v>
      </c>
      <c r="H507" s="66">
        <f t="shared" ref="H507:H514" si="93">D507-E507</f>
        <v>70</v>
      </c>
      <c r="I507" s="20">
        <f t="shared" ref="I507:I514" si="94">IF(C507=0, "-", IF(G507/C507&lt;10, G507/C507, "&gt;999%"))</f>
        <v>6</v>
      </c>
      <c r="J507" s="21">
        <f t="shared" ref="J507:J514" si="95">IF(E507=0, "-", IF(H507/E507&lt;10, H507/E507, "&gt;999%"))</f>
        <v>0.70707070707070707</v>
      </c>
    </row>
    <row r="508" spans="1:10" x14ac:dyDescent="0.25">
      <c r="A508" s="158" t="s">
        <v>373</v>
      </c>
      <c r="B508" s="65">
        <v>411</v>
      </c>
      <c r="C508" s="66">
        <v>0</v>
      </c>
      <c r="D508" s="65">
        <v>523</v>
      </c>
      <c r="E508" s="66">
        <v>0</v>
      </c>
      <c r="F508" s="67"/>
      <c r="G508" s="65">
        <f t="shared" si="92"/>
        <v>411</v>
      </c>
      <c r="H508" s="66">
        <f t="shared" si="93"/>
        <v>523</v>
      </c>
      <c r="I508" s="20" t="str">
        <f t="shared" si="94"/>
        <v>-</v>
      </c>
      <c r="J508" s="21" t="str">
        <f t="shared" si="95"/>
        <v>-</v>
      </c>
    </row>
    <row r="509" spans="1:10" x14ac:dyDescent="0.25">
      <c r="A509" s="158" t="s">
        <v>414</v>
      </c>
      <c r="B509" s="65">
        <v>296</v>
      </c>
      <c r="C509" s="66">
        <v>236</v>
      </c>
      <c r="D509" s="65">
        <v>1928</v>
      </c>
      <c r="E509" s="66">
        <v>1415</v>
      </c>
      <c r="F509" s="67"/>
      <c r="G509" s="65">
        <f t="shared" si="92"/>
        <v>60</v>
      </c>
      <c r="H509" s="66">
        <f t="shared" si="93"/>
        <v>513</v>
      </c>
      <c r="I509" s="20">
        <f t="shared" si="94"/>
        <v>0.25423728813559321</v>
      </c>
      <c r="J509" s="21">
        <f t="shared" si="95"/>
        <v>0.36254416961130742</v>
      </c>
    </row>
    <row r="510" spans="1:10" x14ac:dyDescent="0.25">
      <c r="A510" s="158" t="s">
        <v>222</v>
      </c>
      <c r="B510" s="65">
        <v>28</v>
      </c>
      <c r="C510" s="66">
        <v>49</v>
      </c>
      <c r="D510" s="65">
        <v>472</v>
      </c>
      <c r="E510" s="66">
        <v>338</v>
      </c>
      <c r="F510" s="67"/>
      <c r="G510" s="65">
        <f t="shared" si="92"/>
        <v>-21</v>
      </c>
      <c r="H510" s="66">
        <f t="shared" si="93"/>
        <v>134</v>
      </c>
      <c r="I510" s="20">
        <f t="shared" si="94"/>
        <v>-0.42857142857142855</v>
      </c>
      <c r="J510" s="21">
        <f t="shared" si="95"/>
        <v>0.39644970414201186</v>
      </c>
    </row>
    <row r="511" spans="1:10" x14ac:dyDescent="0.25">
      <c r="A511" s="158" t="s">
        <v>454</v>
      </c>
      <c r="B511" s="65">
        <v>390</v>
      </c>
      <c r="C511" s="66">
        <v>338</v>
      </c>
      <c r="D511" s="65">
        <v>1538</v>
      </c>
      <c r="E511" s="66">
        <v>1412</v>
      </c>
      <c r="F511" s="67"/>
      <c r="G511" s="65">
        <f t="shared" si="92"/>
        <v>52</v>
      </c>
      <c r="H511" s="66">
        <f t="shared" si="93"/>
        <v>126</v>
      </c>
      <c r="I511" s="20">
        <f t="shared" si="94"/>
        <v>0.15384615384615385</v>
      </c>
      <c r="J511" s="21">
        <f t="shared" si="95"/>
        <v>8.9235127478753534E-2</v>
      </c>
    </row>
    <row r="512" spans="1:10" x14ac:dyDescent="0.25">
      <c r="A512" s="158" t="s">
        <v>241</v>
      </c>
      <c r="B512" s="65">
        <v>55</v>
      </c>
      <c r="C512" s="66">
        <v>98</v>
      </c>
      <c r="D512" s="65">
        <v>317</v>
      </c>
      <c r="E512" s="66">
        <v>110</v>
      </c>
      <c r="F512" s="67"/>
      <c r="G512" s="65">
        <f t="shared" si="92"/>
        <v>-43</v>
      </c>
      <c r="H512" s="66">
        <f t="shared" si="93"/>
        <v>207</v>
      </c>
      <c r="I512" s="20">
        <f t="shared" si="94"/>
        <v>-0.43877551020408162</v>
      </c>
      <c r="J512" s="21">
        <f t="shared" si="95"/>
        <v>1.8818181818181818</v>
      </c>
    </row>
    <row r="513" spans="1:10" x14ac:dyDescent="0.25">
      <c r="A513" s="158" t="s">
        <v>374</v>
      </c>
      <c r="B513" s="65">
        <v>0</v>
      </c>
      <c r="C513" s="66">
        <v>179</v>
      </c>
      <c r="D513" s="65">
        <v>348</v>
      </c>
      <c r="E513" s="66">
        <v>935</v>
      </c>
      <c r="F513" s="67"/>
      <c r="G513" s="65">
        <f t="shared" si="92"/>
        <v>-179</v>
      </c>
      <c r="H513" s="66">
        <f t="shared" si="93"/>
        <v>-587</v>
      </c>
      <c r="I513" s="20">
        <f t="shared" si="94"/>
        <v>-1</v>
      </c>
      <c r="J513" s="21">
        <f t="shared" si="95"/>
        <v>-0.62780748663101604</v>
      </c>
    </row>
    <row r="514" spans="1:10" s="160" customFormat="1" ht="13" x14ac:dyDescent="0.3">
      <c r="A514" s="178" t="s">
        <v>703</v>
      </c>
      <c r="B514" s="71">
        <v>1215</v>
      </c>
      <c r="C514" s="72">
        <v>905</v>
      </c>
      <c r="D514" s="71">
        <v>5295</v>
      </c>
      <c r="E514" s="72">
        <v>4309</v>
      </c>
      <c r="F514" s="73"/>
      <c r="G514" s="71">
        <f t="shared" si="92"/>
        <v>310</v>
      </c>
      <c r="H514" s="72">
        <f t="shared" si="93"/>
        <v>986</v>
      </c>
      <c r="I514" s="37">
        <f t="shared" si="94"/>
        <v>0.34254143646408841</v>
      </c>
      <c r="J514" s="38">
        <f t="shared" si="95"/>
        <v>0.22882339289858436</v>
      </c>
    </row>
    <row r="515" spans="1:10" x14ac:dyDescent="0.25">
      <c r="A515" s="177"/>
      <c r="B515" s="143"/>
      <c r="C515" s="144"/>
      <c r="D515" s="143"/>
      <c r="E515" s="144"/>
      <c r="F515" s="145"/>
      <c r="G515" s="143"/>
      <c r="H515" s="144"/>
      <c r="I515" s="151"/>
      <c r="J515" s="152"/>
    </row>
    <row r="516" spans="1:10" s="139" customFormat="1" ht="13" x14ac:dyDescent="0.3">
      <c r="A516" s="159" t="s">
        <v>93</v>
      </c>
      <c r="B516" s="65"/>
      <c r="C516" s="66"/>
      <c r="D516" s="65"/>
      <c r="E516" s="66"/>
      <c r="F516" s="67"/>
      <c r="G516" s="65"/>
      <c r="H516" s="66"/>
      <c r="I516" s="20"/>
      <c r="J516" s="21"/>
    </row>
    <row r="517" spans="1:10" x14ac:dyDescent="0.25">
      <c r="A517" s="158" t="s">
        <v>209</v>
      </c>
      <c r="B517" s="65">
        <v>9</v>
      </c>
      <c r="C517" s="66">
        <v>254</v>
      </c>
      <c r="D517" s="65">
        <v>81</v>
      </c>
      <c r="E517" s="66">
        <v>1433</v>
      </c>
      <c r="F517" s="67"/>
      <c r="G517" s="65">
        <f t="shared" ref="G517:G523" si="96">B517-C517</f>
        <v>-245</v>
      </c>
      <c r="H517" s="66">
        <f t="shared" ref="H517:H523" si="97">D517-E517</f>
        <v>-1352</v>
      </c>
      <c r="I517" s="20">
        <f t="shared" ref="I517:I523" si="98">IF(C517=0, "-", IF(G517/C517&lt;10, G517/C517, "&gt;999%"))</f>
        <v>-0.96456692913385822</v>
      </c>
      <c r="J517" s="21">
        <f t="shared" ref="J517:J523" si="99">IF(E517=0, "-", IF(H517/E517&lt;10, H517/E517, "&gt;999%"))</f>
        <v>-0.94347522679692952</v>
      </c>
    </row>
    <row r="518" spans="1:10" x14ac:dyDescent="0.25">
      <c r="A518" s="158" t="s">
        <v>353</v>
      </c>
      <c r="B518" s="65">
        <v>42</v>
      </c>
      <c r="C518" s="66">
        <v>25</v>
      </c>
      <c r="D518" s="65">
        <v>269</v>
      </c>
      <c r="E518" s="66">
        <v>257</v>
      </c>
      <c r="F518" s="67"/>
      <c r="G518" s="65">
        <f t="shared" si="96"/>
        <v>17</v>
      </c>
      <c r="H518" s="66">
        <f t="shared" si="97"/>
        <v>12</v>
      </c>
      <c r="I518" s="20">
        <f t="shared" si="98"/>
        <v>0.68</v>
      </c>
      <c r="J518" s="21">
        <f t="shared" si="99"/>
        <v>4.6692607003891051E-2</v>
      </c>
    </row>
    <row r="519" spans="1:10" x14ac:dyDescent="0.25">
      <c r="A519" s="158" t="s">
        <v>354</v>
      </c>
      <c r="B519" s="65">
        <v>102</v>
      </c>
      <c r="C519" s="66">
        <v>88</v>
      </c>
      <c r="D519" s="65">
        <v>577</v>
      </c>
      <c r="E519" s="66">
        <v>470</v>
      </c>
      <c r="F519" s="67"/>
      <c r="G519" s="65">
        <f t="shared" si="96"/>
        <v>14</v>
      </c>
      <c r="H519" s="66">
        <f t="shared" si="97"/>
        <v>107</v>
      </c>
      <c r="I519" s="20">
        <f t="shared" si="98"/>
        <v>0.15909090909090909</v>
      </c>
      <c r="J519" s="21">
        <f t="shared" si="99"/>
        <v>0.2276595744680851</v>
      </c>
    </row>
    <row r="520" spans="1:10" x14ac:dyDescent="0.25">
      <c r="A520" s="158" t="s">
        <v>375</v>
      </c>
      <c r="B520" s="65">
        <v>24</v>
      </c>
      <c r="C520" s="66">
        <v>0</v>
      </c>
      <c r="D520" s="65">
        <v>98</v>
      </c>
      <c r="E520" s="66">
        <v>16</v>
      </c>
      <c r="F520" s="67"/>
      <c r="G520" s="65">
        <f t="shared" si="96"/>
        <v>24</v>
      </c>
      <c r="H520" s="66">
        <f t="shared" si="97"/>
        <v>82</v>
      </c>
      <c r="I520" s="20" t="str">
        <f t="shared" si="98"/>
        <v>-</v>
      </c>
      <c r="J520" s="21">
        <f t="shared" si="99"/>
        <v>5.125</v>
      </c>
    </row>
    <row r="521" spans="1:10" x14ac:dyDescent="0.25">
      <c r="A521" s="158" t="s">
        <v>210</v>
      </c>
      <c r="B521" s="65">
        <v>256</v>
      </c>
      <c r="C521" s="66">
        <v>116</v>
      </c>
      <c r="D521" s="65">
        <v>917</v>
      </c>
      <c r="E521" s="66">
        <v>386</v>
      </c>
      <c r="F521" s="67"/>
      <c r="G521" s="65">
        <f t="shared" si="96"/>
        <v>140</v>
      </c>
      <c r="H521" s="66">
        <f t="shared" si="97"/>
        <v>531</v>
      </c>
      <c r="I521" s="20">
        <f t="shared" si="98"/>
        <v>1.2068965517241379</v>
      </c>
      <c r="J521" s="21">
        <f t="shared" si="99"/>
        <v>1.3756476683937824</v>
      </c>
    </row>
    <row r="522" spans="1:10" x14ac:dyDescent="0.25">
      <c r="A522" s="158" t="s">
        <v>376</v>
      </c>
      <c r="B522" s="65">
        <v>26</v>
      </c>
      <c r="C522" s="66">
        <v>69</v>
      </c>
      <c r="D522" s="65">
        <v>186</v>
      </c>
      <c r="E522" s="66">
        <v>184</v>
      </c>
      <c r="F522" s="67"/>
      <c r="G522" s="65">
        <f t="shared" si="96"/>
        <v>-43</v>
      </c>
      <c r="H522" s="66">
        <f t="shared" si="97"/>
        <v>2</v>
      </c>
      <c r="I522" s="20">
        <f t="shared" si="98"/>
        <v>-0.62318840579710144</v>
      </c>
      <c r="J522" s="21">
        <f t="shared" si="99"/>
        <v>1.0869565217391304E-2</v>
      </c>
    </row>
    <row r="523" spans="1:10" s="160" customFormat="1" ht="13" x14ac:dyDescent="0.3">
      <c r="A523" s="178" t="s">
        <v>704</v>
      </c>
      <c r="B523" s="71">
        <v>459</v>
      </c>
      <c r="C523" s="72">
        <v>552</v>
      </c>
      <c r="D523" s="71">
        <v>2128</v>
      </c>
      <c r="E523" s="72">
        <v>2746</v>
      </c>
      <c r="F523" s="73"/>
      <c r="G523" s="71">
        <f t="shared" si="96"/>
        <v>-93</v>
      </c>
      <c r="H523" s="72">
        <f t="shared" si="97"/>
        <v>-618</v>
      </c>
      <c r="I523" s="37">
        <f t="shared" si="98"/>
        <v>-0.16847826086956522</v>
      </c>
      <c r="J523" s="38">
        <f t="shared" si="99"/>
        <v>-0.22505462490895847</v>
      </c>
    </row>
    <row r="524" spans="1:10" x14ac:dyDescent="0.25">
      <c r="A524" s="177"/>
      <c r="B524" s="143"/>
      <c r="C524" s="144"/>
      <c r="D524" s="143"/>
      <c r="E524" s="144"/>
      <c r="F524" s="145"/>
      <c r="G524" s="143"/>
      <c r="H524" s="144"/>
      <c r="I524" s="151"/>
      <c r="J524" s="152"/>
    </row>
    <row r="525" spans="1:10" s="139" customFormat="1" ht="13" x14ac:dyDescent="0.3">
      <c r="A525" s="159" t="s">
        <v>94</v>
      </c>
      <c r="B525" s="65"/>
      <c r="C525" s="66"/>
      <c r="D525" s="65"/>
      <c r="E525" s="66"/>
      <c r="F525" s="67"/>
      <c r="G525" s="65"/>
      <c r="H525" s="66"/>
      <c r="I525" s="20"/>
      <c r="J525" s="21"/>
    </row>
    <row r="526" spans="1:10" x14ac:dyDescent="0.25">
      <c r="A526" s="158" t="s">
        <v>264</v>
      </c>
      <c r="B526" s="65">
        <v>524</v>
      </c>
      <c r="C526" s="66">
        <v>50</v>
      </c>
      <c r="D526" s="65">
        <v>2834</v>
      </c>
      <c r="E526" s="66">
        <v>1274</v>
      </c>
      <c r="F526" s="67"/>
      <c r="G526" s="65">
        <f>B526-C526</f>
        <v>474</v>
      </c>
      <c r="H526" s="66">
        <f>D526-E526</f>
        <v>1560</v>
      </c>
      <c r="I526" s="20">
        <f>IF(C526=0, "-", IF(G526/C526&lt;10, G526/C526, "&gt;999%"))</f>
        <v>9.48</v>
      </c>
      <c r="J526" s="21">
        <f>IF(E526=0, "-", IF(H526/E526&lt;10, H526/E526, "&gt;999%"))</f>
        <v>1.2244897959183674</v>
      </c>
    </row>
    <row r="527" spans="1:10" x14ac:dyDescent="0.25">
      <c r="A527" s="158" t="s">
        <v>436</v>
      </c>
      <c r="B527" s="65">
        <v>1882</v>
      </c>
      <c r="C527" s="66">
        <v>0</v>
      </c>
      <c r="D527" s="65">
        <v>3989</v>
      </c>
      <c r="E527" s="66">
        <v>0</v>
      </c>
      <c r="F527" s="67"/>
      <c r="G527" s="65">
        <f>B527-C527</f>
        <v>1882</v>
      </c>
      <c r="H527" s="66">
        <f>D527-E527</f>
        <v>3989</v>
      </c>
      <c r="I527" s="20" t="str">
        <f>IF(C527=0, "-", IF(G527/C527&lt;10, G527/C527, "&gt;999%"))</f>
        <v>-</v>
      </c>
      <c r="J527" s="21" t="str">
        <f>IF(E527=0, "-", IF(H527/E527&lt;10, H527/E527, "&gt;999%"))</f>
        <v>-</v>
      </c>
    </row>
    <row r="528" spans="1:10" s="160" customFormat="1" ht="13" x14ac:dyDescent="0.3">
      <c r="A528" s="178" t="s">
        <v>705</v>
      </c>
      <c r="B528" s="71">
        <v>2406</v>
      </c>
      <c r="C528" s="72">
        <v>50</v>
      </c>
      <c r="D528" s="71">
        <v>6823</v>
      </c>
      <c r="E528" s="72">
        <v>1274</v>
      </c>
      <c r="F528" s="73"/>
      <c r="G528" s="71">
        <f>B528-C528</f>
        <v>2356</v>
      </c>
      <c r="H528" s="72">
        <f>D528-E528</f>
        <v>5549</v>
      </c>
      <c r="I528" s="37" t="str">
        <f>IF(C528=0, "-", IF(G528/C528&lt;10, G528/C528, "&gt;999%"))</f>
        <v>&gt;999%</v>
      </c>
      <c r="J528" s="38">
        <f>IF(E528=0, "-", IF(H528/E528&lt;10, H528/E528, "&gt;999%"))</f>
        <v>4.3555729984301417</v>
      </c>
    </row>
    <row r="529" spans="1:10" x14ac:dyDescent="0.25">
      <c r="A529" s="177"/>
      <c r="B529" s="143"/>
      <c r="C529" s="144"/>
      <c r="D529" s="143"/>
      <c r="E529" s="144"/>
      <c r="F529" s="145"/>
      <c r="G529" s="143"/>
      <c r="H529" s="144"/>
      <c r="I529" s="151"/>
      <c r="J529" s="152"/>
    </row>
    <row r="530" spans="1:10" s="139" customFormat="1" ht="13" x14ac:dyDescent="0.3">
      <c r="A530" s="159" t="s">
        <v>95</v>
      </c>
      <c r="B530" s="65"/>
      <c r="C530" s="66"/>
      <c r="D530" s="65"/>
      <c r="E530" s="66"/>
      <c r="F530" s="67"/>
      <c r="G530" s="65"/>
      <c r="H530" s="66"/>
      <c r="I530" s="20"/>
      <c r="J530" s="21"/>
    </row>
    <row r="531" spans="1:10" x14ac:dyDescent="0.25">
      <c r="A531" s="158" t="s">
        <v>247</v>
      </c>
      <c r="B531" s="65">
        <v>260</v>
      </c>
      <c r="C531" s="66">
        <v>131</v>
      </c>
      <c r="D531" s="65">
        <v>847</v>
      </c>
      <c r="E531" s="66">
        <v>1263</v>
      </c>
      <c r="F531" s="67"/>
      <c r="G531" s="65">
        <f t="shared" ref="G531:G554" si="100">B531-C531</f>
        <v>129</v>
      </c>
      <c r="H531" s="66">
        <f t="shared" ref="H531:H554" si="101">D531-E531</f>
        <v>-416</v>
      </c>
      <c r="I531" s="20">
        <f t="shared" ref="I531:I554" si="102">IF(C531=0, "-", IF(G531/C531&lt;10, G531/C531, "&gt;999%"))</f>
        <v>0.98473282442748089</v>
      </c>
      <c r="J531" s="21">
        <f t="shared" ref="J531:J554" si="103">IF(E531=0, "-", IF(H531/E531&lt;10, H531/E531, "&gt;999%"))</f>
        <v>-0.32937450514647665</v>
      </c>
    </row>
    <row r="532" spans="1:10" x14ac:dyDescent="0.25">
      <c r="A532" s="158" t="s">
        <v>377</v>
      </c>
      <c r="B532" s="65">
        <v>137</v>
      </c>
      <c r="C532" s="66">
        <v>184</v>
      </c>
      <c r="D532" s="65">
        <v>527</v>
      </c>
      <c r="E532" s="66">
        <v>1038</v>
      </c>
      <c r="F532" s="67"/>
      <c r="G532" s="65">
        <f t="shared" si="100"/>
        <v>-47</v>
      </c>
      <c r="H532" s="66">
        <f t="shared" si="101"/>
        <v>-511</v>
      </c>
      <c r="I532" s="20">
        <f t="shared" si="102"/>
        <v>-0.25543478260869568</v>
      </c>
      <c r="J532" s="21">
        <f t="shared" si="103"/>
        <v>-0.49229287090558765</v>
      </c>
    </row>
    <row r="533" spans="1:10" x14ac:dyDescent="0.25">
      <c r="A533" s="158" t="s">
        <v>503</v>
      </c>
      <c r="B533" s="65">
        <v>7</v>
      </c>
      <c r="C533" s="66">
        <v>1</v>
      </c>
      <c r="D533" s="65">
        <v>11</v>
      </c>
      <c r="E533" s="66">
        <v>7</v>
      </c>
      <c r="F533" s="67"/>
      <c r="G533" s="65">
        <f t="shared" si="100"/>
        <v>6</v>
      </c>
      <c r="H533" s="66">
        <f t="shared" si="101"/>
        <v>4</v>
      </c>
      <c r="I533" s="20">
        <f t="shared" si="102"/>
        <v>6</v>
      </c>
      <c r="J533" s="21">
        <f t="shared" si="103"/>
        <v>0.5714285714285714</v>
      </c>
    </row>
    <row r="534" spans="1:10" x14ac:dyDescent="0.25">
      <c r="A534" s="158" t="s">
        <v>223</v>
      </c>
      <c r="B534" s="65">
        <v>322</v>
      </c>
      <c r="C534" s="66">
        <v>496</v>
      </c>
      <c r="D534" s="65">
        <v>1363</v>
      </c>
      <c r="E534" s="66">
        <v>2740</v>
      </c>
      <c r="F534" s="67"/>
      <c r="G534" s="65">
        <f t="shared" si="100"/>
        <v>-174</v>
      </c>
      <c r="H534" s="66">
        <f t="shared" si="101"/>
        <v>-1377</v>
      </c>
      <c r="I534" s="20">
        <f t="shared" si="102"/>
        <v>-0.35080645161290325</v>
      </c>
      <c r="J534" s="21">
        <f t="shared" si="103"/>
        <v>-0.50255474452554749</v>
      </c>
    </row>
    <row r="535" spans="1:10" x14ac:dyDescent="0.25">
      <c r="A535" s="158" t="s">
        <v>378</v>
      </c>
      <c r="B535" s="65">
        <v>153</v>
      </c>
      <c r="C535" s="66">
        <v>0</v>
      </c>
      <c r="D535" s="65">
        <v>664</v>
      </c>
      <c r="E535" s="66">
        <v>0</v>
      </c>
      <c r="F535" s="67"/>
      <c r="G535" s="65">
        <f t="shared" si="100"/>
        <v>153</v>
      </c>
      <c r="H535" s="66">
        <f t="shared" si="101"/>
        <v>664</v>
      </c>
      <c r="I535" s="20" t="str">
        <f t="shared" si="102"/>
        <v>-</v>
      </c>
      <c r="J535" s="21" t="str">
        <f t="shared" si="103"/>
        <v>-</v>
      </c>
    </row>
    <row r="536" spans="1:10" x14ac:dyDescent="0.25">
      <c r="A536" s="158" t="s">
        <v>455</v>
      </c>
      <c r="B536" s="65">
        <v>50</v>
      </c>
      <c r="C536" s="66">
        <v>64</v>
      </c>
      <c r="D536" s="65">
        <v>290</v>
      </c>
      <c r="E536" s="66">
        <v>476</v>
      </c>
      <c r="F536" s="67"/>
      <c r="G536" s="65">
        <f t="shared" si="100"/>
        <v>-14</v>
      </c>
      <c r="H536" s="66">
        <f t="shared" si="101"/>
        <v>-186</v>
      </c>
      <c r="I536" s="20">
        <f t="shared" si="102"/>
        <v>-0.21875</v>
      </c>
      <c r="J536" s="21">
        <f t="shared" si="103"/>
        <v>-0.3907563025210084</v>
      </c>
    </row>
    <row r="537" spans="1:10" x14ac:dyDescent="0.25">
      <c r="A537" s="158" t="s">
        <v>317</v>
      </c>
      <c r="B537" s="65">
        <v>30</v>
      </c>
      <c r="C537" s="66">
        <v>0</v>
      </c>
      <c r="D537" s="65">
        <v>97</v>
      </c>
      <c r="E537" s="66">
        <v>0</v>
      </c>
      <c r="F537" s="67"/>
      <c r="G537" s="65">
        <f t="shared" si="100"/>
        <v>30</v>
      </c>
      <c r="H537" s="66">
        <f t="shared" si="101"/>
        <v>97</v>
      </c>
      <c r="I537" s="20" t="str">
        <f t="shared" si="102"/>
        <v>-</v>
      </c>
      <c r="J537" s="21" t="str">
        <f t="shared" si="103"/>
        <v>-</v>
      </c>
    </row>
    <row r="538" spans="1:10" x14ac:dyDescent="0.25">
      <c r="A538" s="158" t="s">
        <v>308</v>
      </c>
      <c r="B538" s="65">
        <v>3</v>
      </c>
      <c r="C538" s="66">
        <v>4</v>
      </c>
      <c r="D538" s="65">
        <v>14</v>
      </c>
      <c r="E538" s="66">
        <v>16</v>
      </c>
      <c r="F538" s="67"/>
      <c r="G538" s="65">
        <f t="shared" si="100"/>
        <v>-1</v>
      </c>
      <c r="H538" s="66">
        <f t="shared" si="101"/>
        <v>-2</v>
      </c>
      <c r="I538" s="20">
        <f t="shared" si="102"/>
        <v>-0.25</v>
      </c>
      <c r="J538" s="21">
        <f t="shared" si="103"/>
        <v>-0.125</v>
      </c>
    </row>
    <row r="539" spans="1:10" x14ac:dyDescent="0.25">
      <c r="A539" s="158" t="s">
        <v>500</v>
      </c>
      <c r="B539" s="65">
        <v>42</v>
      </c>
      <c r="C539" s="66">
        <v>19</v>
      </c>
      <c r="D539" s="65">
        <v>117</v>
      </c>
      <c r="E539" s="66">
        <v>197</v>
      </c>
      <c r="F539" s="67"/>
      <c r="G539" s="65">
        <f t="shared" si="100"/>
        <v>23</v>
      </c>
      <c r="H539" s="66">
        <f t="shared" si="101"/>
        <v>-80</v>
      </c>
      <c r="I539" s="20">
        <f t="shared" si="102"/>
        <v>1.2105263157894737</v>
      </c>
      <c r="J539" s="21">
        <f t="shared" si="103"/>
        <v>-0.40609137055837563</v>
      </c>
    </row>
    <row r="540" spans="1:10" x14ac:dyDescent="0.25">
      <c r="A540" s="158" t="s">
        <v>515</v>
      </c>
      <c r="B540" s="65">
        <v>292</v>
      </c>
      <c r="C540" s="66">
        <v>199</v>
      </c>
      <c r="D540" s="65">
        <v>987</v>
      </c>
      <c r="E540" s="66">
        <v>1360</v>
      </c>
      <c r="F540" s="67"/>
      <c r="G540" s="65">
        <f t="shared" si="100"/>
        <v>93</v>
      </c>
      <c r="H540" s="66">
        <f t="shared" si="101"/>
        <v>-373</v>
      </c>
      <c r="I540" s="20">
        <f t="shared" si="102"/>
        <v>0.46733668341708545</v>
      </c>
      <c r="J540" s="21">
        <f t="shared" si="103"/>
        <v>-0.27426470588235297</v>
      </c>
    </row>
    <row r="541" spans="1:10" x14ac:dyDescent="0.25">
      <c r="A541" s="158" t="s">
        <v>525</v>
      </c>
      <c r="B541" s="65">
        <v>284</v>
      </c>
      <c r="C541" s="66">
        <v>523</v>
      </c>
      <c r="D541" s="65">
        <v>1280</v>
      </c>
      <c r="E541" s="66">
        <v>1629</v>
      </c>
      <c r="F541" s="67"/>
      <c r="G541" s="65">
        <f t="shared" si="100"/>
        <v>-239</v>
      </c>
      <c r="H541" s="66">
        <f t="shared" si="101"/>
        <v>-349</v>
      </c>
      <c r="I541" s="20">
        <f t="shared" si="102"/>
        <v>-0.45697896749521988</v>
      </c>
      <c r="J541" s="21">
        <f t="shared" si="103"/>
        <v>-0.21424186617556784</v>
      </c>
    </row>
    <row r="542" spans="1:10" x14ac:dyDescent="0.25">
      <c r="A542" s="158" t="s">
        <v>536</v>
      </c>
      <c r="B542" s="65">
        <v>1032</v>
      </c>
      <c r="C542" s="66">
        <v>1027</v>
      </c>
      <c r="D542" s="65">
        <v>4018</v>
      </c>
      <c r="E542" s="66">
        <v>4506</v>
      </c>
      <c r="F542" s="67"/>
      <c r="G542" s="65">
        <f t="shared" si="100"/>
        <v>5</v>
      </c>
      <c r="H542" s="66">
        <f t="shared" si="101"/>
        <v>-488</v>
      </c>
      <c r="I542" s="20">
        <f t="shared" si="102"/>
        <v>4.8685491723466411E-3</v>
      </c>
      <c r="J542" s="21">
        <f t="shared" si="103"/>
        <v>-0.1083000443852641</v>
      </c>
    </row>
    <row r="543" spans="1:10" x14ac:dyDescent="0.25">
      <c r="A543" s="158" t="s">
        <v>456</v>
      </c>
      <c r="B543" s="65">
        <v>361</v>
      </c>
      <c r="C543" s="66">
        <v>554</v>
      </c>
      <c r="D543" s="65">
        <v>1853</v>
      </c>
      <c r="E543" s="66">
        <v>2077</v>
      </c>
      <c r="F543" s="67"/>
      <c r="G543" s="65">
        <f t="shared" si="100"/>
        <v>-193</v>
      </c>
      <c r="H543" s="66">
        <f t="shared" si="101"/>
        <v>-224</v>
      </c>
      <c r="I543" s="20">
        <f t="shared" si="102"/>
        <v>-0.34837545126353792</v>
      </c>
      <c r="J543" s="21">
        <f t="shared" si="103"/>
        <v>-0.10784785748675975</v>
      </c>
    </row>
    <row r="544" spans="1:10" x14ac:dyDescent="0.25">
      <c r="A544" s="158" t="s">
        <v>537</v>
      </c>
      <c r="B544" s="65">
        <v>230</v>
      </c>
      <c r="C544" s="66">
        <v>268</v>
      </c>
      <c r="D544" s="65">
        <v>830</v>
      </c>
      <c r="E544" s="66">
        <v>1081</v>
      </c>
      <c r="F544" s="67"/>
      <c r="G544" s="65">
        <f t="shared" si="100"/>
        <v>-38</v>
      </c>
      <c r="H544" s="66">
        <f t="shared" si="101"/>
        <v>-251</v>
      </c>
      <c r="I544" s="20">
        <f t="shared" si="102"/>
        <v>-0.1417910447761194</v>
      </c>
      <c r="J544" s="21">
        <f t="shared" si="103"/>
        <v>-0.23219241443108232</v>
      </c>
    </row>
    <row r="545" spans="1:10" x14ac:dyDescent="0.25">
      <c r="A545" s="158" t="s">
        <v>484</v>
      </c>
      <c r="B545" s="65">
        <v>350</v>
      </c>
      <c r="C545" s="66">
        <v>306</v>
      </c>
      <c r="D545" s="65">
        <v>1375</v>
      </c>
      <c r="E545" s="66">
        <v>1282</v>
      </c>
      <c r="F545" s="67"/>
      <c r="G545" s="65">
        <f t="shared" si="100"/>
        <v>44</v>
      </c>
      <c r="H545" s="66">
        <f t="shared" si="101"/>
        <v>93</v>
      </c>
      <c r="I545" s="20">
        <f t="shared" si="102"/>
        <v>0.1437908496732026</v>
      </c>
      <c r="J545" s="21">
        <f t="shared" si="103"/>
        <v>7.2542901716068642E-2</v>
      </c>
    </row>
    <row r="546" spans="1:10" x14ac:dyDescent="0.25">
      <c r="A546" s="158" t="s">
        <v>282</v>
      </c>
      <c r="B546" s="65">
        <v>0</v>
      </c>
      <c r="C546" s="66">
        <v>0</v>
      </c>
      <c r="D546" s="65">
        <v>0</v>
      </c>
      <c r="E546" s="66">
        <v>4</v>
      </c>
      <c r="F546" s="67"/>
      <c r="G546" s="65">
        <f t="shared" si="100"/>
        <v>0</v>
      </c>
      <c r="H546" s="66">
        <f t="shared" si="101"/>
        <v>-4</v>
      </c>
      <c r="I546" s="20" t="str">
        <f t="shared" si="102"/>
        <v>-</v>
      </c>
      <c r="J546" s="21">
        <f t="shared" si="103"/>
        <v>-1</v>
      </c>
    </row>
    <row r="547" spans="1:10" x14ac:dyDescent="0.25">
      <c r="A547" s="158" t="s">
        <v>457</v>
      </c>
      <c r="B547" s="65">
        <v>280</v>
      </c>
      <c r="C547" s="66">
        <v>296</v>
      </c>
      <c r="D547" s="65">
        <v>1297</v>
      </c>
      <c r="E547" s="66">
        <v>2525</v>
      </c>
      <c r="F547" s="67"/>
      <c r="G547" s="65">
        <f t="shared" si="100"/>
        <v>-16</v>
      </c>
      <c r="H547" s="66">
        <f t="shared" si="101"/>
        <v>-1228</v>
      </c>
      <c r="I547" s="20">
        <f t="shared" si="102"/>
        <v>-5.4054054054054057E-2</v>
      </c>
      <c r="J547" s="21">
        <f t="shared" si="103"/>
        <v>-0.48633663366336632</v>
      </c>
    </row>
    <row r="548" spans="1:10" x14ac:dyDescent="0.25">
      <c r="A548" s="158" t="s">
        <v>224</v>
      </c>
      <c r="B548" s="65">
        <v>0</v>
      </c>
      <c r="C548" s="66">
        <v>0</v>
      </c>
      <c r="D548" s="65">
        <v>0</v>
      </c>
      <c r="E548" s="66">
        <v>6</v>
      </c>
      <c r="F548" s="67"/>
      <c r="G548" s="65">
        <f t="shared" si="100"/>
        <v>0</v>
      </c>
      <c r="H548" s="66">
        <f t="shared" si="101"/>
        <v>-6</v>
      </c>
      <c r="I548" s="20" t="str">
        <f t="shared" si="102"/>
        <v>-</v>
      </c>
      <c r="J548" s="21">
        <f t="shared" si="103"/>
        <v>-1</v>
      </c>
    </row>
    <row r="549" spans="1:10" x14ac:dyDescent="0.25">
      <c r="A549" s="158" t="s">
        <v>225</v>
      </c>
      <c r="B549" s="65">
        <v>0</v>
      </c>
      <c r="C549" s="66">
        <v>0</v>
      </c>
      <c r="D549" s="65">
        <v>0</v>
      </c>
      <c r="E549" s="66">
        <v>1</v>
      </c>
      <c r="F549" s="67"/>
      <c r="G549" s="65">
        <f t="shared" si="100"/>
        <v>0</v>
      </c>
      <c r="H549" s="66">
        <f t="shared" si="101"/>
        <v>-1</v>
      </c>
      <c r="I549" s="20" t="str">
        <f t="shared" si="102"/>
        <v>-</v>
      </c>
      <c r="J549" s="21">
        <f t="shared" si="103"/>
        <v>-1</v>
      </c>
    </row>
    <row r="550" spans="1:10" x14ac:dyDescent="0.25">
      <c r="A550" s="158" t="s">
        <v>415</v>
      </c>
      <c r="B550" s="65">
        <v>753</v>
      </c>
      <c r="C550" s="66">
        <v>599</v>
      </c>
      <c r="D550" s="65">
        <v>3187</v>
      </c>
      <c r="E550" s="66">
        <v>4833</v>
      </c>
      <c r="F550" s="67"/>
      <c r="G550" s="65">
        <f t="shared" si="100"/>
        <v>154</v>
      </c>
      <c r="H550" s="66">
        <f t="shared" si="101"/>
        <v>-1646</v>
      </c>
      <c r="I550" s="20">
        <f t="shared" si="102"/>
        <v>0.2570951585976628</v>
      </c>
      <c r="J550" s="21">
        <f t="shared" si="103"/>
        <v>-0.34057521208359198</v>
      </c>
    </row>
    <row r="551" spans="1:10" x14ac:dyDescent="0.25">
      <c r="A551" s="158" t="s">
        <v>334</v>
      </c>
      <c r="B551" s="65">
        <v>12</v>
      </c>
      <c r="C551" s="66">
        <v>1</v>
      </c>
      <c r="D551" s="65">
        <v>35</v>
      </c>
      <c r="E551" s="66">
        <v>39</v>
      </c>
      <c r="F551" s="67"/>
      <c r="G551" s="65">
        <f t="shared" si="100"/>
        <v>11</v>
      </c>
      <c r="H551" s="66">
        <f t="shared" si="101"/>
        <v>-4</v>
      </c>
      <c r="I551" s="20" t="str">
        <f t="shared" si="102"/>
        <v>&gt;999%</v>
      </c>
      <c r="J551" s="21">
        <f t="shared" si="103"/>
        <v>-0.10256410256410256</v>
      </c>
    </row>
    <row r="552" spans="1:10" x14ac:dyDescent="0.25">
      <c r="A552" s="158" t="s">
        <v>211</v>
      </c>
      <c r="B552" s="65">
        <v>31</v>
      </c>
      <c r="C552" s="66">
        <v>53</v>
      </c>
      <c r="D552" s="65">
        <v>193</v>
      </c>
      <c r="E552" s="66">
        <v>278</v>
      </c>
      <c r="F552" s="67"/>
      <c r="G552" s="65">
        <f t="shared" si="100"/>
        <v>-22</v>
      </c>
      <c r="H552" s="66">
        <f t="shared" si="101"/>
        <v>-85</v>
      </c>
      <c r="I552" s="20">
        <f t="shared" si="102"/>
        <v>-0.41509433962264153</v>
      </c>
      <c r="J552" s="21">
        <f t="shared" si="103"/>
        <v>-0.30575539568345322</v>
      </c>
    </row>
    <row r="553" spans="1:10" x14ac:dyDescent="0.25">
      <c r="A553" s="158" t="s">
        <v>355</v>
      </c>
      <c r="B553" s="65">
        <v>85</v>
      </c>
      <c r="C553" s="66">
        <v>162</v>
      </c>
      <c r="D553" s="65">
        <v>595</v>
      </c>
      <c r="E553" s="66">
        <v>984</v>
      </c>
      <c r="F553" s="67"/>
      <c r="G553" s="65">
        <f t="shared" si="100"/>
        <v>-77</v>
      </c>
      <c r="H553" s="66">
        <f t="shared" si="101"/>
        <v>-389</v>
      </c>
      <c r="I553" s="20">
        <f t="shared" si="102"/>
        <v>-0.47530864197530864</v>
      </c>
      <c r="J553" s="21">
        <f t="shared" si="103"/>
        <v>-0.39532520325203252</v>
      </c>
    </row>
    <row r="554" spans="1:10" s="160" customFormat="1" ht="13" x14ac:dyDescent="0.3">
      <c r="A554" s="178" t="s">
        <v>706</v>
      </c>
      <c r="B554" s="71">
        <v>4714</v>
      </c>
      <c r="C554" s="72">
        <v>4887</v>
      </c>
      <c r="D554" s="71">
        <v>19580</v>
      </c>
      <c r="E554" s="72">
        <v>26342</v>
      </c>
      <c r="F554" s="73"/>
      <c r="G554" s="71">
        <f t="shared" si="100"/>
        <v>-173</v>
      </c>
      <c r="H554" s="72">
        <f t="shared" si="101"/>
        <v>-6762</v>
      </c>
      <c r="I554" s="37">
        <f t="shared" si="102"/>
        <v>-3.5400040924902801E-2</v>
      </c>
      <c r="J554" s="38">
        <f t="shared" si="103"/>
        <v>-0.25670032647483104</v>
      </c>
    </row>
    <row r="555" spans="1:10" x14ac:dyDescent="0.25">
      <c r="A555" s="177"/>
      <c r="B555" s="143"/>
      <c r="C555" s="144"/>
      <c r="D555" s="143"/>
      <c r="E555" s="144"/>
      <c r="F555" s="145"/>
      <c r="G555" s="143"/>
      <c r="H555" s="144"/>
      <c r="I555" s="151"/>
      <c r="J555" s="152"/>
    </row>
    <row r="556" spans="1:10" s="139" customFormat="1" ht="13" x14ac:dyDescent="0.3">
      <c r="A556" s="159" t="s">
        <v>96</v>
      </c>
      <c r="B556" s="65"/>
      <c r="C556" s="66"/>
      <c r="D556" s="65"/>
      <c r="E556" s="66"/>
      <c r="F556" s="67"/>
      <c r="G556" s="65"/>
      <c r="H556" s="66"/>
      <c r="I556" s="20"/>
      <c r="J556" s="21"/>
    </row>
    <row r="557" spans="1:10" x14ac:dyDescent="0.25">
      <c r="A557" s="158" t="s">
        <v>581</v>
      </c>
      <c r="B557" s="65">
        <v>41</v>
      </c>
      <c r="C557" s="66">
        <v>45</v>
      </c>
      <c r="D557" s="65">
        <v>182</v>
      </c>
      <c r="E557" s="66">
        <v>153</v>
      </c>
      <c r="F557" s="67"/>
      <c r="G557" s="65">
        <f>B557-C557</f>
        <v>-4</v>
      </c>
      <c r="H557" s="66">
        <f>D557-E557</f>
        <v>29</v>
      </c>
      <c r="I557" s="20">
        <f>IF(C557=0, "-", IF(G557/C557&lt;10, G557/C557, "&gt;999%"))</f>
        <v>-8.8888888888888892E-2</v>
      </c>
      <c r="J557" s="21">
        <f>IF(E557=0, "-", IF(H557/E557&lt;10, H557/E557, "&gt;999%"))</f>
        <v>0.18954248366013071</v>
      </c>
    </row>
    <row r="558" spans="1:10" x14ac:dyDescent="0.25">
      <c r="A558" s="158" t="s">
        <v>567</v>
      </c>
      <c r="B558" s="65">
        <v>8</v>
      </c>
      <c r="C558" s="66">
        <v>9</v>
      </c>
      <c r="D558" s="65">
        <v>24</v>
      </c>
      <c r="E558" s="66">
        <v>28</v>
      </c>
      <c r="F558" s="67"/>
      <c r="G558" s="65">
        <f>B558-C558</f>
        <v>-1</v>
      </c>
      <c r="H558" s="66">
        <f>D558-E558</f>
        <v>-4</v>
      </c>
      <c r="I558" s="20">
        <f>IF(C558=0, "-", IF(G558/C558&lt;10, G558/C558, "&gt;999%"))</f>
        <v>-0.1111111111111111</v>
      </c>
      <c r="J558" s="21">
        <f>IF(E558=0, "-", IF(H558/E558&lt;10, H558/E558, "&gt;999%"))</f>
        <v>-0.14285714285714285</v>
      </c>
    </row>
    <row r="559" spans="1:10" s="160" customFormat="1" ht="13" x14ac:dyDescent="0.3">
      <c r="A559" s="178" t="s">
        <v>707</v>
      </c>
      <c r="B559" s="71">
        <v>49</v>
      </c>
      <c r="C559" s="72">
        <v>54</v>
      </c>
      <c r="D559" s="71">
        <v>206</v>
      </c>
      <c r="E559" s="72">
        <v>181</v>
      </c>
      <c r="F559" s="73"/>
      <c r="G559" s="71">
        <f>B559-C559</f>
        <v>-5</v>
      </c>
      <c r="H559" s="72">
        <f>D559-E559</f>
        <v>25</v>
      </c>
      <c r="I559" s="37">
        <f>IF(C559=0, "-", IF(G559/C559&lt;10, G559/C559, "&gt;999%"))</f>
        <v>-9.2592592592592587E-2</v>
      </c>
      <c r="J559" s="38">
        <f>IF(E559=0, "-", IF(H559/E559&lt;10, H559/E559, "&gt;999%"))</f>
        <v>0.13812154696132597</v>
      </c>
    </row>
    <row r="560" spans="1:10" x14ac:dyDescent="0.25">
      <c r="A560" s="177"/>
      <c r="B560" s="143"/>
      <c r="C560" s="144"/>
      <c r="D560" s="143"/>
      <c r="E560" s="144"/>
      <c r="F560" s="145"/>
      <c r="G560" s="143"/>
      <c r="H560" s="144"/>
      <c r="I560" s="151"/>
      <c r="J560" s="152"/>
    </row>
    <row r="561" spans="1:10" s="139" customFormat="1" ht="13" x14ac:dyDescent="0.3">
      <c r="A561" s="159" t="s">
        <v>97</v>
      </c>
      <c r="B561" s="65"/>
      <c r="C561" s="66"/>
      <c r="D561" s="65"/>
      <c r="E561" s="66"/>
      <c r="F561" s="67"/>
      <c r="G561" s="65"/>
      <c r="H561" s="66"/>
      <c r="I561" s="20"/>
      <c r="J561" s="21"/>
    </row>
    <row r="562" spans="1:10" x14ac:dyDescent="0.25">
      <c r="A562" s="158" t="s">
        <v>538</v>
      </c>
      <c r="B562" s="65">
        <v>152</v>
      </c>
      <c r="C562" s="66">
        <v>72</v>
      </c>
      <c r="D562" s="65">
        <v>529</v>
      </c>
      <c r="E562" s="66">
        <v>475</v>
      </c>
      <c r="F562" s="67"/>
      <c r="G562" s="65">
        <f t="shared" ref="G562:G581" si="104">B562-C562</f>
        <v>80</v>
      </c>
      <c r="H562" s="66">
        <f t="shared" ref="H562:H581" si="105">D562-E562</f>
        <v>54</v>
      </c>
      <c r="I562" s="20">
        <f t="shared" ref="I562:I581" si="106">IF(C562=0, "-", IF(G562/C562&lt;10, G562/C562, "&gt;999%"))</f>
        <v>1.1111111111111112</v>
      </c>
      <c r="J562" s="21">
        <f t="shared" ref="J562:J581" si="107">IF(E562=0, "-", IF(H562/E562&lt;10, H562/E562, "&gt;999%"))</f>
        <v>0.11368421052631579</v>
      </c>
    </row>
    <row r="563" spans="1:10" x14ac:dyDescent="0.25">
      <c r="A563" s="158" t="s">
        <v>265</v>
      </c>
      <c r="B563" s="65">
        <v>39</v>
      </c>
      <c r="C563" s="66">
        <v>16</v>
      </c>
      <c r="D563" s="65">
        <v>138</v>
      </c>
      <c r="E563" s="66">
        <v>62</v>
      </c>
      <c r="F563" s="67"/>
      <c r="G563" s="65">
        <f t="shared" si="104"/>
        <v>23</v>
      </c>
      <c r="H563" s="66">
        <f t="shared" si="105"/>
        <v>76</v>
      </c>
      <c r="I563" s="20">
        <f t="shared" si="106"/>
        <v>1.4375</v>
      </c>
      <c r="J563" s="21">
        <f t="shared" si="107"/>
        <v>1.2258064516129032</v>
      </c>
    </row>
    <row r="564" spans="1:10" x14ac:dyDescent="0.25">
      <c r="A564" s="158" t="s">
        <v>301</v>
      </c>
      <c r="B564" s="65">
        <v>1</v>
      </c>
      <c r="C564" s="66">
        <v>0</v>
      </c>
      <c r="D564" s="65">
        <v>4</v>
      </c>
      <c r="E564" s="66">
        <v>9</v>
      </c>
      <c r="F564" s="67"/>
      <c r="G564" s="65">
        <f t="shared" si="104"/>
        <v>1</v>
      </c>
      <c r="H564" s="66">
        <f t="shared" si="105"/>
        <v>-5</v>
      </c>
      <c r="I564" s="20" t="str">
        <f t="shared" si="106"/>
        <v>-</v>
      </c>
      <c r="J564" s="21">
        <f t="shared" si="107"/>
        <v>-0.55555555555555558</v>
      </c>
    </row>
    <row r="565" spans="1:10" x14ac:dyDescent="0.25">
      <c r="A565" s="158" t="s">
        <v>506</v>
      </c>
      <c r="B565" s="65">
        <v>6</v>
      </c>
      <c r="C565" s="66">
        <v>5</v>
      </c>
      <c r="D565" s="65">
        <v>63</v>
      </c>
      <c r="E565" s="66">
        <v>77</v>
      </c>
      <c r="F565" s="67"/>
      <c r="G565" s="65">
        <f t="shared" si="104"/>
        <v>1</v>
      </c>
      <c r="H565" s="66">
        <f t="shared" si="105"/>
        <v>-14</v>
      </c>
      <c r="I565" s="20">
        <f t="shared" si="106"/>
        <v>0.2</v>
      </c>
      <c r="J565" s="21">
        <f t="shared" si="107"/>
        <v>-0.18181818181818182</v>
      </c>
    </row>
    <row r="566" spans="1:10" x14ac:dyDescent="0.25">
      <c r="A566" s="158" t="s">
        <v>309</v>
      </c>
      <c r="B566" s="65">
        <v>1</v>
      </c>
      <c r="C566" s="66">
        <v>3</v>
      </c>
      <c r="D566" s="65">
        <v>4</v>
      </c>
      <c r="E566" s="66">
        <v>11</v>
      </c>
      <c r="F566" s="67"/>
      <c r="G566" s="65">
        <f t="shared" si="104"/>
        <v>-2</v>
      </c>
      <c r="H566" s="66">
        <f t="shared" si="105"/>
        <v>-7</v>
      </c>
      <c r="I566" s="20">
        <f t="shared" si="106"/>
        <v>-0.66666666666666663</v>
      </c>
      <c r="J566" s="21">
        <f t="shared" si="107"/>
        <v>-0.63636363636363635</v>
      </c>
    </row>
    <row r="567" spans="1:10" x14ac:dyDescent="0.25">
      <c r="A567" s="158" t="s">
        <v>302</v>
      </c>
      <c r="B567" s="65">
        <v>5</v>
      </c>
      <c r="C567" s="66">
        <v>1</v>
      </c>
      <c r="D567" s="65">
        <v>6</v>
      </c>
      <c r="E567" s="66">
        <v>5</v>
      </c>
      <c r="F567" s="67"/>
      <c r="G567" s="65">
        <f t="shared" si="104"/>
        <v>4</v>
      </c>
      <c r="H567" s="66">
        <f t="shared" si="105"/>
        <v>1</v>
      </c>
      <c r="I567" s="20">
        <f t="shared" si="106"/>
        <v>4</v>
      </c>
      <c r="J567" s="21">
        <f t="shared" si="107"/>
        <v>0.2</v>
      </c>
    </row>
    <row r="568" spans="1:10" x14ac:dyDescent="0.25">
      <c r="A568" s="158" t="s">
        <v>557</v>
      </c>
      <c r="B568" s="65">
        <v>40</v>
      </c>
      <c r="C568" s="66">
        <v>22</v>
      </c>
      <c r="D568" s="65">
        <v>183</v>
      </c>
      <c r="E568" s="66">
        <v>101</v>
      </c>
      <c r="F568" s="67"/>
      <c r="G568" s="65">
        <f t="shared" si="104"/>
        <v>18</v>
      </c>
      <c r="H568" s="66">
        <f t="shared" si="105"/>
        <v>82</v>
      </c>
      <c r="I568" s="20">
        <f t="shared" si="106"/>
        <v>0.81818181818181823</v>
      </c>
      <c r="J568" s="21">
        <f t="shared" si="107"/>
        <v>0.81188118811881194</v>
      </c>
    </row>
    <row r="569" spans="1:10" x14ac:dyDescent="0.25">
      <c r="A569" s="158" t="s">
        <v>501</v>
      </c>
      <c r="B569" s="65">
        <v>1</v>
      </c>
      <c r="C569" s="66">
        <v>0</v>
      </c>
      <c r="D569" s="65">
        <v>1</v>
      </c>
      <c r="E569" s="66">
        <v>11</v>
      </c>
      <c r="F569" s="67"/>
      <c r="G569" s="65">
        <f t="shared" si="104"/>
        <v>1</v>
      </c>
      <c r="H569" s="66">
        <f t="shared" si="105"/>
        <v>-10</v>
      </c>
      <c r="I569" s="20" t="str">
        <f t="shared" si="106"/>
        <v>-</v>
      </c>
      <c r="J569" s="21">
        <f t="shared" si="107"/>
        <v>-0.90909090909090906</v>
      </c>
    </row>
    <row r="570" spans="1:10" x14ac:dyDescent="0.25">
      <c r="A570" s="158" t="s">
        <v>242</v>
      </c>
      <c r="B570" s="65">
        <v>106</v>
      </c>
      <c r="C570" s="66">
        <v>124</v>
      </c>
      <c r="D570" s="65">
        <v>372</v>
      </c>
      <c r="E570" s="66">
        <v>320</v>
      </c>
      <c r="F570" s="67"/>
      <c r="G570" s="65">
        <f t="shared" si="104"/>
        <v>-18</v>
      </c>
      <c r="H570" s="66">
        <f t="shared" si="105"/>
        <v>52</v>
      </c>
      <c r="I570" s="20">
        <f t="shared" si="106"/>
        <v>-0.14516129032258066</v>
      </c>
      <c r="J570" s="21">
        <f t="shared" si="107"/>
        <v>0.16250000000000001</v>
      </c>
    </row>
    <row r="571" spans="1:10" x14ac:dyDescent="0.25">
      <c r="A571" s="158" t="s">
        <v>303</v>
      </c>
      <c r="B571" s="65">
        <v>24</v>
      </c>
      <c r="C571" s="66">
        <v>8</v>
      </c>
      <c r="D571" s="65">
        <v>94</v>
      </c>
      <c r="E571" s="66">
        <v>35</v>
      </c>
      <c r="F571" s="67"/>
      <c r="G571" s="65">
        <f t="shared" si="104"/>
        <v>16</v>
      </c>
      <c r="H571" s="66">
        <f t="shared" si="105"/>
        <v>59</v>
      </c>
      <c r="I571" s="20">
        <f t="shared" si="106"/>
        <v>2</v>
      </c>
      <c r="J571" s="21">
        <f t="shared" si="107"/>
        <v>1.6857142857142857</v>
      </c>
    </row>
    <row r="572" spans="1:10" x14ac:dyDescent="0.25">
      <c r="A572" s="158" t="s">
        <v>248</v>
      </c>
      <c r="B572" s="65">
        <v>16</v>
      </c>
      <c r="C572" s="66">
        <v>15</v>
      </c>
      <c r="D572" s="65">
        <v>61</v>
      </c>
      <c r="E572" s="66">
        <v>121</v>
      </c>
      <c r="F572" s="67"/>
      <c r="G572" s="65">
        <f t="shared" si="104"/>
        <v>1</v>
      </c>
      <c r="H572" s="66">
        <f t="shared" si="105"/>
        <v>-60</v>
      </c>
      <c r="I572" s="20">
        <f t="shared" si="106"/>
        <v>6.6666666666666666E-2</v>
      </c>
      <c r="J572" s="21">
        <f t="shared" si="107"/>
        <v>-0.49586776859504134</v>
      </c>
    </row>
    <row r="573" spans="1:10" x14ac:dyDescent="0.25">
      <c r="A573" s="158" t="s">
        <v>458</v>
      </c>
      <c r="B573" s="65">
        <v>14</v>
      </c>
      <c r="C573" s="66">
        <v>11</v>
      </c>
      <c r="D573" s="65">
        <v>39</v>
      </c>
      <c r="E573" s="66">
        <v>20</v>
      </c>
      <c r="F573" s="67"/>
      <c r="G573" s="65">
        <f t="shared" si="104"/>
        <v>3</v>
      </c>
      <c r="H573" s="66">
        <f t="shared" si="105"/>
        <v>19</v>
      </c>
      <c r="I573" s="20">
        <f t="shared" si="106"/>
        <v>0.27272727272727271</v>
      </c>
      <c r="J573" s="21">
        <f t="shared" si="107"/>
        <v>0.95</v>
      </c>
    </row>
    <row r="574" spans="1:10" x14ac:dyDescent="0.25">
      <c r="A574" s="158" t="s">
        <v>212</v>
      </c>
      <c r="B574" s="65">
        <v>25</v>
      </c>
      <c r="C574" s="66">
        <v>36</v>
      </c>
      <c r="D574" s="65">
        <v>55</v>
      </c>
      <c r="E574" s="66">
        <v>359</v>
      </c>
      <c r="F574" s="67"/>
      <c r="G574" s="65">
        <f t="shared" si="104"/>
        <v>-11</v>
      </c>
      <c r="H574" s="66">
        <f t="shared" si="105"/>
        <v>-304</v>
      </c>
      <c r="I574" s="20">
        <f t="shared" si="106"/>
        <v>-0.30555555555555558</v>
      </c>
      <c r="J574" s="21">
        <f t="shared" si="107"/>
        <v>-0.84679665738161558</v>
      </c>
    </row>
    <row r="575" spans="1:10" x14ac:dyDescent="0.25">
      <c r="A575" s="158" t="s">
        <v>356</v>
      </c>
      <c r="B575" s="65">
        <v>230</v>
      </c>
      <c r="C575" s="66">
        <v>226</v>
      </c>
      <c r="D575" s="65">
        <v>1096</v>
      </c>
      <c r="E575" s="66">
        <v>803</v>
      </c>
      <c r="F575" s="67"/>
      <c r="G575" s="65">
        <f t="shared" si="104"/>
        <v>4</v>
      </c>
      <c r="H575" s="66">
        <f t="shared" si="105"/>
        <v>293</v>
      </c>
      <c r="I575" s="20">
        <f t="shared" si="106"/>
        <v>1.7699115044247787E-2</v>
      </c>
      <c r="J575" s="21">
        <f t="shared" si="107"/>
        <v>0.36488169364881695</v>
      </c>
    </row>
    <row r="576" spans="1:10" x14ac:dyDescent="0.25">
      <c r="A576" s="158" t="s">
        <v>416</v>
      </c>
      <c r="B576" s="65">
        <v>369</v>
      </c>
      <c r="C576" s="66">
        <v>99</v>
      </c>
      <c r="D576" s="65">
        <v>1210</v>
      </c>
      <c r="E576" s="66">
        <v>297</v>
      </c>
      <c r="F576" s="67"/>
      <c r="G576" s="65">
        <f t="shared" si="104"/>
        <v>270</v>
      </c>
      <c r="H576" s="66">
        <f t="shared" si="105"/>
        <v>913</v>
      </c>
      <c r="I576" s="20">
        <f t="shared" si="106"/>
        <v>2.7272727272727271</v>
      </c>
      <c r="J576" s="21">
        <f t="shared" si="107"/>
        <v>3.074074074074074</v>
      </c>
    </row>
    <row r="577" spans="1:10" x14ac:dyDescent="0.25">
      <c r="A577" s="158" t="s">
        <v>459</v>
      </c>
      <c r="B577" s="65">
        <v>156</v>
      </c>
      <c r="C577" s="66">
        <v>165</v>
      </c>
      <c r="D577" s="65">
        <v>760</v>
      </c>
      <c r="E577" s="66">
        <v>431</v>
      </c>
      <c r="F577" s="67"/>
      <c r="G577" s="65">
        <f t="shared" si="104"/>
        <v>-9</v>
      </c>
      <c r="H577" s="66">
        <f t="shared" si="105"/>
        <v>329</v>
      </c>
      <c r="I577" s="20">
        <f t="shared" si="106"/>
        <v>-5.4545454545454543E-2</v>
      </c>
      <c r="J577" s="21">
        <f t="shared" si="107"/>
        <v>0.76334106728538287</v>
      </c>
    </row>
    <row r="578" spans="1:10" x14ac:dyDescent="0.25">
      <c r="A578" s="158" t="s">
        <v>480</v>
      </c>
      <c r="B578" s="65">
        <v>40</v>
      </c>
      <c r="C578" s="66">
        <v>43</v>
      </c>
      <c r="D578" s="65">
        <v>158</v>
      </c>
      <c r="E578" s="66">
        <v>130</v>
      </c>
      <c r="F578" s="67"/>
      <c r="G578" s="65">
        <f t="shared" si="104"/>
        <v>-3</v>
      </c>
      <c r="H578" s="66">
        <f t="shared" si="105"/>
        <v>28</v>
      </c>
      <c r="I578" s="20">
        <f t="shared" si="106"/>
        <v>-6.9767441860465115E-2</v>
      </c>
      <c r="J578" s="21">
        <f t="shared" si="107"/>
        <v>0.2153846153846154</v>
      </c>
    </row>
    <row r="579" spans="1:10" x14ac:dyDescent="0.25">
      <c r="A579" s="158" t="s">
        <v>516</v>
      </c>
      <c r="B579" s="65">
        <v>23</v>
      </c>
      <c r="C579" s="66">
        <v>25</v>
      </c>
      <c r="D579" s="65">
        <v>111</v>
      </c>
      <c r="E579" s="66">
        <v>173</v>
      </c>
      <c r="F579" s="67"/>
      <c r="G579" s="65">
        <f t="shared" si="104"/>
        <v>-2</v>
      </c>
      <c r="H579" s="66">
        <f t="shared" si="105"/>
        <v>-62</v>
      </c>
      <c r="I579" s="20">
        <f t="shared" si="106"/>
        <v>-0.08</v>
      </c>
      <c r="J579" s="21">
        <f t="shared" si="107"/>
        <v>-0.3583815028901734</v>
      </c>
    </row>
    <row r="580" spans="1:10" x14ac:dyDescent="0.25">
      <c r="A580" s="158" t="s">
        <v>379</v>
      </c>
      <c r="B580" s="65">
        <v>276</v>
      </c>
      <c r="C580" s="66">
        <v>1</v>
      </c>
      <c r="D580" s="65">
        <v>1274</v>
      </c>
      <c r="E580" s="66">
        <v>329</v>
      </c>
      <c r="F580" s="67"/>
      <c r="G580" s="65">
        <f t="shared" si="104"/>
        <v>275</v>
      </c>
      <c r="H580" s="66">
        <f t="shared" si="105"/>
        <v>945</v>
      </c>
      <c r="I580" s="20" t="str">
        <f t="shared" si="106"/>
        <v>&gt;999%</v>
      </c>
      <c r="J580" s="21">
        <f t="shared" si="107"/>
        <v>2.8723404255319149</v>
      </c>
    </row>
    <row r="581" spans="1:10" s="160" customFormat="1" ht="13" x14ac:dyDescent="0.3">
      <c r="A581" s="178" t="s">
        <v>708</v>
      </c>
      <c r="B581" s="71">
        <v>1524</v>
      </c>
      <c r="C581" s="72">
        <v>872</v>
      </c>
      <c r="D581" s="71">
        <v>6158</v>
      </c>
      <c r="E581" s="72">
        <v>3769</v>
      </c>
      <c r="F581" s="73"/>
      <c r="G581" s="71">
        <f t="shared" si="104"/>
        <v>652</v>
      </c>
      <c r="H581" s="72">
        <f t="shared" si="105"/>
        <v>2389</v>
      </c>
      <c r="I581" s="37">
        <f t="shared" si="106"/>
        <v>0.74770642201834858</v>
      </c>
      <c r="J581" s="38">
        <f t="shared" si="107"/>
        <v>0.63385513398779514</v>
      </c>
    </row>
    <row r="582" spans="1:10" x14ac:dyDescent="0.25">
      <c r="A582" s="177"/>
      <c r="B582" s="143"/>
      <c r="C582" s="144"/>
      <c r="D582" s="143"/>
      <c r="E582" s="144"/>
      <c r="F582" s="145"/>
      <c r="G582" s="143"/>
      <c r="H582" s="144"/>
      <c r="I582" s="151"/>
      <c r="J582" s="152"/>
    </row>
    <row r="583" spans="1:10" s="139" customFormat="1" ht="13" x14ac:dyDescent="0.3">
      <c r="A583" s="159" t="s">
        <v>98</v>
      </c>
      <c r="B583" s="65"/>
      <c r="C583" s="66"/>
      <c r="D583" s="65"/>
      <c r="E583" s="66"/>
      <c r="F583" s="67"/>
      <c r="G583" s="65"/>
      <c r="H583" s="66"/>
      <c r="I583" s="20"/>
      <c r="J583" s="21"/>
    </row>
    <row r="584" spans="1:10" x14ac:dyDescent="0.25">
      <c r="A584" s="158" t="s">
        <v>392</v>
      </c>
      <c r="B584" s="65">
        <v>37</v>
      </c>
      <c r="C584" s="66">
        <v>0</v>
      </c>
      <c r="D584" s="65">
        <v>191</v>
      </c>
      <c r="E584" s="66">
        <v>0</v>
      </c>
      <c r="F584" s="67"/>
      <c r="G584" s="65">
        <f t="shared" ref="G584:G590" si="108">B584-C584</f>
        <v>37</v>
      </c>
      <c r="H584" s="66">
        <f t="shared" ref="H584:H590" si="109">D584-E584</f>
        <v>191</v>
      </c>
      <c r="I584" s="20" t="str">
        <f t="shared" ref="I584:I590" si="110">IF(C584=0, "-", IF(G584/C584&lt;10, G584/C584, "&gt;999%"))</f>
        <v>-</v>
      </c>
      <c r="J584" s="21" t="str">
        <f t="shared" ref="J584:J590" si="111">IF(E584=0, "-", IF(H584/E584&lt;10, H584/E584, "&gt;999%"))</f>
        <v>-</v>
      </c>
    </row>
    <row r="585" spans="1:10" x14ac:dyDescent="0.25">
      <c r="A585" s="158" t="s">
        <v>266</v>
      </c>
      <c r="B585" s="65">
        <v>4</v>
      </c>
      <c r="C585" s="66">
        <v>4</v>
      </c>
      <c r="D585" s="65">
        <v>25</v>
      </c>
      <c r="E585" s="66">
        <v>40</v>
      </c>
      <c r="F585" s="67"/>
      <c r="G585" s="65">
        <f t="shared" si="108"/>
        <v>0</v>
      </c>
      <c r="H585" s="66">
        <f t="shared" si="109"/>
        <v>-15</v>
      </c>
      <c r="I585" s="20">
        <f t="shared" si="110"/>
        <v>0</v>
      </c>
      <c r="J585" s="21">
        <f t="shared" si="111"/>
        <v>-0.375</v>
      </c>
    </row>
    <row r="586" spans="1:10" x14ac:dyDescent="0.25">
      <c r="A586" s="158" t="s">
        <v>267</v>
      </c>
      <c r="B586" s="65">
        <v>5</v>
      </c>
      <c r="C586" s="66">
        <v>4</v>
      </c>
      <c r="D586" s="65">
        <v>29</v>
      </c>
      <c r="E586" s="66">
        <v>33</v>
      </c>
      <c r="F586" s="67"/>
      <c r="G586" s="65">
        <f t="shared" si="108"/>
        <v>1</v>
      </c>
      <c r="H586" s="66">
        <f t="shared" si="109"/>
        <v>-4</v>
      </c>
      <c r="I586" s="20">
        <f t="shared" si="110"/>
        <v>0.25</v>
      </c>
      <c r="J586" s="21">
        <f t="shared" si="111"/>
        <v>-0.12121212121212122</v>
      </c>
    </row>
    <row r="587" spans="1:10" x14ac:dyDescent="0.25">
      <c r="A587" s="158" t="s">
        <v>393</v>
      </c>
      <c r="B587" s="65">
        <v>147</v>
      </c>
      <c r="C587" s="66">
        <v>161</v>
      </c>
      <c r="D587" s="65">
        <v>875</v>
      </c>
      <c r="E587" s="66">
        <v>812</v>
      </c>
      <c r="F587" s="67"/>
      <c r="G587" s="65">
        <f t="shared" si="108"/>
        <v>-14</v>
      </c>
      <c r="H587" s="66">
        <f t="shared" si="109"/>
        <v>63</v>
      </c>
      <c r="I587" s="20">
        <f t="shared" si="110"/>
        <v>-8.6956521739130432E-2</v>
      </c>
      <c r="J587" s="21">
        <f t="shared" si="111"/>
        <v>7.7586206896551727E-2</v>
      </c>
    </row>
    <row r="588" spans="1:10" x14ac:dyDescent="0.25">
      <c r="A588" s="158" t="s">
        <v>437</v>
      </c>
      <c r="B588" s="65">
        <v>146</v>
      </c>
      <c r="C588" s="66">
        <v>127</v>
      </c>
      <c r="D588" s="65">
        <v>460</v>
      </c>
      <c r="E588" s="66">
        <v>648</v>
      </c>
      <c r="F588" s="67"/>
      <c r="G588" s="65">
        <f t="shared" si="108"/>
        <v>19</v>
      </c>
      <c r="H588" s="66">
        <f t="shared" si="109"/>
        <v>-188</v>
      </c>
      <c r="I588" s="20">
        <f t="shared" si="110"/>
        <v>0.14960629921259844</v>
      </c>
      <c r="J588" s="21">
        <f t="shared" si="111"/>
        <v>-0.29012345679012347</v>
      </c>
    </row>
    <row r="589" spans="1:10" x14ac:dyDescent="0.25">
      <c r="A589" s="158" t="s">
        <v>481</v>
      </c>
      <c r="B589" s="65">
        <v>56</v>
      </c>
      <c r="C589" s="66">
        <v>91</v>
      </c>
      <c r="D589" s="65">
        <v>214</v>
      </c>
      <c r="E589" s="66">
        <v>227</v>
      </c>
      <c r="F589" s="67"/>
      <c r="G589" s="65">
        <f t="shared" si="108"/>
        <v>-35</v>
      </c>
      <c r="H589" s="66">
        <f t="shared" si="109"/>
        <v>-13</v>
      </c>
      <c r="I589" s="20">
        <f t="shared" si="110"/>
        <v>-0.38461538461538464</v>
      </c>
      <c r="J589" s="21">
        <f t="shared" si="111"/>
        <v>-5.7268722466960353E-2</v>
      </c>
    </row>
    <row r="590" spans="1:10" s="160" customFormat="1" ht="13" x14ac:dyDescent="0.3">
      <c r="A590" s="178" t="s">
        <v>709</v>
      </c>
      <c r="B590" s="71">
        <v>395</v>
      </c>
      <c r="C590" s="72">
        <v>387</v>
      </c>
      <c r="D590" s="71">
        <v>1794</v>
      </c>
      <c r="E590" s="72">
        <v>1760</v>
      </c>
      <c r="F590" s="73"/>
      <c r="G590" s="71">
        <f t="shared" si="108"/>
        <v>8</v>
      </c>
      <c r="H590" s="72">
        <f t="shared" si="109"/>
        <v>34</v>
      </c>
      <c r="I590" s="37">
        <f t="shared" si="110"/>
        <v>2.0671834625322998E-2</v>
      </c>
      <c r="J590" s="38">
        <f t="shared" si="111"/>
        <v>1.9318181818181818E-2</v>
      </c>
    </row>
    <row r="591" spans="1:10" x14ac:dyDescent="0.25">
      <c r="A591" s="177"/>
      <c r="B591" s="143"/>
      <c r="C591" s="144"/>
      <c r="D591" s="143"/>
      <c r="E591" s="144"/>
      <c r="F591" s="145"/>
      <c r="G591" s="143"/>
      <c r="H591" s="144"/>
      <c r="I591" s="151"/>
      <c r="J591" s="152"/>
    </row>
    <row r="592" spans="1:10" s="139" customFormat="1" ht="13" x14ac:dyDescent="0.3">
      <c r="A592" s="159" t="s">
        <v>99</v>
      </c>
      <c r="B592" s="65"/>
      <c r="C592" s="66"/>
      <c r="D592" s="65"/>
      <c r="E592" s="66"/>
      <c r="F592" s="67"/>
      <c r="G592" s="65"/>
      <c r="H592" s="66"/>
      <c r="I592" s="20"/>
      <c r="J592" s="21"/>
    </row>
    <row r="593" spans="1:10" x14ac:dyDescent="0.25">
      <c r="A593" s="158" t="s">
        <v>582</v>
      </c>
      <c r="B593" s="65">
        <v>191</v>
      </c>
      <c r="C593" s="66">
        <v>110</v>
      </c>
      <c r="D593" s="65">
        <v>660</v>
      </c>
      <c r="E593" s="66">
        <v>402</v>
      </c>
      <c r="F593" s="67"/>
      <c r="G593" s="65">
        <f>B593-C593</f>
        <v>81</v>
      </c>
      <c r="H593" s="66">
        <f>D593-E593</f>
        <v>258</v>
      </c>
      <c r="I593" s="20">
        <f>IF(C593=0, "-", IF(G593/C593&lt;10, G593/C593, "&gt;999%"))</f>
        <v>0.73636363636363633</v>
      </c>
      <c r="J593" s="21">
        <f>IF(E593=0, "-", IF(H593/E593&lt;10, H593/E593, "&gt;999%"))</f>
        <v>0.64179104477611937</v>
      </c>
    </row>
    <row r="594" spans="1:10" x14ac:dyDescent="0.25">
      <c r="A594" s="158" t="s">
        <v>568</v>
      </c>
      <c r="B594" s="65">
        <v>1</v>
      </c>
      <c r="C594" s="66">
        <v>1</v>
      </c>
      <c r="D594" s="65">
        <v>8</v>
      </c>
      <c r="E594" s="66">
        <v>1</v>
      </c>
      <c r="F594" s="67"/>
      <c r="G594" s="65">
        <f>B594-C594</f>
        <v>0</v>
      </c>
      <c r="H594" s="66">
        <f>D594-E594</f>
        <v>7</v>
      </c>
      <c r="I594" s="20">
        <f>IF(C594=0, "-", IF(G594/C594&lt;10, G594/C594, "&gt;999%"))</f>
        <v>0</v>
      </c>
      <c r="J594" s="21">
        <f>IF(E594=0, "-", IF(H594/E594&lt;10, H594/E594, "&gt;999%"))</f>
        <v>7</v>
      </c>
    </row>
    <row r="595" spans="1:10" s="160" customFormat="1" ht="13" x14ac:dyDescent="0.3">
      <c r="A595" s="178" t="s">
        <v>710</v>
      </c>
      <c r="B595" s="71">
        <v>192</v>
      </c>
      <c r="C595" s="72">
        <v>111</v>
      </c>
      <c r="D595" s="71">
        <v>668</v>
      </c>
      <c r="E595" s="72">
        <v>403</v>
      </c>
      <c r="F595" s="73"/>
      <c r="G595" s="71">
        <f>B595-C595</f>
        <v>81</v>
      </c>
      <c r="H595" s="72">
        <f>D595-E595</f>
        <v>265</v>
      </c>
      <c r="I595" s="37">
        <f>IF(C595=0, "-", IF(G595/C595&lt;10, G595/C595, "&gt;999%"))</f>
        <v>0.72972972972972971</v>
      </c>
      <c r="J595" s="38">
        <f>IF(E595=0, "-", IF(H595/E595&lt;10, H595/E595, "&gt;999%"))</f>
        <v>0.65756823821339949</v>
      </c>
    </row>
    <row r="596" spans="1:10" x14ac:dyDescent="0.25">
      <c r="A596" s="177"/>
      <c r="B596" s="143"/>
      <c r="C596" s="144"/>
      <c r="D596" s="143"/>
      <c r="E596" s="144"/>
      <c r="F596" s="145"/>
      <c r="G596" s="143"/>
      <c r="H596" s="144"/>
      <c r="I596" s="151"/>
      <c r="J596" s="152"/>
    </row>
    <row r="597" spans="1:10" s="139" customFormat="1" ht="13" x14ac:dyDescent="0.3">
      <c r="A597" s="159" t="s">
        <v>100</v>
      </c>
      <c r="B597" s="65"/>
      <c r="C597" s="66"/>
      <c r="D597" s="65"/>
      <c r="E597" s="66"/>
      <c r="F597" s="67"/>
      <c r="G597" s="65"/>
      <c r="H597" s="66"/>
      <c r="I597" s="20"/>
      <c r="J597" s="21"/>
    </row>
    <row r="598" spans="1:10" x14ac:dyDescent="0.25">
      <c r="A598" s="158" t="s">
        <v>583</v>
      </c>
      <c r="B598" s="65">
        <v>0</v>
      </c>
      <c r="C598" s="66">
        <v>2</v>
      </c>
      <c r="D598" s="65">
        <v>4</v>
      </c>
      <c r="E598" s="66">
        <v>18</v>
      </c>
      <c r="F598" s="67"/>
      <c r="G598" s="65">
        <f>B598-C598</f>
        <v>-2</v>
      </c>
      <c r="H598" s="66">
        <f>D598-E598</f>
        <v>-14</v>
      </c>
      <c r="I598" s="20">
        <f>IF(C598=0, "-", IF(G598/C598&lt;10, G598/C598, "&gt;999%"))</f>
        <v>-1</v>
      </c>
      <c r="J598" s="21">
        <f>IF(E598=0, "-", IF(H598/E598&lt;10, H598/E598, "&gt;999%"))</f>
        <v>-0.77777777777777779</v>
      </c>
    </row>
    <row r="599" spans="1:10" s="160" customFormat="1" ht="13" x14ac:dyDescent="0.3">
      <c r="A599" s="165" t="s">
        <v>711</v>
      </c>
      <c r="B599" s="166">
        <v>0</v>
      </c>
      <c r="C599" s="167">
        <v>2</v>
      </c>
      <c r="D599" s="166">
        <v>4</v>
      </c>
      <c r="E599" s="167">
        <v>18</v>
      </c>
      <c r="F599" s="168"/>
      <c r="G599" s="166">
        <f>B599-C599</f>
        <v>-2</v>
      </c>
      <c r="H599" s="167">
        <f>D599-E599</f>
        <v>-14</v>
      </c>
      <c r="I599" s="169">
        <f>IF(C599=0, "-", IF(G599/C599&lt;10, G599/C599, "&gt;999%"))</f>
        <v>-1</v>
      </c>
      <c r="J599" s="170">
        <f>IF(E599=0, "-", IF(H599/E599&lt;10, H599/E599, "&gt;999%"))</f>
        <v>-0.77777777777777779</v>
      </c>
    </row>
    <row r="600" spans="1:10" x14ac:dyDescent="0.25">
      <c r="A600" s="171"/>
      <c r="B600" s="172"/>
      <c r="C600" s="173"/>
      <c r="D600" s="172"/>
      <c r="E600" s="173"/>
      <c r="F600" s="174"/>
      <c r="G600" s="172"/>
      <c r="H600" s="173"/>
      <c r="I600" s="175"/>
      <c r="J600" s="176"/>
    </row>
    <row r="601" spans="1:10" ht="13" x14ac:dyDescent="0.3">
      <c r="A601" s="27" t="s">
        <v>16</v>
      </c>
      <c r="B601" s="71">
        <f>SUM(B7:B600)/2</f>
        <v>33966</v>
      </c>
      <c r="C601" s="77">
        <f>SUM(C7:C600)/2</f>
        <v>25764</v>
      </c>
      <c r="D601" s="71">
        <f>SUM(D7:D600)/2</f>
        <v>153714</v>
      </c>
      <c r="E601" s="77">
        <f>SUM(E7:E600)/2</f>
        <v>141996</v>
      </c>
      <c r="F601" s="73"/>
      <c r="G601" s="71">
        <f>B601-C601</f>
        <v>8202</v>
      </c>
      <c r="H601" s="72">
        <f>D601-E601</f>
        <v>11718</v>
      </c>
      <c r="I601" s="37">
        <f>IF(C601=0, 0, G601/C601)</f>
        <v>0.31835118770377269</v>
      </c>
      <c r="J601" s="38">
        <f>IF(E601=0, 0, H601/E601)</f>
        <v>8.252345136482718E-2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6" max="16383" man="1"/>
    <brk id="104" max="16383" man="1"/>
    <brk id="157" max="16383" man="1"/>
    <brk id="214" max="16383" man="1"/>
    <brk id="272" max="16383" man="1"/>
    <brk id="330" max="16383" man="1"/>
    <brk id="392" max="16383" man="1"/>
    <brk id="446" max="16383" man="1"/>
    <brk id="504" max="16383" man="1"/>
    <brk id="55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8"/>
  <sheetViews>
    <sheetView tabSelected="1" zoomScaleNormal="100" workbookViewId="0">
      <selection activeCell="M1" sqref="M1"/>
    </sheetView>
  </sheetViews>
  <sheetFormatPr defaultRowHeight="12.5" x14ac:dyDescent="0.25"/>
  <cols>
    <col min="1" max="1" width="21.08984375" bestFit="1" customWidth="1"/>
    <col min="6" max="6" width="1.7265625" customWidth="1"/>
  </cols>
  <sheetData>
    <row r="1" spans="1:10" s="52" customFormat="1" ht="20" x14ac:dyDescent="0.4">
      <c r="A1" s="4" t="s">
        <v>10</v>
      </c>
      <c r="B1" s="198" t="s">
        <v>11</v>
      </c>
      <c r="C1" s="199"/>
      <c r="D1" s="199"/>
      <c r="E1" s="199"/>
      <c r="F1" s="199"/>
      <c r="G1" s="199"/>
      <c r="H1" s="199"/>
      <c r="I1" s="199"/>
      <c r="J1" s="199"/>
    </row>
    <row r="2" spans="1:10" s="52" customFormat="1" ht="20" x14ac:dyDescent="0.4">
      <c r="A2" s="4" t="s">
        <v>111</v>
      </c>
      <c r="B2" s="202" t="s">
        <v>102</v>
      </c>
      <c r="C2" s="203"/>
      <c r="D2" s="203"/>
      <c r="E2" s="203"/>
      <c r="F2" s="203"/>
      <c r="G2" s="203"/>
      <c r="H2" s="203"/>
      <c r="I2" s="203"/>
      <c r="J2" s="203"/>
    </row>
    <row r="3" spans="1:10" ht="12.75" customHeight="1" x14ac:dyDescent="0.4">
      <c r="A3" s="4"/>
      <c r="B3" s="25"/>
      <c r="C3" s="26"/>
      <c r="D3" s="26"/>
      <c r="E3" s="26"/>
      <c r="F3" s="26"/>
      <c r="G3" s="26"/>
      <c r="H3" s="26"/>
      <c r="I3" s="26"/>
      <c r="J3" s="26"/>
    </row>
    <row r="4" spans="1:10" ht="13" x14ac:dyDescent="0.3">
      <c r="E4" s="201" t="s">
        <v>7</v>
      </c>
      <c r="F4" s="201"/>
      <c r="G4" s="201"/>
    </row>
    <row r="5" spans="1:10" ht="13" x14ac:dyDescent="0.3">
      <c r="A5" s="3"/>
      <c r="B5" s="196" t="s">
        <v>1</v>
      </c>
      <c r="C5" s="197"/>
      <c r="D5" s="196" t="s">
        <v>2</v>
      </c>
      <c r="E5" s="197"/>
      <c r="F5" s="59"/>
      <c r="G5" s="196" t="s">
        <v>3</v>
      </c>
      <c r="H5" s="200"/>
      <c r="I5" s="200"/>
      <c r="J5" s="197"/>
    </row>
    <row r="6" spans="1:10" ht="13" x14ac:dyDescent="0.3">
      <c r="A6" s="27"/>
      <c r="B6" s="57">
        <f>VALUE(RIGHT(B2, 4))</f>
        <v>2023</v>
      </c>
      <c r="C6" s="58">
        <f>B6-1</f>
        <v>2022</v>
      </c>
      <c r="D6" s="57">
        <f>B6</f>
        <v>2023</v>
      </c>
      <c r="E6" s="58">
        <f>C6</f>
        <v>2022</v>
      </c>
      <c r="F6" s="64"/>
      <c r="G6" s="57" t="s">
        <v>4</v>
      </c>
      <c r="H6" s="58" t="s">
        <v>2</v>
      </c>
      <c r="I6" s="57" t="s">
        <v>4</v>
      </c>
      <c r="J6" s="58" t="s">
        <v>2</v>
      </c>
    </row>
    <row r="7" spans="1:10" x14ac:dyDescent="0.25">
      <c r="A7" s="7" t="s">
        <v>112</v>
      </c>
      <c r="B7" s="65">
        <v>5894</v>
      </c>
      <c r="C7" s="66">
        <v>4875</v>
      </c>
      <c r="D7" s="65">
        <v>28056</v>
      </c>
      <c r="E7" s="66">
        <v>28642</v>
      </c>
      <c r="F7" s="67"/>
      <c r="G7" s="65">
        <f>B7-C7</f>
        <v>1019</v>
      </c>
      <c r="H7" s="66">
        <f>D7-E7</f>
        <v>-586</v>
      </c>
      <c r="I7" s="28">
        <f>IF(C7=0, "-", IF(G7/C7&lt;10, G7/C7*100, "&gt;999"))</f>
        <v>20.902564102564103</v>
      </c>
      <c r="J7" s="29">
        <f>IF(E7=0, "-", IF(H7/E7&lt;10, H7/E7*100, "&gt;999"))</f>
        <v>-2.0459465121150759</v>
      </c>
    </row>
    <row r="8" spans="1:10" x14ac:dyDescent="0.25">
      <c r="A8" s="7" t="s">
        <v>121</v>
      </c>
      <c r="B8" s="65">
        <v>19071</v>
      </c>
      <c r="C8" s="66">
        <v>14232</v>
      </c>
      <c r="D8" s="65">
        <v>88678</v>
      </c>
      <c r="E8" s="66">
        <v>77073</v>
      </c>
      <c r="F8" s="67"/>
      <c r="G8" s="65">
        <f>B8-C8</f>
        <v>4839</v>
      </c>
      <c r="H8" s="66">
        <f>D8-E8</f>
        <v>11605</v>
      </c>
      <c r="I8" s="28">
        <f>IF(C8=0, "-", IF(G8/C8&lt;10, G8/C8*100, "&gt;999"))</f>
        <v>34.000843170320408</v>
      </c>
      <c r="J8" s="29">
        <f>IF(E8=0, "-", IF(H8/E8&lt;10, H8/E8*100, "&gt;999"))</f>
        <v>15.057153607618751</v>
      </c>
    </row>
    <row r="9" spans="1:10" x14ac:dyDescent="0.25">
      <c r="A9" s="7" t="s">
        <v>127</v>
      </c>
      <c r="B9" s="65">
        <v>7216</v>
      </c>
      <c r="C9" s="66">
        <v>5257</v>
      </c>
      <c r="D9" s="65">
        <v>29782</v>
      </c>
      <c r="E9" s="66">
        <v>30333</v>
      </c>
      <c r="F9" s="67"/>
      <c r="G9" s="65">
        <f>B9-C9</f>
        <v>1959</v>
      </c>
      <c r="H9" s="66">
        <f>D9-E9</f>
        <v>-551</v>
      </c>
      <c r="I9" s="28">
        <f>IF(C9=0, "-", IF(G9/C9&lt;10, G9/C9*100, "&gt;999"))</f>
        <v>37.264599581510367</v>
      </c>
      <c r="J9" s="29">
        <f>IF(E9=0, "-", IF(H9/E9&lt;10, H9/E9*100, "&gt;999"))</f>
        <v>-1.8165034780601985</v>
      </c>
    </row>
    <row r="10" spans="1:10" x14ac:dyDescent="0.25">
      <c r="A10" s="7" t="s">
        <v>128</v>
      </c>
      <c r="B10" s="65">
        <v>1785</v>
      </c>
      <c r="C10" s="66">
        <v>1400</v>
      </c>
      <c r="D10" s="65">
        <v>7198</v>
      </c>
      <c r="E10" s="66">
        <v>5948</v>
      </c>
      <c r="F10" s="67"/>
      <c r="G10" s="65">
        <f>B10-C10</f>
        <v>385</v>
      </c>
      <c r="H10" s="66">
        <f>D10-E10</f>
        <v>1250</v>
      </c>
      <c r="I10" s="28">
        <f>IF(C10=0, "-", IF(G10/C10&lt;10, G10/C10*100, "&gt;999"))</f>
        <v>27.500000000000004</v>
      </c>
      <c r="J10" s="29">
        <f>IF(E10=0, "-", IF(H10/E10&lt;10, H10/E10*100, "&gt;999"))</f>
        <v>21.015467383994622</v>
      </c>
    </row>
    <row r="11" spans="1:10" s="43" customFormat="1" ht="13" x14ac:dyDescent="0.3">
      <c r="A11" s="27" t="s">
        <v>0</v>
      </c>
      <c r="B11" s="71">
        <f>SUM(B7:B10)</f>
        <v>33966</v>
      </c>
      <c r="C11" s="72">
        <f>SUM(C7:C10)</f>
        <v>25764</v>
      </c>
      <c r="D11" s="71">
        <f>SUM(D7:D10)</f>
        <v>153714</v>
      </c>
      <c r="E11" s="72">
        <f>SUM(E7:E10)</f>
        <v>141996</v>
      </c>
      <c r="F11" s="73"/>
      <c r="G11" s="71">
        <f>B11-C11</f>
        <v>8202</v>
      </c>
      <c r="H11" s="72">
        <f>D11-E11</f>
        <v>11718</v>
      </c>
      <c r="I11" s="44">
        <f>IF(C11=0, 0, G11/C11*100)</f>
        <v>31.835118770377267</v>
      </c>
      <c r="J11" s="45">
        <f>IF(E11=0, 0, H11/E11*100)</f>
        <v>8.2523451364827185</v>
      </c>
    </row>
    <row r="13" spans="1:10" ht="13" x14ac:dyDescent="0.3">
      <c r="A13" s="3"/>
      <c r="B13" s="196" t="s">
        <v>1</v>
      </c>
      <c r="C13" s="197"/>
      <c r="D13" s="196" t="s">
        <v>2</v>
      </c>
      <c r="E13" s="197"/>
      <c r="F13" s="59"/>
      <c r="G13" s="196" t="s">
        <v>3</v>
      </c>
      <c r="H13" s="200"/>
      <c r="I13" s="200"/>
      <c r="J13" s="197"/>
    </row>
    <row r="14" spans="1:10" x14ac:dyDescent="0.25">
      <c r="A14" s="7" t="s">
        <v>113</v>
      </c>
      <c r="B14" s="65">
        <v>221</v>
      </c>
      <c r="C14" s="66">
        <v>22</v>
      </c>
      <c r="D14" s="65">
        <v>1027</v>
      </c>
      <c r="E14" s="66">
        <v>864</v>
      </c>
      <c r="F14" s="67"/>
      <c r="G14" s="65">
        <f t="shared" ref="G14:G35" si="0">B14-C14</f>
        <v>199</v>
      </c>
      <c r="H14" s="66">
        <f t="shared" ref="H14:H35" si="1">D14-E14</f>
        <v>163</v>
      </c>
      <c r="I14" s="28">
        <f t="shared" ref="I14:I34" si="2">IF(C14=0, "-", IF(G14/C14&lt;10, G14/C14*100, "&gt;999"))</f>
        <v>904.5454545454545</v>
      </c>
      <c r="J14" s="29">
        <f t="shared" ref="J14:J34" si="3">IF(E14=0, "-", IF(H14/E14&lt;10, H14/E14*100, "&gt;999"))</f>
        <v>18.86574074074074</v>
      </c>
    </row>
    <row r="15" spans="1:10" x14ac:dyDescent="0.25">
      <c r="A15" s="7" t="s">
        <v>114</v>
      </c>
      <c r="B15" s="65">
        <v>1140</v>
      </c>
      <c r="C15" s="66">
        <v>1088</v>
      </c>
      <c r="D15" s="65">
        <v>5161</v>
      </c>
      <c r="E15" s="66">
        <v>6004</v>
      </c>
      <c r="F15" s="67"/>
      <c r="G15" s="65">
        <f t="shared" si="0"/>
        <v>52</v>
      </c>
      <c r="H15" s="66">
        <f t="shared" si="1"/>
        <v>-843</v>
      </c>
      <c r="I15" s="28">
        <f t="shared" si="2"/>
        <v>4.7794117647058822</v>
      </c>
      <c r="J15" s="29">
        <f t="shared" si="3"/>
        <v>-14.04063957361759</v>
      </c>
    </row>
    <row r="16" spans="1:10" x14ac:dyDescent="0.25">
      <c r="A16" s="7" t="s">
        <v>115</v>
      </c>
      <c r="B16" s="65">
        <v>1987</v>
      </c>
      <c r="C16" s="66">
        <v>2269</v>
      </c>
      <c r="D16" s="65">
        <v>9633</v>
      </c>
      <c r="E16" s="66">
        <v>12043</v>
      </c>
      <c r="F16" s="67"/>
      <c r="G16" s="65">
        <f t="shared" si="0"/>
        <v>-282</v>
      </c>
      <c r="H16" s="66">
        <f t="shared" si="1"/>
        <v>-2410</v>
      </c>
      <c r="I16" s="28">
        <f t="shared" si="2"/>
        <v>-12.4283825473777</v>
      </c>
      <c r="J16" s="29">
        <f t="shared" si="3"/>
        <v>-20.011625010379475</v>
      </c>
    </row>
    <row r="17" spans="1:10" x14ac:dyDescent="0.25">
      <c r="A17" s="7" t="s">
        <v>116</v>
      </c>
      <c r="B17" s="65">
        <v>1613</v>
      </c>
      <c r="C17" s="66">
        <v>720</v>
      </c>
      <c r="D17" s="65">
        <v>7614</v>
      </c>
      <c r="E17" s="66">
        <v>5735</v>
      </c>
      <c r="F17" s="67"/>
      <c r="G17" s="65">
        <f t="shared" si="0"/>
        <v>893</v>
      </c>
      <c r="H17" s="66">
        <f t="shared" si="1"/>
        <v>1879</v>
      </c>
      <c r="I17" s="28">
        <f t="shared" si="2"/>
        <v>124.02777777777779</v>
      </c>
      <c r="J17" s="29">
        <f t="shared" si="3"/>
        <v>32.763731473408889</v>
      </c>
    </row>
    <row r="18" spans="1:10" x14ac:dyDescent="0.25">
      <c r="A18" s="7" t="s">
        <v>117</v>
      </c>
      <c r="B18" s="65">
        <v>196</v>
      </c>
      <c r="C18" s="66">
        <v>202</v>
      </c>
      <c r="D18" s="65">
        <v>892</v>
      </c>
      <c r="E18" s="66">
        <v>981</v>
      </c>
      <c r="F18" s="67"/>
      <c r="G18" s="65">
        <f t="shared" si="0"/>
        <v>-6</v>
      </c>
      <c r="H18" s="66">
        <f t="shared" si="1"/>
        <v>-89</v>
      </c>
      <c r="I18" s="28">
        <f t="shared" si="2"/>
        <v>-2.9702970297029703</v>
      </c>
      <c r="J18" s="29">
        <f t="shared" si="3"/>
        <v>-9.0723751274209992</v>
      </c>
    </row>
    <row r="19" spans="1:10" x14ac:dyDescent="0.25">
      <c r="A19" s="7" t="s">
        <v>118</v>
      </c>
      <c r="B19" s="65">
        <v>19</v>
      </c>
      <c r="C19" s="66">
        <v>17</v>
      </c>
      <c r="D19" s="65">
        <v>96</v>
      </c>
      <c r="E19" s="66">
        <v>104</v>
      </c>
      <c r="F19" s="67"/>
      <c r="G19" s="65">
        <f t="shared" si="0"/>
        <v>2</v>
      </c>
      <c r="H19" s="66">
        <f t="shared" si="1"/>
        <v>-8</v>
      </c>
      <c r="I19" s="28">
        <f t="shared" si="2"/>
        <v>11.76470588235294</v>
      </c>
      <c r="J19" s="29">
        <f t="shared" si="3"/>
        <v>-7.6923076923076925</v>
      </c>
    </row>
    <row r="20" spans="1:10" x14ac:dyDescent="0.25">
      <c r="A20" s="7" t="s">
        <v>119</v>
      </c>
      <c r="B20" s="65">
        <v>284</v>
      </c>
      <c r="C20" s="66">
        <v>326</v>
      </c>
      <c r="D20" s="65">
        <v>1827</v>
      </c>
      <c r="E20" s="66">
        <v>1664</v>
      </c>
      <c r="F20" s="67"/>
      <c r="G20" s="65">
        <f t="shared" si="0"/>
        <v>-42</v>
      </c>
      <c r="H20" s="66">
        <f t="shared" si="1"/>
        <v>163</v>
      </c>
      <c r="I20" s="28">
        <f t="shared" si="2"/>
        <v>-12.883435582822086</v>
      </c>
      <c r="J20" s="29">
        <f t="shared" si="3"/>
        <v>9.7956730769230766</v>
      </c>
    </row>
    <row r="21" spans="1:10" x14ac:dyDescent="0.25">
      <c r="A21" s="7" t="s">
        <v>120</v>
      </c>
      <c r="B21" s="65">
        <v>434</v>
      </c>
      <c r="C21" s="66">
        <v>231</v>
      </c>
      <c r="D21" s="65">
        <v>1806</v>
      </c>
      <c r="E21" s="66">
        <v>1247</v>
      </c>
      <c r="F21" s="67"/>
      <c r="G21" s="65">
        <f t="shared" si="0"/>
        <v>203</v>
      </c>
      <c r="H21" s="66">
        <f t="shared" si="1"/>
        <v>559</v>
      </c>
      <c r="I21" s="28">
        <f t="shared" si="2"/>
        <v>87.878787878787875</v>
      </c>
      <c r="J21" s="29">
        <f t="shared" si="3"/>
        <v>44.827586206896555</v>
      </c>
    </row>
    <row r="22" spans="1:10" x14ac:dyDescent="0.25">
      <c r="A22" s="142" t="s">
        <v>122</v>
      </c>
      <c r="B22" s="143">
        <v>1350</v>
      </c>
      <c r="C22" s="144">
        <v>1320</v>
      </c>
      <c r="D22" s="143">
        <v>7366</v>
      </c>
      <c r="E22" s="144">
        <v>7227</v>
      </c>
      <c r="F22" s="145"/>
      <c r="G22" s="143">
        <f t="shared" si="0"/>
        <v>30</v>
      </c>
      <c r="H22" s="144">
        <f t="shared" si="1"/>
        <v>139</v>
      </c>
      <c r="I22" s="146">
        <f t="shared" si="2"/>
        <v>2.2727272727272729</v>
      </c>
      <c r="J22" s="147">
        <f t="shared" si="3"/>
        <v>1.92334301923343</v>
      </c>
    </row>
    <row r="23" spans="1:10" x14ac:dyDescent="0.25">
      <c r="A23" s="7" t="s">
        <v>123</v>
      </c>
      <c r="B23" s="65">
        <v>4551</v>
      </c>
      <c r="C23" s="66">
        <v>2821</v>
      </c>
      <c r="D23" s="65">
        <v>20807</v>
      </c>
      <c r="E23" s="66">
        <v>17900</v>
      </c>
      <c r="F23" s="67"/>
      <c r="G23" s="65">
        <f t="shared" si="0"/>
        <v>1730</v>
      </c>
      <c r="H23" s="66">
        <f t="shared" si="1"/>
        <v>2907</v>
      </c>
      <c r="I23" s="28">
        <f t="shared" si="2"/>
        <v>61.325771003190354</v>
      </c>
      <c r="J23" s="29">
        <f t="shared" si="3"/>
        <v>16.240223463687151</v>
      </c>
    </row>
    <row r="24" spans="1:10" x14ac:dyDescent="0.25">
      <c r="A24" s="7" t="s">
        <v>124</v>
      </c>
      <c r="B24" s="65">
        <v>8400</v>
      </c>
      <c r="C24" s="66">
        <v>5716</v>
      </c>
      <c r="D24" s="65">
        <v>37110</v>
      </c>
      <c r="E24" s="66">
        <v>29174</v>
      </c>
      <c r="F24" s="67"/>
      <c r="G24" s="65">
        <f t="shared" si="0"/>
        <v>2684</v>
      </c>
      <c r="H24" s="66">
        <f t="shared" si="1"/>
        <v>7936</v>
      </c>
      <c r="I24" s="28">
        <f t="shared" si="2"/>
        <v>46.955913226032195</v>
      </c>
      <c r="J24" s="29">
        <f t="shared" si="3"/>
        <v>27.202303420854186</v>
      </c>
    </row>
    <row r="25" spans="1:10" x14ac:dyDescent="0.25">
      <c r="A25" s="7" t="s">
        <v>125</v>
      </c>
      <c r="B25" s="65">
        <v>4233</v>
      </c>
      <c r="C25" s="66">
        <v>3901</v>
      </c>
      <c r="D25" s="65">
        <v>20782</v>
      </c>
      <c r="E25" s="66">
        <v>20001</v>
      </c>
      <c r="F25" s="67"/>
      <c r="G25" s="65">
        <f t="shared" si="0"/>
        <v>332</v>
      </c>
      <c r="H25" s="66">
        <f t="shared" si="1"/>
        <v>781</v>
      </c>
      <c r="I25" s="28">
        <f t="shared" si="2"/>
        <v>8.5106382978723403</v>
      </c>
      <c r="J25" s="29">
        <f t="shared" si="3"/>
        <v>3.9048047597620124</v>
      </c>
    </row>
    <row r="26" spans="1:10" x14ac:dyDescent="0.25">
      <c r="A26" s="7" t="s">
        <v>126</v>
      </c>
      <c r="B26" s="65">
        <v>537</v>
      </c>
      <c r="C26" s="66">
        <v>474</v>
      </c>
      <c r="D26" s="65">
        <v>2613</v>
      </c>
      <c r="E26" s="66">
        <v>2771</v>
      </c>
      <c r="F26" s="67"/>
      <c r="G26" s="65">
        <f t="shared" si="0"/>
        <v>63</v>
      </c>
      <c r="H26" s="66">
        <f t="shared" si="1"/>
        <v>-158</v>
      </c>
      <c r="I26" s="28">
        <f t="shared" si="2"/>
        <v>13.291139240506327</v>
      </c>
      <c r="J26" s="29">
        <f t="shared" si="3"/>
        <v>-5.701912666907254</v>
      </c>
    </row>
    <row r="27" spans="1:10" x14ac:dyDescent="0.25">
      <c r="A27" s="142" t="s">
        <v>129</v>
      </c>
      <c r="B27" s="143">
        <v>48</v>
      </c>
      <c r="C27" s="144">
        <v>23</v>
      </c>
      <c r="D27" s="143">
        <v>143</v>
      </c>
      <c r="E27" s="144">
        <v>254</v>
      </c>
      <c r="F27" s="145"/>
      <c r="G27" s="143">
        <f t="shared" si="0"/>
        <v>25</v>
      </c>
      <c r="H27" s="144">
        <f t="shared" si="1"/>
        <v>-111</v>
      </c>
      <c r="I27" s="146">
        <f t="shared" si="2"/>
        <v>108.69565217391303</v>
      </c>
      <c r="J27" s="147">
        <f t="shared" si="3"/>
        <v>-43.7007874015748</v>
      </c>
    </row>
    <row r="28" spans="1:10" x14ac:dyDescent="0.25">
      <c r="A28" s="7" t="s">
        <v>130</v>
      </c>
      <c r="B28" s="65">
        <v>7</v>
      </c>
      <c r="C28" s="66">
        <v>2</v>
      </c>
      <c r="D28" s="65">
        <v>11</v>
      </c>
      <c r="E28" s="66">
        <v>8</v>
      </c>
      <c r="F28" s="67"/>
      <c r="G28" s="65">
        <f t="shared" si="0"/>
        <v>5</v>
      </c>
      <c r="H28" s="66">
        <f t="shared" si="1"/>
        <v>3</v>
      </c>
      <c r="I28" s="28">
        <f t="shared" si="2"/>
        <v>250</v>
      </c>
      <c r="J28" s="29">
        <f t="shared" si="3"/>
        <v>37.5</v>
      </c>
    </row>
    <row r="29" spans="1:10" x14ac:dyDescent="0.25">
      <c r="A29" s="7" t="s">
        <v>131</v>
      </c>
      <c r="B29" s="65">
        <v>41</v>
      </c>
      <c r="C29" s="66">
        <v>29</v>
      </c>
      <c r="D29" s="65">
        <v>166</v>
      </c>
      <c r="E29" s="66">
        <v>342</v>
      </c>
      <c r="F29" s="67"/>
      <c r="G29" s="65">
        <f t="shared" si="0"/>
        <v>12</v>
      </c>
      <c r="H29" s="66">
        <f t="shared" si="1"/>
        <v>-176</v>
      </c>
      <c r="I29" s="28">
        <f t="shared" si="2"/>
        <v>41.379310344827587</v>
      </c>
      <c r="J29" s="29">
        <f t="shared" si="3"/>
        <v>-51.461988304093566</v>
      </c>
    </row>
    <row r="30" spans="1:10" x14ac:dyDescent="0.25">
      <c r="A30" s="7" t="s">
        <v>132</v>
      </c>
      <c r="B30" s="65">
        <v>782</v>
      </c>
      <c r="C30" s="66">
        <v>585</v>
      </c>
      <c r="D30" s="65">
        <v>3327</v>
      </c>
      <c r="E30" s="66">
        <v>3428</v>
      </c>
      <c r="F30" s="67"/>
      <c r="G30" s="65">
        <f t="shared" si="0"/>
        <v>197</v>
      </c>
      <c r="H30" s="66">
        <f t="shared" si="1"/>
        <v>-101</v>
      </c>
      <c r="I30" s="28">
        <f t="shared" si="2"/>
        <v>33.675213675213676</v>
      </c>
      <c r="J30" s="29">
        <f t="shared" si="3"/>
        <v>-2.9463243873978997</v>
      </c>
    </row>
    <row r="31" spans="1:10" x14ac:dyDescent="0.25">
      <c r="A31" s="7" t="s">
        <v>133</v>
      </c>
      <c r="B31" s="65">
        <v>848</v>
      </c>
      <c r="C31" s="66">
        <v>917</v>
      </c>
      <c r="D31" s="65">
        <v>3710</v>
      </c>
      <c r="E31" s="66">
        <v>4177</v>
      </c>
      <c r="F31" s="67"/>
      <c r="G31" s="65">
        <f t="shared" si="0"/>
        <v>-69</v>
      </c>
      <c r="H31" s="66">
        <f t="shared" si="1"/>
        <v>-467</v>
      </c>
      <c r="I31" s="28">
        <f t="shared" si="2"/>
        <v>-7.5245365321701199</v>
      </c>
      <c r="J31" s="29">
        <f t="shared" si="3"/>
        <v>-11.180272923150586</v>
      </c>
    </row>
    <row r="32" spans="1:10" x14ac:dyDescent="0.25">
      <c r="A32" s="7" t="s">
        <v>134</v>
      </c>
      <c r="B32" s="65">
        <v>5030</v>
      </c>
      <c r="C32" s="66">
        <v>3520</v>
      </c>
      <c r="D32" s="65">
        <v>20896</v>
      </c>
      <c r="E32" s="66">
        <v>21260</v>
      </c>
      <c r="F32" s="67"/>
      <c r="G32" s="65">
        <f t="shared" si="0"/>
        <v>1510</v>
      </c>
      <c r="H32" s="66">
        <f t="shared" si="1"/>
        <v>-364</v>
      </c>
      <c r="I32" s="28">
        <f t="shared" si="2"/>
        <v>42.897727272727273</v>
      </c>
      <c r="J32" s="29">
        <f t="shared" si="3"/>
        <v>-1.7121354656632175</v>
      </c>
    </row>
    <row r="33" spans="1:10" x14ac:dyDescent="0.25">
      <c r="A33" s="7" t="s">
        <v>135</v>
      </c>
      <c r="B33" s="65">
        <v>460</v>
      </c>
      <c r="C33" s="66">
        <v>181</v>
      </c>
      <c r="D33" s="65">
        <v>1529</v>
      </c>
      <c r="E33" s="66">
        <v>864</v>
      </c>
      <c r="F33" s="67"/>
      <c r="G33" s="65">
        <f t="shared" si="0"/>
        <v>279</v>
      </c>
      <c r="H33" s="66">
        <f t="shared" si="1"/>
        <v>665</v>
      </c>
      <c r="I33" s="28">
        <f t="shared" si="2"/>
        <v>154.14364640883977</v>
      </c>
      <c r="J33" s="29">
        <f t="shared" si="3"/>
        <v>76.967592592592595</v>
      </c>
    </row>
    <row r="34" spans="1:10" x14ac:dyDescent="0.25">
      <c r="A34" s="142" t="s">
        <v>128</v>
      </c>
      <c r="B34" s="143">
        <v>1785</v>
      </c>
      <c r="C34" s="144">
        <v>1400</v>
      </c>
      <c r="D34" s="143">
        <v>7198</v>
      </c>
      <c r="E34" s="144">
        <v>5948</v>
      </c>
      <c r="F34" s="145"/>
      <c r="G34" s="143">
        <f t="shared" si="0"/>
        <v>385</v>
      </c>
      <c r="H34" s="144">
        <f t="shared" si="1"/>
        <v>1250</v>
      </c>
      <c r="I34" s="146">
        <f t="shared" si="2"/>
        <v>27.500000000000004</v>
      </c>
      <c r="J34" s="147">
        <f t="shared" si="3"/>
        <v>21.015467383994622</v>
      </c>
    </row>
    <row r="35" spans="1:10" s="43" customFormat="1" ht="13" x14ac:dyDescent="0.3">
      <c r="A35" s="27" t="s">
        <v>0</v>
      </c>
      <c r="B35" s="71">
        <f>SUM(B14:B34)</f>
        <v>33966</v>
      </c>
      <c r="C35" s="72">
        <f>SUM(C14:C34)</f>
        <v>25764</v>
      </c>
      <c r="D35" s="71">
        <f>SUM(D14:D34)</f>
        <v>153714</v>
      </c>
      <c r="E35" s="72">
        <f>SUM(E14:E34)</f>
        <v>141996</v>
      </c>
      <c r="F35" s="73"/>
      <c r="G35" s="71">
        <f t="shared" si="0"/>
        <v>8202</v>
      </c>
      <c r="H35" s="72">
        <f t="shared" si="1"/>
        <v>11718</v>
      </c>
      <c r="I35" s="44">
        <f>IF(C35=0, 0, G35/C35*100)</f>
        <v>31.835118770377267</v>
      </c>
      <c r="J35" s="45">
        <f>IF(E35=0, 0, H35/E35*100)</f>
        <v>8.2523451364827185</v>
      </c>
    </row>
    <row r="37" spans="1:10" ht="13" x14ac:dyDescent="0.3">
      <c r="E37" s="201" t="s">
        <v>8</v>
      </c>
      <c r="F37" s="201"/>
      <c r="G37" s="201"/>
    </row>
    <row r="38" spans="1:10" ht="13" x14ac:dyDescent="0.3">
      <c r="A38" s="3"/>
      <c r="B38" s="196" t="s">
        <v>1</v>
      </c>
      <c r="C38" s="197"/>
      <c r="D38" s="196" t="s">
        <v>2</v>
      </c>
      <c r="E38" s="197"/>
      <c r="F38" s="59"/>
      <c r="G38" s="196" t="s">
        <v>9</v>
      </c>
      <c r="H38" s="197"/>
    </row>
    <row r="39" spans="1:10" ht="13" x14ac:dyDescent="0.3">
      <c r="A39" s="27"/>
      <c r="B39" s="57">
        <f>B6</f>
        <v>2023</v>
      </c>
      <c r="C39" s="58">
        <f>C6</f>
        <v>2022</v>
      </c>
      <c r="D39" s="57">
        <f>D6</f>
        <v>2023</v>
      </c>
      <c r="E39" s="58">
        <f>E6</f>
        <v>2022</v>
      </c>
      <c r="F39" s="64"/>
      <c r="G39" s="57" t="s">
        <v>4</v>
      </c>
      <c r="H39" s="58" t="s">
        <v>2</v>
      </c>
    </row>
    <row r="40" spans="1:10" x14ac:dyDescent="0.25">
      <c r="A40" s="7" t="s">
        <v>112</v>
      </c>
      <c r="B40" s="30">
        <f>$B$7/$B$11*100</f>
        <v>17.352646764411471</v>
      </c>
      <c r="C40" s="31">
        <f>$C$7/$C$11*100</f>
        <v>18.921751280857009</v>
      </c>
      <c r="D40" s="30">
        <f>$D$7/$D$11*100</f>
        <v>18.252078535461962</v>
      </c>
      <c r="E40" s="31">
        <f>$E$7/$E$11*100</f>
        <v>20.170990732133298</v>
      </c>
      <c r="F40" s="32"/>
      <c r="G40" s="30">
        <f>B40-C40</f>
        <v>-1.5691045164455382</v>
      </c>
      <c r="H40" s="31">
        <f>D40-E40</f>
        <v>-1.9189121966713358</v>
      </c>
    </row>
    <row r="41" spans="1:10" x14ac:dyDescent="0.25">
      <c r="A41" s="7" t="s">
        <v>121</v>
      </c>
      <c r="B41" s="30">
        <f>$B$8/$B$11*100</f>
        <v>56.147323794382622</v>
      </c>
      <c r="C41" s="31">
        <f>$C$8/$C$11*100</f>
        <v>55.239869585468092</v>
      </c>
      <c r="D41" s="30">
        <f>$D$8/$D$11*100</f>
        <v>57.690255929843737</v>
      </c>
      <c r="E41" s="31">
        <f>$E$8/$E$11*100</f>
        <v>54.278289529282517</v>
      </c>
      <c r="F41" s="32"/>
      <c r="G41" s="30">
        <f>B41-C41</f>
        <v>0.90745420891452966</v>
      </c>
      <c r="H41" s="31">
        <f>D41-E41</f>
        <v>3.4119664005612194</v>
      </c>
    </row>
    <row r="42" spans="1:10" x14ac:dyDescent="0.25">
      <c r="A42" s="7" t="s">
        <v>127</v>
      </c>
      <c r="B42" s="30">
        <f>$B$9/$B$11*100</f>
        <v>21.244774185950657</v>
      </c>
      <c r="C42" s="31">
        <f>$C$9/$C$11*100</f>
        <v>20.404440304300575</v>
      </c>
      <c r="D42" s="30">
        <f>$D$9/$D$11*100</f>
        <v>19.374943076102372</v>
      </c>
      <c r="E42" s="31">
        <f>$E$9/$E$11*100</f>
        <v>21.36186934843235</v>
      </c>
      <c r="F42" s="32"/>
      <c r="G42" s="30">
        <f>B42-C42</f>
        <v>0.84033388165008205</v>
      </c>
      <c r="H42" s="31">
        <f>D42-E42</f>
        <v>-1.9869262723299776</v>
      </c>
    </row>
    <row r="43" spans="1:10" x14ac:dyDescent="0.25">
      <c r="A43" s="7" t="s">
        <v>128</v>
      </c>
      <c r="B43" s="30">
        <f>$B$10/$B$11*100</f>
        <v>5.2552552552552552</v>
      </c>
      <c r="C43" s="31">
        <f>$C$10/$C$11*100</f>
        <v>5.4339388293743207</v>
      </c>
      <c r="D43" s="30">
        <f>$D$10/$D$11*100</f>
        <v>4.6827224585919307</v>
      </c>
      <c r="E43" s="31">
        <f>$E$10/$E$11*100</f>
        <v>4.1888503901518357</v>
      </c>
      <c r="F43" s="32"/>
      <c r="G43" s="30">
        <f>B43-C43</f>
        <v>-0.17868357411906555</v>
      </c>
      <c r="H43" s="31">
        <f>D43-E43</f>
        <v>0.49387206844009501</v>
      </c>
    </row>
    <row r="44" spans="1:10" s="43" customFormat="1" ht="13" x14ac:dyDescent="0.3">
      <c r="A44" s="27" t="s">
        <v>0</v>
      </c>
      <c r="B44" s="46">
        <f>SUM(B40:B43)</f>
        <v>100</v>
      </c>
      <c r="C44" s="47">
        <f>SUM(C40:C43)</f>
        <v>100.00000000000001</v>
      </c>
      <c r="D44" s="46">
        <f>SUM(D40:D43)</f>
        <v>99.999999999999986</v>
      </c>
      <c r="E44" s="47">
        <f>SUM(E40:E43)</f>
        <v>100.00000000000001</v>
      </c>
      <c r="F44" s="48"/>
      <c r="G44" s="46">
        <f>B44-C44</f>
        <v>0</v>
      </c>
      <c r="H44" s="47">
        <f>D44-E44</f>
        <v>0</v>
      </c>
    </row>
    <row r="46" spans="1:10" ht="13" x14ac:dyDescent="0.3">
      <c r="A46" s="3"/>
      <c r="B46" s="196" t="s">
        <v>1</v>
      </c>
      <c r="C46" s="197"/>
      <c r="D46" s="196" t="s">
        <v>2</v>
      </c>
      <c r="E46" s="197"/>
      <c r="F46" s="59"/>
      <c r="G46" s="196" t="s">
        <v>9</v>
      </c>
      <c r="H46" s="197"/>
    </row>
    <row r="47" spans="1:10" x14ac:dyDescent="0.25">
      <c r="A47" s="7" t="s">
        <v>113</v>
      </c>
      <c r="B47" s="30">
        <f>$B$14/$B$35*100</f>
        <v>0.65065065065065064</v>
      </c>
      <c r="C47" s="31">
        <f>$C$14/$C$35*100</f>
        <v>8.5390467318739324E-2</v>
      </c>
      <c r="D47" s="30">
        <f>$D$14/$D$35*100</f>
        <v>0.6681239184459451</v>
      </c>
      <c r="E47" s="31">
        <f>$E$14/$E$35*100</f>
        <v>0.60846784416462429</v>
      </c>
      <c r="F47" s="32"/>
      <c r="G47" s="30">
        <f t="shared" ref="G47:G68" si="4">B47-C47</f>
        <v>0.5652601833319113</v>
      </c>
      <c r="H47" s="31">
        <f t="shared" ref="H47:H68" si="5">D47-E47</f>
        <v>5.9656074281320803E-2</v>
      </c>
    </row>
    <row r="48" spans="1:10" x14ac:dyDescent="0.25">
      <c r="A48" s="7" t="s">
        <v>114</v>
      </c>
      <c r="B48" s="30">
        <f>$B$15/$B$35*100</f>
        <v>3.3562974739445326</v>
      </c>
      <c r="C48" s="31">
        <f>$C$15/$C$35*100</f>
        <v>4.2229467473994715</v>
      </c>
      <c r="D48" s="30">
        <f>$D$15/$D$35*100</f>
        <v>3.3575341218106356</v>
      </c>
      <c r="E48" s="31">
        <f>$E$15/$E$35*100</f>
        <v>4.2282881207921346</v>
      </c>
      <c r="F48" s="32"/>
      <c r="G48" s="30">
        <f t="shared" si="4"/>
        <v>-0.86664927345493892</v>
      </c>
      <c r="H48" s="31">
        <f t="shared" si="5"/>
        <v>-0.87075399898149897</v>
      </c>
    </row>
    <row r="49" spans="1:8" x14ac:dyDescent="0.25">
      <c r="A49" s="7" t="s">
        <v>115</v>
      </c>
      <c r="B49" s="30">
        <f>$B$16/$B$35*100</f>
        <v>5.8499676146734974</v>
      </c>
      <c r="C49" s="31">
        <f>$C$16/$C$35*100</f>
        <v>8.806862288464524</v>
      </c>
      <c r="D49" s="30">
        <f>$D$16/$D$35*100</f>
        <v>6.2668332097271557</v>
      </c>
      <c r="E49" s="31">
        <f>$E$16/$E$35*100</f>
        <v>8.4812248232344558</v>
      </c>
      <c r="F49" s="32"/>
      <c r="G49" s="30">
        <f t="shared" si="4"/>
        <v>-2.9568946737910267</v>
      </c>
      <c r="H49" s="31">
        <f t="shared" si="5"/>
        <v>-2.2143916135073001</v>
      </c>
    </row>
    <row r="50" spans="1:8" x14ac:dyDescent="0.25">
      <c r="A50" s="7" t="s">
        <v>116</v>
      </c>
      <c r="B50" s="30">
        <f>$B$17/$B$35*100</f>
        <v>4.7488665135723958</v>
      </c>
      <c r="C50" s="31">
        <f>$C$17/$C$35*100</f>
        <v>2.7945971122496505</v>
      </c>
      <c r="D50" s="30">
        <f>$D$17/$D$35*100</f>
        <v>4.9533549318864907</v>
      </c>
      <c r="E50" s="31">
        <f>$E$17/$E$35*100</f>
        <v>4.0388461646806952</v>
      </c>
      <c r="F50" s="32"/>
      <c r="G50" s="30">
        <f t="shared" si="4"/>
        <v>1.9542694013227453</v>
      </c>
      <c r="H50" s="31">
        <f t="shared" si="5"/>
        <v>0.91450876720579544</v>
      </c>
    </row>
    <row r="51" spans="1:8" x14ac:dyDescent="0.25">
      <c r="A51" s="7" t="s">
        <v>117</v>
      </c>
      <c r="B51" s="30">
        <f>$B$18/$B$35*100</f>
        <v>0.57704763587116525</v>
      </c>
      <c r="C51" s="31">
        <f>$C$18/$C$35*100</f>
        <v>0.78403974538115206</v>
      </c>
      <c r="D51" s="30">
        <f>$D$18/$D$35*100</f>
        <v>0.58029847639122001</v>
      </c>
      <c r="E51" s="31">
        <f>$E$18/$E$35*100</f>
        <v>0.69086453139525061</v>
      </c>
      <c r="F51" s="32"/>
      <c r="G51" s="30">
        <f t="shared" si="4"/>
        <v>-0.20699210950998681</v>
      </c>
      <c r="H51" s="31">
        <f t="shared" si="5"/>
        <v>-0.11056605500403061</v>
      </c>
    </row>
    <row r="52" spans="1:8" x14ac:dyDescent="0.25">
      <c r="A52" s="7" t="s">
        <v>118</v>
      </c>
      <c r="B52" s="30">
        <f>$B$19/$B$35*100</f>
        <v>5.5938291232408878E-2</v>
      </c>
      <c r="C52" s="31">
        <f>$C$19/$C$35*100</f>
        <v>6.5983542928116742E-2</v>
      </c>
      <c r="D52" s="30">
        <f>$D$19/$D$35*100</f>
        <v>6.2453647683360002E-2</v>
      </c>
      <c r="E52" s="31">
        <f>$E$19/$E$35*100</f>
        <v>7.3241499760556633E-2</v>
      </c>
      <c r="F52" s="32"/>
      <c r="G52" s="30">
        <f t="shared" si="4"/>
        <v>-1.0045251695707864E-2</v>
      </c>
      <c r="H52" s="31">
        <f t="shared" si="5"/>
        <v>-1.0787852077196632E-2</v>
      </c>
    </row>
    <row r="53" spans="1:8" x14ac:dyDescent="0.25">
      <c r="A53" s="7" t="s">
        <v>119</v>
      </c>
      <c r="B53" s="30">
        <f>$B$20/$B$35*100</f>
        <v>0.83613024789495372</v>
      </c>
      <c r="C53" s="31">
        <f>$C$20/$C$35*100</f>
        <v>1.2653314702685918</v>
      </c>
      <c r="D53" s="30">
        <f>$D$20/$D$35*100</f>
        <v>1.1885709824739452</v>
      </c>
      <c r="E53" s="31">
        <f>$E$20/$E$35*100</f>
        <v>1.1718639961689061</v>
      </c>
      <c r="F53" s="32"/>
      <c r="G53" s="30">
        <f t="shared" si="4"/>
        <v>-0.42920122237363811</v>
      </c>
      <c r="H53" s="31">
        <f t="shared" si="5"/>
        <v>1.6706986305039084E-2</v>
      </c>
    </row>
    <row r="54" spans="1:8" x14ac:dyDescent="0.25">
      <c r="A54" s="7" t="s">
        <v>120</v>
      </c>
      <c r="B54" s="30">
        <f>$B$21/$B$35*100</f>
        <v>1.277748336571866</v>
      </c>
      <c r="C54" s="31">
        <f>$C$21/$C$35*100</f>
        <v>0.89659990684676294</v>
      </c>
      <c r="D54" s="30">
        <f>$D$21/$D$35*100</f>
        <v>1.1749092470432101</v>
      </c>
      <c r="E54" s="31">
        <f>$E$21/$E$35*100</f>
        <v>0.87819375193667426</v>
      </c>
      <c r="F54" s="32"/>
      <c r="G54" s="30">
        <f t="shared" si="4"/>
        <v>0.3811484297251031</v>
      </c>
      <c r="H54" s="31">
        <f t="shared" si="5"/>
        <v>0.29671549510653583</v>
      </c>
    </row>
    <row r="55" spans="1:8" x14ac:dyDescent="0.25">
      <c r="A55" s="142" t="s">
        <v>122</v>
      </c>
      <c r="B55" s="148">
        <f>$B$22/$B$35*100</f>
        <v>3.9745627980922098</v>
      </c>
      <c r="C55" s="149">
        <f>$C$22/$C$35*100</f>
        <v>5.1234280391243594</v>
      </c>
      <c r="D55" s="148">
        <f>$D$22/$D$35*100</f>
        <v>4.7920163420378099</v>
      </c>
      <c r="E55" s="149">
        <f>$E$22/$E$35*100</f>
        <v>5.0895799881686807</v>
      </c>
      <c r="F55" s="150"/>
      <c r="G55" s="148">
        <f t="shared" si="4"/>
        <v>-1.1488652410321496</v>
      </c>
      <c r="H55" s="149">
        <f t="shared" si="5"/>
        <v>-0.29756364613087083</v>
      </c>
    </row>
    <row r="56" spans="1:8" x14ac:dyDescent="0.25">
      <c r="A56" s="7" t="s">
        <v>123</v>
      </c>
      <c r="B56" s="30">
        <f>$B$23/$B$35*100</f>
        <v>13.398692810457517</v>
      </c>
      <c r="C56" s="31">
        <f>$C$23/$C$35*100</f>
        <v>10.949386741189256</v>
      </c>
      <c r="D56" s="30">
        <f>$D$23/$D$35*100</f>
        <v>13.536177576538247</v>
      </c>
      <c r="E56" s="31">
        <f>$E$23/$E$35*100</f>
        <v>12.605988901095804</v>
      </c>
      <c r="F56" s="32"/>
      <c r="G56" s="30">
        <f t="shared" si="4"/>
        <v>2.4493060692682604</v>
      </c>
      <c r="H56" s="31">
        <f t="shared" si="5"/>
        <v>0.93018867544244266</v>
      </c>
    </row>
    <row r="57" spans="1:8" x14ac:dyDescent="0.25">
      <c r="A57" s="7" t="s">
        <v>124</v>
      </c>
      <c r="B57" s="30">
        <f>$B$24/$B$35*100</f>
        <v>24.730612965907085</v>
      </c>
      <c r="C57" s="31">
        <f>$C$24/$C$35*100</f>
        <v>22.18599596335973</v>
      </c>
      <c r="D57" s="30">
        <f>$D$24/$D$35*100</f>
        <v>24.142238182598852</v>
      </c>
      <c r="E57" s="31">
        <f>$E$24/$E$35*100</f>
        <v>20.545649173216145</v>
      </c>
      <c r="F57" s="32"/>
      <c r="G57" s="30">
        <f t="shared" si="4"/>
        <v>2.5446170025473549</v>
      </c>
      <c r="H57" s="31">
        <f t="shared" si="5"/>
        <v>3.5965890093827078</v>
      </c>
    </row>
    <row r="58" spans="1:8" x14ac:dyDescent="0.25">
      <c r="A58" s="7" t="s">
        <v>125</v>
      </c>
      <c r="B58" s="30">
        <f>$B$25/$B$35*100</f>
        <v>12.462462462462462</v>
      </c>
      <c r="C58" s="31">
        <f>$C$25/$C$35*100</f>
        <v>15.141282409563733</v>
      </c>
      <c r="D58" s="30">
        <f>$D$25/$D$35*100</f>
        <v>13.519913605787369</v>
      </c>
      <c r="E58" s="31">
        <f>$E$25/$E$35*100</f>
        <v>14.085608045297052</v>
      </c>
      <c r="F58" s="32"/>
      <c r="G58" s="30">
        <f t="shared" si="4"/>
        <v>-2.678819947101271</v>
      </c>
      <c r="H58" s="31">
        <f t="shared" si="5"/>
        <v>-0.56569443950968257</v>
      </c>
    </row>
    <row r="59" spans="1:8" x14ac:dyDescent="0.25">
      <c r="A59" s="7" t="s">
        <v>126</v>
      </c>
      <c r="B59" s="30">
        <f>$B$26/$B$35*100</f>
        <v>1.5809927574633458</v>
      </c>
      <c r="C59" s="31">
        <f>$C$26/$C$35*100</f>
        <v>1.8397764322310199</v>
      </c>
      <c r="D59" s="30">
        <f>$D$26/$D$35*100</f>
        <v>1.6999102228814553</v>
      </c>
      <c r="E59" s="31">
        <f>$E$26/$E$35*100</f>
        <v>1.9514634215048312</v>
      </c>
      <c r="F59" s="32"/>
      <c r="G59" s="30">
        <f t="shared" si="4"/>
        <v>-0.25878367476767417</v>
      </c>
      <c r="H59" s="31">
        <f t="shared" si="5"/>
        <v>-0.25155319862337588</v>
      </c>
    </row>
    <row r="60" spans="1:8" x14ac:dyDescent="0.25">
      <c r="A60" s="142" t="s">
        <v>129</v>
      </c>
      <c r="B60" s="148">
        <f>$B$27/$B$35*100</f>
        <v>0.14131778837661191</v>
      </c>
      <c r="C60" s="149">
        <f>$C$27/$C$35*100</f>
        <v>8.9271852196863843E-2</v>
      </c>
      <c r="D60" s="148">
        <f>$D$27/$D$35*100</f>
        <v>9.3029912695005004E-2</v>
      </c>
      <c r="E60" s="149">
        <f>$E$27/$E$35*100</f>
        <v>0.17887827826135949</v>
      </c>
      <c r="F60" s="150"/>
      <c r="G60" s="148">
        <f t="shared" si="4"/>
        <v>5.2045936179748065E-2</v>
      </c>
      <c r="H60" s="149">
        <f t="shared" si="5"/>
        <v>-8.5848365566354487E-2</v>
      </c>
    </row>
    <row r="61" spans="1:8" x14ac:dyDescent="0.25">
      <c r="A61" s="7" t="s">
        <v>130</v>
      </c>
      <c r="B61" s="30">
        <f>$B$28/$B$35*100</f>
        <v>2.0608844138255901E-2</v>
      </c>
      <c r="C61" s="31">
        <f>$C$28/$C$35*100</f>
        <v>7.7627697562490296E-3</v>
      </c>
      <c r="D61" s="30">
        <f>$D$28/$D$35*100</f>
        <v>7.1561471303850004E-3</v>
      </c>
      <c r="E61" s="31">
        <f>$E$28/$E$35*100</f>
        <v>5.6339615200428185E-3</v>
      </c>
      <c r="F61" s="32"/>
      <c r="G61" s="30">
        <f t="shared" si="4"/>
        <v>1.2846074382006871E-2</v>
      </c>
      <c r="H61" s="31">
        <f t="shared" si="5"/>
        <v>1.5221856103421819E-3</v>
      </c>
    </row>
    <row r="62" spans="1:8" x14ac:dyDescent="0.25">
      <c r="A62" s="7" t="s">
        <v>131</v>
      </c>
      <c r="B62" s="30">
        <f>$B$29/$B$35*100</f>
        <v>0.12070894423835601</v>
      </c>
      <c r="C62" s="31">
        <f>$C$29/$C$35*100</f>
        <v>0.11256016146561093</v>
      </c>
      <c r="D62" s="30">
        <f>$D$29/$D$35*100</f>
        <v>0.10799276578581</v>
      </c>
      <c r="E62" s="31">
        <f>$E$29/$E$35*100</f>
        <v>0.24085185498183048</v>
      </c>
      <c r="F62" s="32"/>
      <c r="G62" s="30">
        <f t="shared" si="4"/>
        <v>8.1487827727450834E-3</v>
      </c>
      <c r="H62" s="31">
        <f t="shared" si="5"/>
        <v>-0.13285908919602046</v>
      </c>
    </row>
    <row r="63" spans="1:8" x14ac:dyDescent="0.25">
      <c r="A63" s="7" t="s">
        <v>132</v>
      </c>
      <c r="B63" s="30">
        <f>$B$30/$B$35*100</f>
        <v>2.3023023023023024</v>
      </c>
      <c r="C63" s="31">
        <f>$C$30/$C$35*100</f>
        <v>2.2706101537028411</v>
      </c>
      <c r="D63" s="30">
        <f>$D$30/$D$35*100</f>
        <v>2.1644092275264453</v>
      </c>
      <c r="E63" s="31">
        <f>$E$30/$E$35*100</f>
        <v>2.4141525113383477</v>
      </c>
      <c r="F63" s="32"/>
      <c r="G63" s="30">
        <f t="shared" si="4"/>
        <v>3.1692148599461234E-2</v>
      </c>
      <c r="H63" s="31">
        <f t="shared" si="5"/>
        <v>-0.24974328381190247</v>
      </c>
    </row>
    <row r="64" spans="1:8" x14ac:dyDescent="0.25">
      <c r="A64" s="7" t="s">
        <v>133</v>
      </c>
      <c r="B64" s="30">
        <f>$B$31/$B$35*100</f>
        <v>2.4966142613201439</v>
      </c>
      <c r="C64" s="31">
        <f>$C$31/$C$35*100</f>
        <v>3.55922993324018</v>
      </c>
      <c r="D64" s="30">
        <f>$D$31/$D$35*100</f>
        <v>2.4135732594298505</v>
      </c>
      <c r="E64" s="31">
        <f>$E$31/$E$35*100</f>
        <v>2.9416321586523564</v>
      </c>
      <c r="F64" s="32"/>
      <c r="G64" s="30">
        <f t="shared" si="4"/>
        <v>-1.0626156719200361</v>
      </c>
      <c r="H64" s="31">
        <f t="shared" si="5"/>
        <v>-0.52805889922250593</v>
      </c>
    </row>
    <row r="65" spans="1:8" x14ac:dyDescent="0.25">
      <c r="A65" s="7" t="s">
        <v>134</v>
      </c>
      <c r="B65" s="30">
        <f>$B$32/$B$35*100</f>
        <v>14.808926573632455</v>
      </c>
      <c r="C65" s="31">
        <f>$C$32/$C$35*100</f>
        <v>13.662474770998292</v>
      </c>
      <c r="D65" s="30">
        <f>$D$32/$D$35*100</f>
        <v>13.594077312411363</v>
      </c>
      <c r="E65" s="31">
        <f>$E$32/$E$35*100</f>
        <v>14.972252739513788</v>
      </c>
      <c r="F65" s="32"/>
      <c r="G65" s="30">
        <f t="shared" si="4"/>
        <v>1.1464518026341626</v>
      </c>
      <c r="H65" s="31">
        <f t="shared" si="5"/>
        <v>-1.3781754271024251</v>
      </c>
    </row>
    <row r="66" spans="1:8" x14ac:dyDescent="0.25">
      <c r="A66" s="7" t="s">
        <v>135</v>
      </c>
      <c r="B66" s="30">
        <f>$B$33/$B$35*100</f>
        <v>1.3542954719425306</v>
      </c>
      <c r="C66" s="31">
        <f>$C$33/$C$35*100</f>
        <v>0.70253066294053723</v>
      </c>
      <c r="D66" s="30">
        <f>$D$33/$D$35*100</f>
        <v>0.99470445112351513</v>
      </c>
      <c r="E66" s="31">
        <f>$E$33/$E$35*100</f>
        <v>0.60846784416462429</v>
      </c>
      <c r="F66" s="32"/>
      <c r="G66" s="30">
        <f t="shared" si="4"/>
        <v>0.65176480900199341</v>
      </c>
      <c r="H66" s="31">
        <f t="shared" si="5"/>
        <v>0.38623660695889084</v>
      </c>
    </row>
    <row r="67" spans="1:8" x14ac:dyDescent="0.25">
      <c r="A67" s="142" t="s">
        <v>128</v>
      </c>
      <c r="B67" s="148">
        <f>$B$34/$B$35*100</f>
        <v>5.2552552552552552</v>
      </c>
      <c r="C67" s="149">
        <f>$C$34/$C$35*100</f>
        <v>5.4339388293743207</v>
      </c>
      <c r="D67" s="148">
        <f>$D$34/$D$35*100</f>
        <v>4.6827224585919307</v>
      </c>
      <c r="E67" s="149">
        <f>$E$34/$E$35*100</f>
        <v>4.1888503901518357</v>
      </c>
      <c r="F67" s="150"/>
      <c r="G67" s="148">
        <f t="shared" si="4"/>
        <v>-0.17868357411906555</v>
      </c>
      <c r="H67" s="149">
        <f t="shared" si="5"/>
        <v>0.49387206844009501</v>
      </c>
    </row>
    <row r="68" spans="1:8" s="43" customFormat="1" ht="13" x14ac:dyDescent="0.3">
      <c r="A68" s="27" t="s">
        <v>0</v>
      </c>
      <c r="B68" s="46">
        <f>SUM(B47:B67)</f>
        <v>100.00000000000003</v>
      </c>
      <c r="C68" s="47">
        <f>SUM(C47:C67)</f>
        <v>100</v>
      </c>
      <c r="D68" s="46">
        <f>SUM(D47:D67)</f>
        <v>100</v>
      </c>
      <c r="E68" s="47">
        <f>SUM(E47:E67)</f>
        <v>99.999999999999986</v>
      </c>
      <c r="F68" s="48"/>
      <c r="G68" s="46">
        <f t="shared" si="4"/>
        <v>0</v>
      </c>
      <c r="H68" s="47">
        <f t="shared" si="5"/>
        <v>0</v>
      </c>
    </row>
  </sheetData>
  <mergeCells count="16">
    <mergeCell ref="B46:C46"/>
    <mergeCell ref="D46:E46"/>
    <mergeCell ref="G46:H46"/>
    <mergeCell ref="B1:J1"/>
    <mergeCell ref="B5:C5"/>
    <mergeCell ref="D5:E5"/>
    <mergeCell ref="G5:J5"/>
    <mergeCell ref="E4:G4"/>
    <mergeCell ref="B2:J2"/>
    <mergeCell ref="G38:H38"/>
    <mergeCell ref="E37:G37"/>
    <mergeCell ref="B38:C38"/>
    <mergeCell ref="D38:E38"/>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7"/>
  <sheetViews>
    <sheetView tabSelected="1" zoomScaleNormal="100" workbookViewId="0">
      <selection activeCell="M1" sqref="M1"/>
    </sheetView>
  </sheetViews>
  <sheetFormatPr defaultRowHeight="12.5" x14ac:dyDescent="0.25"/>
  <cols>
    <col min="1" max="1" width="25.1796875" bestFit="1" customWidth="1"/>
    <col min="6" max="6" width="1.7265625" customWidth="1"/>
  </cols>
  <sheetData>
    <row r="1" spans="1:10" s="52" customFormat="1" ht="20" x14ac:dyDescent="0.4">
      <c r="A1" s="4" t="s">
        <v>10</v>
      </c>
      <c r="B1" s="198" t="s">
        <v>18</v>
      </c>
      <c r="C1" s="199"/>
      <c r="D1" s="199"/>
      <c r="E1" s="199"/>
      <c r="F1" s="199"/>
      <c r="G1" s="199"/>
      <c r="H1" s="199"/>
      <c r="I1" s="199"/>
      <c r="J1" s="199"/>
    </row>
    <row r="2" spans="1:10" s="52" customFormat="1" ht="20" x14ac:dyDescent="0.4">
      <c r="A2" s="4" t="s">
        <v>111</v>
      </c>
      <c r="B2" s="202" t="s">
        <v>102</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51</v>
      </c>
      <c r="C6" s="66">
        <v>37</v>
      </c>
      <c r="D6" s="65">
        <v>128</v>
      </c>
      <c r="E6" s="66">
        <v>143</v>
      </c>
      <c r="F6" s="67"/>
      <c r="G6" s="65">
        <f t="shared" ref="G6:G37" si="0">B6-C6</f>
        <v>14</v>
      </c>
      <c r="H6" s="66">
        <f t="shared" ref="H6:H37" si="1">D6-E6</f>
        <v>-15</v>
      </c>
      <c r="I6" s="20">
        <f t="shared" ref="I6:I37" si="2">IF(C6=0, "-", IF(G6/C6&lt;10, G6/C6, "&gt;999%"))</f>
        <v>0.3783783783783784</v>
      </c>
      <c r="J6" s="21">
        <f t="shared" ref="J6:J37" si="3">IF(E6=0, "-", IF(H6/E6&lt;10, H6/E6, "&gt;999%"))</f>
        <v>-0.1048951048951049</v>
      </c>
    </row>
    <row r="7" spans="1:10" x14ac:dyDescent="0.25">
      <c r="A7" s="7" t="s">
        <v>32</v>
      </c>
      <c r="B7" s="65">
        <v>0</v>
      </c>
      <c r="C7" s="66">
        <v>0</v>
      </c>
      <c r="D7" s="65">
        <v>0</v>
      </c>
      <c r="E7" s="66">
        <v>2</v>
      </c>
      <c r="F7" s="67"/>
      <c r="G7" s="65">
        <f t="shared" si="0"/>
        <v>0</v>
      </c>
      <c r="H7" s="66">
        <f t="shared" si="1"/>
        <v>-2</v>
      </c>
      <c r="I7" s="20" t="str">
        <f t="shared" si="2"/>
        <v>-</v>
      </c>
      <c r="J7" s="21">
        <f t="shared" si="3"/>
        <v>-1</v>
      </c>
    </row>
    <row r="8" spans="1:10" x14ac:dyDescent="0.25">
      <c r="A8" s="7" t="s">
        <v>33</v>
      </c>
      <c r="B8" s="65">
        <v>7</v>
      </c>
      <c r="C8" s="66">
        <v>3</v>
      </c>
      <c r="D8" s="65">
        <v>23</v>
      </c>
      <c r="E8" s="66">
        <v>19</v>
      </c>
      <c r="F8" s="67"/>
      <c r="G8" s="65">
        <f t="shared" si="0"/>
        <v>4</v>
      </c>
      <c r="H8" s="66">
        <f t="shared" si="1"/>
        <v>4</v>
      </c>
      <c r="I8" s="20">
        <f t="shared" si="2"/>
        <v>1.3333333333333333</v>
      </c>
      <c r="J8" s="21">
        <f t="shared" si="3"/>
        <v>0.21052631578947367</v>
      </c>
    </row>
    <row r="9" spans="1:10" x14ac:dyDescent="0.25">
      <c r="A9" s="7" t="s">
        <v>34</v>
      </c>
      <c r="B9" s="65">
        <v>537</v>
      </c>
      <c r="C9" s="66">
        <v>373</v>
      </c>
      <c r="D9" s="65">
        <v>2535</v>
      </c>
      <c r="E9" s="66">
        <v>1686</v>
      </c>
      <c r="F9" s="67"/>
      <c r="G9" s="65">
        <f t="shared" si="0"/>
        <v>164</v>
      </c>
      <c r="H9" s="66">
        <f t="shared" si="1"/>
        <v>849</v>
      </c>
      <c r="I9" s="20">
        <f t="shared" si="2"/>
        <v>0.43967828418230565</v>
      </c>
      <c r="J9" s="21">
        <f t="shared" si="3"/>
        <v>0.50355871886120995</v>
      </c>
    </row>
    <row r="10" spans="1:10" x14ac:dyDescent="0.25">
      <c r="A10" s="7" t="s">
        <v>35</v>
      </c>
      <c r="B10" s="65">
        <v>3</v>
      </c>
      <c r="C10" s="66">
        <v>4</v>
      </c>
      <c r="D10" s="65">
        <v>34</v>
      </c>
      <c r="E10" s="66">
        <v>28</v>
      </c>
      <c r="F10" s="67"/>
      <c r="G10" s="65">
        <f t="shared" si="0"/>
        <v>-1</v>
      </c>
      <c r="H10" s="66">
        <f t="shared" si="1"/>
        <v>6</v>
      </c>
      <c r="I10" s="20">
        <f t="shared" si="2"/>
        <v>-0.25</v>
      </c>
      <c r="J10" s="21">
        <f t="shared" si="3"/>
        <v>0.21428571428571427</v>
      </c>
    </row>
    <row r="11" spans="1:10" x14ac:dyDescent="0.25">
      <c r="A11" s="7" t="s">
        <v>36</v>
      </c>
      <c r="B11" s="65">
        <v>1106</v>
      </c>
      <c r="C11" s="66">
        <v>762</v>
      </c>
      <c r="D11" s="65">
        <v>5118</v>
      </c>
      <c r="E11" s="66">
        <v>4485</v>
      </c>
      <c r="F11" s="67"/>
      <c r="G11" s="65">
        <f t="shared" si="0"/>
        <v>344</v>
      </c>
      <c r="H11" s="66">
        <f t="shared" si="1"/>
        <v>633</v>
      </c>
      <c r="I11" s="20">
        <f t="shared" si="2"/>
        <v>0.45144356955380577</v>
      </c>
      <c r="J11" s="21">
        <f t="shared" si="3"/>
        <v>0.14113712374581941</v>
      </c>
    </row>
    <row r="12" spans="1:10" x14ac:dyDescent="0.25">
      <c r="A12" s="7" t="s">
        <v>37</v>
      </c>
      <c r="B12" s="65">
        <v>482</v>
      </c>
      <c r="C12" s="66">
        <v>0</v>
      </c>
      <c r="D12" s="65">
        <v>1495</v>
      </c>
      <c r="E12" s="66">
        <v>0</v>
      </c>
      <c r="F12" s="67"/>
      <c r="G12" s="65">
        <f t="shared" si="0"/>
        <v>482</v>
      </c>
      <c r="H12" s="66">
        <f t="shared" si="1"/>
        <v>1495</v>
      </c>
      <c r="I12" s="20" t="str">
        <f t="shared" si="2"/>
        <v>-</v>
      </c>
      <c r="J12" s="21" t="str">
        <f t="shared" si="3"/>
        <v>-</v>
      </c>
    </row>
    <row r="13" spans="1:10" x14ac:dyDescent="0.25">
      <c r="A13" s="7" t="s">
        <v>38</v>
      </c>
      <c r="B13" s="65">
        <v>278</v>
      </c>
      <c r="C13" s="66">
        <v>0</v>
      </c>
      <c r="D13" s="65">
        <v>691</v>
      </c>
      <c r="E13" s="66">
        <v>0</v>
      </c>
      <c r="F13" s="67"/>
      <c r="G13" s="65">
        <f t="shared" si="0"/>
        <v>278</v>
      </c>
      <c r="H13" s="66">
        <f t="shared" si="1"/>
        <v>691</v>
      </c>
      <c r="I13" s="20" t="str">
        <f t="shared" si="2"/>
        <v>-</v>
      </c>
      <c r="J13" s="21" t="str">
        <f t="shared" si="3"/>
        <v>-</v>
      </c>
    </row>
    <row r="14" spans="1:10" x14ac:dyDescent="0.25">
      <c r="A14" s="7" t="s">
        <v>39</v>
      </c>
      <c r="B14" s="65">
        <v>167</v>
      </c>
      <c r="C14" s="66">
        <v>48</v>
      </c>
      <c r="D14" s="65">
        <v>514</v>
      </c>
      <c r="E14" s="66">
        <v>321</v>
      </c>
      <c r="F14" s="67"/>
      <c r="G14" s="65">
        <f t="shared" si="0"/>
        <v>119</v>
      </c>
      <c r="H14" s="66">
        <f t="shared" si="1"/>
        <v>193</v>
      </c>
      <c r="I14" s="20">
        <f t="shared" si="2"/>
        <v>2.4791666666666665</v>
      </c>
      <c r="J14" s="21">
        <f t="shared" si="3"/>
        <v>0.60124610591900307</v>
      </c>
    </row>
    <row r="15" spans="1:10" x14ac:dyDescent="0.25">
      <c r="A15" s="7" t="s">
        <v>40</v>
      </c>
      <c r="B15" s="65">
        <v>0</v>
      </c>
      <c r="C15" s="66">
        <v>0</v>
      </c>
      <c r="D15" s="65">
        <v>0</v>
      </c>
      <c r="E15" s="66">
        <v>10</v>
      </c>
      <c r="F15" s="67"/>
      <c r="G15" s="65">
        <f t="shared" si="0"/>
        <v>0</v>
      </c>
      <c r="H15" s="66">
        <f t="shared" si="1"/>
        <v>-10</v>
      </c>
      <c r="I15" s="20" t="str">
        <f t="shared" si="2"/>
        <v>-</v>
      </c>
      <c r="J15" s="21">
        <f t="shared" si="3"/>
        <v>-1</v>
      </c>
    </row>
    <row r="16" spans="1:10" x14ac:dyDescent="0.25">
      <c r="A16" s="7" t="s">
        <v>41</v>
      </c>
      <c r="B16" s="65">
        <v>7</v>
      </c>
      <c r="C16" s="66">
        <v>4</v>
      </c>
      <c r="D16" s="65">
        <v>28</v>
      </c>
      <c r="E16" s="66">
        <v>67</v>
      </c>
      <c r="F16" s="67"/>
      <c r="G16" s="65">
        <f t="shared" si="0"/>
        <v>3</v>
      </c>
      <c r="H16" s="66">
        <f t="shared" si="1"/>
        <v>-39</v>
      </c>
      <c r="I16" s="20">
        <f t="shared" si="2"/>
        <v>0.75</v>
      </c>
      <c r="J16" s="21">
        <f t="shared" si="3"/>
        <v>-0.58208955223880599</v>
      </c>
    </row>
    <row r="17" spans="1:10" x14ac:dyDescent="0.25">
      <c r="A17" s="7" t="s">
        <v>42</v>
      </c>
      <c r="B17" s="65">
        <v>101</v>
      </c>
      <c r="C17" s="66">
        <v>0</v>
      </c>
      <c r="D17" s="65">
        <v>748</v>
      </c>
      <c r="E17" s="66">
        <v>0</v>
      </c>
      <c r="F17" s="67"/>
      <c r="G17" s="65">
        <f t="shared" si="0"/>
        <v>101</v>
      </c>
      <c r="H17" s="66">
        <f t="shared" si="1"/>
        <v>748</v>
      </c>
      <c r="I17" s="20" t="str">
        <f t="shared" si="2"/>
        <v>-</v>
      </c>
      <c r="J17" s="21" t="str">
        <f t="shared" si="3"/>
        <v>-</v>
      </c>
    </row>
    <row r="18" spans="1:10" x14ac:dyDescent="0.25">
      <c r="A18" s="7" t="s">
        <v>45</v>
      </c>
      <c r="B18" s="65">
        <v>2</v>
      </c>
      <c r="C18" s="66">
        <v>8</v>
      </c>
      <c r="D18" s="65">
        <v>25</v>
      </c>
      <c r="E18" s="66">
        <v>28</v>
      </c>
      <c r="F18" s="67"/>
      <c r="G18" s="65">
        <f t="shared" si="0"/>
        <v>-6</v>
      </c>
      <c r="H18" s="66">
        <f t="shared" si="1"/>
        <v>-3</v>
      </c>
      <c r="I18" s="20">
        <f t="shared" si="2"/>
        <v>-0.75</v>
      </c>
      <c r="J18" s="21">
        <f t="shared" si="3"/>
        <v>-0.10714285714285714</v>
      </c>
    </row>
    <row r="19" spans="1:10" x14ac:dyDescent="0.25">
      <c r="A19" s="7" t="s">
        <v>46</v>
      </c>
      <c r="B19" s="65">
        <v>21</v>
      </c>
      <c r="C19" s="66">
        <v>5</v>
      </c>
      <c r="D19" s="65">
        <v>150</v>
      </c>
      <c r="E19" s="66">
        <v>102</v>
      </c>
      <c r="F19" s="67"/>
      <c r="G19" s="65">
        <f t="shared" si="0"/>
        <v>16</v>
      </c>
      <c r="H19" s="66">
        <f t="shared" si="1"/>
        <v>48</v>
      </c>
      <c r="I19" s="20">
        <f t="shared" si="2"/>
        <v>3.2</v>
      </c>
      <c r="J19" s="21">
        <f t="shared" si="3"/>
        <v>0.47058823529411764</v>
      </c>
    </row>
    <row r="20" spans="1:10" x14ac:dyDescent="0.25">
      <c r="A20" s="7" t="s">
        <v>47</v>
      </c>
      <c r="B20" s="65">
        <v>27</v>
      </c>
      <c r="C20" s="66">
        <v>14</v>
      </c>
      <c r="D20" s="65">
        <v>164</v>
      </c>
      <c r="E20" s="66">
        <v>87</v>
      </c>
      <c r="F20" s="67"/>
      <c r="G20" s="65">
        <f t="shared" si="0"/>
        <v>13</v>
      </c>
      <c r="H20" s="66">
        <f t="shared" si="1"/>
        <v>77</v>
      </c>
      <c r="I20" s="20">
        <f t="shared" si="2"/>
        <v>0.9285714285714286</v>
      </c>
      <c r="J20" s="21">
        <f t="shared" si="3"/>
        <v>0.88505747126436785</v>
      </c>
    </row>
    <row r="21" spans="1:10" x14ac:dyDescent="0.25">
      <c r="A21" s="7" t="s">
        <v>48</v>
      </c>
      <c r="B21" s="65">
        <v>2319</v>
      </c>
      <c r="C21" s="66">
        <v>1506</v>
      </c>
      <c r="D21" s="65">
        <v>12126</v>
      </c>
      <c r="E21" s="66">
        <v>9951</v>
      </c>
      <c r="F21" s="67"/>
      <c r="G21" s="65">
        <f t="shared" si="0"/>
        <v>813</v>
      </c>
      <c r="H21" s="66">
        <f t="shared" si="1"/>
        <v>2175</v>
      </c>
      <c r="I21" s="20">
        <f t="shared" si="2"/>
        <v>0.53984063745019917</v>
      </c>
      <c r="J21" s="21">
        <f t="shared" si="3"/>
        <v>0.21857099788965934</v>
      </c>
    </row>
    <row r="22" spans="1:10" x14ac:dyDescent="0.25">
      <c r="A22" s="7" t="s">
        <v>51</v>
      </c>
      <c r="B22" s="65">
        <v>54</v>
      </c>
      <c r="C22" s="66">
        <v>15</v>
      </c>
      <c r="D22" s="65">
        <v>203</v>
      </c>
      <c r="E22" s="66">
        <v>91</v>
      </c>
      <c r="F22" s="67"/>
      <c r="G22" s="65">
        <f t="shared" si="0"/>
        <v>39</v>
      </c>
      <c r="H22" s="66">
        <f t="shared" si="1"/>
        <v>112</v>
      </c>
      <c r="I22" s="20">
        <f t="shared" si="2"/>
        <v>2.6</v>
      </c>
      <c r="J22" s="21">
        <f t="shared" si="3"/>
        <v>1.2307692307692308</v>
      </c>
    </row>
    <row r="23" spans="1:10" x14ac:dyDescent="0.25">
      <c r="A23" s="7" t="s">
        <v>52</v>
      </c>
      <c r="B23" s="65">
        <v>1025</v>
      </c>
      <c r="C23" s="66">
        <v>584</v>
      </c>
      <c r="D23" s="65">
        <v>4588</v>
      </c>
      <c r="E23" s="66">
        <v>2052</v>
      </c>
      <c r="F23" s="67"/>
      <c r="G23" s="65">
        <f t="shared" si="0"/>
        <v>441</v>
      </c>
      <c r="H23" s="66">
        <f t="shared" si="1"/>
        <v>2536</v>
      </c>
      <c r="I23" s="20">
        <f t="shared" si="2"/>
        <v>0.75513698630136983</v>
      </c>
      <c r="J23" s="21">
        <f t="shared" si="3"/>
        <v>1.2358674463937622</v>
      </c>
    </row>
    <row r="24" spans="1:10" x14ac:dyDescent="0.25">
      <c r="A24" s="7" t="s">
        <v>54</v>
      </c>
      <c r="B24" s="65">
        <v>445</v>
      </c>
      <c r="C24" s="66">
        <v>381</v>
      </c>
      <c r="D24" s="65">
        <v>2627</v>
      </c>
      <c r="E24" s="66">
        <v>2751</v>
      </c>
      <c r="F24" s="67"/>
      <c r="G24" s="65">
        <f t="shared" si="0"/>
        <v>64</v>
      </c>
      <c r="H24" s="66">
        <f t="shared" si="1"/>
        <v>-124</v>
      </c>
      <c r="I24" s="20">
        <f t="shared" si="2"/>
        <v>0.16797900262467191</v>
      </c>
      <c r="J24" s="21">
        <f t="shared" si="3"/>
        <v>-4.5074518356961107E-2</v>
      </c>
    </row>
    <row r="25" spans="1:10" x14ac:dyDescent="0.25">
      <c r="A25" s="7" t="s">
        <v>55</v>
      </c>
      <c r="B25" s="65">
        <v>2541</v>
      </c>
      <c r="C25" s="66">
        <v>2284</v>
      </c>
      <c r="D25" s="65">
        <v>10074</v>
      </c>
      <c r="E25" s="66">
        <v>10515</v>
      </c>
      <c r="F25" s="67"/>
      <c r="G25" s="65">
        <f t="shared" si="0"/>
        <v>257</v>
      </c>
      <c r="H25" s="66">
        <f t="shared" si="1"/>
        <v>-441</v>
      </c>
      <c r="I25" s="20">
        <f t="shared" si="2"/>
        <v>0.11252189141856392</v>
      </c>
      <c r="J25" s="21">
        <f t="shared" si="3"/>
        <v>-4.1940085592011414E-2</v>
      </c>
    </row>
    <row r="26" spans="1:10" x14ac:dyDescent="0.25">
      <c r="A26" s="7" t="s">
        <v>58</v>
      </c>
      <c r="B26" s="65">
        <v>780</v>
      </c>
      <c r="C26" s="66">
        <v>724</v>
      </c>
      <c r="D26" s="65">
        <v>2867</v>
      </c>
      <c r="E26" s="66">
        <v>3901</v>
      </c>
      <c r="F26" s="67"/>
      <c r="G26" s="65">
        <f t="shared" si="0"/>
        <v>56</v>
      </c>
      <c r="H26" s="66">
        <f t="shared" si="1"/>
        <v>-1034</v>
      </c>
      <c r="I26" s="20">
        <f t="shared" si="2"/>
        <v>7.7348066298342538E-2</v>
      </c>
      <c r="J26" s="21">
        <f t="shared" si="3"/>
        <v>-0.26506024096385544</v>
      </c>
    </row>
    <row r="27" spans="1:10" x14ac:dyDescent="0.25">
      <c r="A27" s="7" t="s">
        <v>59</v>
      </c>
      <c r="B27" s="65">
        <v>0</v>
      </c>
      <c r="C27" s="66">
        <v>5</v>
      </c>
      <c r="D27" s="65">
        <v>0</v>
      </c>
      <c r="E27" s="66">
        <v>6</v>
      </c>
      <c r="F27" s="67"/>
      <c r="G27" s="65">
        <f t="shared" si="0"/>
        <v>-5</v>
      </c>
      <c r="H27" s="66">
        <f t="shared" si="1"/>
        <v>-6</v>
      </c>
      <c r="I27" s="20">
        <f t="shared" si="2"/>
        <v>-1</v>
      </c>
      <c r="J27" s="21">
        <f t="shared" si="3"/>
        <v>-1</v>
      </c>
    </row>
    <row r="28" spans="1:10" x14ac:dyDescent="0.25">
      <c r="A28" s="7" t="s">
        <v>61</v>
      </c>
      <c r="B28" s="65">
        <v>13</v>
      </c>
      <c r="C28" s="66">
        <v>14</v>
      </c>
      <c r="D28" s="65">
        <v>67</v>
      </c>
      <c r="E28" s="66">
        <v>81</v>
      </c>
      <c r="F28" s="67"/>
      <c r="G28" s="65">
        <f t="shared" si="0"/>
        <v>-1</v>
      </c>
      <c r="H28" s="66">
        <f t="shared" si="1"/>
        <v>-14</v>
      </c>
      <c r="I28" s="20">
        <f t="shared" si="2"/>
        <v>-7.1428571428571425E-2</v>
      </c>
      <c r="J28" s="21">
        <f t="shared" si="3"/>
        <v>-0.1728395061728395</v>
      </c>
    </row>
    <row r="29" spans="1:10" x14ac:dyDescent="0.25">
      <c r="A29" s="7" t="s">
        <v>62</v>
      </c>
      <c r="B29" s="65">
        <v>242</v>
      </c>
      <c r="C29" s="66">
        <v>195</v>
      </c>
      <c r="D29" s="65">
        <v>976</v>
      </c>
      <c r="E29" s="66">
        <v>1087</v>
      </c>
      <c r="F29" s="67"/>
      <c r="G29" s="65">
        <f t="shared" si="0"/>
        <v>47</v>
      </c>
      <c r="H29" s="66">
        <f t="shared" si="1"/>
        <v>-111</v>
      </c>
      <c r="I29" s="20">
        <f t="shared" si="2"/>
        <v>0.24102564102564103</v>
      </c>
      <c r="J29" s="21">
        <f t="shared" si="3"/>
        <v>-0.10211591536338546</v>
      </c>
    </row>
    <row r="30" spans="1:10" x14ac:dyDescent="0.25">
      <c r="A30" s="7" t="s">
        <v>64</v>
      </c>
      <c r="B30" s="65">
        <v>1498</v>
      </c>
      <c r="C30" s="66">
        <v>2298</v>
      </c>
      <c r="D30" s="65">
        <v>9100</v>
      </c>
      <c r="E30" s="66">
        <v>11118</v>
      </c>
      <c r="F30" s="67"/>
      <c r="G30" s="65">
        <f t="shared" si="0"/>
        <v>-800</v>
      </c>
      <c r="H30" s="66">
        <f t="shared" si="1"/>
        <v>-2018</v>
      </c>
      <c r="I30" s="20">
        <f t="shared" si="2"/>
        <v>-0.34812880765883375</v>
      </c>
      <c r="J30" s="21">
        <f t="shared" si="3"/>
        <v>-0.1815074653714697</v>
      </c>
    </row>
    <row r="31" spans="1:10" x14ac:dyDescent="0.25">
      <c r="A31" s="7" t="s">
        <v>65</v>
      </c>
      <c r="B31" s="65">
        <v>10</v>
      </c>
      <c r="C31" s="66">
        <v>6</v>
      </c>
      <c r="D31" s="65">
        <v>26</v>
      </c>
      <c r="E31" s="66">
        <v>16</v>
      </c>
      <c r="F31" s="67"/>
      <c r="G31" s="65">
        <f t="shared" si="0"/>
        <v>4</v>
      </c>
      <c r="H31" s="66">
        <f t="shared" si="1"/>
        <v>10</v>
      </c>
      <c r="I31" s="20">
        <f t="shared" si="2"/>
        <v>0.66666666666666663</v>
      </c>
      <c r="J31" s="21">
        <f t="shared" si="3"/>
        <v>0.625</v>
      </c>
    </row>
    <row r="32" spans="1:10" x14ac:dyDescent="0.25">
      <c r="A32" s="7" t="s">
        <v>66</v>
      </c>
      <c r="B32" s="65">
        <v>190</v>
      </c>
      <c r="C32" s="66">
        <v>104</v>
      </c>
      <c r="D32" s="65">
        <v>1147</v>
      </c>
      <c r="E32" s="66">
        <v>714</v>
      </c>
      <c r="F32" s="67"/>
      <c r="G32" s="65">
        <f t="shared" si="0"/>
        <v>86</v>
      </c>
      <c r="H32" s="66">
        <f t="shared" si="1"/>
        <v>433</v>
      </c>
      <c r="I32" s="20">
        <f t="shared" si="2"/>
        <v>0.82692307692307687</v>
      </c>
      <c r="J32" s="21">
        <f t="shared" si="3"/>
        <v>0.60644257703081228</v>
      </c>
    </row>
    <row r="33" spans="1:10" x14ac:dyDescent="0.25">
      <c r="A33" s="7" t="s">
        <v>67</v>
      </c>
      <c r="B33" s="65">
        <v>653</v>
      </c>
      <c r="C33" s="66">
        <v>181</v>
      </c>
      <c r="D33" s="65">
        <v>3032</v>
      </c>
      <c r="E33" s="66">
        <v>1856</v>
      </c>
      <c r="F33" s="67"/>
      <c r="G33" s="65">
        <f t="shared" si="0"/>
        <v>472</v>
      </c>
      <c r="H33" s="66">
        <f t="shared" si="1"/>
        <v>1176</v>
      </c>
      <c r="I33" s="20">
        <f t="shared" si="2"/>
        <v>2.6077348066298343</v>
      </c>
      <c r="J33" s="21">
        <f t="shared" si="3"/>
        <v>0.63362068965517238</v>
      </c>
    </row>
    <row r="34" spans="1:10" x14ac:dyDescent="0.25">
      <c r="A34" s="7" t="s">
        <v>68</v>
      </c>
      <c r="B34" s="65">
        <v>478</v>
      </c>
      <c r="C34" s="66">
        <v>153</v>
      </c>
      <c r="D34" s="65">
        <v>1857</v>
      </c>
      <c r="E34" s="66">
        <v>986</v>
      </c>
      <c r="F34" s="67"/>
      <c r="G34" s="65">
        <f t="shared" si="0"/>
        <v>325</v>
      </c>
      <c r="H34" s="66">
        <f t="shared" si="1"/>
        <v>871</v>
      </c>
      <c r="I34" s="20">
        <f t="shared" si="2"/>
        <v>2.1241830065359477</v>
      </c>
      <c r="J34" s="21">
        <f t="shared" si="3"/>
        <v>0.88336713995943206</v>
      </c>
    </row>
    <row r="35" spans="1:10" x14ac:dyDescent="0.25">
      <c r="A35" s="7" t="s">
        <v>69</v>
      </c>
      <c r="B35" s="65">
        <v>4</v>
      </c>
      <c r="C35" s="66">
        <v>1</v>
      </c>
      <c r="D35" s="65">
        <v>13</v>
      </c>
      <c r="E35" s="66">
        <v>21</v>
      </c>
      <c r="F35" s="67"/>
      <c r="G35" s="65">
        <f t="shared" si="0"/>
        <v>3</v>
      </c>
      <c r="H35" s="66">
        <f t="shared" si="1"/>
        <v>-8</v>
      </c>
      <c r="I35" s="20">
        <f t="shared" si="2"/>
        <v>3</v>
      </c>
      <c r="J35" s="21">
        <f t="shared" si="3"/>
        <v>-0.38095238095238093</v>
      </c>
    </row>
    <row r="36" spans="1:10" x14ac:dyDescent="0.25">
      <c r="A36" s="7" t="s">
        <v>72</v>
      </c>
      <c r="B36" s="65">
        <v>25</v>
      </c>
      <c r="C36" s="66">
        <v>19</v>
      </c>
      <c r="D36" s="65">
        <v>91</v>
      </c>
      <c r="E36" s="66">
        <v>86</v>
      </c>
      <c r="F36" s="67"/>
      <c r="G36" s="65">
        <f t="shared" si="0"/>
        <v>6</v>
      </c>
      <c r="H36" s="66">
        <f t="shared" si="1"/>
        <v>5</v>
      </c>
      <c r="I36" s="20">
        <f t="shared" si="2"/>
        <v>0.31578947368421051</v>
      </c>
      <c r="J36" s="21">
        <f t="shared" si="3"/>
        <v>5.8139534883720929E-2</v>
      </c>
    </row>
    <row r="37" spans="1:10" x14ac:dyDescent="0.25">
      <c r="A37" s="7" t="s">
        <v>73</v>
      </c>
      <c r="B37" s="65">
        <v>2816</v>
      </c>
      <c r="C37" s="66">
        <v>1298</v>
      </c>
      <c r="D37" s="65">
        <v>14428</v>
      </c>
      <c r="E37" s="66">
        <v>13335</v>
      </c>
      <c r="F37" s="67"/>
      <c r="G37" s="65">
        <f t="shared" si="0"/>
        <v>1518</v>
      </c>
      <c r="H37" s="66">
        <f t="shared" si="1"/>
        <v>1093</v>
      </c>
      <c r="I37" s="20">
        <f t="shared" si="2"/>
        <v>1.1694915254237288</v>
      </c>
      <c r="J37" s="21">
        <f t="shared" si="3"/>
        <v>8.1964754405699294E-2</v>
      </c>
    </row>
    <row r="38" spans="1:10" x14ac:dyDescent="0.25">
      <c r="A38" s="7" t="s">
        <v>74</v>
      </c>
      <c r="B38" s="65">
        <v>3</v>
      </c>
      <c r="C38" s="66">
        <v>2</v>
      </c>
      <c r="D38" s="65">
        <v>10</v>
      </c>
      <c r="E38" s="66">
        <v>8</v>
      </c>
      <c r="F38" s="67"/>
      <c r="G38" s="65">
        <f t="shared" ref="G38:G69" si="4">B38-C38</f>
        <v>1</v>
      </c>
      <c r="H38" s="66">
        <f t="shared" ref="H38:H69" si="5">D38-E38</f>
        <v>2</v>
      </c>
      <c r="I38" s="20">
        <f t="shared" ref="I38:I69" si="6">IF(C38=0, "-", IF(G38/C38&lt;10, G38/C38, "&gt;999%"))</f>
        <v>0.5</v>
      </c>
      <c r="J38" s="21">
        <f t="shared" ref="J38:J69" si="7">IF(E38=0, "-", IF(H38/E38&lt;10, H38/E38, "&gt;999%"))</f>
        <v>0.25</v>
      </c>
    </row>
    <row r="39" spans="1:10" x14ac:dyDescent="0.25">
      <c r="A39" s="7" t="s">
        <v>75</v>
      </c>
      <c r="B39" s="65">
        <v>977</v>
      </c>
      <c r="C39" s="66">
        <v>1578</v>
      </c>
      <c r="D39" s="65">
        <v>5319</v>
      </c>
      <c r="E39" s="66">
        <v>6194</v>
      </c>
      <c r="F39" s="67"/>
      <c r="G39" s="65">
        <f t="shared" si="4"/>
        <v>-601</v>
      </c>
      <c r="H39" s="66">
        <f t="shared" si="5"/>
        <v>-875</v>
      </c>
      <c r="I39" s="20">
        <f t="shared" si="6"/>
        <v>-0.38086185044359949</v>
      </c>
      <c r="J39" s="21">
        <f t="shared" si="7"/>
        <v>-0.14126574103971584</v>
      </c>
    </row>
    <row r="40" spans="1:10" x14ac:dyDescent="0.25">
      <c r="A40" s="7" t="s">
        <v>77</v>
      </c>
      <c r="B40" s="65">
        <v>226</v>
      </c>
      <c r="C40" s="66">
        <v>152</v>
      </c>
      <c r="D40" s="65">
        <v>960</v>
      </c>
      <c r="E40" s="66">
        <v>859</v>
      </c>
      <c r="F40" s="67"/>
      <c r="G40" s="65">
        <f t="shared" si="4"/>
        <v>74</v>
      </c>
      <c r="H40" s="66">
        <f t="shared" si="5"/>
        <v>101</v>
      </c>
      <c r="I40" s="20">
        <f t="shared" si="6"/>
        <v>0.48684210526315791</v>
      </c>
      <c r="J40" s="21">
        <f t="shared" si="7"/>
        <v>0.11757857974388825</v>
      </c>
    </row>
    <row r="41" spans="1:10" x14ac:dyDescent="0.25">
      <c r="A41" s="7" t="s">
        <v>78</v>
      </c>
      <c r="B41" s="65">
        <v>1550</v>
      </c>
      <c r="C41" s="66">
        <v>1417</v>
      </c>
      <c r="D41" s="65">
        <v>6589</v>
      </c>
      <c r="E41" s="66">
        <v>5762</v>
      </c>
      <c r="F41" s="67"/>
      <c r="G41" s="65">
        <f t="shared" si="4"/>
        <v>133</v>
      </c>
      <c r="H41" s="66">
        <f t="shared" si="5"/>
        <v>827</v>
      </c>
      <c r="I41" s="20">
        <f t="shared" si="6"/>
        <v>9.3860268172194783E-2</v>
      </c>
      <c r="J41" s="21">
        <f t="shared" si="7"/>
        <v>0.14352655328011107</v>
      </c>
    </row>
    <row r="42" spans="1:10" x14ac:dyDescent="0.25">
      <c r="A42" s="7" t="s">
        <v>79</v>
      </c>
      <c r="B42" s="65">
        <v>174</v>
      </c>
      <c r="C42" s="66">
        <v>63</v>
      </c>
      <c r="D42" s="65">
        <v>653</v>
      </c>
      <c r="E42" s="66">
        <v>427</v>
      </c>
      <c r="F42" s="67"/>
      <c r="G42" s="65">
        <f t="shared" si="4"/>
        <v>111</v>
      </c>
      <c r="H42" s="66">
        <f t="shared" si="5"/>
        <v>226</v>
      </c>
      <c r="I42" s="20">
        <f t="shared" si="6"/>
        <v>1.7619047619047619</v>
      </c>
      <c r="J42" s="21">
        <f t="shared" si="7"/>
        <v>0.52927400468384078</v>
      </c>
    </row>
    <row r="43" spans="1:10" x14ac:dyDescent="0.25">
      <c r="A43" s="7" t="s">
        <v>80</v>
      </c>
      <c r="B43" s="65">
        <v>951</v>
      </c>
      <c r="C43" s="66">
        <v>1181</v>
      </c>
      <c r="D43" s="65">
        <v>6485</v>
      </c>
      <c r="E43" s="66">
        <v>8863</v>
      </c>
      <c r="F43" s="67"/>
      <c r="G43" s="65">
        <f t="shared" si="4"/>
        <v>-230</v>
      </c>
      <c r="H43" s="66">
        <f t="shared" si="5"/>
        <v>-2378</v>
      </c>
      <c r="I43" s="20">
        <f t="shared" si="6"/>
        <v>-0.19475021168501269</v>
      </c>
      <c r="J43" s="21">
        <f t="shared" si="7"/>
        <v>-0.26830644251382152</v>
      </c>
    </row>
    <row r="44" spans="1:10" x14ac:dyDescent="0.25">
      <c r="A44" s="7" t="s">
        <v>81</v>
      </c>
      <c r="B44" s="65">
        <v>487</v>
      </c>
      <c r="C44" s="66">
        <v>451</v>
      </c>
      <c r="D44" s="65">
        <v>4888</v>
      </c>
      <c r="E44" s="66">
        <v>4351</v>
      </c>
      <c r="F44" s="67"/>
      <c r="G44" s="65">
        <f t="shared" si="4"/>
        <v>36</v>
      </c>
      <c r="H44" s="66">
        <f t="shared" si="5"/>
        <v>537</v>
      </c>
      <c r="I44" s="20">
        <f t="shared" si="6"/>
        <v>7.9822616407982258E-2</v>
      </c>
      <c r="J44" s="21">
        <f t="shared" si="7"/>
        <v>0.12341990347046657</v>
      </c>
    </row>
    <row r="45" spans="1:10" x14ac:dyDescent="0.25">
      <c r="A45" s="7" t="s">
        <v>82</v>
      </c>
      <c r="B45" s="65">
        <v>122</v>
      </c>
      <c r="C45" s="66">
        <v>63</v>
      </c>
      <c r="D45" s="65">
        <v>423</v>
      </c>
      <c r="E45" s="66">
        <v>381</v>
      </c>
      <c r="F45" s="67"/>
      <c r="G45" s="65">
        <f t="shared" si="4"/>
        <v>59</v>
      </c>
      <c r="H45" s="66">
        <f t="shared" si="5"/>
        <v>42</v>
      </c>
      <c r="I45" s="20">
        <f t="shared" si="6"/>
        <v>0.93650793650793651</v>
      </c>
      <c r="J45" s="21">
        <f t="shared" si="7"/>
        <v>0.11023622047244094</v>
      </c>
    </row>
    <row r="46" spans="1:10" x14ac:dyDescent="0.25">
      <c r="A46" s="7" t="s">
        <v>83</v>
      </c>
      <c r="B46" s="65">
        <v>114</v>
      </c>
      <c r="C46" s="66">
        <v>30</v>
      </c>
      <c r="D46" s="65">
        <v>470</v>
      </c>
      <c r="E46" s="66">
        <v>110</v>
      </c>
      <c r="F46" s="67"/>
      <c r="G46" s="65">
        <f t="shared" si="4"/>
        <v>84</v>
      </c>
      <c r="H46" s="66">
        <f t="shared" si="5"/>
        <v>360</v>
      </c>
      <c r="I46" s="20">
        <f t="shared" si="6"/>
        <v>2.8</v>
      </c>
      <c r="J46" s="21">
        <f t="shared" si="7"/>
        <v>3.2727272727272729</v>
      </c>
    </row>
    <row r="47" spans="1:10" x14ac:dyDescent="0.25">
      <c r="A47" s="7" t="s">
        <v>84</v>
      </c>
      <c r="B47" s="65">
        <v>212</v>
      </c>
      <c r="C47" s="66">
        <v>213</v>
      </c>
      <c r="D47" s="65">
        <v>1072</v>
      </c>
      <c r="E47" s="66">
        <v>1024</v>
      </c>
      <c r="F47" s="67"/>
      <c r="G47" s="65">
        <f t="shared" si="4"/>
        <v>-1</v>
      </c>
      <c r="H47" s="66">
        <f t="shared" si="5"/>
        <v>48</v>
      </c>
      <c r="I47" s="20">
        <f t="shared" si="6"/>
        <v>-4.6948356807511738E-3</v>
      </c>
      <c r="J47" s="21">
        <f t="shared" si="7"/>
        <v>4.6875E-2</v>
      </c>
    </row>
    <row r="48" spans="1:10" x14ac:dyDescent="0.25">
      <c r="A48" s="7" t="s">
        <v>85</v>
      </c>
      <c r="B48" s="65">
        <v>297</v>
      </c>
      <c r="C48" s="66">
        <v>140</v>
      </c>
      <c r="D48" s="65">
        <v>1055</v>
      </c>
      <c r="E48" s="66">
        <v>577</v>
      </c>
      <c r="F48" s="67"/>
      <c r="G48" s="65">
        <f t="shared" si="4"/>
        <v>157</v>
      </c>
      <c r="H48" s="66">
        <f t="shared" si="5"/>
        <v>478</v>
      </c>
      <c r="I48" s="20">
        <f t="shared" si="6"/>
        <v>1.1214285714285714</v>
      </c>
      <c r="J48" s="21">
        <f t="shared" si="7"/>
        <v>0.82842287694974004</v>
      </c>
    </row>
    <row r="49" spans="1:10" x14ac:dyDescent="0.25">
      <c r="A49" s="7" t="s">
        <v>86</v>
      </c>
      <c r="B49" s="65">
        <v>353</v>
      </c>
      <c r="C49" s="66">
        <v>368</v>
      </c>
      <c r="D49" s="65">
        <v>1300</v>
      </c>
      <c r="E49" s="66">
        <v>1611</v>
      </c>
      <c r="F49" s="67"/>
      <c r="G49" s="65">
        <f t="shared" si="4"/>
        <v>-15</v>
      </c>
      <c r="H49" s="66">
        <f t="shared" si="5"/>
        <v>-311</v>
      </c>
      <c r="I49" s="20">
        <f t="shared" si="6"/>
        <v>-4.0760869565217392E-2</v>
      </c>
      <c r="J49" s="21">
        <f t="shared" si="7"/>
        <v>-0.1930477963997517</v>
      </c>
    </row>
    <row r="50" spans="1:10" x14ac:dyDescent="0.25">
      <c r="A50" s="7" t="s">
        <v>87</v>
      </c>
      <c r="B50" s="65">
        <v>1</v>
      </c>
      <c r="C50" s="66">
        <v>3</v>
      </c>
      <c r="D50" s="65">
        <v>5</v>
      </c>
      <c r="E50" s="66">
        <v>12</v>
      </c>
      <c r="F50" s="67"/>
      <c r="G50" s="65">
        <f t="shared" si="4"/>
        <v>-2</v>
      </c>
      <c r="H50" s="66">
        <f t="shared" si="5"/>
        <v>-7</v>
      </c>
      <c r="I50" s="20">
        <f t="shared" si="6"/>
        <v>-0.66666666666666663</v>
      </c>
      <c r="J50" s="21">
        <f t="shared" si="7"/>
        <v>-0.58333333333333337</v>
      </c>
    </row>
    <row r="51" spans="1:10" x14ac:dyDescent="0.25">
      <c r="A51" s="7" t="s">
        <v>90</v>
      </c>
      <c r="B51" s="65">
        <v>314</v>
      </c>
      <c r="C51" s="66">
        <v>253</v>
      </c>
      <c r="D51" s="65">
        <v>1530</v>
      </c>
      <c r="E51" s="66">
        <v>1172</v>
      </c>
      <c r="F51" s="67"/>
      <c r="G51" s="65">
        <f t="shared" si="4"/>
        <v>61</v>
      </c>
      <c r="H51" s="66">
        <f t="shared" si="5"/>
        <v>358</v>
      </c>
      <c r="I51" s="20">
        <f t="shared" si="6"/>
        <v>0.24110671936758893</v>
      </c>
      <c r="J51" s="21">
        <f t="shared" si="7"/>
        <v>0.30546075085324231</v>
      </c>
    </row>
    <row r="52" spans="1:10" x14ac:dyDescent="0.25">
      <c r="A52" s="7" t="s">
        <v>91</v>
      </c>
      <c r="B52" s="65">
        <v>236</v>
      </c>
      <c r="C52" s="66">
        <v>85</v>
      </c>
      <c r="D52" s="65">
        <v>925</v>
      </c>
      <c r="E52" s="66">
        <v>448</v>
      </c>
      <c r="F52" s="67"/>
      <c r="G52" s="65">
        <f t="shared" si="4"/>
        <v>151</v>
      </c>
      <c r="H52" s="66">
        <f t="shared" si="5"/>
        <v>477</v>
      </c>
      <c r="I52" s="20">
        <f t="shared" si="6"/>
        <v>1.776470588235294</v>
      </c>
      <c r="J52" s="21">
        <f t="shared" si="7"/>
        <v>1.0647321428571428</v>
      </c>
    </row>
    <row r="53" spans="1:10" x14ac:dyDescent="0.25">
      <c r="A53" s="7" t="s">
        <v>92</v>
      </c>
      <c r="B53" s="65">
        <v>1215</v>
      </c>
      <c r="C53" s="66">
        <v>905</v>
      </c>
      <c r="D53" s="65">
        <v>5295</v>
      </c>
      <c r="E53" s="66">
        <v>4309</v>
      </c>
      <c r="F53" s="67"/>
      <c r="G53" s="65">
        <f t="shared" si="4"/>
        <v>310</v>
      </c>
      <c r="H53" s="66">
        <f t="shared" si="5"/>
        <v>986</v>
      </c>
      <c r="I53" s="20">
        <f t="shared" si="6"/>
        <v>0.34254143646408841</v>
      </c>
      <c r="J53" s="21">
        <f t="shared" si="7"/>
        <v>0.22882339289858436</v>
      </c>
    </row>
    <row r="54" spans="1:10" x14ac:dyDescent="0.25">
      <c r="A54" s="7" t="s">
        <v>93</v>
      </c>
      <c r="B54" s="65">
        <v>459</v>
      </c>
      <c r="C54" s="66">
        <v>552</v>
      </c>
      <c r="D54" s="65">
        <v>2128</v>
      </c>
      <c r="E54" s="66">
        <v>2746</v>
      </c>
      <c r="F54" s="67"/>
      <c r="G54" s="65">
        <f t="shared" si="4"/>
        <v>-93</v>
      </c>
      <c r="H54" s="66">
        <f t="shared" si="5"/>
        <v>-618</v>
      </c>
      <c r="I54" s="20">
        <f t="shared" si="6"/>
        <v>-0.16847826086956522</v>
      </c>
      <c r="J54" s="21">
        <f t="shared" si="7"/>
        <v>-0.22505462490895847</v>
      </c>
    </row>
    <row r="55" spans="1:10" x14ac:dyDescent="0.25">
      <c r="A55" s="7" t="s">
        <v>94</v>
      </c>
      <c r="B55" s="65">
        <v>2406</v>
      </c>
      <c r="C55" s="66">
        <v>50</v>
      </c>
      <c r="D55" s="65">
        <v>6823</v>
      </c>
      <c r="E55" s="66">
        <v>1274</v>
      </c>
      <c r="F55" s="67"/>
      <c r="G55" s="65">
        <f t="shared" si="4"/>
        <v>2356</v>
      </c>
      <c r="H55" s="66">
        <f t="shared" si="5"/>
        <v>5549</v>
      </c>
      <c r="I55" s="20" t="str">
        <f t="shared" si="6"/>
        <v>&gt;999%</v>
      </c>
      <c r="J55" s="21">
        <f t="shared" si="7"/>
        <v>4.3555729984301417</v>
      </c>
    </row>
    <row r="56" spans="1:10" x14ac:dyDescent="0.25">
      <c r="A56" s="7" t="s">
        <v>95</v>
      </c>
      <c r="B56" s="65">
        <v>4714</v>
      </c>
      <c r="C56" s="66">
        <v>4887</v>
      </c>
      <c r="D56" s="65">
        <v>19580</v>
      </c>
      <c r="E56" s="66">
        <v>26342</v>
      </c>
      <c r="F56" s="67"/>
      <c r="G56" s="65">
        <f t="shared" si="4"/>
        <v>-173</v>
      </c>
      <c r="H56" s="66">
        <f t="shared" si="5"/>
        <v>-6762</v>
      </c>
      <c r="I56" s="20">
        <f t="shared" si="6"/>
        <v>-3.5400040924902801E-2</v>
      </c>
      <c r="J56" s="21">
        <f t="shared" si="7"/>
        <v>-0.25670032647483104</v>
      </c>
    </row>
    <row r="57" spans="1:10" x14ac:dyDescent="0.25">
      <c r="A57" s="7" t="s">
        <v>97</v>
      </c>
      <c r="B57" s="65">
        <v>1524</v>
      </c>
      <c r="C57" s="66">
        <v>872</v>
      </c>
      <c r="D57" s="65">
        <v>6158</v>
      </c>
      <c r="E57" s="66">
        <v>3769</v>
      </c>
      <c r="F57" s="67"/>
      <c r="G57" s="65">
        <f t="shared" si="4"/>
        <v>652</v>
      </c>
      <c r="H57" s="66">
        <f t="shared" si="5"/>
        <v>2389</v>
      </c>
      <c r="I57" s="20">
        <f t="shared" si="6"/>
        <v>0.74770642201834858</v>
      </c>
      <c r="J57" s="21">
        <f t="shared" si="7"/>
        <v>0.63385513398779514</v>
      </c>
    </row>
    <row r="58" spans="1:10" x14ac:dyDescent="0.25">
      <c r="A58" s="7" t="s">
        <v>98</v>
      </c>
      <c r="B58" s="65">
        <v>395</v>
      </c>
      <c r="C58" s="66">
        <v>387</v>
      </c>
      <c r="D58" s="65">
        <v>1794</v>
      </c>
      <c r="E58" s="66">
        <v>1760</v>
      </c>
      <c r="F58" s="67"/>
      <c r="G58" s="65">
        <f t="shared" si="4"/>
        <v>8</v>
      </c>
      <c r="H58" s="66">
        <f t="shared" si="5"/>
        <v>34</v>
      </c>
      <c r="I58" s="20">
        <f t="shared" si="6"/>
        <v>2.0671834625322998E-2</v>
      </c>
      <c r="J58" s="21">
        <f t="shared" si="7"/>
        <v>1.9318181818181818E-2</v>
      </c>
    </row>
    <row r="59" spans="1:10" x14ac:dyDescent="0.25">
      <c r="A59" s="142" t="s">
        <v>43</v>
      </c>
      <c r="B59" s="143">
        <v>50</v>
      </c>
      <c r="C59" s="144">
        <v>26</v>
      </c>
      <c r="D59" s="143">
        <v>183</v>
      </c>
      <c r="E59" s="144">
        <v>106</v>
      </c>
      <c r="F59" s="145"/>
      <c r="G59" s="143">
        <f t="shared" si="4"/>
        <v>24</v>
      </c>
      <c r="H59" s="144">
        <f t="shared" si="5"/>
        <v>77</v>
      </c>
      <c r="I59" s="151">
        <f t="shared" si="6"/>
        <v>0.92307692307692313</v>
      </c>
      <c r="J59" s="152">
        <f t="shared" si="7"/>
        <v>0.72641509433962259</v>
      </c>
    </row>
    <row r="60" spans="1:10" x14ac:dyDescent="0.25">
      <c r="A60" s="7" t="s">
        <v>44</v>
      </c>
      <c r="B60" s="65">
        <v>6</v>
      </c>
      <c r="C60" s="66">
        <v>4</v>
      </c>
      <c r="D60" s="65">
        <v>16</v>
      </c>
      <c r="E60" s="66">
        <v>10</v>
      </c>
      <c r="F60" s="67"/>
      <c r="G60" s="65">
        <f t="shared" si="4"/>
        <v>2</v>
      </c>
      <c r="H60" s="66">
        <f t="shared" si="5"/>
        <v>6</v>
      </c>
      <c r="I60" s="20">
        <f t="shared" si="6"/>
        <v>0.5</v>
      </c>
      <c r="J60" s="21">
        <f t="shared" si="7"/>
        <v>0.6</v>
      </c>
    </row>
    <row r="61" spans="1:10" x14ac:dyDescent="0.25">
      <c r="A61" s="7" t="s">
        <v>49</v>
      </c>
      <c r="B61" s="65">
        <v>14</v>
      </c>
      <c r="C61" s="66">
        <v>20</v>
      </c>
      <c r="D61" s="65">
        <v>54</v>
      </c>
      <c r="E61" s="66">
        <v>68</v>
      </c>
      <c r="F61" s="67"/>
      <c r="G61" s="65">
        <f t="shared" si="4"/>
        <v>-6</v>
      </c>
      <c r="H61" s="66">
        <f t="shared" si="5"/>
        <v>-14</v>
      </c>
      <c r="I61" s="20">
        <f t="shared" si="6"/>
        <v>-0.3</v>
      </c>
      <c r="J61" s="21">
        <f t="shared" si="7"/>
        <v>-0.20588235294117646</v>
      </c>
    </row>
    <row r="62" spans="1:10" x14ac:dyDescent="0.25">
      <c r="A62" s="7" t="s">
        <v>50</v>
      </c>
      <c r="B62" s="65">
        <v>154</v>
      </c>
      <c r="C62" s="66">
        <v>129</v>
      </c>
      <c r="D62" s="65">
        <v>585</v>
      </c>
      <c r="E62" s="66">
        <v>608</v>
      </c>
      <c r="F62" s="67"/>
      <c r="G62" s="65">
        <f t="shared" si="4"/>
        <v>25</v>
      </c>
      <c r="H62" s="66">
        <f t="shared" si="5"/>
        <v>-23</v>
      </c>
      <c r="I62" s="20">
        <f t="shared" si="6"/>
        <v>0.19379844961240311</v>
      </c>
      <c r="J62" s="21">
        <f t="shared" si="7"/>
        <v>-3.7828947368421052E-2</v>
      </c>
    </row>
    <row r="63" spans="1:10" x14ac:dyDescent="0.25">
      <c r="A63" s="7" t="s">
        <v>53</v>
      </c>
      <c r="B63" s="65">
        <v>146</v>
      </c>
      <c r="C63" s="66">
        <v>174</v>
      </c>
      <c r="D63" s="65">
        <v>596</v>
      </c>
      <c r="E63" s="66">
        <v>660</v>
      </c>
      <c r="F63" s="67"/>
      <c r="G63" s="65">
        <f t="shared" si="4"/>
        <v>-28</v>
      </c>
      <c r="H63" s="66">
        <f t="shared" si="5"/>
        <v>-64</v>
      </c>
      <c r="I63" s="20">
        <f t="shared" si="6"/>
        <v>-0.16091954022988506</v>
      </c>
      <c r="J63" s="21">
        <f t="shared" si="7"/>
        <v>-9.696969696969697E-2</v>
      </c>
    </row>
    <row r="64" spans="1:10" x14ac:dyDescent="0.25">
      <c r="A64" s="7" t="s">
        <v>56</v>
      </c>
      <c r="B64" s="65">
        <v>2</v>
      </c>
      <c r="C64" s="66">
        <v>1</v>
      </c>
      <c r="D64" s="65">
        <v>8</v>
      </c>
      <c r="E64" s="66">
        <v>9</v>
      </c>
      <c r="F64" s="67"/>
      <c r="G64" s="65">
        <f t="shared" si="4"/>
        <v>1</v>
      </c>
      <c r="H64" s="66">
        <f t="shared" si="5"/>
        <v>-1</v>
      </c>
      <c r="I64" s="20">
        <f t="shared" si="6"/>
        <v>1</v>
      </c>
      <c r="J64" s="21">
        <f t="shared" si="7"/>
        <v>-0.1111111111111111</v>
      </c>
    </row>
    <row r="65" spans="1:10" x14ac:dyDescent="0.25">
      <c r="A65" s="7" t="s">
        <v>57</v>
      </c>
      <c r="B65" s="65">
        <v>369</v>
      </c>
      <c r="C65" s="66">
        <v>322</v>
      </c>
      <c r="D65" s="65">
        <v>1612</v>
      </c>
      <c r="E65" s="66">
        <v>1300</v>
      </c>
      <c r="F65" s="67"/>
      <c r="G65" s="65">
        <f t="shared" si="4"/>
        <v>47</v>
      </c>
      <c r="H65" s="66">
        <f t="shared" si="5"/>
        <v>312</v>
      </c>
      <c r="I65" s="20">
        <f t="shared" si="6"/>
        <v>0.14596273291925466</v>
      </c>
      <c r="J65" s="21">
        <f t="shared" si="7"/>
        <v>0.24</v>
      </c>
    </row>
    <row r="66" spans="1:10" x14ac:dyDescent="0.25">
      <c r="A66" s="7" t="s">
        <v>60</v>
      </c>
      <c r="B66" s="65">
        <v>85</v>
      </c>
      <c r="C66" s="66">
        <v>57</v>
      </c>
      <c r="D66" s="65">
        <v>348</v>
      </c>
      <c r="E66" s="66">
        <v>234</v>
      </c>
      <c r="F66" s="67"/>
      <c r="G66" s="65">
        <f t="shared" si="4"/>
        <v>28</v>
      </c>
      <c r="H66" s="66">
        <f t="shared" si="5"/>
        <v>114</v>
      </c>
      <c r="I66" s="20">
        <f t="shared" si="6"/>
        <v>0.49122807017543857</v>
      </c>
      <c r="J66" s="21">
        <f t="shared" si="7"/>
        <v>0.48717948717948717</v>
      </c>
    </row>
    <row r="67" spans="1:10" x14ac:dyDescent="0.25">
      <c r="A67" s="7" t="s">
        <v>63</v>
      </c>
      <c r="B67" s="65">
        <v>149</v>
      </c>
      <c r="C67" s="66">
        <v>83</v>
      </c>
      <c r="D67" s="65">
        <v>518</v>
      </c>
      <c r="E67" s="66">
        <v>408</v>
      </c>
      <c r="F67" s="67"/>
      <c r="G67" s="65">
        <f t="shared" si="4"/>
        <v>66</v>
      </c>
      <c r="H67" s="66">
        <f t="shared" si="5"/>
        <v>110</v>
      </c>
      <c r="I67" s="20">
        <f t="shared" si="6"/>
        <v>0.79518072289156627</v>
      </c>
      <c r="J67" s="21">
        <f t="shared" si="7"/>
        <v>0.26960784313725489</v>
      </c>
    </row>
    <row r="68" spans="1:10" x14ac:dyDescent="0.25">
      <c r="A68" s="7" t="s">
        <v>70</v>
      </c>
      <c r="B68" s="65">
        <v>33</v>
      </c>
      <c r="C68" s="66">
        <v>17</v>
      </c>
      <c r="D68" s="65">
        <v>131</v>
      </c>
      <c r="E68" s="66">
        <v>119</v>
      </c>
      <c r="F68" s="67"/>
      <c r="G68" s="65">
        <f t="shared" si="4"/>
        <v>16</v>
      </c>
      <c r="H68" s="66">
        <f t="shared" si="5"/>
        <v>12</v>
      </c>
      <c r="I68" s="20">
        <f t="shared" si="6"/>
        <v>0.94117647058823528</v>
      </c>
      <c r="J68" s="21">
        <f t="shared" si="7"/>
        <v>0.10084033613445378</v>
      </c>
    </row>
    <row r="69" spans="1:10" x14ac:dyDescent="0.25">
      <c r="A69" s="7" t="s">
        <v>71</v>
      </c>
      <c r="B69" s="65">
        <v>2</v>
      </c>
      <c r="C69" s="66">
        <v>9</v>
      </c>
      <c r="D69" s="65">
        <v>23</v>
      </c>
      <c r="E69" s="66">
        <v>40</v>
      </c>
      <c r="F69" s="67"/>
      <c r="G69" s="65">
        <f t="shared" si="4"/>
        <v>-7</v>
      </c>
      <c r="H69" s="66">
        <f t="shared" si="5"/>
        <v>-17</v>
      </c>
      <c r="I69" s="20">
        <f t="shared" si="6"/>
        <v>-0.77777777777777779</v>
      </c>
      <c r="J69" s="21">
        <f t="shared" si="7"/>
        <v>-0.42499999999999999</v>
      </c>
    </row>
    <row r="70" spans="1:10" x14ac:dyDescent="0.25">
      <c r="A70" s="7" t="s">
        <v>76</v>
      </c>
      <c r="B70" s="65">
        <v>54</v>
      </c>
      <c r="C70" s="66">
        <v>26</v>
      </c>
      <c r="D70" s="65">
        <v>225</v>
      </c>
      <c r="E70" s="66">
        <v>110</v>
      </c>
      <c r="F70" s="67"/>
      <c r="G70" s="65">
        <f t="shared" ref="G70:G75" si="8">B70-C70</f>
        <v>28</v>
      </c>
      <c r="H70" s="66">
        <f t="shared" ref="H70:H75" si="9">D70-E70</f>
        <v>115</v>
      </c>
      <c r="I70" s="20">
        <f t="shared" ref="I70:I75" si="10">IF(C70=0, "-", IF(G70/C70&lt;10, G70/C70, "&gt;999%"))</f>
        <v>1.0769230769230769</v>
      </c>
      <c r="J70" s="21">
        <f t="shared" ref="J70:J75" si="11">IF(E70=0, "-", IF(H70/E70&lt;10, H70/E70, "&gt;999%"))</f>
        <v>1.0454545454545454</v>
      </c>
    </row>
    <row r="71" spans="1:10" x14ac:dyDescent="0.25">
      <c r="A71" s="7" t="s">
        <v>88</v>
      </c>
      <c r="B71" s="65">
        <v>47</v>
      </c>
      <c r="C71" s="66">
        <v>50</v>
      </c>
      <c r="D71" s="65">
        <v>194</v>
      </c>
      <c r="E71" s="66">
        <v>176</v>
      </c>
      <c r="F71" s="67"/>
      <c r="G71" s="65">
        <f t="shared" si="8"/>
        <v>-3</v>
      </c>
      <c r="H71" s="66">
        <f t="shared" si="9"/>
        <v>18</v>
      </c>
      <c r="I71" s="20">
        <f t="shared" si="10"/>
        <v>-0.06</v>
      </c>
      <c r="J71" s="21">
        <f t="shared" si="11"/>
        <v>0.10227272727272728</v>
      </c>
    </row>
    <row r="72" spans="1:10" x14ac:dyDescent="0.25">
      <c r="A72" s="7" t="s">
        <v>89</v>
      </c>
      <c r="B72" s="65">
        <v>2</v>
      </c>
      <c r="C72" s="66">
        <v>1</v>
      </c>
      <c r="D72" s="65">
        <v>6</v>
      </c>
      <c r="E72" s="66">
        <v>2</v>
      </c>
      <c r="F72" s="67"/>
      <c r="G72" s="65">
        <f t="shared" si="8"/>
        <v>1</v>
      </c>
      <c r="H72" s="66">
        <f t="shared" si="9"/>
        <v>4</v>
      </c>
      <c r="I72" s="20">
        <f t="shared" si="10"/>
        <v>1</v>
      </c>
      <c r="J72" s="21">
        <f t="shared" si="11"/>
        <v>2</v>
      </c>
    </row>
    <row r="73" spans="1:10" x14ac:dyDescent="0.25">
      <c r="A73" s="7" t="s">
        <v>96</v>
      </c>
      <c r="B73" s="65">
        <v>49</v>
      </c>
      <c r="C73" s="66">
        <v>54</v>
      </c>
      <c r="D73" s="65">
        <v>206</v>
      </c>
      <c r="E73" s="66">
        <v>181</v>
      </c>
      <c r="F73" s="67"/>
      <c r="G73" s="65">
        <f t="shared" si="8"/>
        <v>-5</v>
      </c>
      <c r="H73" s="66">
        <f t="shared" si="9"/>
        <v>25</v>
      </c>
      <c r="I73" s="20">
        <f t="shared" si="10"/>
        <v>-9.2592592592592587E-2</v>
      </c>
      <c r="J73" s="21">
        <f t="shared" si="11"/>
        <v>0.13812154696132597</v>
      </c>
    </row>
    <row r="74" spans="1:10" x14ac:dyDescent="0.25">
      <c r="A74" s="7" t="s">
        <v>99</v>
      </c>
      <c r="B74" s="65">
        <v>192</v>
      </c>
      <c r="C74" s="66">
        <v>111</v>
      </c>
      <c r="D74" s="65">
        <v>668</v>
      </c>
      <c r="E74" s="66">
        <v>403</v>
      </c>
      <c r="F74" s="67"/>
      <c r="G74" s="65">
        <f t="shared" si="8"/>
        <v>81</v>
      </c>
      <c r="H74" s="66">
        <f t="shared" si="9"/>
        <v>265</v>
      </c>
      <c r="I74" s="20">
        <f t="shared" si="10"/>
        <v>0.72972972972972971</v>
      </c>
      <c r="J74" s="21">
        <f t="shared" si="11"/>
        <v>0.65756823821339949</v>
      </c>
    </row>
    <row r="75" spans="1:10" x14ac:dyDescent="0.25">
      <c r="A75" s="7" t="s">
        <v>100</v>
      </c>
      <c r="B75" s="65">
        <v>0</v>
      </c>
      <c r="C75" s="66">
        <v>2</v>
      </c>
      <c r="D75" s="65">
        <v>4</v>
      </c>
      <c r="E75" s="66">
        <v>18</v>
      </c>
      <c r="F75" s="67"/>
      <c r="G75" s="65">
        <f t="shared" si="8"/>
        <v>-2</v>
      </c>
      <c r="H75" s="66">
        <f t="shared" si="9"/>
        <v>-14</v>
      </c>
      <c r="I75" s="20">
        <f t="shared" si="10"/>
        <v>-1</v>
      </c>
      <c r="J75" s="21">
        <f t="shared" si="11"/>
        <v>-0.77777777777777779</v>
      </c>
    </row>
    <row r="76" spans="1:10" x14ac:dyDescent="0.25">
      <c r="A76" s="1"/>
      <c r="B76" s="68"/>
      <c r="C76" s="69"/>
      <c r="D76" s="68"/>
      <c r="E76" s="69"/>
      <c r="F76" s="70"/>
      <c r="G76" s="68"/>
      <c r="H76" s="69"/>
      <c r="I76" s="5"/>
      <c r="J76" s="6"/>
    </row>
    <row r="77" spans="1:10" s="43" customFormat="1" ht="13" x14ac:dyDescent="0.3">
      <c r="A77" s="27" t="s">
        <v>5</v>
      </c>
      <c r="B77" s="71">
        <f>SUM(B6:B76)</f>
        <v>33966</v>
      </c>
      <c r="C77" s="72">
        <f>SUM(C6:C76)</f>
        <v>25764</v>
      </c>
      <c r="D77" s="71">
        <f>SUM(D6:D76)</f>
        <v>153714</v>
      </c>
      <c r="E77" s="72">
        <f>SUM(E6:E76)</f>
        <v>141996</v>
      </c>
      <c r="F77" s="73"/>
      <c r="G77" s="71">
        <f>SUM(G6:G76)</f>
        <v>8202</v>
      </c>
      <c r="H77" s="72">
        <f>SUM(H6:H76)</f>
        <v>11718</v>
      </c>
      <c r="I77" s="37">
        <f>IF(C77=0, 0, G77/C77)</f>
        <v>0.31835118770377269</v>
      </c>
      <c r="J77" s="38">
        <f>IF(E77=0, 0, H77/E77)</f>
        <v>8.252345136482718E-2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7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7"/>
  <sheetViews>
    <sheetView tabSelected="1" zoomScaleNormal="100" workbookViewId="0">
      <selection activeCell="M1" sqref="M1"/>
    </sheetView>
  </sheetViews>
  <sheetFormatPr defaultRowHeight="12.5" x14ac:dyDescent="0.25"/>
  <cols>
    <col min="1" max="1" width="25.1796875" bestFit="1" customWidth="1"/>
    <col min="2" max="5" width="10.1796875" customWidth="1"/>
    <col min="6" max="6" width="1.7265625" customWidth="1"/>
    <col min="7" max="8" width="10.1796875" customWidth="1"/>
  </cols>
  <sheetData>
    <row r="1" spans="1:8" s="52" customFormat="1" ht="20" x14ac:dyDescent="0.4">
      <c r="A1" s="4" t="s">
        <v>10</v>
      </c>
      <c r="B1" s="198" t="s">
        <v>22</v>
      </c>
      <c r="C1" s="199"/>
      <c r="D1" s="199"/>
      <c r="E1" s="199"/>
      <c r="F1" s="199"/>
      <c r="G1" s="199"/>
      <c r="H1" s="199"/>
    </row>
    <row r="2" spans="1:8" s="52" customFormat="1" ht="20" x14ac:dyDescent="0.4">
      <c r="A2" s="4" t="s">
        <v>111</v>
      </c>
      <c r="B2" s="202" t="s">
        <v>102</v>
      </c>
      <c r="C2" s="203"/>
      <c r="D2" s="203"/>
      <c r="E2" s="203"/>
      <c r="F2" s="203"/>
      <c r="G2" s="203"/>
      <c r="H2" s="203"/>
    </row>
    <row r="4" spans="1:8" ht="13" x14ac:dyDescent="0.3">
      <c r="A4" s="60"/>
      <c r="B4" s="196" t="s">
        <v>1</v>
      </c>
      <c r="C4" s="197"/>
      <c r="D4" s="196" t="s">
        <v>2</v>
      </c>
      <c r="E4" s="197"/>
      <c r="F4" s="59"/>
      <c r="G4" s="196" t="s">
        <v>6</v>
      </c>
      <c r="H4" s="197"/>
    </row>
    <row r="5" spans="1:8" ht="13" x14ac:dyDescent="0.3">
      <c r="A5" s="27" t="s">
        <v>0</v>
      </c>
      <c r="B5" s="57">
        <f>VALUE(RIGHT(B2, 4))</f>
        <v>2023</v>
      </c>
      <c r="C5" s="58">
        <f>B5-1</f>
        <v>2022</v>
      </c>
      <c r="D5" s="57">
        <f>B5</f>
        <v>2023</v>
      </c>
      <c r="E5" s="58">
        <f>C5</f>
        <v>2022</v>
      </c>
      <c r="F5" s="64"/>
      <c r="G5" s="57" t="s">
        <v>4</v>
      </c>
      <c r="H5" s="58" t="s">
        <v>2</v>
      </c>
    </row>
    <row r="6" spans="1:8" x14ac:dyDescent="0.25">
      <c r="A6" s="7" t="s">
        <v>31</v>
      </c>
      <c r="B6" s="16">
        <v>0.15015015015014999</v>
      </c>
      <c r="C6" s="17">
        <v>0.143611240490607</v>
      </c>
      <c r="D6" s="16">
        <v>8.3271530244480002E-2</v>
      </c>
      <c r="E6" s="17">
        <v>0.10070706217076501</v>
      </c>
      <c r="F6" s="12"/>
      <c r="G6" s="10">
        <f t="shared" ref="G6:G37" si="0">B6-C6</f>
        <v>6.5389096595429852E-3</v>
      </c>
      <c r="H6" s="11">
        <f t="shared" ref="H6:H37" si="1">D6-E6</f>
        <v>-1.7435531926285011E-2</v>
      </c>
    </row>
    <row r="7" spans="1:8" x14ac:dyDescent="0.25">
      <c r="A7" s="7" t="s">
        <v>32</v>
      </c>
      <c r="B7" s="16">
        <v>0</v>
      </c>
      <c r="C7" s="17">
        <v>0</v>
      </c>
      <c r="D7" s="16">
        <v>0</v>
      </c>
      <c r="E7" s="17">
        <v>1.4084903800106999E-3</v>
      </c>
      <c r="F7" s="12"/>
      <c r="G7" s="10">
        <f t="shared" si="0"/>
        <v>0</v>
      </c>
      <c r="H7" s="11">
        <f t="shared" si="1"/>
        <v>-1.4084903800106999E-3</v>
      </c>
    </row>
    <row r="8" spans="1:8" x14ac:dyDescent="0.25">
      <c r="A8" s="7" t="s">
        <v>33</v>
      </c>
      <c r="B8" s="16">
        <v>2.0608844138255901E-2</v>
      </c>
      <c r="C8" s="17">
        <v>1.16441546343735E-2</v>
      </c>
      <c r="D8" s="16">
        <v>1.4962853090805001E-2</v>
      </c>
      <c r="E8" s="17">
        <v>1.3380658610101698E-2</v>
      </c>
      <c r="F8" s="12"/>
      <c r="G8" s="10">
        <f t="shared" si="0"/>
        <v>8.9646895038824007E-3</v>
      </c>
      <c r="H8" s="11">
        <f t="shared" si="1"/>
        <v>1.5821944807033021E-3</v>
      </c>
    </row>
    <row r="9" spans="1:8" x14ac:dyDescent="0.25">
      <c r="A9" s="7" t="s">
        <v>34</v>
      </c>
      <c r="B9" s="16">
        <v>1.5809927574633498</v>
      </c>
      <c r="C9" s="17">
        <v>1.44775655954044</v>
      </c>
      <c r="D9" s="16">
        <v>1.6491666341387299</v>
      </c>
      <c r="E9" s="17">
        <v>1.18735739034902</v>
      </c>
      <c r="F9" s="12"/>
      <c r="G9" s="10">
        <f t="shared" si="0"/>
        <v>0.13323619792290975</v>
      </c>
      <c r="H9" s="11">
        <f t="shared" si="1"/>
        <v>0.46180924378970989</v>
      </c>
    </row>
    <row r="10" spans="1:8" x14ac:dyDescent="0.25">
      <c r="A10" s="7" t="s">
        <v>35</v>
      </c>
      <c r="B10" s="16">
        <v>8.8323617735382408E-3</v>
      </c>
      <c r="C10" s="17">
        <v>1.5525539512498099E-2</v>
      </c>
      <c r="D10" s="16">
        <v>2.211900022119E-2</v>
      </c>
      <c r="E10" s="17">
        <v>1.9718865320149898E-2</v>
      </c>
      <c r="F10" s="12"/>
      <c r="G10" s="10">
        <f t="shared" si="0"/>
        <v>-6.6931777389598584E-3</v>
      </c>
      <c r="H10" s="11">
        <f t="shared" si="1"/>
        <v>2.4001349010401019E-3</v>
      </c>
    </row>
    <row r="11" spans="1:8" x14ac:dyDescent="0.25">
      <c r="A11" s="7" t="s">
        <v>36</v>
      </c>
      <c r="B11" s="16">
        <v>3.2561973738444299</v>
      </c>
      <c r="C11" s="17">
        <v>2.9576152771308801</v>
      </c>
      <c r="D11" s="16">
        <v>3.32956009211913</v>
      </c>
      <c r="E11" s="17">
        <v>3.1585396771740002</v>
      </c>
      <c r="F11" s="12"/>
      <c r="G11" s="10">
        <f t="shared" si="0"/>
        <v>0.29858209671354974</v>
      </c>
      <c r="H11" s="11">
        <f t="shared" si="1"/>
        <v>0.17102041494512976</v>
      </c>
    </row>
    <row r="12" spans="1:8" x14ac:dyDescent="0.25">
      <c r="A12" s="7" t="s">
        <v>37</v>
      </c>
      <c r="B12" s="16">
        <v>1.4190661249484799</v>
      </c>
      <c r="C12" s="17">
        <v>0</v>
      </c>
      <c r="D12" s="16">
        <v>0.97258545090232496</v>
      </c>
      <c r="E12" s="17">
        <v>0</v>
      </c>
      <c r="F12" s="12"/>
      <c r="G12" s="10">
        <f t="shared" si="0"/>
        <v>1.4190661249484799</v>
      </c>
      <c r="H12" s="11">
        <f t="shared" si="1"/>
        <v>0.97258545090232496</v>
      </c>
    </row>
    <row r="13" spans="1:8" x14ac:dyDescent="0.25">
      <c r="A13" s="7" t="s">
        <v>38</v>
      </c>
      <c r="B13" s="16">
        <v>0.81846552434787689</v>
      </c>
      <c r="C13" s="17">
        <v>0</v>
      </c>
      <c r="D13" s="16">
        <v>0.44953615155418503</v>
      </c>
      <c r="E13" s="17">
        <v>0</v>
      </c>
      <c r="F13" s="12"/>
      <c r="G13" s="10">
        <f t="shared" si="0"/>
        <v>0.81846552434787689</v>
      </c>
      <c r="H13" s="11">
        <f t="shared" si="1"/>
        <v>0.44953615155418503</v>
      </c>
    </row>
    <row r="14" spans="1:8" x14ac:dyDescent="0.25">
      <c r="A14" s="7" t="s">
        <v>39</v>
      </c>
      <c r="B14" s="16">
        <v>0.49166813872696202</v>
      </c>
      <c r="C14" s="17">
        <v>0.186306474149977</v>
      </c>
      <c r="D14" s="16">
        <v>0.33438723863799003</v>
      </c>
      <c r="E14" s="17">
        <v>0.22606270599171802</v>
      </c>
      <c r="F14" s="12"/>
      <c r="G14" s="10">
        <f t="shared" si="0"/>
        <v>0.30536166457698499</v>
      </c>
      <c r="H14" s="11">
        <f t="shared" si="1"/>
        <v>0.10832453264627201</v>
      </c>
    </row>
    <row r="15" spans="1:8" x14ac:dyDescent="0.25">
      <c r="A15" s="7" t="s">
        <v>40</v>
      </c>
      <c r="B15" s="16">
        <v>0</v>
      </c>
      <c r="C15" s="17">
        <v>0</v>
      </c>
      <c r="D15" s="16">
        <v>0</v>
      </c>
      <c r="E15" s="17">
        <v>7.0424519000535203E-3</v>
      </c>
      <c r="F15" s="12"/>
      <c r="G15" s="10">
        <f t="shared" si="0"/>
        <v>0</v>
      </c>
      <c r="H15" s="11">
        <f t="shared" si="1"/>
        <v>-7.0424519000535203E-3</v>
      </c>
    </row>
    <row r="16" spans="1:8" x14ac:dyDescent="0.25">
      <c r="A16" s="7" t="s">
        <v>41</v>
      </c>
      <c r="B16" s="16">
        <v>2.0608844138255901E-2</v>
      </c>
      <c r="C16" s="17">
        <v>1.5525539512498099E-2</v>
      </c>
      <c r="D16" s="16">
        <v>1.8215647240979998E-2</v>
      </c>
      <c r="E16" s="17">
        <v>4.7184427730358601E-2</v>
      </c>
      <c r="F16" s="12"/>
      <c r="G16" s="10">
        <f t="shared" si="0"/>
        <v>5.0833046257578018E-3</v>
      </c>
      <c r="H16" s="11">
        <f t="shared" si="1"/>
        <v>-2.8968780489378603E-2</v>
      </c>
    </row>
    <row r="17" spans="1:8" x14ac:dyDescent="0.25">
      <c r="A17" s="7" t="s">
        <v>42</v>
      </c>
      <c r="B17" s="16">
        <v>0.29735617970912098</v>
      </c>
      <c r="C17" s="17">
        <v>0</v>
      </c>
      <c r="D17" s="16">
        <v>0.48661800486617995</v>
      </c>
      <c r="E17" s="17">
        <v>0</v>
      </c>
      <c r="F17" s="12"/>
      <c r="G17" s="10">
        <f t="shared" si="0"/>
        <v>0.29735617970912098</v>
      </c>
      <c r="H17" s="11">
        <f t="shared" si="1"/>
        <v>0.48661800486617995</v>
      </c>
    </row>
    <row r="18" spans="1:8" x14ac:dyDescent="0.25">
      <c r="A18" s="7" t="s">
        <v>45</v>
      </c>
      <c r="B18" s="16">
        <v>5.8882411823588301E-3</v>
      </c>
      <c r="C18" s="17">
        <v>3.1051079024996101E-2</v>
      </c>
      <c r="D18" s="16">
        <v>1.6263970750875E-2</v>
      </c>
      <c r="E18" s="17">
        <v>1.9718865320149898E-2</v>
      </c>
      <c r="F18" s="12"/>
      <c r="G18" s="10">
        <f t="shared" si="0"/>
        <v>-2.5162837842637273E-2</v>
      </c>
      <c r="H18" s="11">
        <f t="shared" si="1"/>
        <v>-3.4548945692748981E-3</v>
      </c>
    </row>
    <row r="19" spans="1:8" x14ac:dyDescent="0.25">
      <c r="A19" s="7" t="s">
        <v>46</v>
      </c>
      <c r="B19" s="16">
        <v>6.1826532414767703E-2</v>
      </c>
      <c r="C19" s="17">
        <v>1.9406924390622599E-2</v>
      </c>
      <c r="D19" s="16">
        <v>9.7583824505250008E-2</v>
      </c>
      <c r="E19" s="17">
        <v>7.1833009380545904E-2</v>
      </c>
      <c r="F19" s="12"/>
      <c r="G19" s="10">
        <f t="shared" si="0"/>
        <v>4.24196080241451E-2</v>
      </c>
      <c r="H19" s="11">
        <f t="shared" si="1"/>
        <v>2.5750815124704104E-2</v>
      </c>
    </row>
    <row r="20" spans="1:8" x14ac:dyDescent="0.25">
      <c r="A20" s="7" t="s">
        <v>47</v>
      </c>
      <c r="B20" s="16">
        <v>7.9491255961844198E-2</v>
      </c>
      <c r="C20" s="17">
        <v>5.4339388293743199E-2</v>
      </c>
      <c r="D20" s="16">
        <v>0.10669164812574</v>
      </c>
      <c r="E20" s="17">
        <v>6.1269331530465598E-2</v>
      </c>
      <c r="F20" s="12"/>
      <c r="G20" s="10">
        <f t="shared" si="0"/>
        <v>2.5151867668100999E-2</v>
      </c>
      <c r="H20" s="11">
        <f t="shared" si="1"/>
        <v>4.5422316595274403E-2</v>
      </c>
    </row>
    <row r="21" spans="1:8" x14ac:dyDescent="0.25">
      <c r="A21" s="7" t="s">
        <v>48</v>
      </c>
      <c r="B21" s="16">
        <v>6.8274156509450599</v>
      </c>
      <c r="C21" s="17">
        <v>5.8453656264555196</v>
      </c>
      <c r="D21" s="16">
        <v>7.8886763730044089</v>
      </c>
      <c r="E21" s="17">
        <v>7.0079438857432601</v>
      </c>
      <c r="F21" s="12"/>
      <c r="G21" s="10">
        <f t="shared" si="0"/>
        <v>0.98205002448954026</v>
      </c>
      <c r="H21" s="11">
        <f t="shared" si="1"/>
        <v>0.88073248726114883</v>
      </c>
    </row>
    <row r="22" spans="1:8" x14ac:dyDescent="0.25">
      <c r="A22" s="7" t="s">
        <v>51</v>
      </c>
      <c r="B22" s="16">
        <v>0.15898251192368798</v>
      </c>
      <c r="C22" s="17">
        <v>5.8220773171867704E-2</v>
      </c>
      <c r="D22" s="16">
        <v>0.132063442497105</v>
      </c>
      <c r="E22" s="17">
        <v>6.4086312290487099E-2</v>
      </c>
      <c r="F22" s="12"/>
      <c r="G22" s="10">
        <f t="shared" si="0"/>
        <v>0.10076173875182028</v>
      </c>
      <c r="H22" s="11">
        <f t="shared" si="1"/>
        <v>6.79771302066179E-2</v>
      </c>
    </row>
    <row r="23" spans="1:8" x14ac:dyDescent="0.25">
      <c r="A23" s="7" t="s">
        <v>52</v>
      </c>
      <c r="B23" s="16">
        <v>3.0177236059589001</v>
      </c>
      <c r="C23" s="17">
        <v>2.26672876882472</v>
      </c>
      <c r="D23" s="16">
        <v>2.98476391220058</v>
      </c>
      <c r="E23" s="17">
        <v>1.44511112989098</v>
      </c>
      <c r="F23" s="12"/>
      <c r="G23" s="10">
        <f t="shared" si="0"/>
        <v>0.75099483713418014</v>
      </c>
      <c r="H23" s="11">
        <f t="shared" si="1"/>
        <v>1.5396527823096</v>
      </c>
    </row>
    <row r="24" spans="1:8" x14ac:dyDescent="0.25">
      <c r="A24" s="7" t="s">
        <v>54</v>
      </c>
      <c r="B24" s="16">
        <v>1.3101336630748399</v>
      </c>
      <c r="C24" s="17">
        <v>1.4788076385654401</v>
      </c>
      <c r="D24" s="16">
        <v>1.7090180465019402</v>
      </c>
      <c r="E24" s="17">
        <v>1.93737851770472</v>
      </c>
      <c r="F24" s="12"/>
      <c r="G24" s="10">
        <f t="shared" si="0"/>
        <v>-0.16867397549060015</v>
      </c>
      <c r="H24" s="11">
        <f t="shared" si="1"/>
        <v>-0.2283604712027798</v>
      </c>
    </row>
    <row r="25" spans="1:8" x14ac:dyDescent="0.25">
      <c r="A25" s="7" t="s">
        <v>55</v>
      </c>
      <c r="B25" s="16">
        <v>7.4810104221868903</v>
      </c>
      <c r="C25" s="17">
        <v>8.8650830616363905</v>
      </c>
      <c r="D25" s="16">
        <v>6.5537296537725904</v>
      </c>
      <c r="E25" s="17">
        <v>7.4051381729062795</v>
      </c>
      <c r="F25" s="12"/>
      <c r="G25" s="10">
        <f t="shared" si="0"/>
        <v>-1.3840726394495002</v>
      </c>
      <c r="H25" s="11">
        <f t="shared" si="1"/>
        <v>-0.85140851913368909</v>
      </c>
    </row>
    <row r="26" spans="1:8" x14ac:dyDescent="0.25">
      <c r="A26" s="7" t="s">
        <v>58</v>
      </c>
      <c r="B26" s="16">
        <v>2.2964140611199402</v>
      </c>
      <c r="C26" s="17">
        <v>2.8101226517621503</v>
      </c>
      <c r="D26" s="16">
        <v>1.86515216571035</v>
      </c>
      <c r="E26" s="17">
        <v>2.7472604862108798</v>
      </c>
      <c r="F26" s="12"/>
      <c r="G26" s="10">
        <f t="shared" si="0"/>
        <v>-0.51370859064221008</v>
      </c>
      <c r="H26" s="11">
        <f t="shared" si="1"/>
        <v>-0.88210832050052979</v>
      </c>
    </row>
    <row r="27" spans="1:8" x14ac:dyDescent="0.25">
      <c r="A27" s="7" t="s">
        <v>59</v>
      </c>
      <c r="B27" s="16">
        <v>0</v>
      </c>
      <c r="C27" s="17">
        <v>1.9406924390622599E-2</v>
      </c>
      <c r="D27" s="16">
        <v>0</v>
      </c>
      <c r="E27" s="17">
        <v>4.2254711400321098E-3</v>
      </c>
      <c r="F27" s="12"/>
      <c r="G27" s="10">
        <f t="shared" si="0"/>
        <v>-1.9406924390622599E-2</v>
      </c>
      <c r="H27" s="11">
        <f t="shared" si="1"/>
        <v>-4.2254711400321098E-3</v>
      </c>
    </row>
    <row r="28" spans="1:8" x14ac:dyDescent="0.25">
      <c r="A28" s="7" t="s">
        <v>61</v>
      </c>
      <c r="B28" s="16">
        <v>3.8273567685332403E-2</v>
      </c>
      <c r="C28" s="17">
        <v>5.4339388293743199E-2</v>
      </c>
      <c r="D28" s="16">
        <v>4.3587441612344999E-2</v>
      </c>
      <c r="E28" s="17">
        <v>5.70438603904335E-2</v>
      </c>
      <c r="F28" s="12"/>
      <c r="G28" s="10">
        <f t="shared" si="0"/>
        <v>-1.6065820608410795E-2</v>
      </c>
      <c r="H28" s="11">
        <f t="shared" si="1"/>
        <v>-1.3456418778088501E-2</v>
      </c>
    </row>
    <row r="29" spans="1:8" x14ac:dyDescent="0.25">
      <c r="A29" s="7" t="s">
        <v>62</v>
      </c>
      <c r="B29" s="16">
        <v>0.71247718306541807</v>
      </c>
      <c r="C29" s="17">
        <v>0.75687005123428008</v>
      </c>
      <c r="D29" s="16">
        <v>0.63494541811416005</v>
      </c>
      <c r="E29" s="17">
        <v>0.765514521535818</v>
      </c>
      <c r="F29" s="12"/>
      <c r="G29" s="10">
        <f t="shared" si="0"/>
        <v>-4.439286816886201E-2</v>
      </c>
      <c r="H29" s="11">
        <f t="shared" si="1"/>
        <v>-0.13056910342165795</v>
      </c>
    </row>
    <row r="30" spans="1:8" x14ac:dyDescent="0.25">
      <c r="A30" s="7" t="s">
        <v>64</v>
      </c>
      <c r="B30" s="16">
        <v>4.4102926455867602</v>
      </c>
      <c r="C30" s="17">
        <v>8.9194224499301402</v>
      </c>
      <c r="D30" s="16">
        <v>5.9200853533185001</v>
      </c>
      <c r="E30" s="17">
        <v>7.8297980224795101</v>
      </c>
      <c r="F30" s="12"/>
      <c r="G30" s="10">
        <f t="shared" si="0"/>
        <v>-4.5091298043433801</v>
      </c>
      <c r="H30" s="11">
        <f t="shared" si="1"/>
        <v>-1.90971266916101</v>
      </c>
    </row>
    <row r="31" spans="1:8" x14ac:dyDescent="0.25">
      <c r="A31" s="7" t="s">
        <v>65</v>
      </c>
      <c r="B31" s="16">
        <v>2.9441205911794097E-2</v>
      </c>
      <c r="C31" s="17">
        <v>2.3288309268747101E-2</v>
      </c>
      <c r="D31" s="16">
        <v>1.6914529580910002E-2</v>
      </c>
      <c r="E31" s="17">
        <v>1.1267923040085599E-2</v>
      </c>
      <c r="F31" s="12"/>
      <c r="G31" s="10">
        <f t="shared" si="0"/>
        <v>6.1528966430469956E-3</v>
      </c>
      <c r="H31" s="11">
        <f t="shared" si="1"/>
        <v>5.6466065408244028E-3</v>
      </c>
    </row>
    <row r="32" spans="1:8" x14ac:dyDescent="0.25">
      <c r="A32" s="7" t="s">
        <v>66</v>
      </c>
      <c r="B32" s="16">
        <v>0.55938291232408899</v>
      </c>
      <c r="C32" s="17">
        <v>0.40366402732494994</v>
      </c>
      <c r="D32" s="16">
        <v>0.746190978050145</v>
      </c>
      <c r="E32" s="17">
        <v>0.50283106566382196</v>
      </c>
      <c r="F32" s="12"/>
      <c r="G32" s="10">
        <f t="shared" si="0"/>
        <v>0.15571888499913905</v>
      </c>
      <c r="H32" s="11">
        <f t="shared" si="1"/>
        <v>0.24335991238632304</v>
      </c>
    </row>
    <row r="33" spans="1:8" x14ac:dyDescent="0.25">
      <c r="A33" s="7" t="s">
        <v>67</v>
      </c>
      <c r="B33" s="16">
        <v>1.92251074604016</v>
      </c>
      <c r="C33" s="17">
        <v>0.70253066294053701</v>
      </c>
      <c r="D33" s="16">
        <v>1.9724943726661202</v>
      </c>
      <c r="E33" s="17">
        <v>1.30707907264993</v>
      </c>
      <c r="F33" s="12"/>
      <c r="G33" s="10">
        <f t="shared" si="0"/>
        <v>1.219980083099623</v>
      </c>
      <c r="H33" s="11">
        <f t="shared" si="1"/>
        <v>0.6654153000161902</v>
      </c>
    </row>
    <row r="34" spans="1:8" x14ac:dyDescent="0.25">
      <c r="A34" s="7" t="s">
        <v>68</v>
      </c>
      <c r="B34" s="16">
        <v>1.40728964258376</v>
      </c>
      <c r="C34" s="17">
        <v>0.59385188635305108</v>
      </c>
      <c r="D34" s="16">
        <v>1.208087747375</v>
      </c>
      <c r="E34" s="17">
        <v>0.69438575734527697</v>
      </c>
      <c r="F34" s="12"/>
      <c r="G34" s="10">
        <f t="shared" si="0"/>
        <v>0.81343775623070891</v>
      </c>
      <c r="H34" s="11">
        <f t="shared" si="1"/>
        <v>0.51370199002972305</v>
      </c>
    </row>
    <row r="35" spans="1:8" x14ac:dyDescent="0.25">
      <c r="A35" s="7" t="s">
        <v>69</v>
      </c>
      <c r="B35" s="16">
        <v>1.17764823647177E-2</v>
      </c>
      <c r="C35" s="17">
        <v>3.88138487812451E-3</v>
      </c>
      <c r="D35" s="16">
        <v>8.4572647904550009E-3</v>
      </c>
      <c r="E35" s="17">
        <v>1.4789148990112399E-2</v>
      </c>
      <c r="F35" s="12"/>
      <c r="G35" s="10">
        <f t="shared" si="0"/>
        <v>7.8950974865931896E-3</v>
      </c>
      <c r="H35" s="11">
        <f t="shared" si="1"/>
        <v>-6.3318841996573977E-3</v>
      </c>
    </row>
    <row r="36" spans="1:8" x14ac:dyDescent="0.25">
      <c r="A36" s="7" t="s">
        <v>72</v>
      </c>
      <c r="B36" s="16">
        <v>7.3603014779485401E-2</v>
      </c>
      <c r="C36" s="17">
        <v>7.3746312684365808E-2</v>
      </c>
      <c r="D36" s="16">
        <v>5.9200853533185001E-2</v>
      </c>
      <c r="E36" s="17">
        <v>6.0565086340460303E-2</v>
      </c>
      <c r="F36" s="12"/>
      <c r="G36" s="10">
        <f t="shared" si="0"/>
        <v>-1.4329790488040728E-4</v>
      </c>
      <c r="H36" s="11">
        <f t="shared" si="1"/>
        <v>-1.3642328072753021E-3</v>
      </c>
    </row>
    <row r="37" spans="1:8" x14ac:dyDescent="0.25">
      <c r="A37" s="7" t="s">
        <v>73</v>
      </c>
      <c r="B37" s="16">
        <v>8.2906435847612308</v>
      </c>
      <c r="C37" s="17">
        <v>5.0380375718056207</v>
      </c>
      <c r="D37" s="16">
        <v>9.3862627997449799</v>
      </c>
      <c r="E37" s="17">
        <v>9.3911096087213686</v>
      </c>
      <c r="F37" s="12"/>
      <c r="G37" s="10">
        <f t="shared" si="0"/>
        <v>3.25260601295561</v>
      </c>
      <c r="H37" s="11">
        <f t="shared" si="1"/>
        <v>-4.8468089763886724E-3</v>
      </c>
    </row>
    <row r="38" spans="1:8" x14ac:dyDescent="0.25">
      <c r="A38" s="7" t="s">
        <v>74</v>
      </c>
      <c r="B38" s="16">
        <v>8.8323617735382408E-3</v>
      </c>
      <c r="C38" s="17">
        <v>7.7627697562490296E-3</v>
      </c>
      <c r="D38" s="16">
        <v>6.5055883003499997E-3</v>
      </c>
      <c r="E38" s="17">
        <v>5.6339615200428203E-3</v>
      </c>
      <c r="F38" s="12"/>
      <c r="G38" s="10">
        <f t="shared" ref="G38:G69" si="2">B38-C38</f>
        <v>1.0695920172892111E-3</v>
      </c>
      <c r="H38" s="11">
        <f t="shared" ref="H38:H69" si="3">D38-E38</f>
        <v>8.7162678030717946E-4</v>
      </c>
    </row>
    <row r="39" spans="1:8" x14ac:dyDescent="0.25">
      <c r="A39" s="7" t="s">
        <v>75</v>
      </c>
      <c r="B39" s="16">
        <v>2.87640581758229</v>
      </c>
      <c r="C39" s="17">
        <v>6.1248253376804795</v>
      </c>
      <c r="D39" s="16">
        <v>3.4603224169561702</v>
      </c>
      <c r="E39" s="17">
        <v>4.3620947068931502</v>
      </c>
      <c r="F39" s="12"/>
      <c r="G39" s="10">
        <f t="shared" si="2"/>
        <v>-3.2484195200981896</v>
      </c>
      <c r="H39" s="11">
        <f t="shared" si="3"/>
        <v>-0.90177228993698</v>
      </c>
    </row>
    <row r="40" spans="1:8" x14ac:dyDescent="0.25">
      <c r="A40" s="7" t="s">
        <v>77</v>
      </c>
      <c r="B40" s="16">
        <v>0.66537125360654803</v>
      </c>
      <c r="C40" s="17">
        <v>0.58997050147492602</v>
      </c>
      <c r="D40" s="16">
        <v>0.62453647683359992</v>
      </c>
      <c r="E40" s="17">
        <v>0.60494661821459794</v>
      </c>
      <c r="F40" s="12"/>
      <c r="G40" s="10">
        <f t="shared" si="2"/>
        <v>7.5400752131622006E-2</v>
      </c>
      <c r="H40" s="11">
        <f t="shared" si="3"/>
        <v>1.9589858619001976E-2</v>
      </c>
    </row>
    <row r="41" spans="1:8" x14ac:dyDescent="0.25">
      <c r="A41" s="7" t="s">
        <v>78</v>
      </c>
      <c r="B41" s="16">
        <v>4.5633869163280902</v>
      </c>
      <c r="C41" s="17">
        <v>5.4999223723024393</v>
      </c>
      <c r="D41" s="16">
        <v>4.2865321311006195</v>
      </c>
      <c r="E41" s="17">
        <v>4.0578607848108401</v>
      </c>
      <c r="F41" s="12"/>
      <c r="G41" s="10">
        <f t="shared" si="2"/>
        <v>-0.93653545597434906</v>
      </c>
      <c r="H41" s="11">
        <f t="shared" si="3"/>
        <v>0.22867134628977936</v>
      </c>
    </row>
    <row r="42" spans="1:8" x14ac:dyDescent="0.25">
      <c r="A42" s="7" t="s">
        <v>79</v>
      </c>
      <c r="B42" s="16">
        <v>0.51227698286521794</v>
      </c>
      <c r="C42" s="17">
        <v>0.24452724732184403</v>
      </c>
      <c r="D42" s="16">
        <v>0.42481491601285498</v>
      </c>
      <c r="E42" s="17">
        <v>0.30071269613228502</v>
      </c>
      <c r="F42" s="12"/>
      <c r="G42" s="10">
        <f t="shared" si="2"/>
        <v>0.26774973554337389</v>
      </c>
      <c r="H42" s="11">
        <f t="shared" si="3"/>
        <v>0.12410221988056996</v>
      </c>
    </row>
    <row r="43" spans="1:8" x14ac:dyDescent="0.25">
      <c r="A43" s="7" t="s">
        <v>80</v>
      </c>
      <c r="B43" s="16">
        <v>2.79985868221162</v>
      </c>
      <c r="C43" s="17">
        <v>4.5839155410650498</v>
      </c>
      <c r="D43" s="16">
        <v>4.2188740127769799</v>
      </c>
      <c r="E43" s="17">
        <v>6.2417251190174401</v>
      </c>
      <c r="F43" s="12"/>
      <c r="G43" s="10">
        <f t="shared" si="2"/>
        <v>-1.7840568588534298</v>
      </c>
      <c r="H43" s="11">
        <f t="shared" si="3"/>
        <v>-2.0228511062404602</v>
      </c>
    </row>
    <row r="44" spans="1:8" x14ac:dyDescent="0.25">
      <c r="A44" s="7" t="s">
        <v>81</v>
      </c>
      <c r="B44" s="16">
        <v>1.4337867279043701</v>
      </c>
      <c r="C44" s="17">
        <v>1.7505045800341599</v>
      </c>
      <c r="D44" s="16">
        <v>3.1799315612110801</v>
      </c>
      <c r="E44" s="17">
        <v>3.0641708217132897</v>
      </c>
      <c r="F44" s="12"/>
      <c r="G44" s="10">
        <f t="shared" si="2"/>
        <v>-0.31671785212978976</v>
      </c>
      <c r="H44" s="11">
        <f t="shared" si="3"/>
        <v>0.11576073949779042</v>
      </c>
    </row>
    <row r="45" spans="1:8" x14ac:dyDescent="0.25">
      <c r="A45" s="7" t="s">
        <v>82</v>
      </c>
      <c r="B45" s="16">
        <v>0.35918271212388903</v>
      </c>
      <c r="C45" s="17">
        <v>0.24452724732184403</v>
      </c>
      <c r="D45" s="16">
        <v>0.27518638510480498</v>
      </c>
      <c r="E45" s="17">
        <v>0.26831741739203896</v>
      </c>
      <c r="F45" s="12"/>
      <c r="G45" s="10">
        <f t="shared" si="2"/>
        <v>0.114655464802045</v>
      </c>
      <c r="H45" s="11">
        <f t="shared" si="3"/>
        <v>6.8689677127660165E-3</v>
      </c>
    </row>
    <row r="46" spans="1:8" x14ac:dyDescent="0.25">
      <c r="A46" s="7" t="s">
        <v>83</v>
      </c>
      <c r="B46" s="16">
        <v>0.335629747394453</v>
      </c>
      <c r="C46" s="17">
        <v>0.11644154634373499</v>
      </c>
      <c r="D46" s="16">
        <v>0.30576265011644999</v>
      </c>
      <c r="E46" s="17">
        <v>7.7466970900588697E-2</v>
      </c>
      <c r="F46" s="12"/>
      <c r="G46" s="10">
        <f t="shared" si="2"/>
        <v>0.21918820105071801</v>
      </c>
      <c r="H46" s="11">
        <f t="shared" si="3"/>
        <v>0.2282956792158613</v>
      </c>
    </row>
    <row r="47" spans="1:8" x14ac:dyDescent="0.25">
      <c r="A47" s="7" t="s">
        <v>84</v>
      </c>
      <c r="B47" s="16">
        <v>0.62415356533003608</v>
      </c>
      <c r="C47" s="17">
        <v>0.82673497904052207</v>
      </c>
      <c r="D47" s="16">
        <v>0.69739906579751998</v>
      </c>
      <c r="E47" s="17">
        <v>0.72114707456548099</v>
      </c>
      <c r="F47" s="12"/>
      <c r="G47" s="10">
        <f t="shared" si="2"/>
        <v>-0.20258141371048599</v>
      </c>
      <c r="H47" s="11">
        <f t="shared" si="3"/>
        <v>-2.3748008767961015E-2</v>
      </c>
    </row>
    <row r="48" spans="1:8" x14ac:dyDescent="0.25">
      <c r="A48" s="7" t="s">
        <v>85</v>
      </c>
      <c r="B48" s="16">
        <v>0.8744038155802859</v>
      </c>
      <c r="C48" s="17">
        <v>0.54339388293743207</v>
      </c>
      <c r="D48" s="16">
        <v>0.686339565686925</v>
      </c>
      <c r="E48" s="17">
        <v>0.40634947463308801</v>
      </c>
      <c r="F48" s="12"/>
      <c r="G48" s="10">
        <f t="shared" si="2"/>
        <v>0.33100993264285383</v>
      </c>
      <c r="H48" s="11">
        <f t="shared" si="3"/>
        <v>0.27999009105383699</v>
      </c>
    </row>
    <row r="49" spans="1:8" x14ac:dyDescent="0.25">
      <c r="A49" s="7" t="s">
        <v>86</v>
      </c>
      <c r="B49" s="16">
        <v>1.0392745686863301</v>
      </c>
      <c r="C49" s="17">
        <v>1.4283496351498199</v>
      </c>
      <c r="D49" s="16">
        <v>0.84572647904550013</v>
      </c>
      <c r="E49" s="17">
        <v>1.13453900109862</v>
      </c>
      <c r="F49" s="12"/>
      <c r="G49" s="10">
        <f t="shared" si="2"/>
        <v>-0.38907506646348988</v>
      </c>
      <c r="H49" s="11">
        <f t="shared" si="3"/>
        <v>-0.28881252205311991</v>
      </c>
    </row>
    <row r="50" spans="1:8" x14ac:dyDescent="0.25">
      <c r="A50" s="7" t="s">
        <v>87</v>
      </c>
      <c r="B50" s="16">
        <v>2.9441205911794098E-3</v>
      </c>
      <c r="C50" s="17">
        <v>1.16441546343735E-2</v>
      </c>
      <c r="D50" s="16">
        <v>3.2527941501749999E-3</v>
      </c>
      <c r="E50" s="17">
        <v>8.45094228006423E-3</v>
      </c>
      <c r="F50" s="12"/>
      <c r="G50" s="10">
        <f t="shared" si="2"/>
        <v>-8.7000340431940895E-3</v>
      </c>
      <c r="H50" s="11">
        <f t="shared" si="3"/>
        <v>-5.1981481298892301E-3</v>
      </c>
    </row>
    <row r="51" spans="1:8" x14ac:dyDescent="0.25">
      <c r="A51" s="7" t="s">
        <v>90</v>
      </c>
      <c r="B51" s="16">
        <v>0.92445386563033605</v>
      </c>
      <c r="C51" s="17">
        <v>0.98199037416550206</v>
      </c>
      <c r="D51" s="16">
        <v>0.99535500995354997</v>
      </c>
      <c r="E51" s="17">
        <v>0.82537536268627287</v>
      </c>
      <c r="F51" s="12"/>
      <c r="G51" s="10">
        <f t="shared" si="2"/>
        <v>-5.7536508535166009E-2</v>
      </c>
      <c r="H51" s="11">
        <f t="shared" si="3"/>
        <v>0.1699796472672771</v>
      </c>
    </row>
    <row r="52" spans="1:8" x14ac:dyDescent="0.25">
      <c r="A52" s="7" t="s">
        <v>91</v>
      </c>
      <c r="B52" s="16">
        <v>0.69481245951834203</v>
      </c>
      <c r="C52" s="17">
        <v>0.329917714640584</v>
      </c>
      <c r="D52" s="16">
        <v>0.60176691778237501</v>
      </c>
      <c r="E52" s="17">
        <v>0.31550184512239798</v>
      </c>
      <c r="F52" s="12"/>
      <c r="G52" s="10">
        <f t="shared" si="2"/>
        <v>0.36489474487775803</v>
      </c>
      <c r="H52" s="11">
        <f t="shared" si="3"/>
        <v>0.28626507265997703</v>
      </c>
    </row>
    <row r="53" spans="1:8" x14ac:dyDescent="0.25">
      <c r="A53" s="7" t="s">
        <v>92</v>
      </c>
      <c r="B53" s="16">
        <v>3.57710651828299</v>
      </c>
      <c r="C53" s="17">
        <v>3.5126533147026899</v>
      </c>
      <c r="D53" s="16">
        <v>3.44470900503533</v>
      </c>
      <c r="E53" s="17">
        <v>3.03459252373306</v>
      </c>
      <c r="F53" s="12"/>
      <c r="G53" s="10">
        <f t="shared" si="2"/>
        <v>6.4453203580300045E-2</v>
      </c>
      <c r="H53" s="11">
        <f t="shared" si="3"/>
        <v>0.41011648130226996</v>
      </c>
    </row>
    <row r="54" spans="1:8" x14ac:dyDescent="0.25">
      <c r="A54" s="7" t="s">
        <v>93</v>
      </c>
      <c r="B54" s="16">
        <v>1.35135135135135</v>
      </c>
      <c r="C54" s="17">
        <v>2.14252445272473</v>
      </c>
      <c r="D54" s="16">
        <v>1.38438919031448</v>
      </c>
      <c r="E54" s="17">
        <v>1.9338572917546999</v>
      </c>
      <c r="F54" s="12"/>
      <c r="G54" s="10">
        <f t="shared" si="2"/>
        <v>-0.79117310137338004</v>
      </c>
      <c r="H54" s="11">
        <f t="shared" si="3"/>
        <v>-0.54946810144021985</v>
      </c>
    </row>
    <row r="55" spans="1:8" x14ac:dyDescent="0.25">
      <c r="A55" s="7" t="s">
        <v>94</v>
      </c>
      <c r="B55" s="16">
        <v>7.08355414237767</v>
      </c>
      <c r="C55" s="17">
        <v>0.19406924390622601</v>
      </c>
      <c r="D55" s="16">
        <v>4.43876289732881</v>
      </c>
      <c r="E55" s="17">
        <v>0.89720837206681903</v>
      </c>
      <c r="F55" s="12"/>
      <c r="G55" s="10">
        <f t="shared" si="2"/>
        <v>6.8894848984714443</v>
      </c>
      <c r="H55" s="11">
        <f t="shared" si="3"/>
        <v>3.5415545252619909</v>
      </c>
    </row>
    <row r="56" spans="1:8" x14ac:dyDescent="0.25">
      <c r="A56" s="7" t="s">
        <v>95</v>
      </c>
      <c r="B56" s="16">
        <v>13.878584466819799</v>
      </c>
      <c r="C56" s="17">
        <v>18.968327899394499</v>
      </c>
      <c r="D56" s="16">
        <v>12.737941892085299</v>
      </c>
      <c r="E56" s="17">
        <v>18.551226795121</v>
      </c>
      <c r="F56" s="12"/>
      <c r="G56" s="10">
        <f t="shared" si="2"/>
        <v>-5.0897434325747</v>
      </c>
      <c r="H56" s="11">
        <f t="shared" si="3"/>
        <v>-5.8132849030357008</v>
      </c>
    </row>
    <row r="57" spans="1:8" x14ac:dyDescent="0.25">
      <c r="A57" s="7" t="s">
        <v>97</v>
      </c>
      <c r="B57" s="16">
        <v>4.4868397809574301</v>
      </c>
      <c r="C57" s="17">
        <v>3.3845676137245801</v>
      </c>
      <c r="D57" s="16">
        <v>4.0061412753555299</v>
      </c>
      <c r="E57" s="17">
        <v>2.65430012113017</v>
      </c>
      <c r="F57" s="12"/>
      <c r="G57" s="10">
        <f t="shared" si="2"/>
        <v>1.1022721672328499</v>
      </c>
      <c r="H57" s="11">
        <f t="shared" si="3"/>
        <v>1.3518411542253599</v>
      </c>
    </row>
    <row r="58" spans="1:8" x14ac:dyDescent="0.25">
      <c r="A58" s="7" t="s">
        <v>98</v>
      </c>
      <c r="B58" s="16">
        <v>1.16292763351587</v>
      </c>
      <c r="C58" s="17">
        <v>1.50209594783419</v>
      </c>
      <c r="D58" s="16">
        <v>1.16710254108279</v>
      </c>
      <c r="E58" s="17">
        <v>1.23947153440942</v>
      </c>
      <c r="F58" s="12"/>
      <c r="G58" s="10">
        <f t="shared" si="2"/>
        <v>-0.33916831431831995</v>
      </c>
      <c r="H58" s="11">
        <f t="shared" si="3"/>
        <v>-7.2368993326630049E-2</v>
      </c>
    </row>
    <row r="59" spans="1:8" x14ac:dyDescent="0.25">
      <c r="A59" s="142" t="s">
        <v>43</v>
      </c>
      <c r="B59" s="153">
        <v>0.147206029558971</v>
      </c>
      <c r="C59" s="154">
        <v>0.100916006831237</v>
      </c>
      <c r="D59" s="153">
        <v>0.11905226589640501</v>
      </c>
      <c r="E59" s="154">
        <v>7.4649990140567293E-2</v>
      </c>
      <c r="F59" s="155"/>
      <c r="G59" s="156">
        <f t="shared" si="2"/>
        <v>4.6290022727733998E-2</v>
      </c>
      <c r="H59" s="157">
        <f t="shared" si="3"/>
        <v>4.4402275755837717E-2</v>
      </c>
    </row>
    <row r="60" spans="1:8" x14ac:dyDescent="0.25">
      <c r="A60" s="7" t="s">
        <v>44</v>
      </c>
      <c r="B60" s="16">
        <v>1.7664723547076499E-2</v>
      </c>
      <c r="C60" s="17">
        <v>1.5525539512498099E-2</v>
      </c>
      <c r="D60" s="16">
        <v>1.040894128056E-2</v>
      </c>
      <c r="E60" s="17">
        <v>7.0424519000535203E-3</v>
      </c>
      <c r="F60" s="12"/>
      <c r="G60" s="10">
        <f t="shared" si="2"/>
        <v>2.1391840345783997E-3</v>
      </c>
      <c r="H60" s="11">
        <f t="shared" si="3"/>
        <v>3.3664893805064799E-3</v>
      </c>
    </row>
    <row r="61" spans="1:8" x14ac:dyDescent="0.25">
      <c r="A61" s="7" t="s">
        <v>49</v>
      </c>
      <c r="B61" s="16">
        <v>4.1217688276511802E-2</v>
      </c>
      <c r="C61" s="17">
        <v>7.76276975624903E-2</v>
      </c>
      <c r="D61" s="16">
        <v>3.513017682189E-2</v>
      </c>
      <c r="E61" s="17">
        <v>4.7888672920364E-2</v>
      </c>
      <c r="F61" s="12"/>
      <c r="G61" s="10">
        <f t="shared" si="2"/>
        <v>-3.6410009285978498E-2</v>
      </c>
      <c r="H61" s="11">
        <f t="shared" si="3"/>
        <v>-1.2758496098474001E-2</v>
      </c>
    </row>
    <row r="62" spans="1:8" x14ac:dyDescent="0.25">
      <c r="A62" s="7" t="s">
        <v>50</v>
      </c>
      <c r="B62" s="16">
        <v>0.45339457104162995</v>
      </c>
      <c r="C62" s="17">
        <v>0.50069864927806196</v>
      </c>
      <c r="D62" s="16">
        <v>0.38057691557047502</v>
      </c>
      <c r="E62" s="17">
        <v>0.42818107552325402</v>
      </c>
      <c r="F62" s="12"/>
      <c r="G62" s="10">
        <f t="shared" si="2"/>
        <v>-4.7304078236432012E-2</v>
      </c>
      <c r="H62" s="11">
        <f t="shared" si="3"/>
        <v>-4.7604159952779002E-2</v>
      </c>
    </row>
    <row r="63" spans="1:8" x14ac:dyDescent="0.25">
      <c r="A63" s="7" t="s">
        <v>53</v>
      </c>
      <c r="B63" s="16">
        <v>0.42984160631219498</v>
      </c>
      <c r="C63" s="17">
        <v>0.67536096879366592</v>
      </c>
      <c r="D63" s="16">
        <v>0.38773306270086</v>
      </c>
      <c r="E63" s="17">
        <v>0.46480182540353304</v>
      </c>
      <c r="F63" s="12"/>
      <c r="G63" s="10">
        <f t="shared" si="2"/>
        <v>-0.24551936248147094</v>
      </c>
      <c r="H63" s="11">
        <f t="shared" si="3"/>
        <v>-7.7068762702673044E-2</v>
      </c>
    </row>
    <row r="64" spans="1:8" x14ac:dyDescent="0.25">
      <c r="A64" s="7" t="s">
        <v>56</v>
      </c>
      <c r="B64" s="16">
        <v>5.8882411823588301E-3</v>
      </c>
      <c r="C64" s="17">
        <v>3.88138487812451E-3</v>
      </c>
      <c r="D64" s="16">
        <v>5.2044706402800001E-3</v>
      </c>
      <c r="E64" s="17">
        <v>6.3382067100481703E-3</v>
      </c>
      <c r="F64" s="12"/>
      <c r="G64" s="10">
        <f t="shared" si="2"/>
        <v>2.00685630423432E-3</v>
      </c>
      <c r="H64" s="11">
        <f t="shared" si="3"/>
        <v>-1.1337360697681702E-3</v>
      </c>
    </row>
    <row r="65" spans="1:8" x14ac:dyDescent="0.25">
      <c r="A65" s="7" t="s">
        <v>57</v>
      </c>
      <c r="B65" s="16">
        <v>1.0863804981452001</v>
      </c>
      <c r="C65" s="17">
        <v>1.2498059307560898</v>
      </c>
      <c r="D65" s="16">
        <v>1.0487008340164199</v>
      </c>
      <c r="E65" s="17">
        <v>0.9155187470069579</v>
      </c>
      <c r="F65" s="12"/>
      <c r="G65" s="10">
        <f t="shared" si="2"/>
        <v>-0.16342543261088971</v>
      </c>
      <c r="H65" s="11">
        <f t="shared" si="3"/>
        <v>0.13318208700946199</v>
      </c>
    </row>
    <row r="66" spans="1:8" x14ac:dyDescent="0.25">
      <c r="A66" s="7" t="s">
        <v>60</v>
      </c>
      <c r="B66" s="16">
        <v>0.25025025025024999</v>
      </c>
      <c r="C66" s="17">
        <v>0.221238938053097</v>
      </c>
      <c r="D66" s="16">
        <v>0.22639447285218001</v>
      </c>
      <c r="E66" s="17">
        <v>0.164793374461252</v>
      </c>
      <c r="F66" s="12"/>
      <c r="G66" s="10">
        <f t="shared" si="2"/>
        <v>2.9011312197153E-2</v>
      </c>
      <c r="H66" s="11">
        <f t="shared" si="3"/>
        <v>6.1601098390928005E-2</v>
      </c>
    </row>
    <row r="67" spans="1:8" x14ac:dyDescent="0.25">
      <c r="A67" s="7" t="s">
        <v>63</v>
      </c>
      <c r="B67" s="16">
        <v>0.43867396808573306</v>
      </c>
      <c r="C67" s="17">
        <v>0.32215494488433499</v>
      </c>
      <c r="D67" s="16">
        <v>0.33698947395813</v>
      </c>
      <c r="E67" s="17">
        <v>0.287332037522184</v>
      </c>
      <c r="F67" s="12"/>
      <c r="G67" s="10">
        <f t="shared" si="2"/>
        <v>0.11651902320139806</v>
      </c>
      <c r="H67" s="11">
        <f t="shared" si="3"/>
        <v>4.9657436435946001E-2</v>
      </c>
    </row>
    <row r="68" spans="1:8" x14ac:dyDescent="0.25">
      <c r="A68" s="7" t="s">
        <v>70</v>
      </c>
      <c r="B68" s="16">
        <v>9.7155979508920701E-2</v>
      </c>
      <c r="C68" s="17">
        <v>6.5983542928116701E-2</v>
      </c>
      <c r="D68" s="16">
        <v>8.5223206734585E-2</v>
      </c>
      <c r="E68" s="17">
        <v>8.3805177610636897E-2</v>
      </c>
      <c r="F68" s="12"/>
      <c r="G68" s="10">
        <f t="shared" si="2"/>
        <v>3.1172436580804E-2</v>
      </c>
      <c r="H68" s="11">
        <f t="shared" si="3"/>
        <v>1.418029123948103E-3</v>
      </c>
    </row>
    <row r="69" spans="1:8" x14ac:dyDescent="0.25">
      <c r="A69" s="7" t="s">
        <v>71</v>
      </c>
      <c r="B69" s="16">
        <v>5.8882411823588301E-3</v>
      </c>
      <c r="C69" s="17">
        <v>3.4932463903120603E-2</v>
      </c>
      <c r="D69" s="16">
        <v>1.4962853090805001E-2</v>
      </c>
      <c r="E69" s="17">
        <v>2.8169807600214099E-2</v>
      </c>
      <c r="F69" s="12"/>
      <c r="G69" s="10">
        <f t="shared" si="2"/>
        <v>-2.9044222720761771E-2</v>
      </c>
      <c r="H69" s="11">
        <f t="shared" si="3"/>
        <v>-1.3206954509409098E-2</v>
      </c>
    </row>
    <row r="70" spans="1:8" x14ac:dyDescent="0.25">
      <c r="A70" s="7" t="s">
        <v>76</v>
      </c>
      <c r="B70" s="16">
        <v>0.15898251192368798</v>
      </c>
      <c r="C70" s="17">
        <v>0.100916006831237</v>
      </c>
      <c r="D70" s="16">
        <v>0.14637573675787499</v>
      </c>
      <c r="E70" s="17">
        <v>7.7466970900588697E-2</v>
      </c>
      <c r="F70" s="12"/>
      <c r="G70" s="10">
        <f t="shared" ref="G70:G75" si="4">B70-C70</f>
        <v>5.8066505092450982E-2</v>
      </c>
      <c r="H70" s="11">
        <f t="shared" ref="H70:H75" si="5">D70-E70</f>
        <v>6.8908765857286294E-2</v>
      </c>
    </row>
    <row r="71" spans="1:8" x14ac:dyDescent="0.25">
      <c r="A71" s="7" t="s">
        <v>88</v>
      </c>
      <c r="B71" s="16">
        <v>0.138373667785432</v>
      </c>
      <c r="C71" s="17">
        <v>0.19406924390622601</v>
      </c>
      <c r="D71" s="16">
        <v>0.12620841302679001</v>
      </c>
      <c r="E71" s="17">
        <v>0.123947153440942</v>
      </c>
      <c r="F71" s="12"/>
      <c r="G71" s="10">
        <f t="shared" si="4"/>
        <v>-5.569557612079401E-2</v>
      </c>
      <c r="H71" s="11">
        <f t="shared" si="5"/>
        <v>2.2612595858480106E-3</v>
      </c>
    </row>
    <row r="72" spans="1:8" x14ac:dyDescent="0.25">
      <c r="A72" s="7" t="s">
        <v>89</v>
      </c>
      <c r="B72" s="16">
        <v>5.8882411823588301E-3</v>
      </c>
      <c r="C72" s="17">
        <v>3.88138487812451E-3</v>
      </c>
      <c r="D72" s="16">
        <v>3.9033529802100001E-3</v>
      </c>
      <c r="E72" s="17">
        <v>1.4084903800106999E-3</v>
      </c>
      <c r="F72" s="12"/>
      <c r="G72" s="10">
        <f t="shared" si="4"/>
        <v>2.00685630423432E-3</v>
      </c>
      <c r="H72" s="11">
        <f t="shared" si="5"/>
        <v>2.4948626001993005E-3</v>
      </c>
    </row>
    <row r="73" spans="1:8" x14ac:dyDescent="0.25">
      <c r="A73" s="7" t="s">
        <v>96</v>
      </c>
      <c r="B73" s="16">
        <v>0.14426190896779101</v>
      </c>
      <c r="C73" s="17">
        <v>0.20959478341872401</v>
      </c>
      <c r="D73" s="16">
        <v>0.13401511898721</v>
      </c>
      <c r="E73" s="17">
        <v>0.127468379390969</v>
      </c>
      <c r="F73" s="12"/>
      <c r="G73" s="10">
        <f t="shared" si="4"/>
        <v>-6.5332874450932998E-2</v>
      </c>
      <c r="H73" s="11">
        <f t="shared" si="5"/>
        <v>6.5467395962409969E-3</v>
      </c>
    </row>
    <row r="74" spans="1:8" x14ac:dyDescent="0.25">
      <c r="A74" s="7" t="s">
        <v>99</v>
      </c>
      <c r="B74" s="16">
        <v>0.56527115350644797</v>
      </c>
      <c r="C74" s="17">
        <v>0.43083372147182097</v>
      </c>
      <c r="D74" s="16">
        <v>0.43457329846338005</v>
      </c>
      <c r="E74" s="17">
        <v>0.28381081157215704</v>
      </c>
      <c r="F74" s="12"/>
      <c r="G74" s="10">
        <f t="shared" si="4"/>
        <v>0.13443743203462699</v>
      </c>
      <c r="H74" s="11">
        <f t="shared" si="5"/>
        <v>0.15076248689122301</v>
      </c>
    </row>
    <row r="75" spans="1:8" x14ac:dyDescent="0.25">
      <c r="A75" s="7" t="s">
        <v>100</v>
      </c>
      <c r="B75" s="16">
        <v>0</v>
      </c>
      <c r="C75" s="17">
        <v>7.7627697562490296E-3</v>
      </c>
      <c r="D75" s="16">
        <v>2.6022353201400001E-3</v>
      </c>
      <c r="E75" s="17">
        <v>1.2676413420096301E-2</v>
      </c>
      <c r="F75" s="12"/>
      <c r="G75" s="10">
        <f t="shared" si="4"/>
        <v>-7.7627697562490296E-3</v>
      </c>
      <c r="H75" s="11">
        <f t="shared" si="5"/>
        <v>-1.00741780999563E-2</v>
      </c>
    </row>
    <row r="76" spans="1:8" x14ac:dyDescent="0.25">
      <c r="A76" s="1"/>
      <c r="B76" s="18"/>
      <c r="C76" s="19"/>
      <c r="D76" s="18"/>
      <c r="E76" s="19"/>
      <c r="F76" s="15"/>
      <c r="G76" s="13"/>
      <c r="H76" s="14"/>
    </row>
    <row r="77" spans="1:8" s="43" customFormat="1" ht="13" x14ac:dyDescent="0.3">
      <c r="A77" s="27" t="s">
        <v>5</v>
      </c>
      <c r="B77" s="44">
        <f>SUM(B6:B76)</f>
        <v>100.00000000000001</v>
      </c>
      <c r="C77" s="45">
        <f>SUM(C6:C76)</f>
        <v>100.00000000000004</v>
      </c>
      <c r="D77" s="44">
        <f>SUM(D6:D76)</f>
        <v>100</v>
      </c>
      <c r="E77" s="45">
        <f>SUM(E6:E76)</f>
        <v>99.999999999999972</v>
      </c>
      <c r="F77" s="49"/>
      <c r="G77" s="50">
        <f>SUM(G6:G76)</f>
        <v>1.4913417722972611E-14</v>
      </c>
      <c r="H77" s="51">
        <f>SUM(H6:H76)</f>
        <v>3.298403217222301E-14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scale="7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zoomScaleNormal="100" workbookViewId="0">
      <selection activeCell="M1" sqref="M1"/>
    </sheetView>
  </sheetViews>
  <sheetFormatPr defaultRowHeight="12.5" x14ac:dyDescent="0.25"/>
  <cols>
    <col min="1" max="1" width="17.54296875" bestFit="1" customWidth="1"/>
    <col min="2" max="5" width="8.26953125" customWidth="1"/>
    <col min="6" max="6" width="1.7265625" customWidth="1"/>
    <col min="7" max="10" width="8.26953125" customWidth="1"/>
  </cols>
  <sheetData>
    <row r="1" spans="1:10" s="52" customFormat="1" ht="20" x14ac:dyDescent="0.4">
      <c r="A1" s="4" t="s">
        <v>10</v>
      </c>
      <c r="B1" s="198" t="s">
        <v>19</v>
      </c>
      <c r="C1" s="199"/>
      <c r="D1" s="199"/>
      <c r="E1" s="199"/>
      <c r="F1" s="199"/>
      <c r="G1" s="199"/>
      <c r="H1" s="199"/>
      <c r="I1" s="199"/>
      <c r="J1" s="199"/>
    </row>
    <row r="2" spans="1:10" s="52" customFormat="1" ht="20" x14ac:dyDescent="0.4">
      <c r="A2" s="4" t="s">
        <v>111</v>
      </c>
      <c r="B2" s="202" t="s">
        <v>102</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60" customFormat="1" ht="13" x14ac:dyDescent="0.3">
      <c r="A7" s="159" t="s">
        <v>112</v>
      </c>
      <c r="B7" s="78">
        <f>SUM($B8:$B11)</f>
        <v>5894</v>
      </c>
      <c r="C7" s="79">
        <f>SUM($C8:$C11)</f>
        <v>4875</v>
      </c>
      <c r="D7" s="78">
        <f>SUM($D8:$D11)</f>
        <v>28056</v>
      </c>
      <c r="E7" s="79">
        <f>SUM($E8:$E11)</f>
        <v>28642</v>
      </c>
      <c r="F7" s="80"/>
      <c r="G7" s="78">
        <f>B7-C7</f>
        <v>1019</v>
      </c>
      <c r="H7" s="79">
        <f>D7-E7</f>
        <v>-586</v>
      </c>
      <c r="I7" s="54">
        <f>IF(C7=0, "-", IF(G7/C7&lt;10, G7/C7, "&gt;999%"))</f>
        <v>0.20902564102564103</v>
      </c>
      <c r="J7" s="55">
        <f>IF(E7=0, "-", IF(H7/E7&lt;10, H7/E7, "&gt;999%"))</f>
        <v>-2.0459465121150759E-2</v>
      </c>
    </row>
    <row r="8" spans="1:10" x14ac:dyDescent="0.25">
      <c r="A8" s="158" t="s">
        <v>162</v>
      </c>
      <c r="B8" s="65">
        <v>3277</v>
      </c>
      <c r="C8" s="66">
        <v>2667</v>
      </c>
      <c r="D8" s="65">
        <v>16642</v>
      </c>
      <c r="E8" s="66">
        <v>16745</v>
      </c>
      <c r="F8" s="67"/>
      <c r="G8" s="65">
        <f>B8-C8</f>
        <v>610</v>
      </c>
      <c r="H8" s="66">
        <f>D8-E8</f>
        <v>-103</v>
      </c>
      <c r="I8" s="8">
        <f>IF(C8=0, "-", IF(G8/C8&lt;10, G8/C8, "&gt;999%"))</f>
        <v>0.22872140982377204</v>
      </c>
      <c r="J8" s="9">
        <f>IF(E8=0, "-", IF(H8/E8&lt;10, H8/E8, "&gt;999%"))</f>
        <v>-6.1510898775753954E-3</v>
      </c>
    </row>
    <row r="9" spans="1:10" x14ac:dyDescent="0.25">
      <c r="A9" s="158" t="s">
        <v>163</v>
      </c>
      <c r="B9" s="65">
        <v>2081</v>
      </c>
      <c r="C9" s="66">
        <v>1477</v>
      </c>
      <c r="D9" s="65">
        <v>9115</v>
      </c>
      <c r="E9" s="66">
        <v>8280</v>
      </c>
      <c r="F9" s="67"/>
      <c r="G9" s="65">
        <f>B9-C9</f>
        <v>604</v>
      </c>
      <c r="H9" s="66">
        <f>D9-E9</f>
        <v>835</v>
      </c>
      <c r="I9" s="8">
        <f>IF(C9=0, "-", IF(G9/C9&lt;10, G9/C9, "&gt;999%"))</f>
        <v>0.40893703452945157</v>
      </c>
      <c r="J9" s="9">
        <f>IF(E9=0, "-", IF(H9/E9&lt;10, H9/E9, "&gt;999%"))</f>
        <v>0.10084541062801933</v>
      </c>
    </row>
    <row r="10" spans="1:10" x14ac:dyDescent="0.25">
      <c r="A10" s="158" t="s">
        <v>164</v>
      </c>
      <c r="B10" s="65">
        <v>129</v>
      </c>
      <c r="C10" s="66">
        <v>122</v>
      </c>
      <c r="D10" s="65">
        <v>494</v>
      </c>
      <c r="E10" s="66">
        <v>888</v>
      </c>
      <c r="F10" s="67"/>
      <c r="G10" s="65">
        <f>B10-C10</f>
        <v>7</v>
      </c>
      <c r="H10" s="66">
        <f>D10-E10</f>
        <v>-394</v>
      </c>
      <c r="I10" s="8">
        <f>IF(C10=0, "-", IF(G10/C10&lt;10, G10/C10, "&gt;999%"))</f>
        <v>5.737704918032787E-2</v>
      </c>
      <c r="J10" s="9">
        <f>IF(E10=0, "-", IF(H10/E10&lt;10, H10/E10, "&gt;999%"))</f>
        <v>-0.44369369369369371</v>
      </c>
    </row>
    <row r="11" spans="1:10" x14ac:dyDescent="0.25">
      <c r="A11" s="158" t="s">
        <v>165</v>
      </c>
      <c r="B11" s="65">
        <v>407</v>
      </c>
      <c r="C11" s="66">
        <v>609</v>
      </c>
      <c r="D11" s="65">
        <v>1805</v>
      </c>
      <c r="E11" s="66">
        <v>2729</v>
      </c>
      <c r="F11" s="67"/>
      <c r="G11" s="65">
        <f>B11-C11</f>
        <v>-202</v>
      </c>
      <c r="H11" s="66">
        <f>D11-E11</f>
        <v>-924</v>
      </c>
      <c r="I11" s="8">
        <f>IF(C11=0, "-", IF(G11/C11&lt;10, G11/C11, "&gt;999%"))</f>
        <v>-0.33169129720853857</v>
      </c>
      <c r="J11" s="9">
        <f>IF(E11=0, "-", IF(H11/E11&lt;10, H11/E11, "&gt;999%"))</f>
        <v>-0.33858556247709781</v>
      </c>
    </row>
    <row r="12" spans="1:10" x14ac:dyDescent="0.25">
      <c r="A12" s="7"/>
      <c r="B12" s="65"/>
      <c r="C12" s="66"/>
      <c r="D12" s="65"/>
      <c r="E12" s="66"/>
      <c r="F12" s="67"/>
      <c r="G12" s="65"/>
      <c r="H12" s="66"/>
      <c r="I12" s="8"/>
      <c r="J12" s="9"/>
    </row>
    <row r="13" spans="1:10" s="160" customFormat="1" ht="13" x14ac:dyDescent="0.3">
      <c r="A13" s="159" t="s">
        <v>121</v>
      </c>
      <c r="B13" s="78">
        <f>SUM($B14:$B17)</f>
        <v>19071</v>
      </c>
      <c r="C13" s="79">
        <f>SUM($C14:$C17)</f>
        <v>14232</v>
      </c>
      <c r="D13" s="78">
        <f>SUM($D14:$D17)</f>
        <v>88678</v>
      </c>
      <c r="E13" s="79">
        <f>SUM($E14:$E17)</f>
        <v>77073</v>
      </c>
      <c r="F13" s="80"/>
      <c r="G13" s="78">
        <f>B13-C13</f>
        <v>4839</v>
      </c>
      <c r="H13" s="79">
        <f>D13-E13</f>
        <v>11605</v>
      </c>
      <c r="I13" s="54">
        <f>IF(C13=0, "-", IF(G13/C13&lt;10, G13/C13, "&gt;999%"))</f>
        <v>0.34000843170320405</v>
      </c>
      <c r="J13" s="55">
        <f>IF(E13=0, "-", IF(H13/E13&lt;10, H13/E13, "&gt;999%"))</f>
        <v>0.15057153607618751</v>
      </c>
    </row>
    <row r="14" spans="1:10" x14ac:dyDescent="0.25">
      <c r="A14" s="158" t="s">
        <v>162</v>
      </c>
      <c r="B14" s="65">
        <v>11638</v>
      </c>
      <c r="C14" s="66">
        <v>8488</v>
      </c>
      <c r="D14" s="65">
        <v>53759</v>
      </c>
      <c r="E14" s="66">
        <v>48390</v>
      </c>
      <c r="F14" s="67"/>
      <c r="G14" s="65">
        <f>B14-C14</f>
        <v>3150</v>
      </c>
      <c r="H14" s="66">
        <f>D14-E14</f>
        <v>5369</v>
      </c>
      <c r="I14" s="8">
        <f>IF(C14=0, "-", IF(G14/C14&lt;10, G14/C14, "&gt;999%"))</f>
        <v>0.37111215834118755</v>
      </c>
      <c r="J14" s="9">
        <f>IF(E14=0, "-", IF(H14/E14&lt;10, H14/E14, "&gt;999%"))</f>
        <v>0.11095267617276297</v>
      </c>
    </row>
    <row r="15" spans="1:10" x14ac:dyDescent="0.25">
      <c r="A15" s="158" t="s">
        <v>163</v>
      </c>
      <c r="B15" s="65">
        <v>5631</v>
      </c>
      <c r="C15" s="66">
        <v>4415</v>
      </c>
      <c r="D15" s="65">
        <v>26570</v>
      </c>
      <c r="E15" s="66">
        <v>22453</v>
      </c>
      <c r="F15" s="67"/>
      <c r="G15" s="65">
        <f>B15-C15</f>
        <v>1216</v>
      </c>
      <c r="H15" s="66">
        <f>D15-E15</f>
        <v>4117</v>
      </c>
      <c r="I15" s="8">
        <f>IF(C15=0, "-", IF(G15/C15&lt;10, G15/C15, "&gt;999%"))</f>
        <v>0.27542468856172142</v>
      </c>
      <c r="J15" s="9">
        <f>IF(E15=0, "-", IF(H15/E15&lt;10, H15/E15, "&gt;999%"))</f>
        <v>0.18336079811161093</v>
      </c>
    </row>
    <row r="16" spans="1:10" x14ac:dyDescent="0.25">
      <c r="A16" s="158" t="s">
        <v>164</v>
      </c>
      <c r="B16" s="65">
        <v>308</v>
      </c>
      <c r="C16" s="66">
        <v>389</v>
      </c>
      <c r="D16" s="65">
        <v>2008</v>
      </c>
      <c r="E16" s="66">
        <v>1807</v>
      </c>
      <c r="F16" s="67"/>
      <c r="G16" s="65">
        <f>B16-C16</f>
        <v>-81</v>
      </c>
      <c r="H16" s="66">
        <f>D16-E16</f>
        <v>201</v>
      </c>
      <c r="I16" s="8">
        <f>IF(C16=0, "-", IF(G16/C16&lt;10, G16/C16, "&gt;999%"))</f>
        <v>-0.20822622107969152</v>
      </c>
      <c r="J16" s="9">
        <f>IF(E16=0, "-", IF(H16/E16&lt;10, H16/E16, "&gt;999%"))</f>
        <v>0.11123408965135584</v>
      </c>
    </row>
    <row r="17" spans="1:10" x14ac:dyDescent="0.25">
      <c r="A17" s="158" t="s">
        <v>165</v>
      </c>
      <c r="B17" s="65">
        <v>1494</v>
      </c>
      <c r="C17" s="66">
        <v>940</v>
      </c>
      <c r="D17" s="65">
        <v>6341</v>
      </c>
      <c r="E17" s="66">
        <v>4423</v>
      </c>
      <c r="F17" s="67"/>
      <c r="G17" s="65">
        <f>B17-C17</f>
        <v>554</v>
      </c>
      <c r="H17" s="66">
        <f>D17-E17</f>
        <v>1918</v>
      </c>
      <c r="I17" s="8">
        <f>IF(C17=0, "-", IF(G17/C17&lt;10, G17/C17, "&gt;999%"))</f>
        <v>0.58936170212765959</v>
      </c>
      <c r="J17" s="9">
        <f>IF(E17=0, "-", IF(H17/E17&lt;10, H17/E17, "&gt;999%"))</f>
        <v>0.43364232421433418</v>
      </c>
    </row>
    <row r="18" spans="1:10" ht="13" x14ac:dyDescent="0.3">
      <c r="A18" s="22"/>
      <c r="B18" s="74"/>
      <c r="C18" s="75"/>
      <c r="D18" s="74"/>
      <c r="E18" s="75"/>
      <c r="F18" s="76"/>
      <c r="G18" s="74"/>
      <c r="H18" s="75"/>
      <c r="I18" s="23"/>
      <c r="J18" s="24"/>
    </row>
    <row r="19" spans="1:10" s="160" customFormat="1" ht="13" x14ac:dyDescent="0.3">
      <c r="A19" s="159" t="s">
        <v>127</v>
      </c>
      <c r="B19" s="78">
        <f>SUM($B20:$B23)</f>
        <v>7216</v>
      </c>
      <c r="C19" s="79">
        <f>SUM($C20:$C23)</f>
        <v>5257</v>
      </c>
      <c r="D19" s="78">
        <f>SUM($D20:$D23)</f>
        <v>29782</v>
      </c>
      <c r="E19" s="79">
        <f>SUM($E20:$E23)</f>
        <v>30333</v>
      </c>
      <c r="F19" s="80"/>
      <c r="G19" s="78">
        <f>B19-C19</f>
        <v>1959</v>
      </c>
      <c r="H19" s="79">
        <f>D19-E19</f>
        <v>-551</v>
      </c>
      <c r="I19" s="54">
        <f>IF(C19=0, "-", IF(G19/C19&lt;10, G19/C19, "&gt;999%"))</f>
        <v>0.37264599581510366</v>
      </c>
      <c r="J19" s="55">
        <f>IF(E19=0, "-", IF(H19/E19&lt;10, H19/E19, "&gt;999%"))</f>
        <v>-1.8165034780601986E-2</v>
      </c>
    </row>
    <row r="20" spans="1:10" x14ac:dyDescent="0.25">
      <c r="A20" s="158" t="s">
        <v>162</v>
      </c>
      <c r="B20" s="65">
        <v>2002</v>
      </c>
      <c r="C20" s="66">
        <v>1557</v>
      </c>
      <c r="D20" s="65">
        <v>8658</v>
      </c>
      <c r="E20" s="66">
        <v>9234</v>
      </c>
      <c r="F20" s="67"/>
      <c r="G20" s="65">
        <f>B20-C20</f>
        <v>445</v>
      </c>
      <c r="H20" s="66">
        <f>D20-E20</f>
        <v>-576</v>
      </c>
      <c r="I20" s="8">
        <f>IF(C20=0, "-", IF(G20/C20&lt;10, G20/C20, "&gt;999%"))</f>
        <v>0.28580603725112397</v>
      </c>
      <c r="J20" s="9">
        <f>IF(E20=0, "-", IF(H20/E20&lt;10, H20/E20, "&gt;999%"))</f>
        <v>-6.2378167641325533E-2</v>
      </c>
    </row>
    <row r="21" spans="1:10" x14ac:dyDescent="0.25">
      <c r="A21" s="158" t="s">
        <v>163</v>
      </c>
      <c r="B21" s="65">
        <v>4689</v>
      </c>
      <c r="C21" s="66">
        <v>3264</v>
      </c>
      <c r="D21" s="65">
        <v>18864</v>
      </c>
      <c r="E21" s="66">
        <v>18415</v>
      </c>
      <c r="F21" s="67"/>
      <c r="G21" s="65">
        <f>B21-C21</f>
        <v>1425</v>
      </c>
      <c r="H21" s="66">
        <f>D21-E21</f>
        <v>449</v>
      </c>
      <c r="I21" s="8">
        <f>IF(C21=0, "-", IF(G21/C21&lt;10, G21/C21, "&gt;999%"))</f>
        <v>0.43658088235294118</v>
      </c>
      <c r="J21" s="9">
        <f>IF(E21=0, "-", IF(H21/E21&lt;10, H21/E21, "&gt;999%"))</f>
        <v>2.438229704045615E-2</v>
      </c>
    </row>
    <row r="22" spans="1:10" x14ac:dyDescent="0.25">
      <c r="A22" s="158" t="s">
        <v>164</v>
      </c>
      <c r="B22" s="65">
        <v>240</v>
      </c>
      <c r="C22" s="66">
        <v>221</v>
      </c>
      <c r="D22" s="65">
        <v>1185</v>
      </c>
      <c r="E22" s="66">
        <v>1320</v>
      </c>
      <c r="F22" s="67"/>
      <c r="G22" s="65">
        <f>B22-C22</f>
        <v>19</v>
      </c>
      <c r="H22" s="66">
        <f>D22-E22</f>
        <v>-135</v>
      </c>
      <c r="I22" s="8">
        <f>IF(C22=0, "-", IF(G22/C22&lt;10, G22/C22, "&gt;999%"))</f>
        <v>8.5972850678733032E-2</v>
      </c>
      <c r="J22" s="9">
        <f>IF(E22=0, "-", IF(H22/E22&lt;10, H22/E22, "&gt;999%"))</f>
        <v>-0.10227272727272728</v>
      </c>
    </row>
    <row r="23" spans="1:10" x14ac:dyDescent="0.25">
      <c r="A23" s="158" t="s">
        <v>165</v>
      </c>
      <c r="B23" s="65">
        <v>285</v>
      </c>
      <c r="C23" s="66">
        <v>215</v>
      </c>
      <c r="D23" s="65">
        <v>1075</v>
      </c>
      <c r="E23" s="66">
        <v>1364</v>
      </c>
      <c r="F23" s="67"/>
      <c r="G23" s="65">
        <f>B23-C23</f>
        <v>70</v>
      </c>
      <c r="H23" s="66">
        <f>D23-E23</f>
        <v>-289</v>
      </c>
      <c r="I23" s="8">
        <f>IF(C23=0, "-", IF(G23/C23&lt;10, G23/C23, "&gt;999%"))</f>
        <v>0.32558139534883723</v>
      </c>
      <c r="J23" s="9">
        <f>IF(E23=0, "-", IF(H23/E23&lt;10, H23/E23, "&gt;999%"))</f>
        <v>-0.21187683284457479</v>
      </c>
    </row>
    <row r="24" spans="1:10" x14ac:dyDescent="0.25">
      <c r="A24" s="7"/>
      <c r="B24" s="65"/>
      <c r="C24" s="66"/>
      <c r="D24" s="65"/>
      <c r="E24" s="66"/>
      <c r="F24" s="67"/>
      <c r="G24" s="65"/>
      <c r="H24" s="66"/>
      <c r="I24" s="8"/>
      <c r="J24" s="9"/>
    </row>
    <row r="25" spans="1:10" s="43" customFormat="1" ht="13" x14ac:dyDescent="0.3">
      <c r="A25" s="53" t="s">
        <v>29</v>
      </c>
      <c r="B25" s="78">
        <f>SUM($B26:$B29)</f>
        <v>32181</v>
      </c>
      <c r="C25" s="79">
        <f>SUM($C26:$C29)</f>
        <v>24364</v>
      </c>
      <c r="D25" s="78">
        <f>SUM($D26:$D29)</f>
        <v>146516</v>
      </c>
      <c r="E25" s="79">
        <f>SUM($E26:$E29)</f>
        <v>136048</v>
      </c>
      <c r="F25" s="80"/>
      <c r="G25" s="78">
        <f>B25-C25</f>
        <v>7817</v>
      </c>
      <c r="H25" s="79">
        <f>D25-E25</f>
        <v>10468</v>
      </c>
      <c r="I25" s="54">
        <f>IF(C25=0, "-", IF(G25/C25&lt;10, G25/C25, "&gt;999%"))</f>
        <v>0.3208422262354293</v>
      </c>
      <c r="J25" s="55">
        <f>IF(E25=0, "-", IF(H25/E25&lt;10, H25/E25, "&gt;999%"))</f>
        <v>7.6943431729977654E-2</v>
      </c>
    </row>
    <row r="26" spans="1:10" x14ac:dyDescent="0.25">
      <c r="A26" s="158" t="s">
        <v>162</v>
      </c>
      <c r="B26" s="65">
        <v>16917</v>
      </c>
      <c r="C26" s="66">
        <v>12712</v>
      </c>
      <c r="D26" s="65">
        <v>79059</v>
      </c>
      <c r="E26" s="66">
        <v>74369</v>
      </c>
      <c r="F26" s="67"/>
      <c r="G26" s="65">
        <f>B26-C26</f>
        <v>4205</v>
      </c>
      <c r="H26" s="66">
        <f>D26-E26</f>
        <v>4690</v>
      </c>
      <c r="I26" s="8">
        <f>IF(C26=0, "-", IF(G26/C26&lt;10, G26/C26, "&gt;999%"))</f>
        <v>0.33078980490874765</v>
      </c>
      <c r="J26" s="9">
        <f>IF(E26=0, "-", IF(H26/E26&lt;10, H26/E26, "&gt;999%"))</f>
        <v>6.3063911038201401E-2</v>
      </c>
    </row>
    <row r="27" spans="1:10" x14ac:dyDescent="0.25">
      <c r="A27" s="158" t="s">
        <v>163</v>
      </c>
      <c r="B27" s="65">
        <v>12401</v>
      </c>
      <c r="C27" s="66">
        <v>9156</v>
      </c>
      <c r="D27" s="65">
        <v>54549</v>
      </c>
      <c r="E27" s="66">
        <v>49148</v>
      </c>
      <c r="F27" s="67"/>
      <c r="G27" s="65">
        <f>B27-C27</f>
        <v>3245</v>
      </c>
      <c r="H27" s="66">
        <f>D27-E27</f>
        <v>5401</v>
      </c>
      <c r="I27" s="8">
        <f>IF(C27=0, "-", IF(G27/C27&lt;10, G27/C27, "&gt;999%"))</f>
        <v>0.35441240716470074</v>
      </c>
      <c r="J27" s="9">
        <f>IF(E27=0, "-", IF(H27/E27&lt;10, H27/E27, "&gt;999%"))</f>
        <v>0.10989256938227394</v>
      </c>
    </row>
    <row r="28" spans="1:10" x14ac:dyDescent="0.25">
      <c r="A28" s="158" t="s">
        <v>164</v>
      </c>
      <c r="B28" s="65">
        <v>677</v>
      </c>
      <c r="C28" s="66">
        <v>732</v>
      </c>
      <c r="D28" s="65">
        <v>3687</v>
      </c>
      <c r="E28" s="66">
        <v>4015</v>
      </c>
      <c r="F28" s="67"/>
      <c r="G28" s="65">
        <f>B28-C28</f>
        <v>-55</v>
      </c>
      <c r="H28" s="66">
        <f>D28-E28</f>
        <v>-328</v>
      </c>
      <c r="I28" s="8">
        <f>IF(C28=0, "-", IF(G28/C28&lt;10, G28/C28, "&gt;999%"))</f>
        <v>-7.5136612021857924E-2</v>
      </c>
      <c r="J28" s="9">
        <f>IF(E28=0, "-", IF(H28/E28&lt;10, H28/E28, "&gt;999%"))</f>
        <v>-8.1693648816936484E-2</v>
      </c>
    </row>
    <row r="29" spans="1:10" x14ac:dyDescent="0.25">
      <c r="A29" s="158" t="s">
        <v>165</v>
      </c>
      <c r="B29" s="65">
        <v>2186</v>
      </c>
      <c r="C29" s="66">
        <v>1764</v>
      </c>
      <c r="D29" s="65">
        <v>9221</v>
      </c>
      <c r="E29" s="66">
        <v>8516</v>
      </c>
      <c r="F29" s="67"/>
      <c r="G29" s="65">
        <f>B29-C29</f>
        <v>422</v>
      </c>
      <c r="H29" s="66">
        <f>D29-E29</f>
        <v>705</v>
      </c>
      <c r="I29" s="8">
        <f>IF(C29=0, "-", IF(G29/C29&lt;10, G29/C29, "&gt;999%"))</f>
        <v>0.23922902494331066</v>
      </c>
      <c r="J29" s="9">
        <f>IF(E29=0, "-", IF(H29/E29&lt;10, H29/E29, "&gt;999%"))</f>
        <v>8.2785345232503527E-2</v>
      </c>
    </row>
    <row r="30" spans="1:10" x14ac:dyDescent="0.25">
      <c r="A30" s="7"/>
      <c r="B30" s="65"/>
      <c r="C30" s="66"/>
      <c r="D30" s="65"/>
      <c r="E30" s="66"/>
      <c r="F30" s="67"/>
      <c r="G30" s="65"/>
      <c r="H30" s="66"/>
      <c r="I30" s="8"/>
      <c r="J30" s="9"/>
    </row>
    <row r="31" spans="1:10" s="43" customFormat="1" ht="13" x14ac:dyDescent="0.3">
      <c r="A31" s="22" t="s">
        <v>128</v>
      </c>
      <c r="B31" s="78">
        <v>1785</v>
      </c>
      <c r="C31" s="79">
        <v>1400</v>
      </c>
      <c r="D31" s="78">
        <v>7198</v>
      </c>
      <c r="E31" s="79">
        <v>5948</v>
      </c>
      <c r="F31" s="80"/>
      <c r="G31" s="78">
        <f>B31-C31</f>
        <v>385</v>
      </c>
      <c r="H31" s="79">
        <f>D31-E31</f>
        <v>1250</v>
      </c>
      <c r="I31" s="54">
        <f>IF(C31=0, "-", IF(G31/C31&lt;10, G31/C31, "&gt;999%"))</f>
        <v>0.27500000000000002</v>
      </c>
      <c r="J31" s="55">
        <f>IF(E31=0, "-", IF(H31/E31&lt;10, H31/E31, "&gt;999%"))</f>
        <v>0.21015467383994621</v>
      </c>
    </row>
    <row r="32" spans="1:10" x14ac:dyDescent="0.25">
      <c r="A32" s="1"/>
      <c r="B32" s="68"/>
      <c r="C32" s="69"/>
      <c r="D32" s="68"/>
      <c r="E32" s="69"/>
      <c r="F32" s="70"/>
      <c r="G32" s="68"/>
      <c r="H32" s="69"/>
      <c r="I32" s="5"/>
      <c r="J32" s="6"/>
    </row>
    <row r="33" spans="1:10" s="43" customFormat="1" ht="13" x14ac:dyDescent="0.3">
      <c r="A33" s="27" t="s">
        <v>5</v>
      </c>
      <c r="B33" s="71">
        <f>SUM(B26:B32)</f>
        <v>33966</v>
      </c>
      <c r="C33" s="77">
        <f>SUM(C26:C32)</f>
        <v>25764</v>
      </c>
      <c r="D33" s="71">
        <f>SUM(D26:D32)</f>
        <v>153714</v>
      </c>
      <c r="E33" s="77">
        <f>SUM(E26:E32)</f>
        <v>141996</v>
      </c>
      <c r="F33" s="73"/>
      <c r="G33" s="71">
        <f>B33-C33</f>
        <v>8202</v>
      </c>
      <c r="H33" s="72">
        <f>D33-E33</f>
        <v>11718</v>
      </c>
      <c r="I33" s="37">
        <f>IF(C33=0, 0, G33/C33)</f>
        <v>0.31835118770377269</v>
      </c>
      <c r="J33" s="38">
        <f>IF(E33=0, 0, H33/E33)</f>
        <v>8.252345136482718E-2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41"/>
  <sheetViews>
    <sheetView tabSelected="1" zoomScaleNormal="100" workbookViewId="0">
      <selection activeCell="M1" sqref="M1"/>
    </sheetView>
  </sheetViews>
  <sheetFormatPr defaultRowHeight="12.5" x14ac:dyDescent="0.25"/>
  <cols>
    <col min="1" max="1" width="31.90625" bestFit="1" customWidth="1"/>
    <col min="2" max="5" width="10.1796875" customWidth="1"/>
    <col min="6" max="6" width="1.7265625" customWidth="1"/>
    <col min="7" max="10" width="10.1796875" customWidth="1"/>
  </cols>
  <sheetData>
    <row r="1" spans="1:10" s="52" customFormat="1" ht="20" x14ac:dyDescent="0.4">
      <c r="A1" s="4" t="s">
        <v>10</v>
      </c>
      <c r="B1" s="198" t="s">
        <v>30</v>
      </c>
      <c r="C1" s="199"/>
      <c r="D1" s="199"/>
      <c r="E1" s="199"/>
      <c r="F1" s="199"/>
      <c r="G1" s="199"/>
      <c r="H1" s="199"/>
      <c r="I1" s="199"/>
      <c r="J1" s="199"/>
    </row>
    <row r="2" spans="1:10" s="52" customFormat="1" ht="20" x14ac:dyDescent="0.4">
      <c r="A2" s="4" t="s">
        <v>111</v>
      </c>
      <c r="B2" s="202" t="s">
        <v>102</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39" customFormat="1" ht="13" x14ac:dyDescent="0.3">
      <c r="A7" s="159" t="s">
        <v>112</v>
      </c>
      <c r="B7" s="65"/>
      <c r="C7" s="66"/>
      <c r="D7" s="65"/>
      <c r="E7" s="66"/>
      <c r="F7" s="67"/>
      <c r="G7" s="65"/>
      <c r="H7" s="66"/>
      <c r="I7" s="20"/>
      <c r="J7" s="21"/>
    </row>
    <row r="8" spans="1:10" x14ac:dyDescent="0.25">
      <c r="A8" s="158" t="s">
        <v>166</v>
      </c>
      <c r="B8" s="65">
        <v>282</v>
      </c>
      <c r="C8" s="66">
        <v>342</v>
      </c>
      <c r="D8" s="65">
        <v>1457</v>
      </c>
      <c r="E8" s="66">
        <v>1440</v>
      </c>
      <c r="F8" s="67"/>
      <c r="G8" s="65">
        <f t="shared" ref="G8:G13" si="0">B8-C8</f>
        <v>-60</v>
      </c>
      <c r="H8" s="66">
        <f t="shared" ref="H8:H13" si="1">D8-E8</f>
        <v>17</v>
      </c>
      <c r="I8" s="20">
        <f t="shared" ref="I8:I13" si="2">IF(C8=0, "-", IF(G8/C8&lt;10, G8/C8, "&gt;999%"))</f>
        <v>-0.17543859649122806</v>
      </c>
      <c r="J8" s="21">
        <f t="shared" ref="J8:J13" si="3">IF(E8=0, "-", IF(H8/E8&lt;10, H8/E8, "&gt;999%"))</f>
        <v>1.1805555555555555E-2</v>
      </c>
    </row>
    <row r="9" spans="1:10" x14ac:dyDescent="0.25">
      <c r="A9" s="158" t="s">
        <v>167</v>
      </c>
      <c r="B9" s="65">
        <v>794</v>
      </c>
      <c r="C9" s="66">
        <v>137</v>
      </c>
      <c r="D9" s="65">
        <v>3835</v>
      </c>
      <c r="E9" s="66">
        <v>1727</v>
      </c>
      <c r="F9" s="67"/>
      <c r="G9" s="65">
        <f t="shared" si="0"/>
        <v>657</v>
      </c>
      <c r="H9" s="66">
        <f t="shared" si="1"/>
        <v>2108</v>
      </c>
      <c r="I9" s="20">
        <f t="shared" si="2"/>
        <v>4.7956204379562042</v>
      </c>
      <c r="J9" s="21">
        <f t="shared" si="3"/>
        <v>1.2206137811233353</v>
      </c>
    </row>
    <row r="10" spans="1:10" x14ac:dyDescent="0.25">
      <c r="A10" s="158" t="s">
        <v>168</v>
      </c>
      <c r="B10" s="65">
        <v>561</v>
      </c>
      <c r="C10" s="66">
        <v>454</v>
      </c>
      <c r="D10" s="65">
        <v>2135</v>
      </c>
      <c r="E10" s="66">
        <v>3180</v>
      </c>
      <c r="F10" s="67"/>
      <c r="G10" s="65">
        <f t="shared" si="0"/>
        <v>107</v>
      </c>
      <c r="H10" s="66">
        <f t="shared" si="1"/>
        <v>-1045</v>
      </c>
      <c r="I10" s="20">
        <f t="shared" si="2"/>
        <v>0.23568281938325991</v>
      </c>
      <c r="J10" s="21">
        <f t="shared" si="3"/>
        <v>-0.32861635220125784</v>
      </c>
    </row>
    <row r="11" spans="1:10" x14ac:dyDescent="0.25">
      <c r="A11" s="158" t="s">
        <v>169</v>
      </c>
      <c r="B11" s="65">
        <v>0</v>
      </c>
      <c r="C11" s="66">
        <v>0</v>
      </c>
      <c r="D11" s="65">
        <v>0</v>
      </c>
      <c r="E11" s="66">
        <v>4</v>
      </c>
      <c r="F11" s="67"/>
      <c r="G11" s="65">
        <f t="shared" si="0"/>
        <v>0</v>
      </c>
      <c r="H11" s="66">
        <f t="shared" si="1"/>
        <v>-4</v>
      </c>
      <c r="I11" s="20" t="str">
        <f t="shared" si="2"/>
        <v>-</v>
      </c>
      <c r="J11" s="21">
        <f t="shared" si="3"/>
        <v>-1</v>
      </c>
    </row>
    <row r="12" spans="1:10" x14ac:dyDescent="0.25">
      <c r="A12" s="158" t="s">
        <v>170</v>
      </c>
      <c r="B12" s="65">
        <v>4243</v>
      </c>
      <c r="C12" s="66">
        <v>3927</v>
      </c>
      <c r="D12" s="65">
        <v>20577</v>
      </c>
      <c r="E12" s="66">
        <v>22229</v>
      </c>
      <c r="F12" s="67"/>
      <c r="G12" s="65">
        <f t="shared" si="0"/>
        <v>316</v>
      </c>
      <c r="H12" s="66">
        <f t="shared" si="1"/>
        <v>-1652</v>
      </c>
      <c r="I12" s="20">
        <f t="shared" si="2"/>
        <v>8.0468551056786353E-2</v>
      </c>
      <c r="J12" s="21">
        <f t="shared" si="3"/>
        <v>-7.4317333213369918E-2</v>
      </c>
    </row>
    <row r="13" spans="1:10" x14ac:dyDescent="0.25">
      <c r="A13" s="158" t="s">
        <v>171</v>
      </c>
      <c r="B13" s="65">
        <v>14</v>
      </c>
      <c r="C13" s="66">
        <v>15</v>
      </c>
      <c r="D13" s="65">
        <v>52</v>
      </c>
      <c r="E13" s="66">
        <v>62</v>
      </c>
      <c r="F13" s="67"/>
      <c r="G13" s="65">
        <f t="shared" si="0"/>
        <v>-1</v>
      </c>
      <c r="H13" s="66">
        <f t="shared" si="1"/>
        <v>-10</v>
      </c>
      <c r="I13" s="20">
        <f t="shared" si="2"/>
        <v>-6.6666666666666666E-2</v>
      </c>
      <c r="J13" s="21">
        <f t="shared" si="3"/>
        <v>-0.16129032258064516</v>
      </c>
    </row>
    <row r="14" spans="1:10" x14ac:dyDescent="0.25">
      <c r="A14" s="7"/>
      <c r="B14" s="65"/>
      <c r="C14" s="66"/>
      <c r="D14" s="65"/>
      <c r="E14" s="66"/>
      <c r="F14" s="67"/>
      <c r="G14" s="65"/>
      <c r="H14" s="66"/>
      <c r="I14" s="20"/>
      <c r="J14" s="21"/>
    </row>
    <row r="15" spans="1:10" s="139" customFormat="1" ht="13" x14ac:dyDescent="0.3">
      <c r="A15" s="159" t="s">
        <v>121</v>
      </c>
      <c r="B15" s="65"/>
      <c r="C15" s="66"/>
      <c r="D15" s="65"/>
      <c r="E15" s="66"/>
      <c r="F15" s="67"/>
      <c r="G15" s="65"/>
      <c r="H15" s="66"/>
      <c r="I15" s="20"/>
      <c r="J15" s="21"/>
    </row>
    <row r="16" spans="1:10" x14ac:dyDescent="0.25">
      <c r="A16" s="158" t="s">
        <v>166</v>
      </c>
      <c r="B16" s="65">
        <v>2826</v>
      </c>
      <c r="C16" s="66">
        <v>3170</v>
      </c>
      <c r="D16" s="65">
        <v>13716</v>
      </c>
      <c r="E16" s="66">
        <v>15907</v>
      </c>
      <c r="F16" s="67"/>
      <c r="G16" s="65">
        <f>B16-C16</f>
        <v>-344</v>
      </c>
      <c r="H16" s="66">
        <f>D16-E16</f>
        <v>-2191</v>
      </c>
      <c r="I16" s="20">
        <f>IF(C16=0, "-", IF(G16/C16&lt;10, G16/C16, "&gt;999%"))</f>
        <v>-0.1085173501577287</v>
      </c>
      <c r="J16" s="21">
        <f>IF(E16=0, "-", IF(H16/E16&lt;10, H16/E16, "&gt;999%"))</f>
        <v>-0.13773810272207204</v>
      </c>
    </row>
    <row r="17" spans="1:10" x14ac:dyDescent="0.25">
      <c r="A17" s="158" t="s">
        <v>167</v>
      </c>
      <c r="B17" s="65">
        <v>2752</v>
      </c>
      <c r="C17" s="66">
        <v>152</v>
      </c>
      <c r="D17" s="65">
        <v>7642</v>
      </c>
      <c r="E17" s="66">
        <v>863</v>
      </c>
      <c r="F17" s="67"/>
      <c r="G17" s="65">
        <f>B17-C17</f>
        <v>2600</v>
      </c>
      <c r="H17" s="66">
        <f>D17-E17</f>
        <v>6779</v>
      </c>
      <c r="I17" s="20" t="str">
        <f>IF(C17=0, "-", IF(G17/C17&lt;10, G17/C17, "&gt;999%"))</f>
        <v>&gt;999%</v>
      </c>
      <c r="J17" s="21">
        <f>IF(E17=0, "-", IF(H17/E17&lt;10, H17/E17, "&gt;999%"))</f>
        <v>7.8551564310544615</v>
      </c>
    </row>
    <row r="18" spans="1:10" x14ac:dyDescent="0.25">
      <c r="A18" s="158" t="s">
        <v>168</v>
      </c>
      <c r="B18" s="65">
        <v>1812</v>
      </c>
      <c r="C18" s="66">
        <v>1113</v>
      </c>
      <c r="D18" s="65">
        <v>7256</v>
      </c>
      <c r="E18" s="66">
        <v>6783</v>
      </c>
      <c r="F18" s="67"/>
      <c r="G18" s="65">
        <f>B18-C18</f>
        <v>699</v>
      </c>
      <c r="H18" s="66">
        <f>D18-E18</f>
        <v>473</v>
      </c>
      <c r="I18" s="20">
        <f>IF(C18=0, "-", IF(G18/C18&lt;10, G18/C18, "&gt;999%"))</f>
        <v>0.62803234501347704</v>
      </c>
      <c r="J18" s="21">
        <f>IF(E18=0, "-", IF(H18/E18&lt;10, H18/E18, "&gt;999%"))</f>
        <v>6.9733156420462919E-2</v>
      </c>
    </row>
    <row r="19" spans="1:10" x14ac:dyDescent="0.25">
      <c r="A19" s="158" t="s">
        <v>170</v>
      </c>
      <c r="B19" s="65">
        <v>11494</v>
      </c>
      <c r="C19" s="66">
        <v>9671</v>
      </c>
      <c r="D19" s="65">
        <v>59175</v>
      </c>
      <c r="E19" s="66">
        <v>52779</v>
      </c>
      <c r="F19" s="67"/>
      <c r="G19" s="65">
        <f>B19-C19</f>
        <v>1823</v>
      </c>
      <c r="H19" s="66">
        <f>D19-E19</f>
        <v>6396</v>
      </c>
      <c r="I19" s="20">
        <f>IF(C19=0, "-", IF(G19/C19&lt;10, G19/C19, "&gt;999%"))</f>
        <v>0.18850170613173406</v>
      </c>
      <c r="J19" s="21">
        <f>IF(E19=0, "-", IF(H19/E19&lt;10, H19/E19, "&gt;999%"))</f>
        <v>0.12118456204172114</v>
      </c>
    </row>
    <row r="20" spans="1:10" x14ac:dyDescent="0.25">
      <c r="A20" s="158" t="s">
        <v>171</v>
      </c>
      <c r="B20" s="65">
        <v>187</v>
      </c>
      <c r="C20" s="66">
        <v>126</v>
      </c>
      <c r="D20" s="65">
        <v>889</v>
      </c>
      <c r="E20" s="66">
        <v>741</v>
      </c>
      <c r="F20" s="67"/>
      <c r="G20" s="65">
        <f>B20-C20</f>
        <v>61</v>
      </c>
      <c r="H20" s="66">
        <f>D20-E20</f>
        <v>148</v>
      </c>
      <c r="I20" s="20">
        <f>IF(C20=0, "-", IF(G20/C20&lt;10, G20/C20, "&gt;999%"))</f>
        <v>0.48412698412698413</v>
      </c>
      <c r="J20" s="21">
        <f>IF(E20=0, "-", IF(H20/E20&lt;10, H20/E20, "&gt;999%"))</f>
        <v>0.19973009446693657</v>
      </c>
    </row>
    <row r="21" spans="1:10" x14ac:dyDescent="0.25">
      <c r="A21" s="7"/>
      <c r="B21" s="65"/>
      <c r="C21" s="66"/>
      <c r="D21" s="65"/>
      <c r="E21" s="66"/>
      <c r="F21" s="67"/>
      <c r="G21" s="65"/>
      <c r="H21" s="66"/>
      <c r="I21" s="20"/>
      <c r="J21" s="21"/>
    </row>
    <row r="22" spans="1:10" s="139" customFormat="1" ht="13" x14ac:dyDescent="0.3">
      <c r="A22" s="159" t="s">
        <v>127</v>
      </c>
      <c r="B22" s="65"/>
      <c r="C22" s="66"/>
      <c r="D22" s="65"/>
      <c r="E22" s="66"/>
      <c r="F22" s="67"/>
      <c r="G22" s="65"/>
      <c r="H22" s="66"/>
      <c r="I22" s="20"/>
      <c r="J22" s="21"/>
    </row>
    <row r="23" spans="1:10" x14ac:dyDescent="0.25">
      <c r="A23" s="158" t="s">
        <v>166</v>
      </c>
      <c r="B23" s="65">
        <v>6257</v>
      </c>
      <c r="C23" s="66">
        <v>4677</v>
      </c>
      <c r="D23" s="65">
        <v>26413</v>
      </c>
      <c r="E23" s="66">
        <v>27903</v>
      </c>
      <c r="F23" s="67"/>
      <c r="G23" s="65">
        <f>B23-C23</f>
        <v>1580</v>
      </c>
      <c r="H23" s="66">
        <f>D23-E23</f>
        <v>-1490</v>
      </c>
      <c r="I23" s="20">
        <f>IF(C23=0, "-", IF(G23/C23&lt;10, G23/C23, "&gt;999%"))</f>
        <v>0.33782339106264697</v>
      </c>
      <c r="J23" s="21">
        <f>IF(E23=0, "-", IF(H23/E23&lt;10, H23/E23, "&gt;999%"))</f>
        <v>-5.3399276063505717E-2</v>
      </c>
    </row>
    <row r="24" spans="1:10" x14ac:dyDescent="0.25">
      <c r="A24" s="158" t="s">
        <v>167</v>
      </c>
      <c r="B24" s="65">
        <v>5</v>
      </c>
      <c r="C24" s="66">
        <v>2</v>
      </c>
      <c r="D24" s="65">
        <v>17</v>
      </c>
      <c r="E24" s="66">
        <v>6</v>
      </c>
      <c r="F24" s="67"/>
      <c r="G24" s="65">
        <f>B24-C24</f>
        <v>3</v>
      </c>
      <c r="H24" s="66">
        <f>D24-E24</f>
        <v>11</v>
      </c>
      <c r="I24" s="20">
        <f>IF(C24=0, "-", IF(G24/C24&lt;10, G24/C24, "&gt;999%"))</f>
        <v>1.5</v>
      </c>
      <c r="J24" s="21">
        <f>IF(E24=0, "-", IF(H24/E24&lt;10, H24/E24, "&gt;999%"))</f>
        <v>1.8333333333333333</v>
      </c>
    </row>
    <row r="25" spans="1:10" x14ac:dyDescent="0.25">
      <c r="A25" s="158" t="s">
        <v>170</v>
      </c>
      <c r="B25" s="65">
        <v>954</v>
      </c>
      <c r="C25" s="66">
        <v>578</v>
      </c>
      <c r="D25" s="65">
        <v>3352</v>
      </c>
      <c r="E25" s="66">
        <v>2424</v>
      </c>
      <c r="F25" s="67"/>
      <c r="G25" s="65">
        <f>B25-C25</f>
        <v>376</v>
      </c>
      <c r="H25" s="66">
        <f>D25-E25</f>
        <v>928</v>
      </c>
      <c r="I25" s="20">
        <f>IF(C25=0, "-", IF(G25/C25&lt;10, G25/C25, "&gt;999%"))</f>
        <v>0.65051903114186849</v>
      </c>
      <c r="J25" s="21">
        <f>IF(E25=0, "-", IF(H25/E25&lt;10, H25/E25, "&gt;999%"))</f>
        <v>0.38283828382838286</v>
      </c>
    </row>
    <row r="26" spans="1:10" x14ac:dyDescent="0.25">
      <c r="A26" s="7"/>
      <c r="B26" s="65"/>
      <c r="C26" s="66"/>
      <c r="D26" s="65"/>
      <c r="E26" s="66"/>
      <c r="F26" s="67"/>
      <c r="G26" s="65"/>
      <c r="H26" s="66"/>
      <c r="I26" s="20"/>
      <c r="J26" s="21"/>
    </row>
    <row r="27" spans="1:10" x14ac:dyDescent="0.25">
      <c r="A27" s="7" t="s">
        <v>128</v>
      </c>
      <c r="B27" s="65">
        <v>1785</v>
      </c>
      <c r="C27" s="66">
        <v>1400</v>
      </c>
      <c r="D27" s="65">
        <v>7198</v>
      </c>
      <c r="E27" s="66">
        <v>5948</v>
      </c>
      <c r="F27" s="67"/>
      <c r="G27" s="65">
        <f>B27-C27</f>
        <v>385</v>
      </c>
      <c r="H27" s="66">
        <f>D27-E27</f>
        <v>1250</v>
      </c>
      <c r="I27" s="20">
        <f>IF(C27=0, "-", IF(G27/C27&lt;10, G27/C27, "&gt;999%"))</f>
        <v>0.27500000000000002</v>
      </c>
      <c r="J27" s="21">
        <f>IF(E27=0, "-", IF(H27/E27&lt;10, H27/E27, "&gt;999%"))</f>
        <v>0.21015467383994621</v>
      </c>
    </row>
    <row r="28" spans="1:10" x14ac:dyDescent="0.25">
      <c r="A28" s="1"/>
      <c r="B28" s="68"/>
      <c r="C28" s="69"/>
      <c r="D28" s="68"/>
      <c r="E28" s="69"/>
      <c r="F28" s="70"/>
      <c r="G28" s="68"/>
      <c r="H28" s="69"/>
      <c r="I28" s="5"/>
      <c r="J28" s="6"/>
    </row>
    <row r="29" spans="1:10" s="43" customFormat="1" ht="13" x14ac:dyDescent="0.3">
      <c r="A29" s="27" t="s">
        <v>5</v>
      </c>
      <c r="B29" s="71">
        <f>SUM(B6:B28)</f>
        <v>33966</v>
      </c>
      <c r="C29" s="77">
        <f>SUM(C6:C28)</f>
        <v>25764</v>
      </c>
      <c r="D29" s="71">
        <f>SUM(D6:D28)</f>
        <v>153714</v>
      </c>
      <c r="E29" s="77">
        <f>SUM(E6:E28)</f>
        <v>141996</v>
      </c>
      <c r="F29" s="73"/>
      <c r="G29" s="71">
        <f>B29-C29</f>
        <v>8202</v>
      </c>
      <c r="H29" s="72">
        <f>D29-E29</f>
        <v>11718</v>
      </c>
      <c r="I29" s="37">
        <f>IF(C29=0, 0, G29/C29)</f>
        <v>0.31835118770377269</v>
      </c>
      <c r="J29" s="38">
        <f>IF(E29=0, 0, H29/E29)</f>
        <v>8.252345136482718E-2</v>
      </c>
    </row>
    <row r="30" spans="1:10" s="43" customFormat="1" ht="13" x14ac:dyDescent="0.3">
      <c r="A30" s="22"/>
      <c r="B30" s="78"/>
      <c r="C30" s="98"/>
      <c r="D30" s="78"/>
      <c r="E30" s="98"/>
      <c r="F30" s="80"/>
      <c r="G30" s="78"/>
      <c r="H30" s="79"/>
      <c r="I30" s="54"/>
      <c r="J30" s="55"/>
    </row>
    <row r="31" spans="1:10" s="139" customFormat="1" ht="13" x14ac:dyDescent="0.3">
      <c r="A31" s="161" t="s">
        <v>172</v>
      </c>
      <c r="B31" s="74"/>
      <c r="C31" s="75"/>
      <c r="D31" s="74"/>
      <c r="E31" s="75"/>
      <c r="F31" s="76"/>
      <c r="G31" s="74"/>
      <c r="H31" s="75"/>
      <c r="I31" s="23"/>
      <c r="J31" s="24"/>
    </row>
    <row r="32" spans="1:10" x14ac:dyDescent="0.25">
      <c r="A32" s="7" t="s">
        <v>166</v>
      </c>
      <c r="B32" s="65">
        <v>9365</v>
      </c>
      <c r="C32" s="66">
        <v>8189</v>
      </c>
      <c r="D32" s="65">
        <v>41586</v>
      </c>
      <c r="E32" s="66">
        <v>45250</v>
      </c>
      <c r="F32" s="67"/>
      <c r="G32" s="65">
        <f t="shared" ref="G32:G37" si="4">B32-C32</f>
        <v>1176</v>
      </c>
      <c r="H32" s="66">
        <f t="shared" ref="H32:H37" si="5">D32-E32</f>
        <v>-3664</v>
      </c>
      <c r="I32" s="20">
        <f t="shared" ref="I32:I37" si="6">IF(C32=0, "-", IF(G32/C32&lt;10, G32/C32, "&gt;999%"))</f>
        <v>0.14360727805592868</v>
      </c>
      <c r="J32" s="21">
        <f t="shared" ref="J32:J37" si="7">IF(E32=0, "-", IF(H32/E32&lt;10, H32/E32, "&gt;999%"))</f>
        <v>-8.0972375690607737E-2</v>
      </c>
    </row>
    <row r="33" spans="1:10" x14ac:dyDescent="0.25">
      <c r="A33" s="7" t="s">
        <v>167</v>
      </c>
      <c r="B33" s="65">
        <v>3551</v>
      </c>
      <c r="C33" s="66">
        <v>291</v>
      </c>
      <c r="D33" s="65">
        <v>11494</v>
      </c>
      <c r="E33" s="66">
        <v>2596</v>
      </c>
      <c r="F33" s="67"/>
      <c r="G33" s="65">
        <f t="shared" si="4"/>
        <v>3260</v>
      </c>
      <c r="H33" s="66">
        <f t="shared" si="5"/>
        <v>8898</v>
      </c>
      <c r="I33" s="20" t="str">
        <f t="shared" si="6"/>
        <v>&gt;999%</v>
      </c>
      <c r="J33" s="21">
        <f t="shared" si="7"/>
        <v>3.4275808936825887</v>
      </c>
    </row>
    <row r="34" spans="1:10" x14ac:dyDescent="0.25">
      <c r="A34" s="7" t="s">
        <v>168</v>
      </c>
      <c r="B34" s="65">
        <v>2373</v>
      </c>
      <c r="C34" s="66">
        <v>1567</v>
      </c>
      <c r="D34" s="65">
        <v>9391</v>
      </c>
      <c r="E34" s="66">
        <v>9963</v>
      </c>
      <c r="F34" s="67"/>
      <c r="G34" s="65">
        <f t="shared" si="4"/>
        <v>806</v>
      </c>
      <c r="H34" s="66">
        <f t="shared" si="5"/>
        <v>-572</v>
      </c>
      <c r="I34" s="20">
        <f t="shared" si="6"/>
        <v>0.51435864709636248</v>
      </c>
      <c r="J34" s="21">
        <f t="shared" si="7"/>
        <v>-5.7412425976111611E-2</v>
      </c>
    </row>
    <row r="35" spans="1:10" x14ac:dyDescent="0.25">
      <c r="A35" s="7" t="s">
        <v>169</v>
      </c>
      <c r="B35" s="65">
        <v>0</v>
      </c>
      <c r="C35" s="66">
        <v>0</v>
      </c>
      <c r="D35" s="65">
        <v>0</v>
      </c>
      <c r="E35" s="66">
        <v>4</v>
      </c>
      <c r="F35" s="67"/>
      <c r="G35" s="65">
        <f t="shared" si="4"/>
        <v>0</v>
      </c>
      <c r="H35" s="66">
        <f t="shared" si="5"/>
        <v>-4</v>
      </c>
      <c r="I35" s="20" t="str">
        <f t="shared" si="6"/>
        <v>-</v>
      </c>
      <c r="J35" s="21">
        <f t="shared" si="7"/>
        <v>-1</v>
      </c>
    </row>
    <row r="36" spans="1:10" x14ac:dyDescent="0.25">
      <c r="A36" s="7" t="s">
        <v>170</v>
      </c>
      <c r="B36" s="65">
        <v>16691</v>
      </c>
      <c r="C36" s="66">
        <v>14176</v>
      </c>
      <c r="D36" s="65">
        <v>83104</v>
      </c>
      <c r="E36" s="66">
        <v>77432</v>
      </c>
      <c r="F36" s="67"/>
      <c r="G36" s="65">
        <f t="shared" si="4"/>
        <v>2515</v>
      </c>
      <c r="H36" s="66">
        <f t="shared" si="5"/>
        <v>5672</v>
      </c>
      <c r="I36" s="20">
        <f t="shared" si="6"/>
        <v>0.17741252821670428</v>
      </c>
      <c r="J36" s="21">
        <f t="shared" si="7"/>
        <v>7.3251368943072631E-2</v>
      </c>
    </row>
    <row r="37" spans="1:10" x14ac:dyDescent="0.25">
      <c r="A37" s="7" t="s">
        <v>171</v>
      </c>
      <c r="B37" s="65">
        <v>201</v>
      </c>
      <c r="C37" s="66">
        <v>141</v>
      </c>
      <c r="D37" s="65">
        <v>941</v>
      </c>
      <c r="E37" s="66">
        <v>803</v>
      </c>
      <c r="F37" s="67"/>
      <c r="G37" s="65">
        <f t="shared" si="4"/>
        <v>60</v>
      </c>
      <c r="H37" s="66">
        <f t="shared" si="5"/>
        <v>138</v>
      </c>
      <c r="I37" s="20">
        <f t="shared" si="6"/>
        <v>0.42553191489361702</v>
      </c>
      <c r="J37" s="21">
        <f t="shared" si="7"/>
        <v>0.17185554171855541</v>
      </c>
    </row>
    <row r="38" spans="1:10" x14ac:dyDescent="0.25">
      <c r="A38" s="7"/>
      <c r="B38" s="65"/>
      <c r="C38" s="66"/>
      <c r="D38" s="65"/>
      <c r="E38" s="66"/>
      <c r="F38" s="67"/>
      <c r="G38" s="65"/>
      <c r="H38" s="66"/>
      <c r="I38" s="20"/>
      <c r="J38" s="21"/>
    </row>
    <row r="39" spans="1:10" x14ac:dyDescent="0.25">
      <c r="A39" s="7" t="s">
        <v>128</v>
      </c>
      <c r="B39" s="65">
        <v>1785</v>
      </c>
      <c r="C39" s="66">
        <v>1400</v>
      </c>
      <c r="D39" s="65">
        <v>7198</v>
      </c>
      <c r="E39" s="66">
        <v>5948</v>
      </c>
      <c r="F39" s="67"/>
      <c r="G39" s="65">
        <f>B39-C39</f>
        <v>385</v>
      </c>
      <c r="H39" s="66">
        <f>D39-E39</f>
        <v>1250</v>
      </c>
      <c r="I39" s="20">
        <f>IF(C39=0, "-", IF(G39/C39&lt;10, G39/C39, "&gt;999%"))</f>
        <v>0.27500000000000002</v>
      </c>
      <c r="J39" s="21">
        <f>IF(E39=0, "-", IF(H39/E39&lt;10, H39/E39, "&gt;999%"))</f>
        <v>0.21015467383994621</v>
      </c>
    </row>
    <row r="40" spans="1:10" x14ac:dyDescent="0.25">
      <c r="A40" s="7"/>
      <c r="B40" s="65"/>
      <c r="C40" s="66"/>
      <c r="D40" s="65"/>
      <c r="E40" s="66"/>
      <c r="F40" s="67"/>
      <c r="G40" s="65"/>
      <c r="H40" s="66"/>
      <c r="I40" s="20"/>
      <c r="J40" s="21"/>
    </row>
    <row r="41" spans="1:10" s="43" customFormat="1" ht="13" x14ac:dyDescent="0.3">
      <c r="A41" s="27" t="s">
        <v>5</v>
      </c>
      <c r="B41" s="71">
        <f>SUM(B30:B40)</f>
        <v>33966</v>
      </c>
      <c r="C41" s="77">
        <f>SUM(C30:C40)</f>
        <v>25764</v>
      </c>
      <c r="D41" s="71">
        <f>SUM(D30:D40)</f>
        <v>153714</v>
      </c>
      <c r="E41" s="77">
        <f>SUM(E30:E40)</f>
        <v>141996</v>
      </c>
      <c r="F41" s="73"/>
      <c r="G41" s="71">
        <f>B41-C41</f>
        <v>8202</v>
      </c>
      <c r="H41" s="72">
        <f>D41-E41</f>
        <v>11718</v>
      </c>
      <c r="I41" s="37">
        <f>IF(C41=0, 0, G41/C41)</f>
        <v>0.31835118770377269</v>
      </c>
      <c r="J41" s="38">
        <f>IF(E41=0, 0, H41/E41)</f>
        <v>8.252345136482718E-2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zoomScaleNormal="100" workbookViewId="0">
      <selection activeCell="M1" sqref="M1"/>
    </sheetView>
  </sheetViews>
  <sheetFormatPr defaultRowHeight="12.5" x14ac:dyDescent="0.25"/>
  <cols>
    <col min="1" max="1" width="25.08984375" bestFit="1" customWidth="1"/>
    <col min="2" max="5" width="8.54296875" customWidth="1"/>
    <col min="6" max="6" width="1.7265625" customWidth="1"/>
    <col min="7" max="10" width="8.26953125" customWidth="1"/>
  </cols>
  <sheetData>
    <row r="1" spans="1:10" s="52" customFormat="1" ht="20" x14ac:dyDescent="0.4">
      <c r="A1" s="4" t="s">
        <v>10</v>
      </c>
      <c r="B1" s="198" t="s">
        <v>20</v>
      </c>
      <c r="C1" s="199"/>
      <c r="D1" s="199"/>
      <c r="E1" s="199"/>
      <c r="F1" s="199"/>
      <c r="G1" s="199"/>
      <c r="H1" s="199"/>
      <c r="I1" s="199"/>
      <c r="J1" s="199"/>
    </row>
    <row r="2" spans="1:10" s="52" customFormat="1" ht="20" x14ac:dyDescent="0.4">
      <c r="A2" s="4" t="s">
        <v>111</v>
      </c>
      <c r="B2" s="202" t="s">
        <v>102</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ht="13" x14ac:dyDescent="0.3">
      <c r="A7" s="22" t="s">
        <v>25</v>
      </c>
      <c r="B7" s="74"/>
      <c r="C7" s="75"/>
      <c r="D7" s="74"/>
      <c r="E7" s="75"/>
      <c r="F7" s="76"/>
      <c r="G7" s="74"/>
      <c r="H7" s="75"/>
      <c r="I7" s="23"/>
      <c r="J7" s="24"/>
    </row>
    <row r="8" spans="1:10" ht="13" x14ac:dyDescent="0.3">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ht="13" x14ac:dyDescent="0.3">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ht="13" x14ac:dyDescent="0.3">
      <c r="A12" s="22"/>
      <c r="B12" s="78"/>
      <c r="C12" s="79"/>
      <c r="D12" s="78"/>
      <c r="E12" s="79"/>
      <c r="F12" s="80"/>
      <c r="G12" s="78"/>
      <c r="H12" s="79"/>
      <c r="I12" s="54"/>
      <c r="J12" s="55"/>
    </row>
    <row r="13" spans="1:10" ht="13" x14ac:dyDescent="0.3">
      <c r="A13" s="22" t="s">
        <v>27</v>
      </c>
      <c r="B13" s="65"/>
      <c r="C13" s="66"/>
      <c r="D13" s="65"/>
      <c r="E13" s="66"/>
      <c r="F13" s="67"/>
      <c r="G13" s="65"/>
      <c r="H13" s="66"/>
      <c r="I13" s="20"/>
      <c r="J13" s="21"/>
    </row>
    <row r="14" spans="1:10" ht="13" x14ac:dyDescent="0.3">
      <c r="A14" s="22"/>
      <c r="B14" s="65"/>
      <c r="C14" s="66"/>
      <c r="D14" s="65"/>
      <c r="E14" s="66"/>
      <c r="F14" s="67"/>
      <c r="G14" s="65"/>
      <c r="H14" s="66"/>
      <c r="I14" s="20"/>
      <c r="J14" s="21"/>
    </row>
    <row r="15" spans="1:10" x14ac:dyDescent="0.25">
      <c r="A15" s="7" t="s">
        <v>200</v>
      </c>
      <c r="B15" s="65">
        <v>16</v>
      </c>
      <c r="C15" s="66">
        <v>72</v>
      </c>
      <c r="D15" s="65">
        <v>226</v>
      </c>
      <c r="E15" s="66">
        <v>475</v>
      </c>
      <c r="F15" s="67"/>
      <c r="G15" s="65">
        <f t="shared" ref="G15:G42" si="0">B15-C15</f>
        <v>-56</v>
      </c>
      <c r="H15" s="66">
        <f t="shared" ref="H15:H42" si="1">D15-E15</f>
        <v>-249</v>
      </c>
      <c r="I15" s="20">
        <f t="shared" ref="I15:I42" si="2">IF(C15=0, "-", IF(G15/C15&lt;10, G15/C15, "&gt;999%"))</f>
        <v>-0.77777777777777779</v>
      </c>
      <c r="J15" s="21">
        <f t="shared" ref="J15:J42" si="3">IF(E15=0, "-", IF(H15/E15&lt;10, H15/E15, "&gt;999%"))</f>
        <v>-0.52421052631578946</v>
      </c>
    </row>
    <row r="16" spans="1:10" x14ac:dyDescent="0.25">
      <c r="A16" s="7" t="s">
        <v>199</v>
      </c>
      <c r="B16" s="65">
        <v>69</v>
      </c>
      <c r="C16" s="66">
        <v>134</v>
      </c>
      <c r="D16" s="65">
        <v>279</v>
      </c>
      <c r="E16" s="66">
        <v>501</v>
      </c>
      <c r="F16" s="67"/>
      <c r="G16" s="65">
        <f t="shared" si="0"/>
        <v>-65</v>
      </c>
      <c r="H16" s="66">
        <f t="shared" si="1"/>
        <v>-222</v>
      </c>
      <c r="I16" s="20">
        <f t="shared" si="2"/>
        <v>-0.48507462686567165</v>
      </c>
      <c r="J16" s="21">
        <f t="shared" si="3"/>
        <v>-0.44311377245508982</v>
      </c>
    </row>
    <row r="17" spans="1:10" x14ac:dyDescent="0.25">
      <c r="A17" s="7" t="s">
        <v>198</v>
      </c>
      <c r="B17" s="65">
        <v>5</v>
      </c>
      <c r="C17" s="66">
        <v>55</v>
      </c>
      <c r="D17" s="65">
        <v>29</v>
      </c>
      <c r="E17" s="66">
        <v>328</v>
      </c>
      <c r="F17" s="67"/>
      <c r="G17" s="65">
        <f t="shared" si="0"/>
        <v>-50</v>
      </c>
      <c r="H17" s="66">
        <f t="shared" si="1"/>
        <v>-299</v>
      </c>
      <c r="I17" s="20">
        <f t="shared" si="2"/>
        <v>-0.90909090909090906</v>
      </c>
      <c r="J17" s="21">
        <f t="shared" si="3"/>
        <v>-0.91158536585365857</v>
      </c>
    </row>
    <row r="18" spans="1:10" x14ac:dyDescent="0.25">
      <c r="A18" s="7" t="s">
        <v>197</v>
      </c>
      <c r="B18" s="65">
        <v>6858</v>
      </c>
      <c r="C18" s="66">
        <v>2532</v>
      </c>
      <c r="D18" s="65">
        <v>25386</v>
      </c>
      <c r="E18" s="66">
        <v>12339</v>
      </c>
      <c r="F18" s="67"/>
      <c r="G18" s="65">
        <f t="shared" si="0"/>
        <v>4326</v>
      </c>
      <c r="H18" s="66">
        <f t="shared" si="1"/>
        <v>13047</v>
      </c>
      <c r="I18" s="20">
        <f t="shared" si="2"/>
        <v>1.7085308056872037</v>
      </c>
      <c r="J18" s="21">
        <f t="shared" si="3"/>
        <v>1.0573790420617555</v>
      </c>
    </row>
    <row r="19" spans="1:10" x14ac:dyDescent="0.25">
      <c r="A19" s="7" t="s">
        <v>196</v>
      </c>
      <c r="B19" s="65">
        <v>331</v>
      </c>
      <c r="C19" s="66">
        <v>282</v>
      </c>
      <c r="D19" s="65">
        <v>1892</v>
      </c>
      <c r="E19" s="66">
        <v>1290</v>
      </c>
      <c r="F19" s="67"/>
      <c r="G19" s="65">
        <f t="shared" si="0"/>
        <v>49</v>
      </c>
      <c r="H19" s="66">
        <f t="shared" si="1"/>
        <v>602</v>
      </c>
      <c r="I19" s="20">
        <f t="shared" si="2"/>
        <v>0.17375886524822695</v>
      </c>
      <c r="J19" s="21">
        <f t="shared" si="3"/>
        <v>0.46666666666666667</v>
      </c>
    </row>
    <row r="20" spans="1:10" x14ac:dyDescent="0.25">
      <c r="A20" s="7" t="s">
        <v>195</v>
      </c>
      <c r="B20" s="65">
        <v>555</v>
      </c>
      <c r="C20" s="66">
        <v>171</v>
      </c>
      <c r="D20" s="65">
        <v>2907</v>
      </c>
      <c r="E20" s="66">
        <v>1379</v>
      </c>
      <c r="F20" s="67"/>
      <c r="G20" s="65">
        <f t="shared" si="0"/>
        <v>384</v>
      </c>
      <c r="H20" s="66">
        <f t="shared" si="1"/>
        <v>1528</v>
      </c>
      <c r="I20" s="20">
        <f t="shared" si="2"/>
        <v>2.2456140350877192</v>
      </c>
      <c r="J20" s="21">
        <f t="shared" si="3"/>
        <v>1.1080493110949963</v>
      </c>
    </row>
    <row r="21" spans="1:10" x14ac:dyDescent="0.25">
      <c r="A21" s="7" t="s">
        <v>194</v>
      </c>
      <c r="B21" s="65">
        <v>0</v>
      </c>
      <c r="C21" s="66">
        <v>32</v>
      </c>
      <c r="D21" s="65">
        <v>1</v>
      </c>
      <c r="E21" s="66">
        <v>330</v>
      </c>
      <c r="F21" s="67"/>
      <c r="G21" s="65">
        <f t="shared" si="0"/>
        <v>-32</v>
      </c>
      <c r="H21" s="66">
        <f t="shared" si="1"/>
        <v>-329</v>
      </c>
      <c r="I21" s="20">
        <f t="shared" si="2"/>
        <v>-1</v>
      </c>
      <c r="J21" s="21">
        <f t="shared" si="3"/>
        <v>-0.99696969696969695</v>
      </c>
    </row>
    <row r="22" spans="1:10" x14ac:dyDescent="0.25">
      <c r="A22" s="7" t="s">
        <v>193</v>
      </c>
      <c r="B22" s="65">
        <v>239</v>
      </c>
      <c r="C22" s="66">
        <v>266</v>
      </c>
      <c r="D22" s="65">
        <v>737</v>
      </c>
      <c r="E22" s="66">
        <v>1120</v>
      </c>
      <c r="F22" s="67"/>
      <c r="G22" s="65">
        <f t="shared" si="0"/>
        <v>-27</v>
      </c>
      <c r="H22" s="66">
        <f t="shared" si="1"/>
        <v>-383</v>
      </c>
      <c r="I22" s="20">
        <f t="shared" si="2"/>
        <v>-0.10150375939849623</v>
      </c>
      <c r="J22" s="21">
        <f t="shared" si="3"/>
        <v>-0.34196428571428572</v>
      </c>
    </row>
    <row r="23" spans="1:10" x14ac:dyDescent="0.25">
      <c r="A23" s="7" t="s">
        <v>192</v>
      </c>
      <c r="B23" s="65">
        <v>2130</v>
      </c>
      <c r="C23" s="66">
        <v>1796</v>
      </c>
      <c r="D23" s="65">
        <v>9215</v>
      </c>
      <c r="E23" s="66">
        <v>7299</v>
      </c>
      <c r="F23" s="67"/>
      <c r="G23" s="65">
        <f t="shared" si="0"/>
        <v>334</v>
      </c>
      <c r="H23" s="66">
        <f t="shared" si="1"/>
        <v>1916</v>
      </c>
      <c r="I23" s="20">
        <f t="shared" si="2"/>
        <v>0.18596881959910913</v>
      </c>
      <c r="J23" s="21">
        <f t="shared" si="3"/>
        <v>0.26250171256336485</v>
      </c>
    </row>
    <row r="24" spans="1:10" x14ac:dyDescent="0.25">
      <c r="A24" s="7" t="s">
        <v>191</v>
      </c>
      <c r="B24" s="65">
        <v>287</v>
      </c>
      <c r="C24" s="66">
        <v>325</v>
      </c>
      <c r="D24" s="65">
        <v>1567</v>
      </c>
      <c r="E24" s="66">
        <v>1248</v>
      </c>
      <c r="F24" s="67"/>
      <c r="G24" s="65">
        <f t="shared" si="0"/>
        <v>-38</v>
      </c>
      <c r="H24" s="66">
        <f t="shared" si="1"/>
        <v>319</v>
      </c>
      <c r="I24" s="20">
        <f t="shared" si="2"/>
        <v>-0.11692307692307692</v>
      </c>
      <c r="J24" s="21">
        <f t="shared" si="3"/>
        <v>0.25560897435897434</v>
      </c>
    </row>
    <row r="25" spans="1:10" x14ac:dyDescent="0.25">
      <c r="A25" s="7" t="s">
        <v>190</v>
      </c>
      <c r="B25" s="65">
        <v>9</v>
      </c>
      <c r="C25" s="66">
        <v>254</v>
      </c>
      <c r="D25" s="65">
        <v>81</v>
      </c>
      <c r="E25" s="66">
        <v>1433</v>
      </c>
      <c r="F25" s="67"/>
      <c r="G25" s="65">
        <f t="shared" si="0"/>
        <v>-245</v>
      </c>
      <c r="H25" s="66">
        <f t="shared" si="1"/>
        <v>-1352</v>
      </c>
      <c r="I25" s="20">
        <f t="shared" si="2"/>
        <v>-0.96456692913385822</v>
      </c>
      <c r="J25" s="21">
        <f t="shared" si="3"/>
        <v>-0.94347522679692952</v>
      </c>
    </row>
    <row r="26" spans="1:10" x14ac:dyDescent="0.25">
      <c r="A26" s="7" t="s">
        <v>189</v>
      </c>
      <c r="B26" s="65">
        <v>10</v>
      </c>
      <c r="C26" s="66">
        <v>0</v>
      </c>
      <c r="D26" s="65">
        <v>86</v>
      </c>
      <c r="E26" s="66">
        <v>0</v>
      </c>
      <c r="F26" s="67"/>
      <c r="G26" s="65">
        <f t="shared" si="0"/>
        <v>10</v>
      </c>
      <c r="H26" s="66">
        <f t="shared" si="1"/>
        <v>86</v>
      </c>
      <c r="I26" s="20" t="str">
        <f t="shared" si="2"/>
        <v>-</v>
      </c>
      <c r="J26" s="21" t="str">
        <f t="shared" si="3"/>
        <v>-</v>
      </c>
    </row>
    <row r="27" spans="1:10" x14ac:dyDescent="0.25">
      <c r="A27" s="7" t="s">
        <v>188</v>
      </c>
      <c r="B27" s="65">
        <v>119</v>
      </c>
      <c r="C27" s="66">
        <v>94</v>
      </c>
      <c r="D27" s="65">
        <v>450</v>
      </c>
      <c r="E27" s="66">
        <v>435</v>
      </c>
      <c r="F27" s="67"/>
      <c r="G27" s="65">
        <f t="shared" si="0"/>
        <v>25</v>
      </c>
      <c r="H27" s="66">
        <f t="shared" si="1"/>
        <v>15</v>
      </c>
      <c r="I27" s="20">
        <f t="shared" si="2"/>
        <v>0.26595744680851063</v>
      </c>
      <c r="J27" s="21">
        <f t="shared" si="3"/>
        <v>3.4482758620689655E-2</v>
      </c>
    </row>
    <row r="28" spans="1:10" x14ac:dyDescent="0.25">
      <c r="A28" s="7" t="s">
        <v>187</v>
      </c>
      <c r="B28" s="65">
        <v>7032</v>
      </c>
      <c r="C28" s="66">
        <v>5707</v>
      </c>
      <c r="D28" s="65">
        <v>37108</v>
      </c>
      <c r="E28" s="66">
        <v>41491</v>
      </c>
      <c r="F28" s="67"/>
      <c r="G28" s="65">
        <f t="shared" si="0"/>
        <v>1325</v>
      </c>
      <c r="H28" s="66">
        <f t="shared" si="1"/>
        <v>-4383</v>
      </c>
      <c r="I28" s="20">
        <f t="shared" si="2"/>
        <v>0.23217101804801121</v>
      </c>
      <c r="J28" s="21">
        <f t="shared" si="3"/>
        <v>-0.10563736713986166</v>
      </c>
    </row>
    <row r="29" spans="1:10" x14ac:dyDescent="0.25">
      <c r="A29" s="7" t="s">
        <v>186</v>
      </c>
      <c r="B29" s="65">
        <v>4469</v>
      </c>
      <c r="C29" s="66">
        <v>4791</v>
      </c>
      <c r="D29" s="65">
        <v>20789</v>
      </c>
      <c r="E29" s="66">
        <v>22657</v>
      </c>
      <c r="F29" s="67"/>
      <c r="G29" s="65">
        <f t="shared" si="0"/>
        <v>-322</v>
      </c>
      <c r="H29" s="66">
        <f t="shared" si="1"/>
        <v>-1868</v>
      </c>
      <c r="I29" s="20">
        <f t="shared" si="2"/>
        <v>-6.7209350866207468E-2</v>
      </c>
      <c r="J29" s="21">
        <f t="shared" si="3"/>
        <v>-8.2446925894866935E-2</v>
      </c>
    </row>
    <row r="30" spans="1:10" x14ac:dyDescent="0.25">
      <c r="A30" s="7" t="s">
        <v>185</v>
      </c>
      <c r="B30" s="65">
        <v>664</v>
      </c>
      <c r="C30" s="66">
        <v>515</v>
      </c>
      <c r="D30" s="65">
        <v>2763</v>
      </c>
      <c r="E30" s="66">
        <v>2408</v>
      </c>
      <c r="F30" s="67"/>
      <c r="G30" s="65">
        <f t="shared" si="0"/>
        <v>149</v>
      </c>
      <c r="H30" s="66">
        <f t="shared" si="1"/>
        <v>355</v>
      </c>
      <c r="I30" s="20">
        <f t="shared" si="2"/>
        <v>0.28932038834951457</v>
      </c>
      <c r="J30" s="21">
        <f t="shared" si="3"/>
        <v>0.14742524916943522</v>
      </c>
    </row>
    <row r="31" spans="1:10" x14ac:dyDescent="0.25">
      <c r="A31" s="7" t="s">
        <v>183</v>
      </c>
      <c r="B31" s="65">
        <v>70</v>
      </c>
      <c r="C31" s="66">
        <v>28</v>
      </c>
      <c r="D31" s="65">
        <v>406</v>
      </c>
      <c r="E31" s="66">
        <v>267</v>
      </c>
      <c r="F31" s="67"/>
      <c r="G31" s="65">
        <f t="shared" si="0"/>
        <v>42</v>
      </c>
      <c r="H31" s="66">
        <f t="shared" si="1"/>
        <v>139</v>
      </c>
      <c r="I31" s="20">
        <f t="shared" si="2"/>
        <v>1.5</v>
      </c>
      <c r="J31" s="21">
        <f t="shared" si="3"/>
        <v>0.52059925093632964</v>
      </c>
    </row>
    <row r="32" spans="1:10" x14ac:dyDescent="0.25">
      <c r="A32" s="7" t="s">
        <v>182</v>
      </c>
      <c r="B32" s="65">
        <v>276</v>
      </c>
      <c r="C32" s="66">
        <v>1</v>
      </c>
      <c r="D32" s="65">
        <v>1274</v>
      </c>
      <c r="E32" s="66">
        <v>329</v>
      </c>
      <c r="F32" s="67"/>
      <c r="G32" s="65">
        <f t="shared" si="0"/>
        <v>275</v>
      </c>
      <c r="H32" s="66">
        <f t="shared" si="1"/>
        <v>945</v>
      </c>
      <c r="I32" s="20" t="str">
        <f t="shared" si="2"/>
        <v>&gt;999%</v>
      </c>
      <c r="J32" s="21">
        <f t="shared" si="3"/>
        <v>2.8723404255319149</v>
      </c>
    </row>
    <row r="33" spans="1:10" x14ac:dyDescent="0.25">
      <c r="A33" s="7" t="s">
        <v>181</v>
      </c>
      <c r="B33" s="65">
        <v>32</v>
      </c>
      <c r="C33" s="66">
        <v>127</v>
      </c>
      <c r="D33" s="65">
        <v>371</v>
      </c>
      <c r="E33" s="66">
        <v>448</v>
      </c>
      <c r="F33" s="67"/>
      <c r="G33" s="65">
        <f t="shared" si="0"/>
        <v>-95</v>
      </c>
      <c r="H33" s="66">
        <f t="shared" si="1"/>
        <v>-77</v>
      </c>
      <c r="I33" s="20">
        <f t="shared" si="2"/>
        <v>-0.74803149606299213</v>
      </c>
      <c r="J33" s="21">
        <f t="shared" si="3"/>
        <v>-0.171875</v>
      </c>
    </row>
    <row r="34" spans="1:10" x14ac:dyDescent="0.25">
      <c r="A34" s="7" t="s">
        <v>180</v>
      </c>
      <c r="B34" s="65">
        <v>252</v>
      </c>
      <c r="C34" s="66">
        <v>163</v>
      </c>
      <c r="D34" s="65">
        <v>1283</v>
      </c>
      <c r="E34" s="66">
        <v>842</v>
      </c>
      <c r="F34" s="67"/>
      <c r="G34" s="65">
        <f t="shared" si="0"/>
        <v>89</v>
      </c>
      <c r="H34" s="66">
        <f t="shared" si="1"/>
        <v>441</v>
      </c>
      <c r="I34" s="20">
        <f t="shared" si="2"/>
        <v>0.54601226993865026</v>
      </c>
      <c r="J34" s="21">
        <f t="shared" si="3"/>
        <v>0.52375296912114011</v>
      </c>
    </row>
    <row r="35" spans="1:10" x14ac:dyDescent="0.25">
      <c r="A35" s="7" t="s">
        <v>179</v>
      </c>
      <c r="B35" s="65">
        <v>383</v>
      </c>
      <c r="C35" s="66">
        <v>367</v>
      </c>
      <c r="D35" s="65">
        <v>1847</v>
      </c>
      <c r="E35" s="66">
        <v>1907</v>
      </c>
      <c r="F35" s="67"/>
      <c r="G35" s="65">
        <f t="shared" si="0"/>
        <v>16</v>
      </c>
      <c r="H35" s="66">
        <f t="shared" si="1"/>
        <v>-60</v>
      </c>
      <c r="I35" s="20">
        <f t="shared" si="2"/>
        <v>4.3596730245231606E-2</v>
      </c>
      <c r="J35" s="21">
        <f t="shared" si="3"/>
        <v>-3.1463030938647087E-2</v>
      </c>
    </row>
    <row r="36" spans="1:10" x14ac:dyDescent="0.25">
      <c r="A36" s="7" t="s">
        <v>178</v>
      </c>
      <c r="B36" s="65">
        <v>553</v>
      </c>
      <c r="C36" s="66">
        <v>399</v>
      </c>
      <c r="D36" s="65">
        <v>2745</v>
      </c>
      <c r="E36" s="66">
        <v>1906</v>
      </c>
      <c r="F36" s="67"/>
      <c r="G36" s="65">
        <f t="shared" si="0"/>
        <v>154</v>
      </c>
      <c r="H36" s="66">
        <f t="shared" si="1"/>
        <v>839</v>
      </c>
      <c r="I36" s="20">
        <f t="shared" si="2"/>
        <v>0.38596491228070173</v>
      </c>
      <c r="J36" s="21">
        <f t="shared" si="3"/>
        <v>0.44018887722980066</v>
      </c>
    </row>
    <row r="37" spans="1:10" x14ac:dyDescent="0.25">
      <c r="A37" s="7" t="s">
        <v>177</v>
      </c>
      <c r="B37" s="65">
        <v>56</v>
      </c>
      <c r="C37" s="66">
        <v>91</v>
      </c>
      <c r="D37" s="65">
        <v>214</v>
      </c>
      <c r="E37" s="66">
        <v>227</v>
      </c>
      <c r="F37" s="67"/>
      <c r="G37" s="65">
        <f t="shared" si="0"/>
        <v>-35</v>
      </c>
      <c r="H37" s="66">
        <f t="shared" si="1"/>
        <v>-13</v>
      </c>
      <c r="I37" s="20">
        <f t="shared" si="2"/>
        <v>-0.38461538461538464</v>
      </c>
      <c r="J37" s="21">
        <f t="shared" si="3"/>
        <v>-5.7268722466960353E-2</v>
      </c>
    </row>
    <row r="38" spans="1:10" x14ac:dyDescent="0.25">
      <c r="A38" s="7" t="s">
        <v>176</v>
      </c>
      <c r="B38" s="65">
        <v>6584</v>
      </c>
      <c r="C38" s="66">
        <v>5110</v>
      </c>
      <c r="D38" s="65">
        <v>28981</v>
      </c>
      <c r="E38" s="66">
        <v>30264</v>
      </c>
      <c r="F38" s="67"/>
      <c r="G38" s="65">
        <f t="shared" si="0"/>
        <v>1474</v>
      </c>
      <c r="H38" s="66">
        <f t="shared" si="1"/>
        <v>-1283</v>
      </c>
      <c r="I38" s="20">
        <f t="shared" si="2"/>
        <v>0.28845401174168295</v>
      </c>
      <c r="J38" s="21">
        <f t="shared" si="3"/>
        <v>-4.2393602960613272E-2</v>
      </c>
    </row>
    <row r="39" spans="1:10" x14ac:dyDescent="0.25">
      <c r="A39" s="7" t="s">
        <v>175</v>
      </c>
      <c r="B39" s="65">
        <v>111</v>
      </c>
      <c r="C39" s="66">
        <v>23</v>
      </c>
      <c r="D39" s="65">
        <v>778</v>
      </c>
      <c r="E39" s="66">
        <v>504</v>
      </c>
      <c r="F39" s="67"/>
      <c r="G39" s="65">
        <f t="shared" si="0"/>
        <v>88</v>
      </c>
      <c r="H39" s="66">
        <f t="shared" si="1"/>
        <v>274</v>
      </c>
      <c r="I39" s="20">
        <f t="shared" si="2"/>
        <v>3.8260869565217392</v>
      </c>
      <c r="J39" s="21">
        <f t="shared" si="3"/>
        <v>0.54365079365079361</v>
      </c>
    </row>
    <row r="40" spans="1:10" x14ac:dyDescent="0.25">
      <c r="A40" s="7" t="s">
        <v>173</v>
      </c>
      <c r="B40" s="65">
        <v>1500</v>
      </c>
      <c r="C40" s="66">
        <v>1343</v>
      </c>
      <c r="D40" s="65">
        <v>6919</v>
      </c>
      <c r="E40" s="66">
        <v>6118</v>
      </c>
      <c r="F40" s="67"/>
      <c r="G40" s="65">
        <f t="shared" si="0"/>
        <v>157</v>
      </c>
      <c r="H40" s="66">
        <f t="shared" si="1"/>
        <v>801</v>
      </c>
      <c r="I40" s="20">
        <f t="shared" si="2"/>
        <v>0.1169024571854058</v>
      </c>
      <c r="J40" s="21">
        <f t="shared" si="3"/>
        <v>0.13092513893429225</v>
      </c>
    </row>
    <row r="41" spans="1:10" x14ac:dyDescent="0.25">
      <c r="A41" s="7" t="s">
        <v>174</v>
      </c>
      <c r="B41" s="65">
        <v>4</v>
      </c>
      <c r="C41" s="66">
        <v>1</v>
      </c>
      <c r="D41" s="65">
        <v>11</v>
      </c>
      <c r="E41" s="66">
        <v>8</v>
      </c>
      <c r="F41" s="67"/>
      <c r="G41" s="65">
        <f t="shared" si="0"/>
        <v>3</v>
      </c>
      <c r="H41" s="66">
        <f t="shared" si="1"/>
        <v>3</v>
      </c>
      <c r="I41" s="20">
        <f t="shared" si="2"/>
        <v>3</v>
      </c>
      <c r="J41" s="21">
        <f t="shared" si="3"/>
        <v>0.375</v>
      </c>
    </row>
    <row r="42" spans="1:10" x14ac:dyDescent="0.25">
      <c r="A42" s="7" t="s">
        <v>184</v>
      </c>
      <c r="B42" s="65">
        <v>1352</v>
      </c>
      <c r="C42" s="66">
        <v>1085</v>
      </c>
      <c r="D42" s="65">
        <v>5369</v>
      </c>
      <c r="E42" s="66">
        <v>4443</v>
      </c>
      <c r="F42" s="67"/>
      <c r="G42" s="65">
        <f t="shared" si="0"/>
        <v>267</v>
      </c>
      <c r="H42" s="66">
        <f t="shared" si="1"/>
        <v>926</v>
      </c>
      <c r="I42" s="20">
        <f t="shared" si="2"/>
        <v>0.24608294930875577</v>
      </c>
      <c r="J42" s="21">
        <f t="shared" si="3"/>
        <v>0.20841773576412334</v>
      </c>
    </row>
    <row r="43" spans="1:10" x14ac:dyDescent="0.25">
      <c r="A43" s="7"/>
      <c r="B43" s="65"/>
      <c r="C43" s="66"/>
      <c r="D43" s="65"/>
      <c r="E43" s="66"/>
      <c r="F43" s="67"/>
      <c r="G43" s="65"/>
      <c r="H43" s="66"/>
      <c r="I43" s="20"/>
      <c r="J43" s="21"/>
    </row>
    <row r="44" spans="1:10" s="43" customFormat="1" ht="13" x14ac:dyDescent="0.3">
      <c r="A44" s="27" t="s">
        <v>28</v>
      </c>
      <c r="B44" s="71">
        <f>SUM(B15:B43)</f>
        <v>33966</v>
      </c>
      <c r="C44" s="72">
        <f>SUM(C15:C43)</f>
        <v>25764</v>
      </c>
      <c r="D44" s="71">
        <f>SUM(D15:D43)</f>
        <v>153714</v>
      </c>
      <c r="E44" s="72">
        <f>SUM(E15:E43)</f>
        <v>141996</v>
      </c>
      <c r="F44" s="73"/>
      <c r="G44" s="71">
        <f>B44-C44</f>
        <v>8202</v>
      </c>
      <c r="H44" s="72">
        <f>D44-E44</f>
        <v>11718</v>
      </c>
      <c r="I44" s="37">
        <f>IF(C44=0, "-", G44/C44)</f>
        <v>0.31835118770377269</v>
      </c>
      <c r="J44" s="38">
        <f>IF(E44=0, "-", H44/E44)</f>
        <v>8.252345136482718E-2</v>
      </c>
    </row>
    <row r="45" spans="1:10" s="43" customFormat="1" ht="13" x14ac:dyDescent="0.3">
      <c r="A45" s="27" t="s">
        <v>0</v>
      </c>
      <c r="B45" s="71">
        <f>B11+B44</f>
        <v>33966</v>
      </c>
      <c r="C45" s="77">
        <f>C11+C44</f>
        <v>25764</v>
      </c>
      <c r="D45" s="71">
        <f>D11+D44</f>
        <v>153714</v>
      </c>
      <c r="E45" s="77">
        <f>E11+E44</f>
        <v>141996</v>
      </c>
      <c r="F45" s="73"/>
      <c r="G45" s="71">
        <f>B45-C45</f>
        <v>8202</v>
      </c>
      <c r="H45" s="72">
        <f>D45-E45</f>
        <v>11718</v>
      </c>
      <c r="I45" s="37">
        <f>IF(C45=0, "-", G45/C45)</f>
        <v>0.31835118770377269</v>
      </c>
      <c r="J45" s="38">
        <f>IF(E45=0, "-", H45/E45)</f>
        <v>8.252345136482718E-2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50"/>
  <sheetViews>
    <sheetView tabSelected="1" zoomScaleNormal="100" workbookViewId="0">
      <selection activeCell="M1" sqref="M1"/>
    </sheetView>
  </sheetViews>
  <sheetFormatPr defaultRowHeight="12.5" x14ac:dyDescent="0.25"/>
  <cols>
    <col min="1" max="1" width="29"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111</v>
      </c>
      <c r="B2" s="202" t="s">
        <v>102</v>
      </c>
      <c r="C2" s="198"/>
      <c r="D2" s="198"/>
      <c r="E2" s="203"/>
      <c r="F2" s="203"/>
      <c r="G2" s="203"/>
      <c r="H2" s="203"/>
      <c r="I2" s="203"/>
      <c r="J2" s="203"/>
      <c r="K2" s="203"/>
    </row>
    <row r="4" spans="1:11" ht="15.5" x14ac:dyDescent="0.35">
      <c r="A4" s="164" t="s">
        <v>113</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113</v>
      </c>
      <c r="B6" s="61" t="s">
        <v>12</v>
      </c>
      <c r="C6" s="62" t="s">
        <v>13</v>
      </c>
      <c r="D6" s="61" t="s">
        <v>12</v>
      </c>
      <c r="E6" s="63" t="s">
        <v>13</v>
      </c>
      <c r="F6" s="62" t="s">
        <v>12</v>
      </c>
      <c r="G6" s="62" t="s">
        <v>13</v>
      </c>
      <c r="H6" s="61" t="s">
        <v>12</v>
      </c>
      <c r="I6" s="63" t="s">
        <v>13</v>
      </c>
      <c r="J6" s="61"/>
      <c r="K6" s="63"/>
    </row>
    <row r="7" spans="1:11" x14ac:dyDescent="0.25">
      <c r="A7" s="7" t="s">
        <v>201</v>
      </c>
      <c r="B7" s="65">
        <v>21</v>
      </c>
      <c r="C7" s="34">
        <f>IF(B11=0, "-", B7/B11)</f>
        <v>9.5022624434389136E-2</v>
      </c>
      <c r="D7" s="65">
        <v>5</v>
      </c>
      <c r="E7" s="9">
        <f>IF(D11=0, "-", D7/D11)</f>
        <v>0.22727272727272727</v>
      </c>
      <c r="F7" s="81">
        <v>150</v>
      </c>
      <c r="G7" s="34">
        <f>IF(F11=0, "-", F7/F11)</f>
        <v>0.14605647517039921</v>
      </c>
      <c r="H7" s="65">
        <v>102</v>
      </c>
      <c r="I7" s="9">
        <f>IF(H11=0, "-", H7/H11)</f>
        <v>0.11805555555555555</v>
      </c>
      <c r="J7" s="8">
        <f>IF(D7=0, "-", IF((B7-D7)/D7&lt;10, (B7-D7)/D7, "&gt;999%"))</f>
        <v>3.2</v>
      </c>
      <c r="K7" s="9">
        <f>IF(H7=0, "-", IF((F7-H7)/H7&lt;10, (F7-H7)/H7, "&gt;999%"))</f>
        <v>0.47058823529411764</v>
      </c>
    </row>
    <row r="8" spans="1:11" x14ac:dyDescent="0.25">
      <c r="A8" s="7" t="s">
        <v>202</v>
      </c>
      <c r="B8" s="65">
        <v>200</v>
      </c>
      <c r="C8" s="34">
        <f>IF(B11=0, "-", B8/B11)</f>
        <v>0.90497737556561086</v>
      </c>
      <c r="D8" s="65">
        <v>15</v>
      </c>
      <c r="E8" s="9">
        <f>IF(D11=0, "-", D8/D11)</f>
        <v>0.68181818181818177</v>
      </c>
      <c r="F8" s="81">
        <v>877</v>
      </c>
      <c r="G8" s="34">
        <f>IF(F11=0, "-", F8/F11)</f>
        <v>0.85394352482960079</v>
      </c>
      <c r="H8" s="65">
        <v>627</v>
      </c>
      <c r="I8" s="9">
        <f>IF(H11=0, "-", H8/H11)</f>
        <v>0.72569444444444442</v>
      </c>
      <c r="J8" s="8" t="str">
        <f>IF(D8=0, "-", IF((B8-D8)/D8&lt;10, (B8-D8)/D8, "&gt;999%"))</f>
        <v>&gt;999%</v>
      </c>
      <c r="K8" s="9">
        <f>IF(H8=0, "-", IF((F8-H8)/H8&lt;10, (F8-H8)/H8, "&gt;999%"))</f>
        <v>0.39872408293460926</v>
      </c>
    </row>
    <row r="9" spans="1:11" x14ac:dyDescent="0.25">
      <c r="A9" s="7" t="s">
        <v>203</v>
      </c>
      <c r="B9" s="65">
        <v>0</v>
      </c>
      <c r="C9" s="34">
        <f>IF(B11=0, "-", B9/B11)</f>
        <v>0</v>
      </c>
      <c r="D9" s="65">
        <v>2</v>
      </c>
      <c r="E9" s="9">
        <f>IF(D11=0, "-", D9/D11)</f>
        <v>9.0909090909090912E-2</v>
      </c>
      <c r="F9" s="81">
        <v>0</v>
      </c>
      <c r="G9" s="34">
        <f>IF(F11=0, "-", F9/F11)</f>
        <v>0</v>
      </c>
      <c r="H9" s="65">
        <v>135</v>
      </c>
      <c r="I9" s="9">
        <f>IF(H11=0, "-", H9/H11)</f>
        <v>0.15625</v>
      </c>
      <c r="J9" s="8">
        <f>IF(D9=0, "-", IF((B9-D9)/D9&lt;10, (B9-D9)/D9, "&gt;999%"))</f>
        <v>-1</v>
      </c>
      <c r="K9" s="9">
        <f>IF(H9=0, "-", IF((F9-H9)/H9&lt;10, (F9-H9)/H9, "&gt;999%"))</f>
        <v>-1</v>
      </c>
    </row>
    <row r="10" spans="1:11" x14ac:dyDescent="0.25">
      <c r="A10" s="2"/>
      <c r="B10" s="68"/>
      <c r="C10" s="33"/>
      <c r="D10" s="68"/>
      <c r="E10" s="6"/>
      <c r="F10" s="82"/>
      <c r="G10" s="33"/>
      <c r="H10" s="68"/>
      <c r="I10" s="6"/>
      <c r="J10" s="5"/>
      <c r="K10" s="6"/>
    </row>
    <row r="11" spans="1:11" s="43" customFormat="1" ht="13" x14ac:dyDescent="0.3">
      <c r="A11" s="162" t="s">
        <v>609</v>
      </c>
      <c r="B11" s="71">
        <f>SUM(B7:B10)</f>
        <v>221</v>
      </c>
      <c r="C11" s="40">
        <f>B11/33966</f>
        <v>6.5065065065065065E-3</v>
      </c>
      <c r="D11" s="71">
        <f>SUM(D7:D10)</f>
        <v>22</v>
      </c>
      <c r="E11" s="41">
        <f>D11/25764</f>
        <v>8.5390467318739326E-4</v>
      </c>
      <c r="F11" s="77">
        <f>SUM(F7:F10)</f>
        <v>1027</v>
      </c>
      <c r="G11" s="42">
        <f>F11/153714</f>
        <v>6.6812391844594506E-3</v>
      </c>
      <c r="H11" s="71">
        <f>SUM(H7:H10)</f>
        <v>864</v>
      </c>
      <c r="I11" s="41">
        <f>H11/141996</f>
        <v>6.0846784416462435E-3</v>
      </c>
      <c r="J11" s="37">
        <f>IF(D11=0, "-", IF((B11-D11)/D11&lt;10, (B11-D11)/D11, "&gt;999%"))</f>
        <v>9.045454545454545</v>
      </c>
      <c r="K11" s="38">
        <f>IF(H11=0, "-", IF((F11-H11)/H11&lt;10, (F11-H11)/H11, "&gt;999%"))</f>
        <v>0.18865740740740741</v>
      </c>
    </row>
    <row r="12" spans="1:11" x14ac:dyDescent="0.25">
      <c r="B12" s="83"/>
      <c r="D12" s="83"/>
      <c r="F12" s="83"/>
      <c r="H12" s="83"/>
    </row>
    <row r="13" spans="1:11" s="43" customFormat="1" ht="13" x14ac:dyDescent="0.3">
      <c r="A13" s="162" t="s">
        <v>609</v>
      </c>
      <c r="B13" s="71">
        <v>221</v>
      </c>
      <c r="C13" s="40">
        <f>B13/33966</f>
        <v>6.5065065065065065E-3</v>
      </c>
      <c r="D13" s="71">
        <v>22</v>
      </c>
      <c r="E13" s="41">
        <f>D13/25764</f>
        <v>8.5390467318739326E-4</v>
      </c>
      <c r="F13" s="77">
        <v>1027</v>
      </c>
      <c r="G13" s="42">
        <f>F13/153714</f>
        <v>6.6812391844594506E-3</v>
      </c>
      <c r="H13" s="71">
        <v>864</v>
      </c>
      <c r="I13" s="41">
        <f>H13/141996</f>
        <v>6.0846784416462435E-3</v>
      </c>
      <c r="J13" s="37">
        <f>IF(D13=0, "-", IF((B13-D13)/D13&lt;10, (B13-D13)/D13, "&gt;999%"))</f>
        <v>9.045454545454545</v>
      </c>
      <c r="K13" s="38">
        <f>IF(H13=0, "-", IF((F13-H13)/H13&lt;10, (F13-H13)/H13, "&gt;999%"))</f>
        <v>0.18865740740740741</v>
      </c>
    </row>
    <row r="14" spans="1:11" x14ac:dyDescent="0.25">
      <c r="B14" s="83"/>
      <c r="D14" s="83"/>
      <c r="F14" s="83"/>
      <c r="H14" s="83"/>
    </row>
    <row r="15" spans="1:11" ht="15.5" x14ac:dyDescent="0.35">
      <c r="A15" s="164" t="s">
        <v>114</v>
      </c>
      <c r="B15" s="196" t="s">
        <v>1</v>
      </c>
      <c r="C15" s="200"/>
      <c r="D15" s="200"/>
      <c r="E15" s="197"/>
      <c r="F15" s="196" t="s">
        <v>14</v>
      </c>
      <c r="G15" s="200"/>
      <c r="H15" s="200"/>
      <c r="I15" s="197"/>
      <c r="J15" s="196" t="s">
        <v>15</v>
      </c>
      <c r="K15" s="197"/>
    </row>
    <row r="16" spans="1:11" ht="13" x14ac:dyDescent="0.3">
      <c r="A16" s="22"/>
      <c r="B16" s="196">
        <f>VALUE(RIGHT($B$2, 4))</f>
        <v>2023</v>
      </c>
      <c r="C16" s="197"/>
      <c r="D16" s="196">
        <f>B16-1</f>
        <v>2022</v>
      </c>
      <c r="E16" s="204"/>
      <c r="F16" s="196">
        <f>B16</f>
        <v>2023</v>
      </c>
      <c r="G16" s="204"/>
      <c r="H16" s="196">
        <f>D16</f>
        <v>2022</v>
      </c>
      <c r="I16" s="204"/>
      <c r="J16" s="140" t="s">
        <v>4</v>
      </c>
      <c r="K16" s="141" t="s">
        <v>2</v>
      </c>
    </row>
    <row r="17" spans="1:11" ht="13" x14ac:dyDescent="0.3">
      <c r="A17" s="163" t="s">
        <v>139</v>
      </c>
      <c r="B17" s="61" t="s">
        <v>12</v>
      </c>
      <c r="C17" s="62" t="s">
        <v>13</v>
      </c>
      <c r="D17" s="61" t="s">
        <v>12</v>
      </c>
      <c r="E17" s="63" t="s">
        <v>13</v>
      </c>
      <c r="F17" s="62" t="s">
        <v>12</v>
      </c>
      <c r="G17" s="62" t="s">
        <v>13</v>
      </c>
      <c r="H17" s="61" t="s">
        <v>12</v>
      </c>
      <c r="I17" s="63" t="s">
        <v>13</v>
      </c>
      <c r="J17" s="61"/>
      <c r="K17" s="63"/>
    </row>
    <row r="18" spans="1:11" x14ac:dyDescent="0.25">
      <c r="A18" s="7" t="s">
        <v>204</v>
      </c>
      <c r="B18" s="65">
        <v>1</v>
      </c>
      <c r="C18" s="34">
        <f>IF(B28=0, "-", B18/B28)</f>
        <v>9.7560975609756097E-4</v>
      </c>
      <c r="D18" s="65">
        <v>10</v>
      </c>
      <c r="E18" s="9">
        <f>IF(D28=0, "-", D18/D28)</f>
        <v>9.5328884652049577E-3</v>
      </c>
      <c r="F18" s="81">
        <v>32</v>
      </c>
      <c r="G18" s="34">
        <f>IF(F28=0, "-", F18/F28)</f>
        <v>6.8157614483493074E-3</v>
      </c>
      <c r="H18" s="65">
        <v>21</v>
      </c>
      <c r="I18" s="9">
        <f>IF(H28=0, "-", H18/H28)</f>
        <v>3.6771143407459289E-3</v>
      </c>
      <c r="J18" s="8">
        <f t="shared" ref="J18:J26" si="0">IF(D18=0, "-", IF((B18-D18)/D18&lt;10, (B18-D18)/D18, "&gt;999%"))</f>
        <v>-0.9</v>
      </c>
      <c r="K18" s="9">
        <f t="shared" ref="K18:K26" si="1">IF(H18=0, "-", IF((F18-H18)/H18&lt;10, (F18-H18)/H18, "&gt;999%"))</f>
        <v>0.52380952380952384</v>
      </c>
    </row>
    <row r="19" spans="1:11" x14ac:dyDescent="0.25">
      <c r="A19" s="7" t="s">
        <v>205</v>
      </c>
      <c r="B19" s="65">
        <v>6</v>
      </c>
      <c r="C19" s="34">
        <f>IF(B28=0, "-", B19/B28)</f>
        <v>5.8536585365853658E-3</v>
      </c>
      <c r="D19" s="65">
        <v>4</v>
      </c>
      <c r="E19" s="9">
        <f>IF(D28=0, "-", D19/D28)</f>
        <v>3.8131553860819827E-3</v>
      </c>
      <c r="F19" s="81">
        <v>57</v>
      </c>
      <c r="G19" s="34">
        <f>IF(F28=0, "-", F19/F28)</f>
        <v>1.2140575079872205E-2</v>
      </c>
      <c r="H19" s="65">
        <v>90</v>
      </c>
      <c r="I19" s="9">
        <f>IF(H28=0, "-", H19/H28)</f>
        <v>1.5759061460339695E-2</v>
      </c>
      <c r="J19" s="8">
        <f t="shared" si="0"/>
        <v>0.5</v>
      </c>
      <c r="K19" s="9">
        <f t="shared" si="1"/>
        <v>-0.36666666666666664</v>
      </c>
    </row>
    <row r="20" spans="1:11" x14ac:dyDescent="0.25">
      <c r="A20" s="7" t="s">
        <v>206</v>
      </c>
      <c r="B20" s="65">
        <v>152</v>
      </c>
      <c r="C20" s="34">
        <f>IF(B28=0, "-", B20/B28)</f>
        <v>0.14829268292682926</v>
      </c>
      <c r="D20" s="65">
        <v>184</v>
      </c>
      <c r="E20" s="9">
        <f>IF(D28=0, "-", D20/D28)</f>
        <v>0.1754051477597712</v>
      </c>
      <c r="F20" s="81">
        <v>687</v>
      </c>
      <c r="G20" s="34">
        <f>IF(F28=0, "-", F20/F28)</f>
        <v>0.1463258785942492</v>
      </c>
      <c r="H20" s="65">
        <v>715</v>
      </c>
      <c r="I20" s="9">
        <f>IF(H28=0, "-", H20/H28)</f>
        <v>0.12519698826825423</v>
      </c>
      <c r="J20" s="8">
        <f t="shared" si="0"/>
        <v>-0.17391304347826086</v>
      </c>
      <c r="K20" s="9">
        <f t="shared" si="1"/>
        <v>-3.9160839160839164E-2</v>
      </c>
    </row>
    <row r="21" spans="1:11" x14ac:dyDescent="0.25">
      <c r="A21" s="7" t="s">
        <v>207</v>
      </c>
      <c r="B21" s="65">
        <v>207</v>
      </c>
      <c r="C21" s="34">
        <f>IF(B28=0, "-", B21/B28)</f>
        <v>0.20195121951219513</v>
      </c>
      <c r="D21" s="65">
        <v>52</v>
      </c>
      <c r="E21" s="9">
        <f>IF(D28=0, "-", D21/D28)</f>
        <v>4.9571020019065777E-2</v>
      </c>
      <c r="F21" s="81">
        <v>735</v>
      </c>
      <c r="G21" s="34">
        <f>IF(F28=0, "-", F21/F28)</f>
        <v>0.15654952076677317</v>
      </c>
      <c r="H21" s="65">
        <v>582</v>
      </c>
      <c r="I21" s="9">
        <f>IF(H28=0, "-", H21/H28)</f>
        <v>0.10190859744353004</v>
      </c>
      <c r="J21" s="8">
        <f t="shared" si="0"/>
        <v>2.9807692307692308</v>
      </c>
      <c r="K21" s="9">
        <f t="shared" si="1"/>
        <v>0.26288659793814434</v>
      </c>
    </row>
    <row r="22" spans="1:11" x14ac:dyDescent="0.25">
      <c r="A22" s="7" t="s">
        <v>208</v>
      </c>
      <c r="B22" s="65">
        <v>338</v>
      </c>
      <c r="C22" s="34">
        <f>IF(B28=0, "-", B22/B28)</f>
        <v>0.32975609756097563</v>
      </c>
      <c r="D22" s="65">
        <v>340</v>
      </c>
      <c r="E22" s="9">
        <f>IF(D28=0, "-", D22/D28)</f>
        <v>0.32411820781696854</v>
      </c>
      <c r="F22" s="81">
        <v>1938</v>
      </c>
      <c r="G22" s="34">
        <f>IF(F28=0, "-", F22/F28)</f>
        <v>0.41277955271565497</v>
      </c>
      <c r="H22" s="65">
        <v>1847</v>
      </c>
      <c r="I22" s="9">
        <f>IF(H28=0, "-", H22/H28)</f>
        <v>0.3234109613027491</v>
      </c>
      <c r="J22" s="8">
        <f t="shared" si="0"/>
        <v>-5.8823529411764705E-3</v>
      </c>
      <c r="K22" s="9">
        <f t="shared" si="1"/>
        <v>4.9269085002707096E-2</v>
      </c>
    </row>
    <row r="23" spans="1:11" x14ac:dyDescent="0.25">
      <c r="A23" s="7" t="s">
        <v>209</v>
      </c>
      <c r="B23" s="65">
        <v>9</v>
      </c>
      <c r="C23" s="34">
        <f>IF(B28=0, "-", B23/B28)</f>
        <v>8.7804878048780496E-3</v>
      </c>
      <c r="D23" s="65">
        <v>254</v>
      </c>
      <c r="E23" s="9">
        <f>IF(D28=0, "-", D23/D28)</f>
        <v>0.24213536701620592</v>
      </c>
      <c r="F23" s="81">
        <v>81</v>
      </c>
      <c r="G23" s="34">
        <f>IF(F28=0, "-", F23/F28)</f>
        <v>1.7252396166134186E-2</v>
      </c>
      <c r="H23" s="65">
        <v>1433</v>
      </c>
      <c r="I23" s="9">
        <f>IF(H28=0, "-", H23/H28)</f>
        <v>0.25091927858518648</v>
      </c>
      <c r="J23" s="8">
        <f t="shared" si="0"/>
        <v>-0.96456692913385822</v>
      </c>
      <c r="K23" s="9">
        <f t="shared" si="1"/>
        <v>-0.94347522679692952</v>
      </c>
    </row>
    <row r="24" spans="1:11" x14ac:dyDescent="0.25">
      <c r="A24" s="7" t="s">
        <v>210</v>
      </c>
      <c r="B24" s="65">
        <v>256</v>
      </c>
      <c r="C24" s="34">
        <f>IF(B28=0, "-", B24/B28)</f>
        <v>0.24975609756097561</v>
      </c>
      <c r="D24" s="65">
        <v>116</v>
      </c>
      <c r="E24" s="9">
        <f>IF(D28=0, "-", D24/D28)</f>
        <v>0.11058150619637751</v>
      </c>
      <c r="F24" s="81">
        <v>917</v>
      </c>
      <c r="G24" s="34">
        <f>IF(F28=0, "-", F24/F28)</f>
        <v>0.19531416400425985</v>
      </c>
      <c r="H24" s="65">
        <v>386</v>
      </c>
      <c r="I24" s="9">
        <f>IF(H28=0, "-", H24/H28)</f>
        <v>6.758886359656803E-2</v>
      </c>
      <c r="J24" s="8">
        <f t="shared" si="0"/>
        <v>1.2068965517241379</v>
      </c>
      <c r="K24" s="9">
        <f t="shared" si="1"/>
        <v>1.3756476683937824</v>
      </c>
    </row>
    <row r="25" spans="1:11" x14ac:dyDescent="0.25">
      <c r="A25" s="7" t="s">
        <v>211</v>
      </c>
      <c r="B25" s="65">
        <v>31</v>
      </c>
      <c r="C25" s="34">
        <f>IF(B28=0, "-", B25/B28)</f>
        <v>3.0243902439024389E-2</v>
      </c>
      <c r="D25" s="65">
        <v>53</v>
      </c>
      <c r="E25" s="9">
        <f>IF(D28=0, "-", D25/D28)</f>
        <v>5.0524308865586273E-2</v>
      </c>
      <c r="F25" s="81">
        <v>193</v>
      </c>
      <c r="G25" s="34">
        <f>IF(F28=0, "-", F25/F28)</f>
        <v>4.1107561235356763E-2</v>
      </c>
      <c r="H25" s="65">
        <v>278</v>
      </c>
      <c r="I25" s="9">
        <f>IF(H28=0, "-", H25/H28)</f>
        <v>4.8677989844160392E-2</v>
      </c>
      <c r="J25" s="8">
        <f t="shared" si="0"/>
        <v>-0.41509433962264153</v>
      </c>
      <c r="K25" s="9">
        <f t="shared" si="1"/>
        <v>-0.30575539568345322</v>
      </c>
    </row>
    <row r="26" spans="1:11" x14ac:dyDescent="0.25">
      <c r="A26" s="7" t="s">
        <v>212</v>
      </c>
      <c r="B26" s="65">
        <v>25</v>
      </c>
      <c r="C26" s="34">
        <f>IF(B28=0, "-", B26/B28)</f>
        <v>2.4390243902439025E-2</v>
      </c>
      <c r="D26" s="65">
        <v>36</v>
      </c>
      <c r="E26" s="9">
        <f>IF(D28=0, "-", D26/D28)</f>
        <v>3.4318398474737846E-2</v>
      </c>
      <c r="F26" s="81">
        <v>55</v>
      </c>
      <c r="G26" s="34">
        <f>IF(F28=0, "-", F26/F28)</f>
        <v>1.1714589989350373E-2</v>
      </c>
      <c r="H26" s="65">
        <v>359</v>
      </c>
      <c r="I26" s="9">
        <f>IF(H28=0, "-", H26/H28)</f>
        <v>6.2861145158466122E-2</v>
      </c>
      <c r="J26" s="8">
        <f t="shared" si="0"/>
        <v>-0.30555555555555558</v>
      </c>
      <c r="K26" s="9">
        <f t="shared" si="1"/>
        <v>-0.84679665738161558</v>
      </c>
    </row>
    <row r="27" spans="1:11" x14ac:dyDescent="0.25">
      <c r="A27" s="2"/>
      <c r="B27" s="68"/>
      <c r="C27" s="33"/>
      <c r="D27" s="68"/>
      <c r="E27" s="6"/>
      <c r="F27" s="82"/>
      <c r="G27" s="33"/>
      <c r="H27" s="68"/>
      <c r="I27" s="6"/>
      <c r="J27" s="5"/>
      <c r="K27" s="6"/>
    </row>
    <row r="28" spans="1:11" s="43" customFormat="1" ht="13" x14ac:dyDescent="0.3">
      <c r="A28" s="162" t="s">
        <v>608</v>
      </c>
      <c r="B28" s="71">
        <f>SUM(B18:B27)</f>
        <v>1025</v>
      </c>
      <c r="C28" s="40">
        <f>B28/33966</f>
        <v>3.0177236059589E-2</v>
      </c>
      <c r="D28" s="71">
        <f>SUM(D18:D27)</f>
        <v>1049</v>
      </c>
      <c r="E28" s="41">
        <f>D28/25764</f>
        <v>4.0715727371526157E-2</v>
      </c>
      <c r="F28" s="77">
        <f>SUM(F18:F27)</f>
        <v>4695</v>
      </c>
      <c r="G28" s="42">
        <f>F28/153714</f>
        <v>3.0543737070143254E-2</v>
      </c>
      <c r="H28" s="71">
        <f>SUM(H18:H27)</f>
        <v>5711</v>
      </c>
      <c r="I28" s="41">
        <f>H28/141996</f>
        <v>4.0219442801205665E-2</v>
      </c>
      <c r="J28" s="37">
        <f>IF(D28=0, "-", IF((B28-D28)/D28&lt;10, (B28-D28)/D28, "&gt;999%"))</f>
        <v>-2.2878932316491896E-2</v>
      </c>
      <c r="K28" s="38">
        <f>IF(H28=0, "-", IF((F28-H28)/H28&lt;10, (F28-H28)/H28, "&gt;999%"))</f>
        <v>-0.1779022938189459</v>
      </c>
    </row>
    <row r="29" spans="1:11" x14ac:dyDescent="0.25">
      <c r="B29" s="83"/>
      <c r="D29" s="83"/>
      <c r="F29" s="83"/>
      <c r="H29" s="83"/>
    </row>
    <row r="30" spans="1:11" ht="13" x14ac:dyDescent="0.3">
      <c r="A30" s="163" t="s">
        <v>140</v>
      </c>
      <c r="B30" s="61" t="s">
        <v>12</v>
      </c>
      <c r="C30" s="62" t="s">
        <v>13</v>
      </c>
      <c r="D30" s="61" t="s">
        <v>12</v>
      </c>
      <c r="E30" s="63" t="s">
        <v>13</v>
      </c>
      <c r="F30" s="62" t="s">
        <v>12</v>
      </c>
      <c r="G30" s="62" t="s">
        <v>13</v>
      </c>
      <c r="H30" s="61" t="s">
        <v>12</v>
      </c>
      <c r="I30" s="63" t="s">
        <v>13</v>
      </c>
      <c r="J30" s="61"/>
      <c r="K30" s="63"/>
    </row>
    <row r="31" spans="1:11" x14ac:dyDescent="0.25">
      <c r="A31" s="7" t="s">
        <v>213</v>
      </c>
      <c r="B31" s="65">
        <v>6</v>
      </c>
      <c r="C31" s="34">
        <f>IF(B36=0, "-", B31/B36)</f>
        <v>5.2173913043478258E-2</v>
      </c>
      <c r="D31" s="65">
        <v>3</v>
      </c>
      <c r="E31" s="9">
        <f>IF(D36=0, "-", D31/D36)</f>
        <v>7.6923076923076927E-2</v>
      </c>
      <c r="F31" s="81">
        <v>54</v>
      </c>
      <c r="G31" s="34">
        <f>IF(F36=0, "-", F31/F36)</f>
        <v>0.11587982832618025</v>
      </c>
      <c r="H31" s="65">
        <v>42</v>
      </c>
      <c r="I31" s="9">
        <f>IF(H36=0, "-", H31/H36)</f>
        <v>0.14334470989761092</v>
      </c>
      <c r="J31" s="8">
        <f>IF(D31=0, "-", IF((B31-D31)/D31&lt;10, (B31-D31)/D31, "&gt;999%"))</f>
        <v>1</v>
      </c>
      <c r="K31" s="9">
        <f>IF(H31=0, "-", IF((F31-H31)/H31&lt;10, (F31-H31)/H31, "&gt;999%"))</f>
        <v>0.2857142857142857</v>
      </c>
    </row>
    <row r="32" spans="1:11" x14ac:dyDescent="0.25">
      <c r="A32" s="7" t="s">
        <v>214</v>
      </c>
      <c r="B32" s="65">
        <v>2</v>
      </c>
      <c r="C32" s="34">
        <f>IF(B36=0, "-", B32/B36)</f>
        <v>1.7391304347826087E-2</v>
      </c>
      <c r="D32" s="65">
        <v>2</v>
      </c>
      <c r="E32" s="9">
        <f>IF(D36=0, "-", D32/D36)</f>
        <v>5.128205128205128E-2</v>
      </c>
      <c r="F32" s="81">
        <v>7</v>
      </c>
      <c r="G32" s="34">
        <f>IF(F36=0, "-", F32/F36)</f>
        <v>1.5021459227467811E-2</v>
      </c>
      <c r="H32" s="65">
        <v>26</v>
      </c>
      <c r="I32" s="9">
        <f>IF(H36=0, "-", H32/H36)</f>
        <v>8.8737201365187715E-2</v>
      </c>
      <c r="J32" s="8">
        <f>IF(D32=0, "-", IF((B32-D32)/D32&lt;10, (B32-D32)/D32, "&gt;999%"))</f>
        <v>0</v>
      </c>
      <c r="K32" s="9">
        <f>IF(H32=0, "-", IF((F32-H32)/H32&lt;10, (F32-H32)/H32, "&gt;999%"))</f>
        <v>-0.73076923076923073</v>
      </c>
    </row>
    <row r="33" spans="1:11" x14ac:dyDescent="0.25">
      <c r="A33" s="7" t="s">
        <v>215</v>
      </c>
      <c r="B33" s="65">
        <v>93</v>
      </c>
      <c r="C33" s="34">
        <f>IF(B36=0, "-", B33/B36)</f>
        <v>0.80869565217391304</v>
      </c>
      <c r="D33" s="65">
        <v>34</v>
      </c>
      <c r="E33" s="9">
        <f>IF(D36=0, "-", D33/D36)</f>
        <v>0.87179487179487181</v>
      </c>
      <c r="F33" s="81">
        <v>336</v>
      </c>
      <c r="G33" s="34">
        <f>IF(F36=0, "-", F33/F36)</f>
        <v>0.72103004291845496</v>
      </c>
      <c r="H33" s="65">
        <v>208</v>
      </c>
      <c r="I33" s="9">
        <f>IF(H36=0, "-", H33/H36)</f>
        <v>0.70989761092150172</v>
      </c>
      <c r="J33" s="8">
        <f>IF(D33=0, "-", IF((B33-D33)/D33&lt;10, (B33-D33)/D33, "&gt;999%"))</f>
        <v>1.7352941176470589</v>
      </c>
      <c r="K33" s="9">
        <f>IF(H33=0, "-", IF((F33-H33)/H33&lt;10, (F33-H33)/H33, "&gt;999%"))</f>
        <v>0.61538461538461542</v>
      </c>
    </row>
    <row r="34" spans="1:11" x14ac:dyDescent="0.25">
      <c r="A34" s="7" t="s">
        <v>216</v>
      </c>
      <c r="B34" s="65">
        <v>14</v>
      </c>
      <c r="C34" s="34">
        <f>IF(B36=0, "-", B34/B36)</f>
        <v>0.12173913043478261</v>
      </c>
      <c r="D34" s="65">
        <v>0</v>
      </c>
      <c r="E34" s="9">
        <f>IF(D36=0, "-", D34/D36)</f>
        <v>0</v>
      </c>
      <c r="F34" s="81">
        <v>69</v>
      </c>
      <c r="G34" s="34">
        <f>IF(F36=0, "-", F34/F36)</f>
        <v>0.14806866952789699</v>
      </c>
      <c r="H34" s="65">
        <v>17</v>
      </c>
      <c r="I34" s="9">
        <f>IF(H36=0, "-", H34/H36)</f>
        <v>5.8020477815699661E-2</v>
      </c>
      <c r="J34" s="8" t="str">
        <f>IF(D34=0, "-", IF((B34-D34)/D34&lt;10, (B34-D34)/D34, "&gt;999%"))</f>
        <v>-</v>
      </c>
      <c r="K34" s="9">
        <f>IF(H34=0, "-", IF((F34-H34)/H34&lt;10, (F34-H34)/H34, "&gt;999%"))</f>
        <v>3.0588235294117645</v>
      </c>
    </row>
    <row r="35" spans="1:11" x14ac:dyDescent="0.25">
      <c r="A35" s="2"/>
      <c r="B35" s="68"/>
      <c r="C35" s="33"/>
      <c r="D35" s="68"/>
      <c r="E35" s="6"/>
      <c r="F35" s="82"/>
      <c r="G35" s="33"/>
      <c r="H35" s="68"/>
      <c r="I35" s="6"/>
      <c r="J35" s="5"/>
      <c r="K35" s="6"/>
    </row>
    <row r="36" spans="1:11" s="43" customFormat="1" ht="13" x14ac:dyDescent="0.3">
      <c r="A36" s="162" t="s">
        <v>607</v>
      </c>
      <c r="B36" s="71">
        <f>SUM(B31:B35)</f>
        <v>115</v>
      </c>
      <c r="C36" s="40">
        <f>B36/33966</f>
        <v>3.3857386798563267E-3</v>
      </c>
      <c r="D36" s="71">
        <f>SUM(D31:D35)</f>
        <v>39</v>
      </c>
      <c r="E36" s="41">
        <f>D36/25764</f>
        <v>1.5137401024685607E-3</v>
      </c>
      <c r="F36" s="77">
        <f>SUM(F31:F35)</f>
        <v>466</v>
      </c>
      <c r="G36" s="42">
        <f>F36/153714</f>
        <v>3.0316041479631003E-3</v>
      </c>
      <c r="H36" s="71">
        <f>SUM(H31:H35)</f>
        <v>293</v>
      </c>
      <c r="I36" s="41">
        <f>H36/141996</f>
        <v>2.0634384067156823E-3</v>
      </c>
      <c r="J36" s="37">
        <f>IF(D36=0, "-", IF((B36-D36)/D36&lt;10, (B36-D36)/D36, "&gt;999%"))</f>
        <v>1.9487179487179487</v>
      </c>
      <c r="K36" s="38">
        <f>IF(H36=0, "-", IF((F36-H36)/H36&lt;10, (F36-H36)/H36, "&gt;999%"))</f>
        <v>0.59044368600682595</v>
      </c>
    </row>
    <row r="37" spans="1:11" x14ac:dyDescent="0.25">
      <c r="B37" s="83"/>
      <c r="D37" s="83"/>
      <c r="F37" s="83"/>
      <c r="H37" s="83"/>
    </row>
    <row r="38" spans="1:11" s="43" customFormat="1" ht="13" x14ac:dyDescent="0.3">
      <c r="A38" s="162" t="s">
        <v>606</v>
      </c>
      <c r="B38" s="71">
        <v>1140</v>
      </c>
      <c r="C38" s="40">
        <f>B38/33966</f>
        <v>3.3562974739445327E-2</v>
      </c>
      <c r="D38" s="71">
        <v>1088</v>
      </c>
      <c r="E38" s="41">
        <f>D38/25764</f>
        <v>4.2229467473994718E-2</v>
      </c>
      <c r="F38" s="77">
        <v>5161</v>
      </c>
      <c r="G38" s="42">
        <f>F38/153714</f>
        <v>3.3575341218106354E-2</v>
      </c>
      <c r="H38" s="71">
        <v>6004</v>
      </c>
      <c r="I38" s="41">
        <f>H38/141996</f>
        <v>4.2282881207921348E-2</v>
      </c>
      <c r="J38" s="37">
        <f>IF(D38=0, "-", IF((B38-D38)/D38&lt;10, (B38-D38)/D38, "&gt;999%"))</f>
        <v>4.779411764705882E-2</v>
      </c>
      <c r="K38" s="38">
        <f>IF(H38=0, "-", IF((F38-H38)/H38&lt;10, (F38-H38)/H38, "&gt;999%"))</f>
        <v>-0.14040639573617589</v>
      </c>
    </row>
    <row r="39" spans="1:11" x14ac:dyDescent="0.25">
      <c r="B39" s="83"/>
      <c r="D39" s="83"/>
      <c r="F39" s="83"/>
      <c r="H39" s="83"/>
    </row>
    <row r="40" spans="1:11" ht="15.5" x14ac:dyDescent="0.35">
      <c r="A40" s="164" t="s">
        <v>115</v>
      </c>
      <c r="B40" s="196" t="s">
        <v>1</v>
      </c>
      <c r="C40" s="200"/>
      <c r="D40" s="200"/>
      <c r="E40" s="197"/>
      <c r="F40" s="196" t="s">
        <v>14</v>
      </c>
      <c r="G40" s="200"/>
      <c r="H40" s="200"/>
      <c r="I40" s="197"/>
      <c r="J40" s="196" t="s">
        <v>15</v>
      </c>
      <c r="K40" s="197"/>
    </row>
    <row r="41" spans="1:11" ht="13" x14ac:dyDescent="0.3">
      <c r="A41" s="22"/>
      <c r="B41" s="196">
        <f>VALUE(RIGHT($B$2, 4))</f>
        <v>2023</v>
      </c>
      <c r="C41" s="197"/>
      <c r="D41" s="196">
        <f>B41-1</f>
        <v>2022</v>
      </c>
      <c r="E41" s="204"/>
      <c r="F41" s="196">
        <f>B41</f>
        <v>2023</v>
      </c>
      <c r="G41" s="204"/>
      <c r="H41" s="196">
        <f>D41</f>
        <v>2022</v>
      </c>
      <c r="I41" s="204"/>
      <c r="J41" s="140" t="s">
        <v>4</v>
      </c>
      <c r="K41" s="141" t="s">
        <v>2</v>
      </c>
    </row>
    <row r="42" spans="1:11" ht="13" x14ac:dyDescent="0.3">
      <c r="A42" s="163" t="s">
        <v>141</v>
      </c>
      <c r="B42" s="61" t="s">
        <v>12</v>
      </c>
      <c r="C42" s="62" t="s">
        <v>13</v>
      </c>
      <c r="D42" s="61" t="s">
        <v>12</v>
      </c>
      <c r="E42" s="63" t="s">
        <v>13</v>
      </c>
      <c r="F42" s="62" t="s">
        <v>12</v>
      </c>
      <c r="G42" s="62" t="s">
        <v>13</v>
      </c>
      <c r="H42" s="61" t="s">
        <v>12</v>
      </c>
      <c r="I42" s="63" t="s">
        <v>13</v>
      </c>
      <c r="J42" s="61"/>
      <c r="K42" s="63"/>
    </row>
    <row r="43" spans="1:11" x14ac:dyDescent="0.25">
      <c r="A43" s="7" t="s">
        <v>217</v>
      </c>
      <c r="B43" s="65">
        <v>758</v>
      </c>
      <c r="C43" s="34">
        <f>IF(B53=0, "-", B43/B53)</f>
        <v>0.53267744202389322</v>
      </c>
      <c r="D43" s="65">
        <v>524</v>
      </c>
      <c r="E43" s="9">
        <f>IF(D53=0, "-", D43/D53)</f>
        <v>0.316043425814234</v>
      </c>
      <c r="F43" s="81">
        <v>2810</v>
      </c>
      <c r="G43" s="34">
        <f>IF(F53=0, "-", F43/F53)</f>
        <v>0.42466374489950126</v>
      </c>
      <c r="H43" s="65">
        <v>3175</v>
      </c>
      <c r="I43" s="9">
        <f>IF(H53=0, "-", H43/H53)</f>
        <v>0.32038345105953581</v>
      </c>
      <c r="J43" s="8">
        <f t="shared" ref="J43:J51" si="2">IF(D43=0, "-", IF((B43-D43)/D43&lt;10, (B43-D43)/D43, "&gt;999%"))</f>
        <v>0.44656488549618323</v>
      </c>
      <c r="K43" s="9">
        <f t="shared" ref="K43:K51" si="3">IF(H43=0, "-", IF((F43-H43)/H43&lt;10, (F43-H43)/H43, "&gt;999%"))</f>
        <v>-0.11496062992125984</v>
      </c>
    </row>
    <row r="44" spans="1:11" x14ac:dyDescent="0.25">
      <c r="A44" s="7" t="s">
        <v>218</v>
      </c>
      <c r="B44" s="65">
        <v>0</v>
      </c>
      <c r="C44" s="34">
        <f>IF(B53=0, "-", B44/B53)</f>
        <v>0</v>
      </c>
      <c r="D44" s="65">
        <v>23</v>
      </c>
      <c r="E44" s="9">
        <f>IF(D53=0, "-", D44/D53)</f>
        <v>1.3872135102533172E-2</v>
      </c>
      <c r="F44" s="81">
        <v>0</v>
      </c>
      <c r="G44" s="34">
        <f>IF(F53=0, "-", F44/F53)</f>
        <v>0</v>
      </c>
      <c r="H44" s="65">
        <v>108</v>
      </c>
      <c r="I44" s="9">
        <f>IF(H53=0, "-", H44/H53)</f>
        <v>1.0898082744702321E-2</v>
      </c>
      <c r="J44" s="8">
        <f t="shared" si="2"/>
        <v>-1</v>
      </c>
      <c r="K44" s="9">
        <f t="shared" si="3"/>
        <v>-1</v>
      </c>
    </row>
    <row r="45" spans="1:11" x14ac:dyDescent="0.25">
      <c r="A45" s="7" t="s">
        <v>219</v>
      </c>
      <c r="B45" s="65">
        <v>106</v>
      </c>
      <c r="C45" s="34">
        <f>IF(B53=0, "-", B45/B53)</f>
        <v>7.4490513000702738E-2</v>
      </c>
      <c r="D45" s="65">
        <v>436</v>
      </c>
      <c r="E45" s="9">
        <f>IF(D53=0, "-", D45/D53)</f>
        <v>0.26296743063932448</v>
      </c>
      <c r="F45" s="81">
        <v>569</v>
      </c>
      <c r="G45" s="34">
        <f>IF(F53=0, "-", F45/F53)</f>
        <v>8.59906301949524E-2</v>
      </c>
      <c r="H45" s="65">
        <v>2115</v>
      </c>
      <c r="I45" s="9">
        <f>IF(H53=0, "-", H45/H53)</f>
        <v>0.21342078708375378</v>
      </c>
      <c r="J45" s="8">
        <f t="shared" si="2"/>
        <v>-0.75688073394495414</v>
      </c>
      <c r="K45" s="9">
        <f t="shared" si="3"/>
        <v>-0.73096926713947985</v>
      </c>
    </row>
    <row r="46" spans="1:11" x14ac:dyDescent="0.25">
      <c r="A46" s="7" t="s">
        <v>220</v>
      </c>
      <c r="B46" s="65">
        <v>178</v>
      </c>
      <c r="C46" s="34">
        <f>IF(B53=0, "-", B46/B53)</f>
        <v>0.12508784258608574</v>
      </c>
      <c r="D46" s="65">
        <v>93</v>
      </c>
      <c r="E46" s="9">
        <f>IF(D53=0, "-", D46/D53)</f>
        <v>5.6091676718938478E-2</v>
      </c>
      <c r="F46" s="81">
        <v>1285</v>
      </c>
      <c r="G46" s="34">
        <f>IF(F53=0, "-", F46/F53)</f>
        <v>0.19419676590599969</v>
      </c>
      <c r="H46" s="65">
        <v>1321</v>
      </c>
      <c r="I46" s="9">
        <f>IF(H53=0, "-", H46/H53)</f>
        <v>0.1332996972754793</v>
      </c>
      <c r="J46" s="8">
        <f t="shared" si="2"/>
        <v>0.91397849462365588</v>
      </c>
      <c r="K46" s="9">
        <f t="shared" si="3"/>
        <v>-2.7252081756245269E-2</v>
      </c>
    </row>
    <row r="47" spans="1:11" x14ac:dyDescent="0.25">
      <c r="A47" s="7" t="s">
        <v>221</v>
      </c>
      <c r="B47" s="65">
        <v>31</v>
      </c>
      <c r="C47" s="34">
        <f>IF(B53=0, "-", B47/B53)</f>
        <v>2.1784961349262121E-2</v>
      </c>
      <c r="D47" s="65">
        <v>37</v>
      </c>
      <c r="E47" s="9">
        <f>IF(D53=0, "-", D47/D53)</f>
        <v>2.2316043425814235E-2</v>
      </c>
      <c r="F47" s="81">
        <v>118</v>
      </c>
      <c r="G47" s="34">
        <f>IF(F53=0, "-", F47/F53)</f>
        <v>1.7832854768021763E-2</v>
      </c>
      <c r="H47" s="65">
        <v>106</v>
      </c>
      <c r="I47" s="9">
        <f>IF(H53=0, "-", H47/H53)</f>
        <v>1.0696266397578204E-2</v>
      </c>
      <c r="J47" s="8">
        <f t="shared" si="2"/>
        <v>-0.16216216216216217</v>
      </c>
      <c r="K47" s="9">
        <f t="shared" si="3"/>
        <v>0.11320754716981132</v>
      </c>
    </row>
    <row r="48" spans="1:11" x14ac:dyDescent="0.25">
      <c r="A48" s="7" t="s">
        <v>222</v>
      </c>
      <c r="B48" s="65">
        <v>28</v>
      </c>
      <c r="C48" s="34">
        <f>IF(B53=0, "-", B48/B53)</f>
        <v>1.9676739283204497E-2</v>
      </c>
      <c r="D48" s="65">
        <v>49</v>
      </c>
      <c r="E48" s="9">
        <f>IF(D53=0, "-", D48/D53)</f>
        <v>2.9553679131483716E-2</v>
      </c>
      <c r="F48" s="81">
        <v>472</v>
      </c>
      <c r="G48" s="34">
        <f>IF(F53=0, "-", F48/F53)</f>
        <v>7.1331419072087052E-2</v>
      </c>
      <c r="H48" s="65">
        <v>338</v>
      </c>
      <c r="I48" s="9">
        <f>IF(H53=0, "-", H48/H53)</f>
        <v>3.4106962663975782E-2</v>
      </c>
      <c r="J48" s="8">
        <f t="shared" si="2"/>
        <v>-0.42857142857142855</v>
      </c>
      <c r="K48" s="9">
        <f t="shared" si="3"/>
        <v>0.39644970414201186</v>
      </c>
    </row>
    <row r="49" spans="1:11" x14ac:dyDescent="0.25">
      <c r="A49" s="7" t="s">
        <v>223</v>
      </c>
      <c r="B49" s="65">
        <v>322</v>
      </c>
      <c r="C49" s="34">
        <f>IF(B53=0, "-", B49/B53)</f>
        <v>0.22628250175685172</v>
      </c>
      <c r="D49" s="65">
        <v>496</v>
      </c>
      <c r="E49" s="9">
        <f>IF(D53=0, "-", D49/D53)</f>
        <v>0.29915560916767192</v>
      </c>
      <c r="F49" s="81">
        <v>1363</v>
      </c>
      <c r="G49" s="34">
        <f>IF(F53=0, "-", F49/F53)</f>
        <v>0.20598458515943782</v>
      </c>
      <c r="H49" s="65">
        <v>2740</v>
      </c>
      <c r="I49" s="9">
        <f>IF(H53=0, "-", H49/H53)</f>
        <v>0.27648839556004035</v>
      </c>
      <c r="J49" s="8">
        <f t="shared" si="2"/>
        <v>-0.35080645161290325</v>
      </c>
      <c r="K49" s="9">
        <f t="shared" si="3"/>
        <v>-0.50255474452554749</v>
      </c>
    </row>
    <row r="50" spans="1:11" x14ac:dyDescent="0.25">
      <c r="A50" s="7" t="s">
        <v>224</v>
      </c>
      <c r="B50" s="65">
        <v>0</v>
      </c>
      <c r="C50" s="34">
        <f>IF(B53=0, "-", B50/B53)</f>
        <v>0</v>
      </c>
      <c r="D50" s="65">
        <v>0</v>
      </c>
      <c r="E50" s="9">
        <f>IF(D53=0, "-", D50/D53)</f>
        <v>0</v>
      </c>
      <c r="F50" s="81">
        <v>0</v>
      </c>
      <c r="G50" s="34">
        <f>IF(F53=0, "-", F50/F53)</f>
        <v>0</v>
      </c>
      <c r="H50" s="65">
        <v>6</v>
      </c>
      <c r="I50" s="9">
        <f>IF(H53=0, "-", H50/H53)</f>
        <v>6.0544904137235117E-4</v>
      </c>
      <c r="J50" s="8" t="str">
        <f t="shared" si="2"/>
        <v>-</v>
      </c>
      <c r="K50" s="9">
        <f t="shared" si="3"/>
        <v>-1</v>
      </c>
    </row>
    <row r="51" spans="1:11" x14ac:dyDescent="0.25">
      <c r="A51" s="7" t="s">
        <v>225</v>
      </c>
      <c r="B51" s="65">
        <v>0</v>
      </c>
      <c r="C51" s="34">
        <f>IF(B53=0, "-", B51/B53)</f>
        <v>0</v>
      </c>
      <c r="D51" s="65">
        <v>0</v>
      </c>
      <c r="E51" s="9">
        <f>IF(D53=0, "-", D51/D53)</f>
        <v>0</v>
      </c>
      <c r="F51" s="81">
        <v>0</v>
      </c>
      <c r="G51" s="34">
        <f>IF(F53=0, "-", F51/F53)</f>
        <v>0</v>
      </c>
      <c r="H51" s="65">
        <v>1</v>
      </c>
      <c r="I51" s="9">
        <f>IF(H53=0, "-", H51/H53)</f>
        <v>1.0090817356205853E-4</v>
      </c>
      <c r="J51" s="8" t="str">
        <f t="shared" si="2"/>
        <v>-</v>
      </c>
      <c r="K51" s="9">
        <f t="shared" si="3"/>
        <v>-1</v>
      </c>
    </row>
    <row r="52" spans="1:11" x14ac:dyDescent="0.25">
      <c r="A52" s="2"/>
      <c r="B52" s="68"/>
      <c r="C52" s="33"/>
      <c r="D52" s="68"/>
      <c r="E52" s="6"/>
      <c r="F52" s="82"/>
      <c r="G52" s="33"/>
      <c r="H52" s="68"/>
      <c r="I52" s="6"/>
      <c r="J52" s="5"/>
      <c r="K52" s="6"/>
    </row>
    <row r="53" spans="1:11" s="43" customFormat="1" ht="13" x14ac:dyDescent="0.3">
      <c r="A53" s="162" t="s">
        <v>605</v>
      </c>
      <c r="B53" s="71">
        <f>SUM(B43:B52)</f>
        <v>1423</v>
      </c>
      <c r="C53" s="40">
        <f>B53/33966</f>
        <v>4.1894836012483068E-2</v>
      </c>
      <c r="D53" s="71">
        <f>SUM(D43:D52)</f>
        <v>1658</v>
      </c>
      <c r="E53" s="41">
        <f>D53/25764</f>
        <v>6.4353361279304452E-2</v>
      </c>
      <c r="F53" s="77">
        <f>SUM(F43:F52)</f>
        <v>6617</v>
      </c>
      <c r="G53" s="42">
        <f>F53/153714</f>
        <v>4.3047477783415958E-2</v>
      </c>
      <c r="H53" s="71">
        <f>SUM(H43:H52)</f>
        <v>9910</v>
      </c>
      <c r="I53" s="41">
        <f>H53/141996</f>
        <v>6.9790698329530415E-2</v>
      </c>
      <c r="J53" s="37">
        <f>IF(D53=0, "-", IF((B53-D53)/D53&lt;10, (B53-D53)/D53, "&gt;999%"))</f>
        <v>-0.14173703256936068</v>
      </c>
      <c r="K53" s="38">
        <f>IF(H53=0, "-", IF((F53-H53)/H53&lt;10, (F53-H53)/H53, "&gt;999%"))</f>
        <v>-0.33229061553985872</v>
      </c>
    </row>
    <row r="54" spans="1:11" x14ac:dyDescent="0.25">
      <c r="B54" s="83"/>
      <c r="D54" s="83"/>
      <c r="F54" s="83"/>
      <c r="H54" s="83"/>
    </row>
    <row r="55" spans="1:11" ht="13" x14ac:dyDescent="0.3">
      <c r="A55" s="163" t="s">
        <v>142</v>
      </c>
      <c r="B55" s="61" t="s">
        <v>12</v>
      </c>
      <c r="C55" s="62" t="s">
        <v>13</v>
      </c>
      <c r="D55" s="61" t="s">
        <v>12</v>
      </c>
      <c r="E55" s="63" t="s">
        <v>13</v>
      </c>
      <c r="F55" s="62" t="s">
        <v>12</v>
      </c>
      <c r="G55" s="62" t="s">
        <v>13</v>
      </c>
      <c r="H55" s="61" t="s">
        <v>12</v>
      </c>
      <c r="I55" s="63" t="s">
        <v>13</v>
      </c>
      <c r="J55" s="61"/>
      <c r="K55" s="63"/>
    </row>
    <row r="56" spans="1:11" x14ac:dyDescent="0.25">
      <c r="A56" s="7" t="s">
        <v>226</v>
      </c>
      <c r="B56" s="65">
        <v>75</v>
      </c>
      <c r="C56" s="34">
        <f>IF(B74=0, "-", B56/B74)</f>
        <v>0.13297872340425532</v>
      </c>
      <c r="D56" s="65">
        <v>71</v>
      </c>
      <c r="E56" s="9">
        <f>IF(D74=0, "-", D56/D74)</f>
        <v>0.11620294599018004</v>
      </c>
      <c r="F56" s="81">
        <v>399</v>
      </c>
      <c r="G56" s="34">
        <f>IF(F74=0, "-", F56/F74)</f>
        <v>0.1322944297082228</v>
      </c>
      <c r="H56" s="65">
        <v>171</v>
      </c>
      <c r="I56" s="9">
        <f>IF(H74=0, "-", H56/H74)</f>
        <v>8.0168776371308023E-2</v>
      </c>
      <c r="J56" s="8">
        <f t="shared" ref="J56:J72" si="4">IF(D56=0, "-", IF((B56-D56)/D56&lt;10, (B56-D56)/D56, "&gt;999%"))</f>
        <v>5.6338028169014086E-2</v>
      </c>
      <c r="K56" s="9">
        <f t="shared" ref="K56:K72" si="5">IF(H56=0, "-", IF((F56-H56)/H56&lt;10, (F56-H56)/H56, "&gt;999%"))</f>
        <v>1.3333333333333333</v>
      </c>
    </row>
    <row r="57" spans="1:11" x14ac:dyDescent="0.25">
      <c r="A57" s="7" t="s">
        <v>227</v>
      </c>
      <c r="B57" s="65">
        <v>68</v>
      </c>
      <c r="C57" s="34">
        <f>IF(B74=0, "-", B57/B74)</f>
        <v>0.12056737588652482</v>
      </c>
      <c r="D57" s="65">
        <v>41</v>
      </c>
      <c r="E57" s="9">
        <f>IF(D74=0, "-", D57/D74)</f>
        <v>6.7103109656301146E-2</v>
      </c>
      <c r="F57" s="81">
        <v>428</v>
      </c>
      <c r="G57" s="34">
        <f>IF(F74=0, "-", F57/F74)</f>
        <v>0.14190981432360741</v>
      </c>
      <c r="H57" s="65">
        <v>212</v>
      </c>
      <c r="I57" s="9">
        <f>IF(H74=0, "-", H57/H74)</f>
        <v>9.9390529770276612E-2</v>
      </c>
      <c r="J57" s="8">
        <f t="shared" si="4"/>
        <v>0.65853658536585369</v>
      </c>
      <c r="K57" s="9">
        <f t="shared" si="5"/>
        <v>1.0188679245283019</v>
      </c>
    </row>
    <row r="58" spans="1:11" x14ac:dyDescent="0.25">
      <c r="A58" s="7" t="s">
        <v>228</v>
      </c>
      <c r="B58" s="65">
        <v>48</v>
      </c>
      <c r="C58" s="34">
        <f>IF(B74=0, "-", B58/B74)</f>
        <v>8.5106382978723402E-2</v>
      </c>
      <c r="D58" s="65">
        <v>34</v>
      </c>
      <c r="E58" s="9">
        <f>IF(D74=0, "-", D58/D74)</f>
        <v>5.5646481178396073E-2</v>
      </c>
      <c r="F58" s="81">
        <v>319</v>
      </c>
      <c r="G58" s="34">
        <f>IF(F74=0, "-", F58/F74)</f>
        <v>0.10576923076923077</v>
      </c>
      <c r="H58" s="65">
        <v>243</v>
      </c>
      <c r="I58" s="9">
        <f>IF(H74=0, "-", H58/H74)</f>
        <v>0.11392405063291139</v>
      </c>
      <c r="J58" s="8">
        <f t="shared" si="4"/>
        <v>0.41176470588235292</v>
      </c>
      <c r="K58" s="9">
        <f t="shared" si="5"/>
        <v>0.31275720164609055</v>
      </c>
    </row>
    <row r="59" spans="1:11" x14ac:dyDescent="0.25">
      <c r="A59" s="7" t="s">
        <v>229</v>
      </c>
      <c r="B59" s="65">
        <v>0</v>
      </c>
      <c r="C59" s="34">
        <f>IF(B74=0, "-", B59/B74)</f>
        <v>0</v>
      </c>
      <c r="D59" s="65">
        <v>0</v>
      </c>
      <c r="E59" s="9">
        <f>IF(D74=0, "-", D59/D74)</f>
        <v>0</v>
      </c>
      <c r="F59" s="81">
        <v>0</v>
      </c>
      <c r="G59" s="34">
        <f>IF(F74=0, "-", F59/F74)</f>
        <v>0</v>
      </c>
      <c r="H59" s="65">
        <v>1</v>
      </c>
      <c r="I59" s="9">
        <f>IF(H74=0, "-", H59/H74)</f>
        <v>4.6882325363338024E-4</v>
      </c>
      <c r="J59" s="8" t="str">
        <f t="shared" si="4"/>
        <v>-</v>
      </c>
      <c r="K59" s="9">
        <f t="shared" si="5"/>
        <v>-1</v>
      </c>
    </row>
    <row r="60" spans="1:11" x14ac:dyDescent="0.25">
      <c r="A60" s="7" t="s">
        <v>230</v>
      </c>
      <c r="B60" s="65">
        <v>27</v>
      </c>
      <c r="C60" s="34">
        <f>IF(B74=0, "-", B60/B74)</f>
        <v>4.7872340425531915E-2</v>
      </c>
      <c r="D60" s="65">
        <v>0</v>
      </c>
      <c r="E60" s="9">
        <f>IF(D74=0, "-", D60/D74)</f>
        <v>0</v>
      </c>
      <c r="F60" s="81">
        <v>48</v>
      </c>
      <c r="G60" s="34">
        <f>IF(F74=0, "-", F60/F74)</f>
        <v>1.5915119363395226E-2</v>
      </c>
      <c r="H60" s="65">
        <v>0</v>
      </c>
      <c r="I60" s="9">
        <f>IF(H74=0, "-", H60/H74)</f>
        <v>0</v>
      </c>
      <c r="J60" s="8" t="str">
        <f t="shared" si="4"/>
        <v>-</v>
      </c>
      <c r="K60" s="9" t="str">
        <f t="shared" si="5"/>
        <v>-</v>
      </c>
    </row>
    <row r="61" spans="1:11" x14ac:dyDescent="0.25">
      <c r="A61" s="7" t="s">
        <v>231</v>
      </c>
      <c r="B61" s="65">
        <v>30</v>
      </c>
      <c r="C61" s="34">
        <f>IF(B74=0, "-", B61/B74)</f>
        <v>5.3191489361702128E-2</v>
      </c>
      <c r="D61" s="65">
        <v>0</v>
      </c>
      <c r="E61" s="9">
        <f>IF(D74=0, "-", D61/D74)</f>
        <v>0</v>
      </c>
      <c r="F61" s="81">
        <v>124</v>
      </c>
      <c r="G61" s="34">
        <f>IF(F74=0, "-", F61/F74)</f>
        <v>4.1114058355437667E-2</v>
      </c>
      <c r="H61" s="65">
        <v>0</v>
      </c>
      <c r="I61" s="9">
        <f>IF(H74=0, "-", H61/H74)</f>
        <v>0</v>
      </c>
      <c r="J61" s="8" t="str">
        <f t="shared" si="4"/>
        <v>-</v>
      </c>
      <c r="K61" s="9" t="str">
        <f t="shared" si="5"/>
        <v>-</v>
      </c>
    </row>
    <row r="62" spans="1:11" x14ac:dyDescent="0.25">
      <c r="A62" s="7" t="s">
        <v>232</v>
      </c>
      <c r="B62" s="65">
        <v>0</v>
      </c>
      <c r="C62" s="34">
        <f>IF(B74=0, "-", B62/B74)</f>
        <v>0</v>
      </c>
      <c r="D62" s="65">
        <v>2</v>
      </c>
      <c r="E62" s="9">
        <f>IF(D74=0, "-", D62/D74)</f>
        <v>3.2733224222585926E-3</v>
      </c>
      <c r="F62" s="81">
        <v>11</v>
      </c>
      <c r="G62" s="34">
        <f>IF(F74=0, "-", F62/F74)</f>
        <v>3.6472148541114059E-3</v>
      </c>
      <c r="H62" s="65">
        <v>37</v>
      </c>
      <c r="I62" s="9">
        <f>IF(H74=0, "-", H62/H74)</f>
        <v>1.7346460384435068E-2</v>
      </c>
      <c r="J62" s="8">
        <f t="shared" si="4"/>
        <v>-1</v>
      </c>
      <c r="K62" s="9">
        <f t="shared" si="5"/>
        <v>-0.70270270270270274</v>
      </c>
    </row>
    <row r="63" spans="1:11" x14ac:dyDescent="0.25">
      <c r="A63" s="7" t="s">
        <v>233</v>
      </c>
      <c r="B63" s="65">
        <v>10</v>
      </c>
      <c r="C63" s="34">
        <f>IF(B74=0, "-", B63/B74)</f>
        <v>1.7730496453900711E-2</v>
      </c>
      <c r="D63" s="65">
        <v>0</v>
      </c>
      <c r="E63" s="9">
        <f>IF(D74=0, "-", D63/D74)</f>
        <v>0</v>
      </c>
      <c r="F63" s="81">
        <v>13</v>
      </c>
      <c r="G63" s="34">
        <f>IF(F74=0, "-", F63/F74)</f>
        <v>4.3103448275862068E-3</v>
      </c>
      <c r="H63" s="65">
        <v>0</v>
      </c>
      <c r="I63" s="9">
        <f>IF(H74=0, "-", H63/H74)</f>
        <v>0</v>
      </c>
      <c r="J63" s="8" t="str">
        <f t="shared" si="4"/>
        <v>-</v>
      </c>
      <c r="K63" s="9" t="str">
        <f t="shared" si="5"/>
        <v>-</v>
      </c>
    </row>
    <row r="64" spans="1:11" x14ac:dyDescent="0.25">
      <c r="A64" s="7" t="s">
        <v>234</v>
      </c>
      <c r="B64" s="65">
        <v>9</v>
      </c>
      <c r="C64" s="34">
        <f>IF(B74=0, "-", B64/B74)</f>
        <v>1.5957446808510637E-2</v>
      </c>
      <c r="D64" s="65">
        <v>18</v>
      </c>
      <c r="E64" s="9">
        <f>IF(D74=0, "-", D64/D74)</f>
        <v>2.9459901800327332E-2</v>
      </c>
      <c r="F64" s="81">
        <v>193</v>
      </c>
      <c r="G64" s="34">
        <f>IF(F74=0, "-", F64/F74)</f>
        <v>6.3992042440318309E-2</v>
      </c>
      <c r="H64" s="65">
        <v>166</v>
      </c>
      <c r="I64" s="9">
        <f>IF(H74=0, "-", H64/H74)</f>
        <v>7.7824660103141111E-2</v>
      </c>
      <c r="J64" s="8">
        <f t="shared" si="4"/>
        <v>-0.5</v>
      </c>
      <c r="K64" s="9">
        <f t="shared" si="5"/>
        <v>0.16265060240963855</v>
      </c>
    </row>
    <row r="65" spans="1:11" x14ac:dyDescent="0.25">
      <c r="A65" s="7" t="s">
        <v>235</v>
      </c>
      <c r="B65" s="65">
        <v>81</v>
      </c>
      <c r="C65" s="34">
        <f>IF(B74=0, "-", B65/B74)</f>
        <v>0.14361702127659576</v>
      </c>
      <c r="D65" s="65">
        <v>181</v>
      </c>
      <c r="E65" s="9">
        <f>IF(D74=0, "-", D65/D74)</f>
        <v>0.29623567921440264</v>
      </c>
      <c r="F65" s="81">
        <v>583</v>
      </c>
      <c r="G65" s="34">
        <f>IF(F74=0, "-", F65/F74)</f>
        <v>0.1933023872679045</v>
      </c>
      <c r="H65" s="65">
        <v>693</v>
      </c>
      <c r="I65" s="9">
        <f>IF(H74=0, "-", H65/H74)</f>
        <v>0.32489451476793246</v>
      </c>
      <c r="J65" s="8">
        <f t="shared" si="4"/>
        <v>-0.5524861878453039</v>
      </c>
      <c r="K65" s="9">
        <f t="shared" si="5"/>
        <v>-0.15873015873015872</v>
      </c>
    </row>
    <row r="66" spans="1:11" x14ac:dyDescent="0.25">
      <c r="A66" s="7" t="s">
        <v>236</v>
      </c>
      <c r="B66" s="65">
        <v>1</v>
      </c>
      <c r="C66" s="34">
        <f>IF(B74=0, "-", B66/B74)</f>
        <v>1.7730496453900709E-3</v>
      </c>
      <c r="D66" s="65">
        <v>20</v>
      </c>
      <c r="E66" s="9">
        <f>IF(D74=0, "-", D66/D74)</f>
        <v>3.2733224222585927E-2</v>
      </c>
      <c r="F66" s="81">
        <v>35</v>
      </c>
      <c r="G66" s="34">
        <f>IF(F74=0, "-", F66/F74)</f>
        <v>1.1604774535809019E-2</v>
      </c>
      <c r="H66" s="65">
        <v>60</v>
      </c>
      <c r="I66" s="9">
        <f>IF(H74=0, "-", H66/H74)</f>
        <v>2.8129395218002812E-2</v>
      </c>
      <c r="J66" s="8">
        <f t="shared" si="4"/>
        <v>-0.95</v>
      </c>
      <c r="K66" s="9">
        <f t="shared" si="5"/>
        <v>-0.41666666666666669</v>
      </c>
    </row>
    <row r="67" spans="1:11" x14ac:dyDescent="0.25">
      <c r="A67" s="7" t="s">
        <v>237</v>
      </c>
      <c r="B67" s="65">
        <v>27</v>
      </c>
      <c r="C67" s="34">
        <f>IF(B74=0, "-", B67/B74)</f>
        <v>4.7872340425531915E-2</v>
      </c>
      <c r="D67" s="65">
        <v>10</v>
      </c>
      <c r="E67" s="9">
        <f>IF(D74=0, "-", D67/D74)</f>
        <v>1.6366612111292964E-2</v>
      </c>
      <c r="F67" s="81">
        <v>46</v>
      </c>
      <c r="G67" s="34">
        <f>IF(F74=0, "-", F67/F74)</f>
        <v>1.5251989389920425E-2</v>
      </c>
      <c r="H67" s="65">
        <v>44</v>
      </c>
      <c r="I67" s="9">
        <f>IF(H74=0, "-", H67/H74)</f>
        <v>2.062822315986873E-2</v>
      </c>
      <c r="J67" s="8">
        <f t="shared" si="4"/>
        <v>1.7</v>
      </c>
      <c r="K67" s="9">
        <f t="shared" si="5"/>
        <v>4.5454545454545456E-2</v>
      </c>
    </row>
    <row r="68" spans="1:11" x14ac:dyDescent="0.25">
      <c r="A68" s="7" t="s">
        <v>238</v>
      </c>
      <c r="B68" s="65">
        <v>9</v>
      </c>
      <c r="C68" s="34">
        <f>IF(B74=0, "-", B68/B74)</f>
        <v>1.5957446808510637E-2</v>
      </c>
      <c r="D68" s="65">
        <v>8</v>
      </c>
      <c r="E68" s="9">
        <f>IF(D74=0, "-", D68/D74)</f>
        <v>1.3093289689034371E-2</v>
      </c>
      <c r="F68" s="81">
        <v>60</v>
      </c>
      <c r="G68" s="34">
        <f>IF(F74=0, "-", F68/F74)</f>
        <v>1.9893899204244031E-2</v>
      </c>
      <c r="H68" s="65">
        <v>53</v>
      </c>
      <c r="I68" s="9">
        <f>IF(H74=0, "-", H68/H74)</f>
        <v>2.4847632442569153E-2</v>
      </c>
      <c r="J68" s="8">
        <f t="shared" si="4"/>
        <v>0.125</v>
      </c>
      <c r="K68" s="9">
        <f t="shared" si="5"/>
        <v>0.13207547169811321</v>
      </c>
    </row>
    <row r="69" spans="1:11" x14ac:dyDescent="0.25">
      <c r="A69" s="7" t="s">
        <v>239</v>
      </c>
      <c r="B69" s="65">
        <v>16</v>
      </c>
      <c r="C69" s="34">
        <f>IF(B74=0, "-", B69/B74)</f>
        <v>2.8368794326241134E-2</v>
      </c>
      <c r="D69" s="65">
        <v>0</v>
      </c>
      <c r="E69" s="9">
        <f>IF(D74=0, "-", D69/D74)</f>
        <v>0</v>
      </c>
      <c r="F69" s="81">
        <v>60</v>
      </c>
      <c r="G69" s="34">
        <f>IF(F74=0, "-", F69/F74)</f>
        <v>1.9893899204244031E-2</v>
      </c>
      <c r="H69" s="65">
        <v>0</v>
      </c>
      <c r="I69" s="9">
        <f>IF(H74=0, "-", H69/H74)</f>
        <v>0</v>
      </c>
      <c r="J69" s="8" t="str">
        <f t="shared" si="4"/>
        <v>-</v>
      </c>
      <c r="K69" s="9" t="str">
        <f t="shared" si="5"/>
        <v>-</v>
      </c>
    </row>
    <row r="70" spans="1:11" x14ac:dyDescent="0.25">
      <c r="A70" s="7" t="s">
        <v>240</v>
      </c>
      <c r="B70" s="65">
        <v>2</v>
      </c>
      <c r="C70" s="34">
        <f>IF(B74=0, "-", B70/B74)</f>
        <v>3.5460992907801418E-3</v>
      </c>
      <c r="D70" s="65">
        <v>4</v>
      </c>
      <c r="E70" s="9">
        <f>IF(D74=0, "-", D70/D74)</f>
        <v>6.5466448445171853E-3</v>
      </c>
      <c r="F70" s="81">
        <v>8</v>
      </c>
      <c r="G70" s="34">
        <f>IF(F74=0, "-", F70/F74)</f>
        <v>2.6525198938992041E-3</v>
      </c>
      <c r="H70" s="65">
        <v>23</v>
      </c>
      <c r="I70" s="9">
        <f>IF(H74=0, "-", H70/H74)</f>
        <v>1.0782934833567745E-2</v>
      </c>
      <c r="J70" s="8">
        <f t="shared" si="4"/>
        <v>-0.5</v>
      </c>
      <c r="K70" s="9">
        <f t="shared" si="5"/>
        <v>-0.65217391304347827</v>
      </c>
    </row>
    <row r="71" spans="1:11" x14ac:dyDescent="0.25">
      <c r="A71" s="7" t="s">
        <v>241</v>
      </c>
      <c r="B71" s="65">
        <v>55</v>
      </c>
      <c r="C71" s="34">
        <f>IF(B74=0, "-", B71/B74)</f>
        <v>9.7517730496453903E-2</v>
      </c>
      <c r="D71" s="65">
        <v>98</v>
      </c>
      <c r="E71" s="9">
        <f>IF(D74=0, "-", D71/D74)</f>
        <v>0.16039279869067102</v>
      </c>
      <c r="F71" s="81">
        <v>317</v>
      </c>
      <c r="G71" s="34">
        <f>IF(F74=0, "-", F71/F74)</f>
        <v>0.10510610079575597</v>
      </c>
      <c r="H71" s="65">
        <v>110</v>
      </c>
      <c r="I71" s="9">
        <f>IF(H74=0, "-", H71/H74)</f>
        <v>5.1570557899671826E-2</v>
      </c>
      <c r="J71" s="8">
        <f t="shared" si="4"/>
        <v>-0.43877551020408162</v>
      </c>
      <c r="K71" s="9">
        <f t="shared" si="5"/>
        <v>1.8818181818181818</v>
      </c>
    </row>
    <row r="72" spans="1:11" x14ac:dyDescent="0.25">
      <c r="A72" s="7" t="s">
        <v>242</v>
      </c>
      <c r="B72" s="65">
        <v>106</v>
      </c>
      <c r="C72" s="34">
        <f>IF(B74=0, "-", B72/B74)</f>
        <v>0.18794326241134751</v>
      </c>
      <c r="D72" s="65">
        <v>124</v>
      </c>
      <c r="E72" s="9">
        <f>IF(D74=0, "-", D72/D74)</f>
        <v>0.20294599018003273</v>
      </c>
      <c r="F72" s="81">
        <v>372</v>
      </c>
      <c r="G72" s="34">
        <f>IF(F74=0, "-", F72/F74)</f>
        <v>0.123342175066313</v>
      </c>
      <c r="H72" s="65">
        <v>320</v>
      </c>
      <c r="I72" s="9">
        <f>IF(H74=0, "-", H72/H74)</f>
        <v>0.15002344116268168</v>
      </c>
      <c r="J72" s="8">
        <f t="shared" si="4"/>
        <v>-0.14516129032258066</v>
      </c>
      <c r="K72" s="9">
        <f t="shared" si="5"/>
        <v>0.16250000000000001</v>
      </c>
    </row>
    <row r="73" spans="1:11" x14ac:dyDescent="0.25">
      <c r="A73" s="2"/>
      <c r="B73" s="68"/>
      <c r="C73" s="33"/>
      <c r="D73" s="68"/>
      <c r="E73" s="6"/>
      <c r="F73" s="82"/>
      <c r="G73" s="33"/>
      <c r="H73" s="68"/>
      <c r="I73" s="6"/>
      <c r="J73" s="5"/>
      <c r="K73" s="6"/>
    </row>
    <row r="74" spans="1:11" s="43" customFormat="1" ht="13" x14ac:dyDescent="0.3">
      <c r="A74" s="162" t="s">
        <v>604</v>
      </c>
      <c r="B74" s="71">
        <f>SUM(B56:B73)</f>
        <v>564</v>
      </c>
      <c r="C74" s="40">
        <f>B74/33966</f>
        <v>1.66048401342519E-2</v>
      </c>
      <c r="D74" s="71">
        <f>SUM(D56:D73)</f>
        <v>611</v>
      </c>
      <c r="E74" s="41">
        <f>D74/25764</f>
        <v>2.3715261605340786E-2</v>
      </c>
      <c r="F74" s="77">
        <f>SUM(F56:F73)</f>
        <v>3016</v>
      </c>
      <c r="G74" s="42">
        <f>F74/153714</f>
        <v>1.9620854313855601E-2</v>
      </c>
      <c r="H74" s="71">
        <f>SUM(H56:H73)</f>
        <v>2133</v>
      </c>
      <c r="I74" s="41">
        <f>H74/141996</f>
        <v>1.5021549902814164E-2</v>
      </c>
      <c r="J74" s="37">
        <f>IF(D74=0, "-", IF((B74-D74)/D74&lt;10, (B74-D74)/D74, "&gt;999%"))</f>
        <v>-7.6923076923076927E-2</v>
      </c>
      <c r="K74" s="38">
        <f>IF(H74=0, "-", IF((F74-H74)/H74&lt;10, (F74-H74)/H74, "&gt;999%"))</f>
        <v>0.41397093295827475</v>
      </c>
    </row>
    <row r="75" spans="1:11" x14ac:dyDescent="0.25">
      <c r="B75" s="83"/>
      <c r="D75" s="83"/>
      <c r="F75" s="83"/>
      <c r="H75" s="83"/>
    </row>
    <row r="76" spans="1:11" s="43" customFormat="1" ht="13" x14ac:dyDescent="0.3">
      <c r="A76" s="162" t="s">
        <v>603</v>
      </c>
      <c r="B76" s="71">
        <v>1987</v>
      </c>
      <c r="C76" s="40">
        <f>B76/33966</f>
        <v>5.8499676146734972E-2</v>
      </c>
      <c r="D76" s="71">
        <v>2269</v>
      </c>
      <c r="E76" s="41">
        <f>D76/25764</f>
        <v>8.8068622884645245E-2</v>
      </c>
      <c r="F76" s="77">
        <v>9633</v>
      </c>
      <c r="G76" s="42">
        <f>F76/153714</f>
        <v>6.2668332097271559E-2</v>
      </c>
      <c r="H76" s="71">
        <v>12043</v>
      </c>
      <c r="I76" s="41">
        <f>H76/141996</f>
        <v>8.4812248232344567E-2</v>
      </c>
      <c r="J76" s="37">
        <f>IF(D76=0, "-", IF((B76-D76)/D76&lt;10, (B76-D76)/D76, "&gt;999%"))</f>
        <v>-0.12428382547377699</v>
      </c>
      <c r="K76" s="38">
        <f>IF(H76=0, "-", IF((F76-H76)/H76&lt;10, (F76-H76)/H76, "&gt;999%"))</f>
        <v>-0.20011625010379475</v>
      </c>
    </row>
    <row r="77" spans="1:11" x14ac:dyDescent="0.25">
      <c r="B77" s="83"/>
      <c r="D77" s="83"/>
      <c r="F77" s="83"/>
      <c r="H77" s="83"/>
    </row>
    <row r="78" spans="1:11" ht="15.5" x14ac:dyDescent="0.35">
      <c r="A78" s="164" t="s">
        <v>116</v>
      </c>
      <c r="B78" s="196" t="s">
        <v>1</v>
      </c>
      <c r="C78" s="200"/>
      <c r="D78" s="200"/>
      <c r="E78" s="197"/>
      <c r="F78" s="196" t="s">
        <v>14</v>
      </c>
      <c r="G78" s="200"/>
      <c r="H78" s="200"/>
      <c r="I78" s="197"/>
      <c r="J78" s="196" t="s">
        <v>15</v>
      </c>
      <c r="K78" s="197"/>
    </row>
    <row r="79" spans="1:11" ht="13" x14ac:dyDescent="0.3">
      <c r="A79" s="22"/>
      <c r="B79" s="196">
        <f>VALUE(RIGHT($B$2, 4))</f>
        <v>2023</v>
      </c>
      <c r="C79" s="197"/>
      <c r="D79" s="196">
        <f>B79-1</f>
        <v>2022</v>
      </c>
      <c r="E79" s="204"/>
      <c r="F79" s="196">
        <f>B79</f>
        <v>2023</v>
      </c>
      <c r="G79" s="204"/>
      <c r="H79" s="196">
        <f>D79</f>
        <v>2022</v>
      </c>
      <c r="I79" s="204"/>
      <c r="J79" s="140" t="s">
        <v>4</v>
      </c>
      <c r="K79" s="141" t="s">
        <v>2</v>
      </c>
    </row>
    <row r="80" spans="1:11" ht="13" x14ac:dyDescent="0.3">
      <c r="A80" s="163" t="s">
        <v>143</v>
      </c>
      <c r="B80" s="61" t="s">
        <v>12</v>
      </c>
      <c r="C80" s="62" t="s">
        <v>13</v>
      </c>
      <c r="D80" s="61" t="s">
        <v>12</v>
      </c>
      <c r="E80" s="63" t="s">
        <v>13</v>
      </c>
      <c r="F80" s="62" t="s">
        <v>12</v>
      </c>
      <c r="G80" s="62" t="s">
        <v>13</v>
      </c>
      <c r="H80" s="61" t="s">
        <v>12</v>
      </c>
      <c r="I80" s="63" t="s">
        <v>13</v>
      </c>
      <c r="J80" s="61"/>
      <c r="K80" s="63"/>
    </row>
    <row r="81" spans="1:11" x14ac:dyDescent="0.25">
      <c r="A81" s="7" t="s">
        <v>243</v>
      </c>
      <c r="B81" s="65">
        <v>5</v>
      </c>
      <c r="C81" s="34">
        <f>IF(B88=0, "-", B81/B88)</f>
        <v>1.3550135501355014E-2</v>
      </c>
      <c r="D81" s="65">
        <v>2</v>
      </c>
      <c r="E81" s="9">
        <f>IF(D88=0, "-", D81/D88)</f>
        <v>1.0869565217391304E-2</v>
      </c>
      <c r="F81" s="81">
        <v>23</v>
      </c>
      <c r="G81" s="34">
        <f>IF(F88=0, "-", F81/F88)</f>
        <v>1.4915693904020753E-2</v>
      </c>
      <c r="H81" s="65">
        <v>10</v>
      </c>
      <c r="I81" s="9">
        <f>IF(H88=0, "-", H81/H88)</f>
        <v>5.1150895140664966E-3</v>
      </c>
      <c r="J81" s="8">
        <f t="shared" ref="J81:J86" si="6">IF(D81=0, "-", IF((B81-D81)/D81&lt;10, (B81-D81)/D81, "&gt;999%"))</f>
        <v>1.5</v>
      </c>
      <c r="K81" s="9">
        <f t="shared" ref="K81:K86" si="7">IF(H81=0, "-", IF((F81-H81)/H81&lt;10, (F81-H81)/H81, "&gt;999%"))</f>
        <v>1.3</v>
      </c>
    </row>
    <row r="82" spans="1:11" x14ac:dyDescent="0.25">
      <c r="A82" s="7" t="s">
        <v>244</v>
      </c>
      <c r="B82" s="65">
        <v>7</v>
      </c>
      <c r="C82" s="34">
        <f>IF(B88=0, "-", B82/B88)</f>
        <v>1.8970189701897018E-2</v>
      </c>
      <c r="D82" s="65">
        <v>6</v>
      </c>
      <c r="E82" s="9">
        <f>IF(D88=0, "-", D82/D88)</f>
        <v>3.2608695652173912E-2</v>
      </c>
      <c r="F82" s="81">
        <v>39</v>
      </c>
      <c r="G82" s="34">
        <f>IF(F88=0, "-", F82/F88)</f>
        <v>2.5291828793774319E-2</v>
      </c>
      <c r="H82" s="65">
        <v>98</v>
      </c>
      <c r="I82" s="9">
        <f>IF(H88=0, "-", H82/H88)</f>
        <v>5.0127877237851663E-2</v>
      </c>
      <c r="J82" s="8">
        <f t="shared" si="6"/>
        <v>0.16666666666666666</v>
      </c>
      <c r="K82" s="9">
        <f t="shared" si="7"/>
        <v>-0.60204081632653061</v>
      </c>
    </row>
    <row r="83" spans="1:11" x14ac:dyDescent="0.25">
      <c r="A83" s="7" t="s">
        <v>245</v>
      </c>
      <c r="B83" s="65">
        <v>44</v>
      </c>
      <c r="C83" s="34">
        <f>IF(B88=0, "-", B83/B88)</f>
        <v>0.11924119241192412</v>
      </c>
      <c r="D83" s="65">
        <v>21</v>
      </c>
      <c r="E83" s="9">
        <f>IF(D88=0, "-", D83/D88)</f>
        <v>0.11413043478260869</v>
      </c>
      <c r="F83" s="81">
        <v>292</v>
      </c>
      <c r="G83" s="34">
        <f>IF(F88=0, "-", F83/F88)</f>
        <v>0.18936446173800259</v>
      </c>
      <c r="H83" s="65">
        <v>240</v>
      </c>
      <c r="I83" s="9">
        <f>IF(H88=0, "-", H83/H88)</f>
        <v>0.12276214833759591</v>
      </c>
      <c r="J83" s="8">
        <f t="shared" si="6"/>
        <v>1.0952380952380953</v>
      </c>
      <c r="K83" s="9">
        <f t="shared" si="7"/>
        <v>0.21666666666666667</v>
      </c>
    </row>
    <row r="84" spans="1:11" x14ac:dyDescent="0.25">
      <c r="A84" s="7" t="s">
        <v>246</v>
      </c>
      <c r="B84" s="65">
        <v>37</v>
      </c>
      <c r="C84" s="34">
        <f>IF(B88=0, "-", B84/B88)</f>
        <v>0.1002710027100271</v>
      </c>
      <c r="D84" s="65">
        <v>9</v>
      </c>
      <c r="E84" s="9">
        <f>IF(D88=0, "-", D84/D88)</f>
        <v>4.8913043478260872E-2</v>
      </c>
      <c r="F84" s="81">
        <v>280</v>
      </c>
      <c r="G84" s="34">
        <f>IF(F88=0, "-", F84/F88)</f>
        <v>0.18158236057068741</v>
      </c>
      <c r="H84" s="65">
        <v>223</v>
      </c>
      <c r="I84" s="9">
        <f>IF(H88=0, "-", H84/H88)</f>
        <v>0.11406649616368286</v>
      </c>
      <c r="J84" s="8">
        <f t="shared" si="6"/>
        <v>3.1111111111111112</v>
      </c>
      <c r="K84" s="9">
        <f t="shared" si="7"/>
        <v>0.2556053811659193</v>
      </c>
    </row>
    <row r="85" spans="1:11" x14ac:dyDescent="0.25">
      <c r="A85" s="7" t="s">
        <v>247</v>
      </c>
      <c r="B85" s="65">
        <v>260</v>
      </c>
      <c r="C85" s="34">
        <f>IF(B88=0, "-", B85/B88)</f>
        <v>0.70460704607046065</v>
      </c>
      <c r="D85" s="65">
        <v>131</v>
      </c>
      <c r="E85" s="9">
        <f>IF(D88=0, "-", D85/D88)</f>
        <v>0.71195652173913049</v>
      </c>
      <c r="F85" s="81">
        <v>847</v>
      </c>
      <c r="G85" s="34">
        <f>IF(F88=0, "-", F85/F88)</f>
        <v>0.54928664072632949</v>
      </c>
      <c r="H85" s="65">
        <v>1263</v>
      </c>
      <c r="I85" s="9">
        <f>IF(H88=0, "-", H85/H88)</f>
        <v>0.64603580562659846</v>
      </c>
      <c r="J85" s="8">
        <f t="shared" si="6"/>
        <v>0.98473282442748089</v>
      </c>
      <c r="K85" s="9">
        <f t="shared" si="7"/>
        <v>-0.32937450514647665</v>
      </c>
    </row>
    <row r="86" spans="1:11" x14ac:dyDescent="0.25">
      <c r="A86" s="7" t="s">
        <v>248</v>
      </c>
      <c r="B86" s="65">
        <v>16</v>
      </c>
      <c r="C86" s="34">
        <f>IF(B88=0, "-", B86/B88)</f>
        <v>4.3360433604336043E-2</v>
      </c>
      <c r="D86" s="65">
        <v>15</v>
      </c>
      <c r="E86" s="9">
        <f>IF(D88=0, "-", D86/D88)</f>
        <v>8.1521739130434784E-2</v>
      </c>
      <c r="F86" s="81">
        <v>61</v>
      </c>
      <c r="G86" s="34">
        <f>IF(F88=0, "-", F86/F88)</f>
        <v>3.9559014267185472E-2</v>
      </c>
      <c r="H86" s="65">
        <v>121</v>
      </c>
      <c r="I86" s="9">
        <f>IF(H88=0, "-", H86/H88)</f>
        <v>6.1892583120204604E-2</v>
      </c>
      <c r="J86" s="8">
        <f t="shared" si="6"/>
        <v>6.6666666666666666E-2</v>
      </c>
      <c r="K86" s="9">
        <f t="shared" si="7"/>
        <v>-0.49586776859504134</v>
      </c>
    </row>
    <row r="87" spans="1:11" x14ac:dyDescent="0.25">
      <c r="A87" s="2"/>
      <c r="B87" s="68"/>
      <c r="C87" s="33"/>
      <c r="D87" s="68"/>
      <c r="E87" s="6"/>
      <c r="F87" s="82"/>
      <c r="G87" s="33"/>
      <c r="H87" s="68"/>
      <c r="I87" s="6"/>
      <c r="J87" s="5"/>
      <c r="K87" s="6"/>
    </row>
    <row r="88" spans="1:11" s="43" customFormat="1" ht="13" x14ac:dyDescent="0.3">
      <c r="A88" s="162" t="s">
        <v>602</v>
      </c>
      <c r="B88" s="71">
        <f>SUM(B81:B87)</f>
        <v>369</v>
      </c>
      <c r="C88" s="40">
        <f>B88/33966</f>
        <v>1.0863804981452041E-2</v>
      </c>
      <c r="D88" s="71">
        <f>SUM(D81:D87)</f>
        <v>184</v>
      </c>
      <c r="E88" s="41">
        <f>D88/25764</f>
        <v>7.141748175749107E-3</v>
      </c>
      <c r="F88" s="77">
        <f>SUM(F81:F87)</f>
        <v>1542</v>
      </c>
      <c r="G88" s="42">
        <f>F88/153714</f>
        <v>1.0031617159139701E-2</v>
      </c>
      <c r="H88" s="71">
        <f>SUM(H81:H87)</f>
        <v>1955</v>
      </c>
      <c r="I88" s="41">
        <f>H88/141996</f>
        <v>1.3767993464604637E-2</v>
      </c>
      <c r="J88" s="37">
        <f>IF(D88=0, "-", IF((B88-D88)/D88&lt;10, (B88-D88)/D88, "&gt;999%"))</f>
        <v>1.0054347826086956</v>
      </c>
      <c r="K88" s="38">
        <f>IF(H88=0, "-", IF((F88-H88)/H88&lt;10, (F88-H88)/H88, "&gt;999%"))</f>
        <v>-0.2112531969309463</v>
      </c>
    </row>
    <row r="89" spans="1:11" x14ac:dyDescent="0.25">
      <c r="B89" s="83"/>
      <c r="D89" s="83"/>
      <c r="F89" s="83"/>
      <c r="H89" s="83"/>
    </row>
    <row r="90" spans="1:11" ht="13" x14ac:dyDescent="0.3">
      <c r="A90" s="163" t="s">
        <v>144</v>
      </c>
      <c r="B90" s="61" t="s">
        <v>12</v>
      </c>
      <c r="C90" s="62" t="s">
        <v>13</v>
      </c>
      <c r="D90" s="61" t="s">
        <v>12</v>
      </c>
      <c r="E90" s="63" t="s">
        <v>13</v>
      </c>
      <c r="F90" s="62" t="s">
        <v>12</v>
      </c>
      <c r="G90" s="62" t="s">
        <v>13</v>
      </c>
      <c r="H90" s="61" t="s">
        <v>12</v>
      </c>
      <c r="I90" s="63" t="s">
        <v>13</v>
      </c>
      <c r="J90" s="61"/>
      <c r="K90" s="63"/>
    </row>
    <row r="91" spans="1:11" x14ac:dyDescent="0.25">
      <c r="A91" s="7" t="s">
        <v>249</v>
      </c>
      <c r="B91" s="65">
        <v>14</v>
      </c>
      <c r="C91" s="34">
        <f>IF(B111=0, "-", B91/B111)</f>
        <v>1.1254019292604502E-2</v>
      </c>
      <c r="D91" s="65">
        <v>14</v>
      </c>
      <c r="E91" s="9">
        <f>IF(D111=0, "-", D91/D111)</f>
        <v>2.6119402985074626E-2</v>
      </c>
      <c r="F91" s="81">
        <v>32</v>
      </c>
      <c r="G91" s="34">
        <f>IF(F111=0, "-", F91/F111)</f>
        <v>5.270092226613966E-3</v>
      </c>
      <c r="H91" s="65">
        <v>60</v>
      </c>
      <c r="I91" s="9">
        <f>IF(H111=0, "-", H91/H111)</f>
        <v>1.5873015873015872E-2</v>
      </c>
      <c r="J91" s="8">
        <f t="shared" ref="J91:J109" si="8">IF(D91=0, "-", IF((B91-D91)/D91&lt;10, (B91-D91)/D91, "&gt;999%"))</f>
        <v>0</v>
      </c>
      <c r="K91" s="9">
        <f t="shared" ref="K91:K109" si="9">IF(H91=0, "-", IF((F91-H91)/H91&lt;10, (F91-H91)/H91, "&gt;999%"))</f>
        <v>-0.46666666666666667</v>
      </c>
    </row>
    <row r="92" spans="1:11" x14ac:dyDescent="0.25">
      <c r="A92" s="7" t="s">
        <v>250</v>
      </c>
      <c r="B92" s="65">
        <v>34</v>
      </c>
      <c r="C92" s="34">
        <f>IF(B111=0, "-", B92/B111)</f>
        <v>2.7331189710610933E-2</v>
      </c>
      <c r="D92" s="65">
        <v>12</v>
      </c>
      <c r="E92" s="9">
        <f>IF(D111=0, "-", D92/D111)</f>
        <v>2.2388059701492536E-2</v>
      </c>
      <c r="F92" s="81">
        <v>129</v>
      </c>
      <c r="G92" s="34">
        <f>IF(F111=0, "-", F92/F111)</f>
        <v>2.1245059288537548E-2</v>
      </c>
      <c r="H92" s="65">
        <v>73</v>
      </c>
      <c r="I92" s="9">
        <f>IF(H111=0, "-", H92/H111)</f>
        <v>1.9312169312169312E-2</v>
      </c>
      <c r="J92" s="8">
        <f t="shared" si="8"/>
        <v>1.8333333333333333</v>
      </c>
      <c r="K92" s="9">
        <f t="shared" si="9"/>
        <v>0.76712328767123283</v>
      </c>
    </row>
    <row r="93" spans="1:11" x14ac:dyDescent="0.25">
      <c r="A93" s="7" t="s">
        <v>251</v>
      </c>
      <c r="B93" s="65">
        <v>15</v>
      </c>
      <c r="C93" s="34">
        <f>IF(B111=0, "-", B93/B111)</f>
        <v>1.2057877813504822E-2</v>
      </c>
      <c r="D93" s="65">
        <v>6</v>
      </c>
      <c r="E93" s="9">
        <f>IF(D111=0, "-", D93/D111)</f>
        <v>1.1194029850746268E-2</v>
      </c>
      <c r="F93" s="81">
        <v>56</v>
      </c>
      <c r="G93" s="34">
        <f>IF(F111=0, "-", F93/F111)</f>
        <v>9.22266139657444E-3</v>
      </c>
      <c r="H93" s="65">
        <v>55</v>
      </c>
      <c r="I93" s="9">
        <f>IF(H111=0, "-", H93/H111)</f>
        <v>1.4550264550264549E-2</v>
      </c>
      <c r="J93" s="8">
        <f t="shared" si="8"/>
        <v>1.5</v>
      </c>
      <c r="K93" s="9">
        <f t="shared" si="9"/>
        <v>1.8181818181818181E-2</v>
      </c>
    </row>
    <row r="94" spans="1:11" x14ac:dyDescent="0.25">
      <c r="A94" s="7" t="s">
        <v>252</v>
      </c>
      <c r="B94" s="65">
        <v>192</v>
      </c>
      <c r="C94" s="34">
        <f>IF(B111=0, "-", B94/B111)</f>
        <v>0.15434083601286175</v>
      </c>
      <c r="D94" s="65">
        <v>78</v>
      </c>
      <c r="E94" s="9">
        <f>IF(D111=0, "-", D94/D111)</f>
        <v>0.1455223880597015</v>
      </c>
      <c r="F94" s="81">
        <v>645</v>
      </c>
      <c r="G94" s="34">
        <f>IF(F111=0, "-", F94/F111)</f>
        <v>0.10622529644268774</v>
      </c>
      <c r="H94" s="65">
        <v>591</v>
      </c>
      <c r="I94" s="9">
        <f>IF(H111=0, "-", H94/H111)</f>
        <v>0.15634920634920635</v>
      </c>
      <c r="J94" s="8">
        <f t="shared" si="8"/>
        <v>1.4615384615384615</v>
      </c>
      <c r="K94" s="9">
        <f t="shared" si="9"/>
        <v>9.1370558375634514E-2</v>
      </c>
    </row>
    <row r="95" spans="1:11" x14ac:dyDescent="0.25">
      <c r="A95" s="7" t="s">
        <v>253</v>
      </c>
      <c r="B95" s="65">
        <v>43</v>
      </c>
      <c r="C95" s="34">
        <f>IF(B111=0, "-", B95/B111)</f>
        <v>3.4565916398713828E-2</v>
      </c>
      <c r="D95" s="65">
        <v>33</v>
      </c>
      <c r="E95" s="9">
        <f>IF(D111=0, "-", D95/D111)</f>
        <v>6.1567164179104475E-2</v>
      </c>
      <c r="F95" s="81">
        <v>212</v>
      </c>
      <c r="G95" s="34">
        <f>IF(F111=0, "-", F95/F111)</f>
        <v>3.491436100131752E-2</v>
      </c>
      <c r="H95" s="65">
        <v>182</v>
      </c>
      <c r="I95" s="9">
        <f>IF(H111=0, "-", H95/H111)</f>
        <v>4.8148148148148148E-2</v>
      </c>
      <c r="J95" s="8">
        <f t="shared" si="8"/>
        <v>0.30303030303030304</v>
      </c>
      <c r="K95" s="9">
        <f t="shared" si="9"/>
        <v>0.16483516483516483</v>
      </c>
    </row>
    <row r="96" spans="1:11" x14ac:dyDescent="0.25">
      <c r="A96" s="7" t="s">
        <v>254</v>
      </c>
      <c r="B96" s="65">
        <v>11</v>
      </c>
      <c r="C96" s="34">
        <f>IF(B111=0, "-", B96/B111)</f>
        <v>8.8424437299035371E-3</v>
      </c>
      <c r="D96" s="65">
        <v>5</v>
      </c>
      <c r="E96" s="9">
        <f>IF(D111=0, "-", D96/D111)</f>
        <v>9.3283582089552231E-3</v>
      </c>
      <c r="F96" s="81">
        <v>24</v>
      </c>
      <c r="G96" s="34">
        <f>IF(F111=0, "-", F96/F111)</f>
        <v>3.952569169960474E-3</v>
      </c>
      <c r="H96" s="65">
        <v>46</v>
      </c>
      <c r="I96" s="9">
        <f>IF(H111=0, "-", H96/H111)</f>
        <v>1.216931216931217E-2</v>
      </c>
      <c r="J96" s="8">
        <f t="shared" si="8"/>
        <v>1.2</v>
      </c>
      <c r="K96" s="9">
        <f t="shared" si="9"/>
        <v>-0.47826086956521741</v>
      </c>
    </row>
    <row r="97" spans="1:11" x14ac:dyDescent="0.25">
      <c r="A97" s="7" t="s">
        <v>255</v>
      </c>
      <c r="B97" s="65">
        <v>3</v>
      </c>
      <c r="C97" s="34">
        <f>IF(B111=0, "-", B97/B111)</f>
        <v>2.4115755627009648E-3</v>
      </c>
      <c r="D97" s="65">
        <v>1</v>
      </c>
      <c r="E97" s="9">
        <f>IF(D111=0, "-", D97/D111)</f>
        <v>1.8656716417910447E-3</v>
      </c>
      <c r="F97" s="81">
        <v>8</v>
      </c>
      <c r="G97" s="34">
        <f>IF(F111=0, "-", F97/F111)</f>
        <v>1.3175230566534915E-3</v>
      </c>
      <c r="H97" s="65">
        <v>5</v>
      </c>
      <c r="I97" s="9">
        <f>IF(H111=0, "-", H97/H111)</f>
        <v>1.3227513227513227E-3</v>
      </c>
      <c r="J97" s="8">
        <f t="shared" si="8"/>
        <v>2</v>
      </c>
      <c r="K97" s="9">
        <f t="shared" si="9"/>
        <v>0.6</v>
      </c>
    </row>
    <row r="98" spans="1:11" x14ac:dyDescent="0.25">
      <c r="A98" s="7" t="s">
        <v>256</v>
      </c>
      <c r="B98" s="65">
        <v>28</v>
      </c>
      <c r="C98" s="34">
        <f>IF(B111=0, "-", B98/B111)</f>
        <v>2.2508038585209004E-2</v>
      </c>
      <c r="D98" s="65">
        <v>0</v>
      </c>
      <c r="E98" s="9">
        <f>IF(D111=0, "-", D98/D111)</f>
        <v>0</v>
      </c>
      <c r="F98" s="81">
        <v>67</v>
      </c>
      <c r="G98" s="34">
        <f>IF(F111=0, "-", F98/F111)</f>
        <v>1.103425559947299E-2</v>
      </c>
      <c r="H98" s="65">
        <v>0</v>
      </c>
      <c r="I98" s="9">
        <f>IF(H111=0, "-", H98/H111)</f>
        <v>0</v>
      </c>
      <c r="J98" s="8" t="str">
        <f t="shared" si="8"/>
        <v>-</v>
      </c>
      <c r="K98" s="9" t="str">
        <f t="shared" si="9"/>
        <v>-</v>
      </c>
    </row>
    <row r="99" spans="1:11" x14ac:dyDescent="0.25">
      <c r="A99" s="7" t="s">
        <v>257</v>
      </c>
      <c r="B99" s="65">
        <v>1</v>
      </c>
      <c r="C99" s="34">
        <f>IF(B111=0, "-", B99/B111)</f>
        <v>8.0385852090032153E-4</v>
      </c>
      <c r="D99" s="65">
        <v>3</v>
      </c>
      <c r="E99" s="9">
        <f>IF(D111=0, "-", D99/D111)</f>
        <v>5.597014925373134E-3</v>
      </c>
      <c r="F99" s="81">
        <v>11</v>
      </c>
      <c r="G99" s="34">
        <f>IF(F111=0, "-", F99/F111)</f>
        <v>1.8115942028985507E-3</v>
      </c>
      <c r="H99" s="65">
        <v>11</v>
      </c>
      <c r="I99" s="9">
        <f>IF(H111=0, "-", H99/H111)</f>
        <v>2.91005291005291E-3</v>
      </c>
      <c r="J99" s="8">
        <f t="shared" si="8"/>
        <v>-0.66666666666666663</v>
      </c>
      <c r="K99" s="9">
        <f t="shared" si="9"/>
        <v>0</v>
      </c>
    </row>
    <row r="100" spans="1:11" x14ac:dyDescent="0.25">
      <c r="A100" s="7" t="s">
        <v>258</v>
      </c>
      <c r="B100" s="65">
        <v>51</v>
      </c>
      <c r="C100" s="34">
        <f>IF(B111=0, "-", B100/B111)</f>
        <v>4.0996784565916398E-2</v>
      </c>
      <c r="D100" s="65">
        <v>9</v>
      </c>
      <c r="E100" s="9">
        <f>IF(D111=0, "-", D100/D111)</f>
        <v>1.6791044776119403E-2</v>
      </c>
      <c r="F100" s="81">
        <v>278</v>
      </c>
      <c r="G100" s="34">
        <f>IF(F111=0, "-", F100/F111)</f>
        <v>4.5783926218708824E-2</v>
      </c>
      <c r="H100" s="65">
        <v>99</v>
      </c>
      <c r="I100" s="9">
        <f>IF(H111=0, "-", H100/H111)</f>
        <v>2.6190476190476191E-2</v>
      </c>
      <c r="J100" s="8">
        <f t="shared" si="8"/>
        <v>4.666666666666667</v>
      </c>
      <c r="K100" s="9">
        <f t="shared" si="9"/>
        <v>1.8080808080808082</v>
      </c>
    </row>
    <row r="101" spans="1:11" x14ac:dyDescent="0.25">
      <c r="A101" s="7" t="s">
        <v>259</v>
      </c>
      <c r="B101" s="65">
        <v>0</v>
      </c>
      <c r="C101" s="34">
        <f>IF(B111=0, "-", B101/B111)</f>
        <v>0</v>
      </c>
      <c r="D101" s="65">
        <v>0</v>
      </c>
      <c r="E101" s="9">
        <f>IF(D111=0, "-", D101/D111)</f>
        <v>0</v>
      </c>
      <c r="F101" s="81">
        <v>0</v>
      </c>
      <c r="G101" s="34">
        <f>IF(F111=0, "-", F101/F111)</f>
        <v>0</v>
      </c>
      <c r="H101" s="65">
        <v>7</v>
      </c>
      <c r="I101" s="9">
        <f>IF(H111=0, "-", H101/H111)</f>
        <v>1.8518518518518519E-3</v>
      </c>
      <c r="J101" s="8" t="str">
        <f t="shared" si="8"/>
        <v>-</v>
      </c>
      <c r="K101" s="9">
        <f t="shared" si="9"/>
        <v>-1</v>
      </c>
    </row>
    <row r="102" spans="1:11" x14ac:dyDescent="0.25">
      <c r="A102" s="7" t="s">
        <v>260</v>
      </c>
      <c r="B102" s="65">
        <v>122</v>
      </c>
      <c r="C102" s="34">
        <f>IF(B111=0, "-", B102/B111)</f>
        <v>9.8070739549839234E-2</v>
      </c>
      <c r="D102" s="65">
        <v>193</v>
      </c>
      <c r="E102" s="9">
        <f>IF(D111=0, "-", D102/D111)</f>
        <v>0.36007462686567165</v>
      </c>
      <c r="F102" s="81">
        <v>777</v>
      </c>
      <c r="G102" s="34">
        <f>IF(F111=0, "-", F102/F111)</f>
        <v>0.12796442687747037</v>
      </c>
      <c r="H102" s="65">
        <v>738</v>
      </c>
      <c r="I102" s="9">
        <f>IF(H111=0, "-", H102/H111)</f>
        <v>0.19523809523809524</v>
      </c>
      <c r="J102" s="8">
        <f t="shared" si="8"/>
        <v>-0.36787564766839376</v>
      </c>
      <c r="K102" s="9">
        <f t="shared" si="9"/>
        <v>5.2845528455284556E-2</v>
      </c>
    </row>
    <row r="103" spans="1:11" x14ac:dyDescent="0.25">
      <c r="A103" s="7" t="s">
        <v>261</v>
      </c>
      <c r="B103" s="65">
        <v>40</v>
      </c>
      <c r="C103" s="34">
        <f>IF(B111=0, "-", B103/B111)</f>
        <v>3.215434083601286E-2</v>
      </c>
      <c r="D103" s="65">
        <v>75</v>
      </c>
      <c r="E103" s="9">
        <f>IF(D111=0, "-", D103/D111)</f>
        <v>0.13992537313432835</v>
      </c>
      <c r="F103" s="81">
        <v>316</v>
      </c>
      <c r="G103" s="34">
        <f>IF(F111=0, "-", F103/F111)</f>
        <v>5.2042160737812912E-2</v>
      </c>
      <c r="H103" s="65">
        <v>362</v>
      </c>
      <c r="I103" s="9">
        <f>IF(H111=0, "-", H103/H111)</f>
        <v>9.5767195767195765E-2</v>
      </c>
      <c r="J103" s="8">
        <f t="shared" si="8"/>
        <v>-0.46666666666666667</v>
      </c>
      <c r="K103" s="9">
        <f t="shared" si="9"/>
        <v>-0.1270718232044199</v>
      </c>
    </row>
    <row r="104" spans="1:11" x14ac:dyDescent="0.25">
      <c r="A104" s="7" t="s">
        <v>262</v>
      </c>
      <c r="B104" s="65">
        <v>4</v>
      </c>
      <c r="C104" s="34">
        <f>IF(B111=0, "-", B104/B111)</f>
        <v>3.2154340836012861E-3</v>
      </c>
      <c r="D104" s="65">
        <v>3</v>
      </c>
      <c r="E104" s="9">
        <f>IF(D111=0, "-", D104/D111)</f>
        <v>5.597014925373134E-3</v>
      </c>
      <c r="F104" s="81">
        <v>21</v>
      </c>
      <c r="G104" s="34">
        <f>IF(F111=0, "-", F104/F111)</f>
        <v>3.458498023715415E-3</v>
      </c>
      <c r="H104" s="65">
        <v>32</v>
      </c>
      <c r="I104" s="9">
        <f>IF(H111=0, "-", H104/H111)</f>
        <v>8.4656084656084662E-3</v>
      </c>
      <c r="J104" s="8">
        <f t="shared" si="8"/>
        <v>0.33333333333333331</v>
      </c>
      <c r="K104" s="9">
        <f t="shared" si="9"/>
        <v>-0.34375</v>
      </c>
    </row>
    <row r="105" spans="1:11" x14ac:dyDescent="0.25">
      <c r="A105" s="7" t="s">
        <v>263</v>
      </c>
      <c r="B105" s="65">
        <v>114</v>
      </c>
      <c r="C105" s="34">
        <f>IF(B111=0, "-", B105/B111)</f>
        <v>9.1639871382636656E-2</v>
      </c>
      <c r="D105" s="65">
        <v>30</v>
      </c>
      <c r="E105" s="9">
        <f>IF(D111=0, "-", D105/D111)</f>
        <v>5.5970149253731345E-2</v>
      </c>
      <c r="F105" s="81">
        <v>470</v>
      </c>
      <c r="G105" s="34">
        <f>IF(F111=0, "-", F105/F111)</f>
        <v>7.7404479578392624E-2</v>
      </c>
      <c r="H105" s="65">
        <v>110</v>
      </c>
      <c r="I105" s="9">
        <f>IF(H111=0, "-", H105/H111)</f>
        <v>2.9100529100529099E-2</v>
      </c>
      <c r="J105" s="8">
        <f t="shared" si="8"/>
        <v>2.8</v>
      </c>
      <c r="K105" s="9">
        <f t="shared" si="9"/>
        <v>3.2727272727272729</v>
      </c>
    </row>
    <row r="106" spans="1:11" x14ac:dyDescent="0.25">
      <c r="A106" s="7" t="s">
        <v>264</v>
      </c>
      <c r="B106" s="65">
        <v>524</v>
      </c>
      <c r="C106" s="34">
        <f>IF(B111=0, "-", B106/B111)</f>
        <v>0.4212218649517685</v>
      </c>
      <c r="D106" s="65">
        <v>50</v>
      </c>
      <c r="E106" s="9">
        <f>IF(D111=0, "-", D106/D111)</f>
        <v>9.3283582089552244E-2</v>
      </c>
      <c r="F106" s="81">
        <v>2834</v>
      </c>
      <c r="G106" s="34">
        <f>IF(F111=0, "-", F106/F111)</f>
        <v>0.46673254281949933</v>
      </c>
      <c r="H106" s="65">
        <v>1274</v>
      </c>
      <c r="I106" s="9">
        <f>IF(H111=0, "-", H106/H111)</f>
        <v>0.33703703703703702</v>
      </c>
      <c r="J106" s="8">
        <f t="shared" si="8"/>
        <v>9.48</v>
      </c>
      <c r="K106" s="9">
        <f t="shared" si="9"/>
        <v>1.2244897959183674</v>
      </c>
    </row>
    <row r="107" spans="1:11" x14ac:dyDescent="0.25">
      <c r="A107" s="7" t="s">
        <v>265</v>
      </c>
      <c r="B107" s="65">
        <v>39</v>
      </c>
      <c r="C107" s="34">
        <f>IF(B111=0, "-", B107/B111)</f>
        <v>3.1350482315112539E-2</v>
      </c>
      <c r="D107" s="65">
        <v>16</v>
      </c>
      <c r="E107" s="9">
        <f>IF(D111=0, "-", D107/D111)</f>
        <v>2.9850746268656716E-2</v>
      </c>
      <c r="F107" s="81">
        <v>138</v>
      </c>
      <c r="G107" s="34">
        <f>IF(F111=0, "-", F107/F111)</f>
        <v>2.2727272727272728E-2</v>
      </c>
      <c r="H107" s="65">
        <v>62</v>
      </c>
      <c r="I107" s="9">
        <f>IF(H111=0, "-", H107/H111)</f>
        <v>1.6402116402116401E-2</v>
      </c>
      <c r="J107" s="8">
        <f t="shared" si="8"/>
        <v>1.4375</v>
      </c>
      <c r="K107" s="9">
        <f t="shared" si="9"/>
        <v>1.2258064516129032</v>
      </c>
    </row>
    <row r="108" spans="1:11" x14ac:dyDescent="0.25">
      <c r="A108" s="7" t="s">
        <v>266</v>
      </c>
      <c r="B108" s="65">
        <v>4</v>
      </c>
      <c r="C108" s="34">
        <f>IF(B111=0, "-", B108/B111)</f>
        <v>3.2154340836012861E-3</v>
      </c>
      <c r="D108" s="65">
        <v>4</v>
      </c>
      <c r="E108" s="9">
        <f>IF(D111=0, "-", D108/D111)</f>
        <v>7.462686567164179E-3</v>
      </c>
      <c r="F108" s="81">
        <v>25</v>
      </c>
      <c r="G108" s="34">
        <f>IF(F111=0, "-", F108/F111)</f>
        <v>4.117259552042161E-3</v>
      </c>
      <c r="H108" s="65">
        <v>40</v>
      </c>
      <c r="I108" s="9">
        <f>IF(H111=0, "-", H108/H111)</f>
        <v>1.0582010582010581E-2</v>
      </c>
      <c r="J108" s="8">
        <f t="shared" si="8"/>
        <v>0</v>
      </c>
      <c r="K108" s="9">
        <f t="shared" si="9"/>
        <v>-0.375</v>
      </c>
    </row>
    <row r="109" spans="1:11" x14ac:dyDescent="0.25">
      <c r="A109" s="7" t="s">
        <v>267</v>
      </c>
      <c r="B109" s="65">
        <v>5</v>
      </c>
      <c r="C109" s="34">
        <f>IF(B111=0, "-", B109/B111)</f>
        <v>4.0192926045016075E-3</v>
      </c>
      <c r="D109" s="65">
        <v>4</v>
      </c>
      <c r="E109" s="9">
        <f>IF(D111=0, "-", D109/D111)</f>
        <v>7.462686567164179E-3</v>
      </c>
      <c r="F109" s="81">
        <v>29</v>
      </c>
      <c r="G109" s="34">
        <f>IF(F111=0, "-", F109/F111)</f>
        <v>4.7760210803689061E-3</v>
      </c>
      <c r="H109" s="65">
        <v>33</v>
      </c>
      <c r="I109" s="9">
        <f>IF(H111=0, "-", H109/H111)</f>
        <v>8.7301587301587304E-3</v>
      </c>
      <c r="J109" s="8">
        <f t="shared" si="8"/>
        <v>0.25</v>
      </c>
      <c r="K109" s="9">
        <f t="shared" si="9"/>
        <v>-0.12121212121212122</v>
      </c>
    </row>
    <row r="110" spans="1:11" x14ac:dyDescent="0.25">
      <c r="A110" s="2"/>
      <c r="B110" s="68"/>
      <c r="C110" s="33"/>
      <c r="D110" s="68"/>
      <c r="E110" s="6"/>
      <c r="F110" s="82"/>
      <c r="G110" s="33"/>
      <c r="H110" s="68"/>
      <c r="I110" s="6"/>
      <c r="J110" s="5"/>
      <c r="K110" s="6"/>
    </row>
    <row r="111" spans="1:11" s="43" customFormat="1" ht="13" x14ac:dyDescent="0.3">
      <c r="A111" s="162" t="s">
        <v>601</v>
      </c>
      <c r="B111" s="71">
        <f>SUM(B91:B110)</f>
        <v>1244</v>
      </c>
      <c r="C111" s="40">
        <f>B111/33966</f>
        <v>3.6624860154271917E-2</v>
      </c>
      <c r="D111" s="71">
        <f>SUM(D91:D110)</f>
        <v>536</v>
      </c>
      <c r="E111" s="41">
        <f>D111/25764</f>
        <v>2.08042229467474E-2</v>
      </c>
      <c r="F111" s="77">
        <f>SUM(F91:F110)</f>
        <v>6072</v>
      </c>
      <c r="G111" s="42">
        <f>F111/153714</f>
        <v>3.9501932159725202E-2</v>
      </c>
      <c r="H111" s="71">
        <f>SUM(H91:H110)</f>
        <v>3780</v>
      </c>
      <c r="I111" s="41">
        <f>H111/141996</f>
        <v>2.6620468182202317E-2</v>
      </c>
      <c r="J111" s="37">
        <f>IF(D111=0, "-", IF((B111-D111)/D111&lt;10, (B111-D111)/D111, "&gt;999%"))</f>
        <v>1.3208955223880596</v>
      </c>
      <c r="K111" s="38">
        <f>IF(H111=0, "-", IF((F111-H111)/H111&lt;10, (F111-H111)/H111, "&gt;999%"))</f>
        <v>0.6063492063492063</v>
      </c>
    </row>
    <row r="112" spans="1:11" x14ac:dyDescent="0.25">
      <c r="B112" s="83"/>
      <c r="D112" s="83"/>
      <c r="F112" s="83"/>
      <c r="H112" s="83"/>
    </row>
    <row r="113" spans="1:11" s="43" customFormat="1" ht="13" x14ac:dyDescent="0.3">
      <c r="A113" s="162" t="s">
        <v>600</v>
      </c>
      <c r="B113" s="71">
        <v>1613</v>
      </c>
      <c r="C113" s="40">
        <f>B113/33966</f>
        <v>4.7488665135723959E-2</v>
      </c>
      <c r="D113" s="71">
        <v>720</v>
      </c>
      <c r="E113" s="41">
        <f>D113/25764</f>
        <v>2.7945971122496506E-2</v>
      </c>
      <c r="F113" s="77">
        <v>7614</v>
      </c>
      <c r="G113" s="42">
        <f>F113/153714</f>
        <v>4.9533549318864903E-2</v>
      </c>
      <c r="H113" s="71">
        <v>5735</v>
      </c>
      <c r="I113" s="41">
        <f>H113/141996</f>
        <v>4.0388461646806956E-2</v>
      </c>
      <c r="J113" s="37">
        <f>IF(D113=0, "-", IF((B113-D113)/D113&lt;10, (B113-D113)/D113, "&gt;999%"))</f>
        <v>1.2402777777777778</v>
      </c>
      <c r="K113" s="38">
        <f>IF(H113=0, "-", IF((F113-H113)/H113&lt;10, (F113-H113)/H113, "&gt;999%"))</f>
        <v>0.32763731473408891</v>
      </c>
    </row>
    <row r="114" spans="1:11" x14ac:dyDescent="0.25">
      <c r="B114" s="83"/>
      <c r="D114" s="83"/>
      <c r="F114" s="83"/>
      <c r="H114" s="83"/>
    </row>
    <row r="115" spans="1:11" ht="15.5" x14ac:dyDescent="0.35">
      <c r="A115" s="164" t="s">
        <v>117</v>
      </c>
      <c r="B115" s="196" t="s">
        <v>1</v>
      </c>
      <c r="C115" s="200"/>
      <c r="D115" s="200"/>
      <c r="E115" s="197"/>
      <c r="F115" s="196" t="s">
        <v>14</v>
      </c>
      <c r="G115" s="200"/>
      <c r="H115" s="200"/>
      <c r="I115" s="197"/>
      <c r="J115" s="196" t="s">
        <v>15</v>
      </c>
      <c r="K115" s="197"/>
    </row>
    <row r="116" spans="1:11" ht="13" x14ac:dyDescent="0.3">
      <c r="A116" s="22"/>
      <c r="B116" s="196">
        <f>VALUE(RIGHT($B$2, 4))</f>
        <v>2023</v>
      </c>
      <c r="C116" s="197"/>
      <c r="D116" s="196">
        <f>B116-1</f>
        <v>2022</v>
      </c>
      <c r="E116" s="204"/>
      <c r="F116" s="196">
        <f>B116</f>
        <v>2023</v>
      </c>
      <c r="G116" s="204"/>
      <c r="H116" s="196">
        <f>D116</f>
        <v>2022</v>
      </c>
      <c r="I116" s="204"/>
      <c r="J116" s="140" t="s">
        <v>4</v>
      </c>
      <c r="K116" s="141" t="s">
        <v>2</v>
      </c>
    </row>
    <row r="117" spans="1:11" ht="13" x14ac:dyDescent="0.3">
      <c r="A117" s="163" t="s">
        <v>145</v>
      </c>
      <c r="B117" s="61" t="s">
        <v>12</v>
      </c>
      <c r="C117" s="62" t="s">
        <v>13</v>
      </c>
      <c r="D117" s="61" t="s">
        <v>12</v>
      </c>
      <c r="E117" s="63" t="s">
        <v>13</v>
      </c>
      <c r="F117" s="62" t="s">
        <v>12</v>
      </c>
      <c r="G117" s="62" t="s">
        <v>13</v>
      </c>
      <c r="H117" s="61" t="s">
        <v>12</v>
      </c>
      <c r="I117" s="63" t="s">
        <v>13</v>
      </c>
      <c r="J117" s="61"/>
      <c r="K117" s="63"/>
    </row>
    <row r="118" spans="1:11" x14ac:dyDescent="0.25">
      <c r="A118" s="7" t="s">
        <v>268</v>
      </c>
      <c r="B118" s="65">
        <v>1</v>
      </c>
      <c r="C118" s="34">
        <f>IF(B122=0, "-", B118/B122)</f>
        <v>1.3333333333333334E-2</v>
      </c>
      <c r="D118" s="65">
        <v>0</v>
      </c>
      <c r="E118" s="9">
        <f>IF(D122=0, "-", D118/D122)</f>
        <v>0</v>
      </c>
      <c r="F118" s="81">
        <v>8</v>
      </c>
      <c r="G118" s="34">
        <f>IF(F122=0, "-", F118/F122)</f>
        <v>1.9047619047619049E-2</v>
      </c>
      <c r="H118" s="65">
        <v>0</v>
      </c>
      <c r="I118" s="9">
        <f>IF(H122=0, "-", H118/H122)</f>
        <v>0</v>
      </c>
      <c r="J118" s="8" t="str">
        <f>IF(D118=0, "-", IF((B118-D118)/D118&lt;10, (B118-D118)/D118, "&gt;999%"))</f>
        <v>-</v>
      </c>
      <c r="K118" s="9" t="str">
        <f>IF(H118=0, "-", IF((F118-H118)/H118&lt;10, (F118-H118)/H118, "&gt;999%"))</f>
        <v>-</v>
      </c>
    </row>
    <row r="119" spans="1:11" x14ac:dyDescent="0.25">
      <c r="A119" s="7" t="s">
        <v>269</v>
      </c>
      <c r="B119" s="65">
        <v>64</v>
      </c>
      <c r="C119" s="34">
        <f>IF(B122=0, "-", B119/B122)</f>
        <v>0.85333333333333339</v>
      </c>
      <c r="D119" s="65">
        <v>84</v>
      </c>
      <c r="E119" s="9">
        <f>IF(D122=0, "-", D119/D122)</f>
        <v>0.64615384615384619</v>
      </c>
      <c r="F119" s="81">
        <v>368</v>
      </c>
      <c r="G119" s="34">
        <f>IF(F122=0, "-", F119/F122)</f>
        <v>0.87619047619047619</v>
      </c>
      <c r="H119" s="65">
        <v>422</v>
      </c>
      <c r="I119" s="9">
        <f>IF(H122=0, "-", H119/H122)</f>
        <v>0.68174474959612275</v>
      </c>
      <c r="J119" s="8">
        <f>IF(D119=0, "-", IF((B119-D119)/D119&lt;10, (B119-D119)/D119, "&gt;999%"))</f>
        <v>-0.23809523809523808</v>
      </c>
      <c r="K119" s="9">
        <f>IF(H119=0, "-", IF((F119-H119)/H119&lt;10, (F119-H119)/H119, "&gt;999%"))</f>
        <v>-0.12796208530805686</v>
      </c>
    </row>
    <row r="120" spans="1:11" x14ac:dyDescent="0.25">
      <c r="A120" s="7" t="s">
        <v>270</v>
      </c>
      <c r="B120" s="65">
        <v>10</v>
      </c>
      <c r="C120" s="34">
        <f>IF(B122=0, "-", B120/B122)</f>
        <v>0.13333333333333333</v>
      </c>
      <c r="D120" s="65">
        <v>46</v>
      </c>
      <c r="E120" s="9">
        <f>IF(D122=0, "-", D120/D122)</f>
        <v>0.35384615384615387</v>
      </c>
      <c r="F120" s="81">
        <v>44</v>
      </c>
      <c r="G120" s="34">
        <f>IF(F122=0, "-", F120/F122)</f>
        <v>0.10476190476190476</v>
      </c>
      <c r="H120" s="65">
        <v>197</v>
      </c>
      <c r="I120" s="9">
        <f>IF(H122=0, "-", H120/H122)</f>
        <v>0.3182552504038772</v>
      </c>
      <c r="J120" s="8">
        <f>IF(D120=0, "-", IF((B120-D120)/D120&lt;10, (B120-D120)/D120, "&gt;999%"))</f>
        <v>-0.78260869565217395</v>
      </c>
      <c r="K120" s="9">
        <f>IF(H120=0, "-", IF((F120-H120)/H120&lt;10, (F120-H120)/H120, "&gt;999%"))</f>
        <v>-0.7766497461928934</v>
      </c>
    </row>
    <row r="121" spans="1:11" x14ac:dyDescent="0.25">
      <c r="A121" s="2"/>
      <c r="B121" s="68"/>
      <c r="C121" s="33"/>
      <c r="D121" s="68"/>
      <c r="E121" s="6"/>
      <c r="F121" s="82"/>
      <c r="G121" s="33"/>
      <c r="H121" s="68"/>
      <c r="I121" s="6"/>
      <c r="J121" s="5"/>
      <c r="K121" s="6"/>
    </row>
    <row r="122" spans="1:11" s="43" customFormat="1" ht="13" x14ac:dyDescent="0.3">
      <c r="A122" s="162" t="s">
        <v>599</v>
      </c>
      <c r="B122" s="71">
        <f>SUM(B118:B121)</f>
        <v>75</v>
      </c>
      <c r="C122" s="40">
        <f>B122/33966</f>
        <v>2.2080904433845611E-3</v>
      </c>
      <c r="D122" s="71">
        <f>SUM(D118:D121)</f>
        <v>130</v>
      </c>
      <c r="E122" s="41">
        <f>D122/25764</f>
        <v>5.0458003415618695E-3</v>
      </c>
      <c r="F122" s="77">
        <f>SUM(F118:F121)</f>
        <v>420</v>
      </c>
      <c r="G122" s="42">
        <f>F122/153714</f>
        <v>2.7323470861470001E-3</v>
      </c>
      <c r="H122" s="71">
        <f>SUM(H118:H121)</f>
        <v>619</v>
      </c>
      <c r="I122" s="41">
        <f>H122/141996</f>
        <v>4.3592777261331301E-3</v>
      </c>
      <c r="J122" s="37">
        <f>IF(D122=0, "-", IF((B122-D122)/D122&lt;10, (B122-D122)/D122, "&gt;999%"))</f>
        <v>-0.42307692307692307</v>
      </c>
      <c r="K122" s="38">
        <f>IF(H122=0, "-", IF((F122-H122)/H122&lt;10, (F122-H122)/H122, "&gt;999%"))</f>
        <v>-0.32148626817447495</v>
      </c>
    </row>
    <row r="123" spans="1:11" x14ac:dyDescent="0.25">
      <c r="B123" s="83"/>
      <c r="D123" s="83"/>
      <c r="F123" s="83"/>
      <c r="H123" s="83"/>
    </row>
    <row r="124" spans="1:11" ht="13" x14ac:dyDescent="0.3">
      <c r="A124" s="163" t="s">
        <v>146</v>
      </c>
      <c r="B124" s="61" t="s">
        <v>12</v>
      </c>
      <c r="C124" s="62" t="s">
        <v>13</v>
      </c>
      <c r="D124" s="61" t="s">
        <v>12</v>
      </c>
      <c r="E124" s="63" t="s">
        <v>13</v>
      </c>
      <c r="F124" s="62" t="s">
        <v>12</v>
      </c>
      <c r="G124" s="62" t="s">
        <v>13</v>
      </c>
      <c r="H124" s="61" t="s">
        <v>12</v>
      </c>
      <c r="I124" s="63" t="s">
        <v>13</v>
      </c>
      <c r="J124" s="61"/>
      <c r="K124" s="63"/>
    </row>
    <row r="125" spans="1:11" x14ac:dyDescent="0.25">
      <c r="A125" s="7" t="s">
        <v>271</v>
      </c>
      <c r="B125" s="65">
        <v>12</v>
      </c>
      <c r="C125" s="34">
        <f>IF(B138=0, "-", B125/B138)</f>
        <v>9.9173553719008267E-2</v>
      </c>
      <c r="D125" s="65">
        <v>15</v>
      </c>
      <c r="E125" s="9">
        <f>IF(D138=0, "-", D125/D138)</f>
        <v>0.20833333333333334</v>
      </c>
      <c r="F125" s="81">
        <v>31</v>
      </c>
      <c r="G125" s="34">
        <f>IF(F138=0, "-", F125/F138)</f>
        <v>6.5677966101694921E-2</v>
      </c>
      <c r="H125" s="65">
        <v>37</v>
      </c>
      <c r="I125" s="9">
        <f>IF(H138=0, "-", H125/H138)</f>
        <v>0.10220994475138122</v>
      </c>
      <c r="J125" s="8">
        <f t="shared" ref="J125:J136" si="10">IF(D125=0, "-", IF((B125-D125)/D125&lt;10, (B125-D125)/D125, "&gt;999%"))</f>
        <v>-0.2</v>
      </c>
      <c r="K125" s="9">
        <f t="shared" ref="K125:K136" si="11">IF(H125=0, "-", IF((F125-H125)/H125&lt;10, (F125-H125)/H125, "&gt;999%"))</f>
        <v>-0.16216216216216217</v>
      </c>
    </row>
    <row r="126" spans="1:11" x14ac:dyDescent="0.25">
      <c r="A126" s="7" t="s">
        <v>272</v>
      </c>
      <c r="B126" s="65">
        <v>1</v>
      </c>
      <c r="C126" s="34">
        <f>IF(B138=0, "-", B126/B138)</f>
        <v>8.2644628099173556E-3</v>
      </c>
      <c r="D126" s="65">
        <v>3</v>
      </c>
      <c r="E126" s="9">
        <f>IF(D138=0, "-", D126/D138)</f>
        <v>4.1666666666666664E-2</v>
      </c>
      <c r="F126" s="81">
        <v>6</v>
      </c>
      <c r="G126" s="34">
        <f>IF(F138=0, "-", F126/F138)</f>
        <v>1.2711864406779662E-2</v>
      </c>
      <c r="H126" s="65">
        <v>10</v>
      </c>
      <c r="I126" s="9">
        <f>IF(H138=0, "-", H126/H138)</f>
        <v>2.7624309392265192E-2</v>
      </c>
      <c r="J126" s="8">
        <f t="shared" si="10"/>
        <v>-0.66666666666666663</v>
      </c>
      <c r="K126" s="9">
        <f t="shared" si="11"/>
        <v>-0.4</v>
      </c>
    </row>
    <row r="127" spans="1:11" x14ac:dyDescent="0.25">
      <c r="A127" s="7" t="s">
        <v>273</v>
      </c>
      <c r="B127" s="65">
        <v>5</v>
      </c>
      <c r="C127" s="34">
        <f>IF(B138=0, "-", B127/B138)</f>
        <v>4.1322314049586778E-2</v>
      </c>
      <c r="D127" s="65">
        <v>0</v>
      </c>
      <c r="E127" s="9">
        <f>IF(D138=0, "-", D127/D138)</f>
        <v>0</v>
      </c>
      <c r="F127" s="81">
        <v>34</v>
      </c>
      <c r="G127" s="34">
        <f>IF(F138=0, "-", F127/F138)</f>
        <v>7.2033898305084748E-2</v>
      </c>
      <c r="H127" s="65">
        <v>0</v>
      </c>
      <c r="I127" s="9">
        <f>IF(H138=0, "-", H127/H138)</f>
        <v>0</v>
      </c>
      <c r="J127" s="8" t="str">
        <f t="shared" si="10"/>
        <v>-</v>
      </c>
      <c r="K127" s="9" t="str">
        <f t="shared" si="11"/>
        <v>-</v>
      </c>
    </row>
    <row r="128" spans="1:11" x14ac:dyDescent="0.25">
      <c r="A128" s="7" t="s">
        <v>274</v>
      </c>
      <c r="B128" s="65">
        <v>47</v>
      </c>
      <c r="C128" s="34">
        <f>IF(B138=0, "-", B128/B138)</f>
        <v>0.38842975206611569</v>
      </c>
      <c r="D128" s="65">
        <v>25</v>
      </c>
      <c r="E128" s="9">
        <f>IF(D138=0, "-", D128/D138)</f>
        <v>0.34722222222222221</v>
      </c>
      <c r="F128" s="81">
        <v>137</v>
      </c>
      <c r="G128" s="34">
        <f>IF(F138=0, "-", F128/F138)</f>
        <v>0.2902542372881356</v>
      </c>
      <c r="H128" s="65">
        <v>120</v>
      </c>
      <c r="I128" s="9">
        <f>IF(H138=0, "-", H128/H138)</f>
        <v>0.33149171270718231</v>
      </c>
      <c r="J128" s="8">
        <f t="shared" si="10"/>
        <v>0.88</v>
      </c>
      <c r="K128" s="9">
        <f t="shared" si="11"/>
        <v>0.14166666666666666</v>
      </c>
    </row>
    <row r="129" spans="1:11" x14ac:dyDescent="0.25">
      <c r="A129" s="7" t="s">
        <v>275</v>
      </c>
      <c r="B129" s="65">
        <v>1</v>
      </c>
      <c r="C129" s="34">
        <f>IF(B138=0, "-", B129/B138)</f>
        <v>8.2644628099173556E-3</v>
      </c>
      <c r="D129" s="65">
        <v>0</v>
      </c>
      <c r="E129" s="9">
        <f>IF(D138=0, "-", D129/D138)</f>
        <v>0</v>
      </c>
      <c r="F129" s="81">
        <v>1</v>
      </c>
      <c r="G129" s="34">
        <f>IF(F138=0, "-", F129/F138)</f>
        <v>2.1186440677966102E-3</v>
      </c>
      <c r="H129" s="65">
        <v>5</v>
      </c>
      <c r="I129" s="9">
        <f>IF(H138=0, "-", H129/H138)</f>
        <v>1.3812154696132596E-2</v>
      </c>
      <c r="J129" s="8" t="str">
        <f t="shared" si="10"/>
        <v>-</v>
      </c>
      <c r="K129" s="9">
        <f t="shared" si="11"/>
        <v>-0.8</v>
      </c>
    </row>
    <row r="130" spans="1:11" x14ac:dyDescent="0.25">
      <c r="A130" s="7" t="s">
        <v>276</v>
      </c>
      <c r="B130" s="65">
        <v>0</v>
      </c>
      <c r="C130" s="34">
        <f>IF(B138=0, "-", B130/B138)</f>
        <v>0</v>
      </c>
      <c r="D130" s="65">
        <v>1</v>
      </c>
      <c r="E130" s="9">
        <f>IF(D138=0, "-", D130/D138)</f>
        <v>1.3888888888888888E-2</v>
      </c>
      <c r="F130" s="81">
        <v>1</v>
      </c>
      <c r="G130" s="34">
        <f>IF(F138=0, "-", F130/F138)</f>
        <v>2.1186440677966102E-3</v>
      </c>
      <c r="H130" s="65">
        <v>3</v>
      </c>
      <c r="I130" s="9">
        <f>IF(H138=0, "-", H130/H138)</f>
        <v>8.2872928176795577E-3</v>
      </c>
      <c r="J130" s="8">
        <f t="shared" si="10"/>
        <v>-1</v>
      </c>
      <c r="K130" s="9">
        <f t="shared" si="11"/>
        <v>-0.66666666666666663</v>
      </c>
    </row>
    <row r="131" spans="1:11" x14ac:dyDescent="0.25">
      <c r="A131" s="7" t="s">
        <v>277</v>
      </c>
      <c r="B131" s="65">
        <v>1</v>
      </c>
      <c r="C131" s="34">
        <f>IF(B138=0, "-", B131/B138)</f>
        <v>8.2644628099173556E-3</v>
      </c>
      <c r="D131" s="65">
        <v>1</v>
      </c>
      <c r="E131" s="9">
        <f>IF(D138=0, "-", D131/D138)</f>
        <v>1.3888888888888888E-2</v>
      </c>
      <c r="F131" s="81">
        <v>6</v>
      </c>
      <c r="G131" s="34">
        <f>IF(F138=0, "-", F131/F138)</f>
        <v>1.2711864406779662E-2</v>
      </c>
      <c r="H131" s="65">
        <v>15</v>
      </c>
      <c r="I131" s="9">
        <f>IF(H138=0, "-", H131/H138)</f>
        <v>4.1436464088397788E-2</v>
      </c>
      <c r="J131" s="8">
        <f t="shared" si="10"/>
        <v>0</v>
      </c>
      <c r="K131" s="9">
        <f t="shared" si="11"/>
        <v>-0.6</v>
      </c>
    </row>
    <row r="132" spans="1:11" x14ac:dyDescent="0.25">
      <c r="A132" s="7" t="s">
        <v>278</v>
      </c>
      <c r="B132" s="65">
        <v>1</v>
      </c>
      <c r="C132" s="34">
        <f>IF(B138=0, "-", B132/B138)</f>
        <v>8.2644628099173556E-3</v>
      </c>
      <c r="D132" s="65">
        <v>0</v>
      </c>
      <c r="E132" s="9">
        <f>IF(D138=0, "-", D132/D138)</f>
        <v>0</v>
      </c>
      <c r="F132" s="81">
        <v>3</v>
      </c>
      <c r="G132" s="34">
        <f>IF(F138=0, "-", F132/F138)</f>
        <v>6.3559322033898309E-3</v>
      </c>
      <c r="H132" s="65">
        <v>9</v>
      </c>
      <c r="I132" s="9">
        <f>IF(H138=0, "-", H132/H138)</f>
        <v>2.4861878453038673E-2</v>
      </c>
      <c r="J132" s="8" t="str">
        <f t="shared" si="10"/>
        <v>-</v>
      </c>
      <c r="K132" s="9">
        <f t="shared" si="11"/>
        <v>-0.66666666666666663</v>
      </c>
    </row>
    <row r="133" spans="1:11" x14ac:dyDescent="0.25">
      <c r="A133" s="7" t="s">
        <v>279</v>
      </c>
      <c r="B133" s="65">
        <v>11</v>
      </c>
      <c r="C133" s="34">
        <f>IF(B138=0, "-", B133/B138)</f>
        <v>9.0909090909090912E-2</v>
      </c>
      <c r="D133" s="65">
        <v>11</v>
      </c>
      <c r="E133" s="9">
        <f>IF(D138=0, "-", D133/D138)</f>
        <v>0.15277777777777779</v>
      </c>
      <c r="F133" s="81">
        <v>73</v>
      </c>
      <c r="G133" s="34">
        <f>IF(F138=0, "-", F133/F138)</f>
        <v>0.15466101694915255</v>
      </c>
      <c r="H133" s="65">
        <v>55</v>
      </c>
      <c r="I133" s="9">
        <f>IF(H138=0, "-", H133/H138)</f>
        <v>0.15193370165745856</v>
      </c>
      <c r="J133" s="8">
        <f t="shared" si="10"/>
        <v>0</v>
      </c>
      <c r="K133" s="9">
        <f t="shared" si="11"/>
        <v>0.32727272727272727</v>
      </c>
    </row>
    <row r="134" spans="1:11" x14ac:dyDescent="0.25">
      <c r="A134" s="7" t="s">
        <v>280</v>
      </c>
      <c r="B134" s="65">
        <v>14</v>
      </c>
      <c r="C134" s="34">
        <f>IF(B138=0, "-", B134/B138)</f>
        <v>0.11570247933884298</v>
      </c>
      <c r="D134" s="65">
        <v>0</v>
      </c>
      <c r="E134" s="9">
        <f>IF(D138=0, "-", D134/D138)</f>
        <v>0</v>
      </c>
      <c r="F134" s="81">
        <v>84</v>
      </c>
      <c r="G134" s="34">
        <f>IF(F138=0, "-", F134/F138)</f>
        <v>0.17796610169491525</v>
      </c>
      <c r="H134" s="65">
        <v>0</v>
      </c>
      <c r="I134" s="9">
        <f>IF(H138=0, "-", H134/H138)</f>
        <v>0</v>
      </c>
      <c r="J134" s="8" t="str">
        <f t="shared" si="10"/>
        <v>-</v>
      </c>
      <c r="K134" s="9" t="str">
        <f t="shared" si="11"/>
        <v>-</v>
      </c>
    </row>
    <row r="135" spans="1:11" x14ac:dyDescent="0.25">
      <c r="A135" s="7" t="s">
        <v>281</v>
      </c>
      <c r="B135" s="65">
        <v>28</v>
      </c>
      <c r="C135" s="34">
        <f>IF(B138=0, "-", B135/B138)</f>
        <v>0.23140495867768596</v>
      </c>
      <c r="D135" s="65">
        <v>16</v>
      </c>
      <c r="E135" s="9">
        <f>IF(D138=0, "-", D135/D138)</f>
        <v>0.22222222222222221</v>
      </c>
      <c r="F135" s="81">
        <v>96</v>
      </c>
      <c r="G135" s="34">
        <f>IF(F138=0, "-", F135/F138)</f>
        <v>0.20338983050847459</v>
      </c>
      <c r="H135" s="65">
        <v>104</v>
      </c>
      <c r="I135" s="9">
        <f>IF(H138=0, "-", H135/H138)</f>
        <v>0.287292817679558</v>
      </c>
      <c r="J135" s="8">
        <f t="shared" si="10"/>
        <v>0.75</v>
      </c>
      <c r="K135" s="9">
        <f t="shared" si="11"/>
        <v>-7.6923076923076927E-2</v>
      </c>
    </row>
    <row r="136" spans="1:11" x14ac:dyDescent="0.25">
      <c r="A136" s="7" t="s">
        <v>282</v>
      </c>
      <c r="B136" s="65">
        <v>0</v>
      </c>
      <c r="C136" s="34">
        <f>IF(B138=0, "-", B136/B138)</f>
        <v>0</v>
      </c>
      <c r="D136" s="65">
        <v>0</v>
      </c>
      <c r="E136" s="9">
        <f>IF(D138=0, "-", D136/D138)</f>
        <v>0</v>
      </c>
      <c r="F136" s="81">
        <v>0</v>
      </c>
      <c r="G136" s="34">
        <f>IF(F138=0, "-", F136/F138)</f>
        <v>0</v>
      </c>
      <c r="H136" s="65">
        <v>4</v>
      </c>
      <c r="I136" s="9">
        <f>IF(H138=0, "-", H136/H138)</f>
        <v>1.1049723756906077E-2</v>
      </c>
      <c r="J136" s="8" t="str">
        <f t="shared" si="10"/>
        <v>-</v>
      </c>
      <c r="K136" s="9">
        <f t="shared" si="11"/>
        <v>-1</v>
      </c>
    </row>
    <row r="137" spans="1:11" x14ac:dyDescent="0.25">
      <c r="A137" s="2"/>
      <c r="B137" s="68"/>
      <c r="C137" s="33"/>
      <c r="D137" s="68"/>
      <c r="E137" s="6"/>
      <c r="F137" s="82"/>
      <c r="G137" s="33"/>
      <c r="H137" s="68"/>
      <c r="I137" s="6"/>
      <c r="J137" s="5"/>
      <c r="K137" s="6"/>
    </row>
    <row r="138" spans="1:11" s="43" customFormat="1" ht="13" x14ac:dyDescent="0.3">
      <c r="A138" s="162" t="s">
        <v>598</v>
      </c>
      <c r="B138" s="71">
        <f>SUM(B125:B137)</f>
        <v>121</v>
      </c>
      <c r="C138" s="40">
        <f>B138/33966</f>
        <v>3.5623859153270918E-3</v>
      </c>
      <c r="D138" s="71">
        <f>SUM(D125:D137)</f>
        <v>72</v>
      </c>
      <c r="E138" s="41">
        <f>D138/25764</f>
        <v>2.7945971122496508E-3</v>
      </c>
      <c r="F138" s="77">
        <f>SUM(F125:F137)</f>
        <v>472</v>
      </c>
      <c r="G138" s="42">
        <f>F138/153714</f>
        <v>3.0706376777652005E-3</v>
      </c>
      <c r="H138" s="71">
        <f>SUM(H125:H137)</f>
        <v>362</v>
      </c>
      <c r="I138" s="41">
        <f>H138/141996</f>
        <v>2.5493675878193751E-3</v>
      </c>
      <c r="J138" s="37">
        <f>IF(D138=0, "-", IF((B138-D138)/D138&lt;10, (B138-D138)/D138, "&gt;999%"))</f>
        <v>0.68055555555555558</v>
      </c>
      <c r="K138" s="38">
        <f>IF(H138=0, "-", IF((F138-H138)/H138&lt;10, (F138-H138)/H138, "&gt;999%"))</f>
        <v>0.30386740331491713</v>
      </c>
    </row>
    <row r="139" spans="1:11" x14ac:dyDescent="0.25">
      <c r="B139" s="83"/>
      <c r="D139" s="83"/>
      <c r="F139" s="83"/>
      <c r="H139" s="83"/>
    </row>
    <row r="140" spans="1:11" s="43" customFormat="1" ht="13" x14ac:dyDescent="0.3">
      <c r="A140" s="162" t="s">
        <v>597</v>
      </c>
      <c r="B140" s="71">
        <v>196</v>
      </c>
      <c r="C140" s="40">
        <f>B140/33966</f>
        <v>5.7704763587116525E-3</v>
      </c>
      <c r="D140" s="71">
        <v>202</v>
      </c>
      <c r="E140" s="41">
        <f>D140/25764</f>
        <v>7.8403974538115203E-3</v>
      </c>
      <c r="F140" s="77">
        <v>892</v>
      </c>
      <c r="G140" s="42">
        <f>F140/153714</f>
        <v>5.8029847639122006E-3</v>
      </c>
      <c r="H140" s="71">
        <v>981</v>
      </c>
      <c r="I140" s="41">
        <f>H140/141996</f>
        <v>6.9086453139525061E-3</v>
      </c>
      <c r="J140" s="37">
        <f>IF(D140=0, "-", IF((B140-D140)/D140&lt;10, (B140-D140)/D140, "&gt;999%"))</f>
        <v>-2.9702970297029702E-2</v>
      </c>
      <c r="K140" s="38">
        <f>IF(H140=0, "-", IF((F140-H140)/H140&lt;10, (F140-H140)/H140, "&gt;999%"))</f>
        <v>-9.0723751274209993E-2</v>
      </c>
    </row>
    <row r="141" spans="1:11" x14ac:dyDescent="0.25">
      <c r="B141" s="83"/>
      <c r="D141" s="83"/>
      <c r="F141" s="83"/>
      <c r="H141" s="83"/>
    </row>
    <row r="142" spans="1:11" ht="15.5" x14ac:dyDescent="0.35">
      <c r="A142" s="164" t="s">
        <v>118</v>
      </c>
      <c r="B142" s="196" t="s">
        <v>1</v>
      </c>
      <c r="C142" s="200"/>
      <c r="D142" s="200"/>
      <c r="E142" s="197"/>
      <c r="F142" s="196" t="s">
        <v>14</v>
      </c>
      <c r="G142" s="200"/>
      <c r="H142" s="200"/>
      <c r="I142" s="197"/>
      <c r="J142" s="196" t="s">
        <v>15</v>
      </c>
      <c r="K142" s="197"/>
    </row>
    <row r="143" spans="1:11" ht="13" x14ac:dyDescent="0.3">
      <c r="A143" s="22"/>
      <c r="B143" s="196">
        <f>VALUE(RIGHT($B$2, 4))</f>
        <v>2023</v>
      </c>
      <c r="C143" s="197"/>
      <c r="D143" s="196">
        <f>B143-1</f>
        <v>2022</v>
      </c>
      <c r="E143" s="204"/>
      <c r="F143" s="196">
        <f>B143</f>
        <v>2023</v>
      </c>
      <c r="G143" s="204"/>
      <c r="H143" s="196">
        <f>D143</f>
        <v>2022</v>
      </c>
      <c r="I143" s="204"/>
      <c r="J143" s="140" t="s">
        <v>4</v>
      </c>
      <c r="K143" s="141" t="s">
        <v>2</v>
      </c>
    </row>
    <row r="144" spans="1:11" ht="13" x14ac:dyDescent="0.3">
      <c r="A144" s="163" t="s">
        <v>147</v>
      </c>
      <c r="B144" s="61" t="s">
        <v>12</v>
      </c>
      <c r="C144" s="62" t="s">
        <v>13</v>
      </c>
      <c r="D144" s="61" t="s">
        <v>12</v>
      </c>
      <c r="E144" s="63" t="s">
        <v>13</v>
      </c>
      <c r="F144" s="62" t="s">
        <v>12</v>
      </c>
      <c r="G144" s="62" t="s">
        <v>13</v>
      </c>
      <c r="H144" s="61" t="s">
        <v>12</v>
      </c>
      <c r="I144" s="63" t="s">
        <v>13</v>
      </c>
      <c r="J144" s="61"/>
      <c r="K144" s="63"/>
    </row>
    <row r="145" spans="1:11" x14ac:dyDescent="0.25">
      <c r="A145" s="7" t="s">
        <v>283</v>
      </c>
      <c r="B145" s="65">
        <v>0</v>
      </c>
      <c r="C145" s="34" t="str">
        <f>IF(B147=0, "-", B145/B147)</f>
        <v>-</v>
      </c>
      <c r="D145" s="65">
        <v>0</v>
      </c>
      <c r="E145" s="9" t="str">
        <f>IF(D147=0, "-", D145/D147)</f>
        <v>-</v>
      </c>
      <c r="F145" s="81">
        <v>0</v>
      </c>
      <c r="G145" s="34" t="str">
        <f>IF(F147=0, "-", F145/F147)</f>
        <v>-</v>
      </c>
      <c r="H145" s="65">
        <v>10</v>
      </c>
      <c r="I145" s="9">
        <f>IF(H147=0, "-", H145/H147)</f>
        <v>1</v>
      </c>
      <c r="J145" s="8" t="str">
        <f>IF(D145=0, "-", IF((B145-D145)/D145&lt;10, (B145-D145)/D145, "&gt;999%"))</f>
        <v>-</v>
      </c>
      <c r="K145" s="9">
        <f>IF(H145=0, "-", IF((F145-H145)/H145&lt;10, (F145-H145)/H145, "&gt;999%"))</f>
        <v>-1</v>
      </c>
    </row>
    <row r="146" spans="1:11" x14ac:dyDescent="0.25">
      <c r="A146" s="2"/>
      <c r="B146" s="68"/>
      <c r="C146" s="33"/>
      <c r="D146" s="68"/>
      <c r="E146" s="6"/>
      <c r="F146" s="82"/>
      <c r="G146" s="33"/>
      <c r="H146" s="68"/>
      <c r="I146" s="6"/>
      <c r="J146" s="5"/>
      <c r="K146" s="6"/>
    </row>
    <row r="147" spans="1:11" s="43" customFormat="1" ht="13" x14ac:dyDescent="0.3">
      <c r="A147" s="162" t="s">
        <v>596</v>
      </c>
      <c r="B147" s="71">
        <f>SUM(B145:B146)</f>
        <v>0</v>
      </c>
      <c r="C147" s="40">
        <f>B147/33966</f>
        <v>0</v>
      </c>
      <c r="D147" s="71">
        <f>SUM(D145:D146)</f>
        <v>0</v>
      </c>
      <c r="E147" s="41">
        <f>D147/25764</f>
        <v>0</v>
      </c>
      <c r="F147" s="77">
        <f>SUM(F145:F146)</f>
        <v>0</v>
      </c>
      <c r="G147" s="42">
        <f>F147/153714</f>
        <v>0</v>
      </c>
      <c r="H147" s="71">
        <f>SUM(H145:H146)</f>
        <v>10</v>
      </c>
      <c r="I147" s="41">
        <f>H147/141996</f>
        <v>7.0424519000535232E-5</v>
      </c>
      <c r="J147" s="37" t="str">
        <f>IF(D147=0, "-", IF((B147-D147)/D147&lt;10, (B147-D147)/D147, "&gt;999%"))</f>
        <v>-</v>
      </c>
      <c r="K147" s="38">
        <f>IF(H147=0, "-", IF((F147-H147)/H147&lt;10, (F147-H147)/H147, "&gt;999%"))</f>
        <v>-1</v>
      </c>
    </row>
    <row r="148" spans="1:11" x14ac:dyDescent="0.25">
      <c r="B148" s="83"/>
      <c r="D148" s="83"/>
      <c r="F148" s="83"/>
      <c r="H148" s="83"/>
    </row>
    <row r="149" spans="1:11" ht="13" x14ac:dyDescent="0.3">
      <c r="A149" s="163" t="s">
        <v>148</v>
      </c>
      <c r="B149" s="61" t="s">
        <v>12</v>
      </c>
      <c r="C149" s="62" t="s">
        <v>13</v>
      </c>
      <c r="D149" s="61" t="s">
        <v>12</v>
      </c>
      <c r="E149" s="63" t="s">
        <v>13</v>
      </c>
      <c r="F149" s="62" t="s">
        <v>12</v>
      </c>
      <c r="G149" s="62" t="s">
        <v>13</v>
      </c>
      <c r="H149" s="61" t="s">
        <v>12</v>
      </c>
      <c r="I149" s="63" t="s">
        <v>13</v>
      </c>
      <c r="J149" s="61"/>
      <c r="K149" s="63"/>
    </row>
    <row r="150" spans="1:11" x14ac:dyDescent="0.25">
      <c r="A150" s="7" t="s">
        <v>284</v>
      </c>
      <c r="B150" s="65">
        <v>0</v>
      </c>
      <c r="C150" s="34">
        <f>IF(B163=0, "-", B150/B163)</f>
        <v>0</v>
      </c>
      <c r="D150" s="65">
        <v>2</v>
      </c>
      <c r="E150" s="9">
        <f>IF(D163=0, "-", D150/D163)</f>
        <v>0.11764705882352941</v>
      </c>
      <c r="F150" s="81">
        <v>0</v>
      </c>
      <c r="G150" s="34">
        <f>IF(F163=0, "-", F150/F163)</f>
        <v>0</v>
      </c>
      <c r="H150" s="65">
        <v>3</v>
      </c>
      <c r="I150" s="9">
        <f>IF(H163=0, "-", H150/H163)</f>
        <v>3.1914893617021274E-2</v>
      </c>
      <c r="J150" s="8">
        <f t="shared" ref="J150:J161" si="12">IF(D150=0, "-", IF((B150-D150)/D150&lt;10, (B150-D150)/D150, "&gt;999%"))</f>
        <v>-1</v>
      </c>
      <c r="K150" s="9">
        <f t="shared" ref="K150:K161" si="13">IF(H150=0, "-", IF((F150-H150)/H150&lt;10, (F150-H150)/H150, "&gt;999%"))</f>
        <v>-1</v>
      </c>
    </row>
    <row r="151" spans="1:11" x14ac:dyDescent="0.25">
      <c r="A151" s="7" t="s">
        <v>285</v>
      </c>
      <c r="B151" s="65">
        <v>0</v>
      </c>
      <c r="C151" s="34">
        <f>IF(B163=0, "-", B151/B163)</f>
        <v>0</v>
      </c>
      <c r="D151" s="65">
        <v>1</v>
      </c>
      <c r="E151" s="9">
        <f>IF(D163=0, "-", D151/D163)</f>
        <v>5.8823529411764705E-2</v>
      </c>
      <c r="F151" s="81">
        <v>1</v>
      </c>
      <c r="G151" s="34">
        <f>IF(F163=0, "-", F151/F163)</f>
        <v>1.0416666666666666E-2</v>
      </c>
      <c r="H151" s="65">
        <v>2</v>
      </c>
      <c r="I151" s="9">
        <f>IF(H163=0, "-", H151/H163)</f>
        <v>2.1276595744680851E-2</v>
      </c>
      <c r="J151" s="8">
        <f t="shared" si="12"/>
        <v>-1</v>
      </c>
      <c r="K151" s="9">
        <f t="shared" si="13"/>
        <v>-0.5</v>
      </c>
    </row>
    <row r="152" spans="1:11" x14ac:dyDescent="0.25">
      <c r="A152" s="7" t="s">
        <v>286</v>
      </c>
      <c r="B152" s="65">
        <v>1</v>
      </c>
      <c r="C152" s="34">
        <f>IF(B163=0, "-", B152/B163)</f>
        <v>5.2631578947368418E-2</v>
      </c>
      <c r="D152" s="65">
        <v>3</v>
      </c>
      <c r="E152" s="9">
        <f>IF(D163=0, "-", D152/D163)</f>
        <v>0.17647058823529413</v>
      </c>
      <c r="F152" s="81">
        <v>17</v>
      </c>
      <c r="G152" s="34">
        <f>IF(F163=0, "-", F152/F163)</f>
        <v>0.17708333333333334</v>
      </c>
      <c r="H152" s="65">
        <v>15</v>
      </c>
      <c r="I152" s="9">
        <f>IF(H163=0, "-", H152/H163)</f>
        <v>0.15957446808510639</v>
      </c>
      <c r="J152" s="8">
        <f t="shared" si="12"/>
        <v>-0.66666666666666663</v>
      </c>
      <c r="K152" s="9">
        <f t="shared" si="13"/>
        <v>0.13333333333333333</v>
      </c>
    </row>
    <row r="153" spans="1:11" x14ac:dyDescent="0.25">
      <c r="A153" s="7" t="s">
        <v>287</v>
      </c>
      <c r="B153" s="65">
        <v>5</v>
      </c>
      <c r="C153" s="34">
        <f>IF(B163=0, "-", B153/B163)</f>
        <v>0.26315789473684209</v>
      </c>
      <c r="D153" s="65">
        <v>2</v>
      </c>
      <c r="E153" s="9">
        <f>IF(D163=0, "-", D153/D163)</f>
        <v>0.11764705882352941</v>
      </c>
      <c r="F153" s="81">
        <v>14</v>
      </c>
      <c r="G153" s="34">
        <f>IF(F163=0, "-", F153/F163)</f>
        <v>0.14583333333333334</v>
      </c>
      <c r="H153" s="65">
        <v>9</v>
      </c>
      <c r="I153" s="9">
        <f>IF(H163=0, "-", H153/H163)</f>
        <v>9.5744680851063829E-2</v>
      </c>
      <c r="J153" s="8">
        <f t="shared" si="12"/>
        <v>1.5</v>
      </c>
      <c r="K153" s="9">
        <f t="shared" si="13"/>
        <v>0.55555555555555558</v>
      </c>
    </row>
    <row r="154" spans="1:11" x14ac:dyDescent="0.25">
      <c r="A154" s="7" t="s">
        <v>288</v>
      </c>
      <c r="B154" s="65">
        <v>4</v>
      </c>
      <c r="C154" s="34">
        <f>IF(B163=0, "-", B154/B163)</f>
        <v>0.21052631578947367</v>
      </c>
      <c r="D154" s="65">
        <v>0</v>
      </c>
      <c r="E154" s="9">
        <f>IF(D163=0, "-", D154/D163)</f>
        <v>0</v>
      </c>
      <c r="F154" s="81">
        <v>12</v>
      </c>
      <c r="G154" s="34">
        <f>IF(F163=0, "-", F154/F163)</f>
        <v>0.125</v>
      </c>
      <c r="H154" s="65">
        <v>0</v>
      </c>
      <c r="I154" s="9">
        <f>IF(H163=0, "-", H154/H163)</f>
        <v>0</v>
      </c>
      <c r="J154" s="8" t="str">
        <f t="shared" si="12"/>
        <v>-</v>
      </c>
      <c r="K154" s="9" t="str">
        <f t="shared" si="13"/>
        <v>-</v>
      </c>
    </row>
    <row r="155" spans="1:11" x14ac:dyDescent="0.25">
      <c r="A155" s="7" t="s">
        <v>289</v>
      </c>
      <c r="B155" s="65">
        <v>0</v>
      </c>
      <c r="C155" s="34">
        <f>IF(B163=0, "-", B155/B163)</f>
        <v>0</v>
      </c>
      <c r="D155" s="65">
        <v>0</v>
      </c>
      <c r="E155" s="9">
        <f>IF(D163=0, "-", D155/D163)</f>
        <v>0</v>
      </c>
      <c r="F155" s="81">
        <v>2</v>
      </c>
      <c r="G155" s="34">
        <f>IF(F163=0, "-", F155/F163)</f>
        <v>2.0833333333333332E-2</v>
      </c>
      <c r="H155" s="65">
        <v>2</v>
      </c>
      <c r="I155" s="9">
        <f>IF(H163=0, "-", H155/H163)</f>
        <v>2.1276595744680851E-2</v>
      </c>
      <c r="J155" s="8" t="str">
        <f t="shared" si="12"/>
        <v>-</v>
      </c>
      <c r="K155" s="9">
        <f t="shared" si="13"/>
        <v>0</v>
      </c>
    </row>
    <row r="156" spans="1:11" x14ac:dyDescent="0.25">
      <c r="A156" s="7" t="s">
        <v>290</v>
      </c>
      <c r="B156" s="65">
        <v>0</v>
      </c>
      <c r="C156" s="34">
        <f>IF(B163=0, "-", B156/B163)</f>
        <v>0</v>
      </c>
      <c r="D156" s="65">
        <v>1</v>
      </c>
      <c r="E156" s="9">
        <f>IF(D163=0, "-", D156/D163)</f>
        <v>5.8823529411764705E-2</v>
      </c>
      <c r="F156" s="81">
        <v>1</v>
      </c>
      <c r="G156" s="34">
        <f>IF(F163=0, "-", F156/F163)</f>
        <v>1.0416666666666666E-2</v>
      </c>
      <c r="H156" s="65">
        <v>1</v>
      </c>
      <c r="I156" s="9">
        <f>IF(H163=0, "-", H156/H163)</f>
        <v>1.0638297872340425E-2</v>
      </c>
      <c r="J156" s="8">
        <f t="shared" si="12"/>
        <v>-1</v>
      </c>
      <c r="K156" s="9">
        <f t="shared" si="13"/>
        <v>0</v>
      </c>
    </row>
    <row r="157" spans="1:11" x14ac:dyDescent="0.25">
      <c r="A157" s="7" t="s">
        <v>291</v>
      </c>
      <c r="B157" s="65">
        <v>2</v>
      </c>
      <c r="C157" s="34">
        <f>IF(B163=0, "-", B157/B163)</f>
        <v>0.10526315789473684</v>
      </c>
      <c r="D157" s="65">
        <v>0</v>
      </c>
      <c r="E157" s="9">
        <f>IF(D163=0, "-", D157/D163)</f>
        <v>0</v>
      </c>
      <c r="F157" s="81">
        <v>2</v>
      </c>
      <c r="G157" s="34">
        <f>IF(F163=0, "-", F157/F163)</f>
        <v>2.0833333333333332E-2</v>
      </c>
      <c r="H157" s="65">
        <v>0</v>
      </c>
      <c r="I157" s="9">
        <f>IF(H163=0, "-", H157/H163)</f>
        <v>0</v>
      </c>
      <c r="J157" s="8" t="str">
        <f t="shared" si="12"/>
        <v>-</v>
      </c>
      <c r="K157" s="9" t="str">
        <f t="shared" si="13"/>
        <v>-</v>
      </c>
    </row>
    <row r="158" spans="1:11" x14ac:dyDescent="0.25">
      <c r="A158" s="7" t="s">
        <v>292</v>
      </c>
      <c r="B158" s="65">
        <v>2</v>
      </c>
      <c r="C158" s="34">
        <f>IF(B163=0, "-", B158/B163)</f>
        <v>0.10526315789473684</v>
      </c>
      <c r="D158" s="65">
        <v>2</v>
      </c>
      <c r="E158" s="9">
        <f>IF(D163=0, "-", D158/D163)</f>
        <v>0.11764705882352941</v>
      </c>
      <c r="F158" s="81">
        <v>9</v>
      </c>
      <c r="G158" s="34">
        <f>IF(F163=0, "-", F158/F163)</f>
        <v>9.375E-2</v>
      </c>
      <c r="H158" s="65">
        <v>8</v>
      </c>
      <c r="I158" s="9">
        <f>IF(H163=0, "-", H158/H163)</f>
        <v>8.5106382978723402E-2</v>
      </c>
      <c r="J158" s="8">
        <f t="shared" si="12"/>
        <v>0</v>
      </c>
      <c r="K158" s="9">
        <f t="shared" si="13"/>
        <v>0.125</v>
      </c>
    </row>
    <row r="159" spans="1:11" x14ac:dyDescent="0.25">
      <c r="A159" s="7" t="s">
        <v>293</v>
      </c>
      <c r="B159" s="65">
        <v>5</v>
      </c>
      <c r="C159" s="34">
        <f>IF(B163=0, "-", B159/B163)</f>
        <v>0.26315789473684209</v>
      </c>
      <c r="D159" s="65">
        <v>5</v>
      </c>
      <c r="E159" s="9">
        <f>IF(D163=0, "-", D159/D163)</f>
        <v>0.29411764705882354</v>
      </c>
      <c r="F159" s="81">
        <v>25</v>
      </c>
      <c r="G159" s="34">
        <f>IF(F163=0, "-", F159/F163)</f>
        <v>0.26041666666666669</v>
      </c>
      <c r="H159" s="65">
        <v>44</v>
      </c>
      <c r="I159" s="9">
        <f>IF(H163=0, "-", H159/H163)</f>
        <v>0.46808510638297873</v>
      </c>
      <c r="J159" s="8">
        <f t="shared" si="12"/>
        <v>0</v>
      </c>
      <c r="K159" s="9">
        <f t="shared" si="13"/>
        <v>-0.43181818181818182</v>
      </c>
    </row>
    <row r="160" spans="1:11" x14ac:dyDescent="0.25">
      <c r="A160" s="7" t="s">
        <v>294</v>
      </c>
      <c r="B160" s="65">
        <v>0</v>
      </c>
      <c r="C160" s="34">
        <f>IF(B163=0, "-", B160/B163)</f>
        <v>0</v>
      </c>
      <c r="D160" s="65">
        <v>0</v>
      </c>
      <c r="E160" s="9">
        <f>IF(D163=0, "-", D160/D163)</f>
        <v>0</v>
      </c>
      <c r="F160" s="81">
        <v>10</v>
      </c>
      <c r="G160" s="34">
        <f>IF(F163=0, "-", F160/F163)</f>
        <v>0.10416666666666667</v>
      </c>
      <c r="H160" s="65">
        <v>5</v>
      </c>
      <c r="I160" s="9">
        <f>IF(H163=0, "-", H160/H163)</f>
        <v>5.3191489361702128E-2</v>
      </c>
      <c r="J160" s="8" t="str">
        <f t="shared" si="12"/>
        <v>-</v>
      </c>
      <c r="K160" s="9">
        <f t="shared" si="13"/>
        <v>1</v>
      </c>
    </row>
    <row r="161" spans="1:11" x14ac:dyDescent="0.25">
      <c r="A161" s="7" t="s">
        <v>295</v>
      </c>
      <c r="B161" s="65">
        <v>0</v>
      </c>
      <c r="C161" s="34">
        <f>IF(B163=0, "-", B161/B163)</f>
        <v>0</v>
      </c>
      <c r="D161" s="65">
        <v>1</v>
      </c>
      <c r="E161" s="9">
        <f>IF(D163=0, "-", D161/D163)</f>
        <v>5.8823529411764705E-2</v>
      </c>
      <c r="F161" s="81">
        <v>3</v>
      </c>
      <c r="G161" s="34">
        <f>IF(F163=0, "-", F161/F163)</f>
        <v>3.125E-2</v>
      </c>
      <c r="H161" s="65">
        <v>5</v>
      </c>
      <c r="I161" s="9">
        <f>IF(H163=0, "-", H161/H163)</f>
        <v>5.3191489361702128E-2</v>
      </c>
      <c r="J161" s="8">
        <f t="shared" si="12"/>
        <v>-1</v>
      </c>
      <c r="K161" s="9">
        <f t="shared" si="13"/>
        <v>-0.4</v>
      </c>
    </row>
    <row r="162" spans="1:11" x14ac:dyDescent="0.25">
      <c r="A162" s="2"/>
      <c r="B162" s="68"/>
      <c r="C162" s="33"/>
      <c r="D162" s="68"/>
      <c r="E162" s="6"/>
      <c r="F162" s="82"/>
      <c r="G162" s="33"/>
      <c r="H162" s="68"/>
      <c r="I162" s="6"/>
      <c r="J162" s="5"/>
      <c r="K162" s="6"/>
    </row>
    <row r="163" spans="1:11" s="43" customFormat="1" ht="13" x14ac:dyDescent="0.3">
      <c r="A163" s="162" t="s">
        <v>595</v>
      </c>
      <c r="B163" s="71">
        <f>SUM(B150:B162)</f>
        <v>19</v>
      </c>
      <c r="C163" s="40">
        <f>B163/33966</f>
        <v>5.5938291232408876E-4</v>
      </c>
      <c r="D163" s="71">
        <f>SUM(D150:D162)</f>
        <v>17</v>
      </c>
      <c r="E163" s="41">
        <f>D163/25764</f>
        <v>6.5983542928116747E-4</v>
      </c>
      <c r="F163" s="77">
        <f>SUM(F150:F162)</f>
        <v>96</v>
      </c>
      <c r="G163" s="42">
        <f>F163/153714</f>
        <v>6.2453647683360003E-4</v>
      </c>
      <c r="H163" s="71">
        <f>SUM(H150:H162)</f>
        <v>94</v>
      </c>
      <c r="I163" s="41">
        <f>H163/141996</f>
        <v>6.6199047860503115E-4</v>
      </c>
      <c r="J163" s="37">
        <f>IF(D163=0, "-", IF((B163-D163)/D163&lt;10, (B163-D163)/D163, "&gt;999%"))</f>
        <v>0.11764705882352941</v>
      </c>
      <c r="K163" s="38">
        <f>IF(H163=0, "-", IF((F163-H163)/H163&lt;10, (F163-H163)/H163, "&gt;999%"))</f>
        <v>2.1276595744680851E-2</v>
      </c>
    </row>
    <row r="164" spans="1:11" x14ac:dyDescent="0.25">
      <c r="B164" s="83"/>
      <c r="D164" s="83"/>
      <c r="F164" s="83"/>
      <c r="H164" s="83"/>
    </row>
    <row r="165" spans="1:11" s="43" customFormat="1" ht="13" x14ac:dyDescent="0.3">
      <c r="A165" s="162" t="s">
        <v>594</v>
      </c>
      <c r="B165" s="71">
        <v>19</v>
      </c>
      <c r="C165" s="40">
        <f>B165/33966</f>
        <v>5.5938291232408876E-4</v>
      </c>
      <c r="D165" s="71">
        <v>17</v>
      </c>
      <c r="E165" s="41">
        <f>D165/25764</f>
        <v>6.5983542928116747E-4</v>
      </c>
      <c r="F165" s="77">
        <v>96</v>
      </c>
      <c r="G165" s="42">
        <f>F165/153714</f>
        <v>6.2453647683360003E-4</v>
      </c>
      <c r="H165" s="71">
        <v>104</v>
      </c>
      <c r="I165" s="41">
        <f>H165/141996</f>
        <v>7.3241499760556632E-4</v>
      </c>
      <c r="J165" s="37">
        <f>IF(D165=0, "-", IF((B165-D165)/D165&lt;10, (B165-D165)/D165, "&gt;999%"))</f>
        <v>0.11764705882352941</v>
      </c>
      <c r="K165" s="38">
        <f>IF(H165=0, "-", IF((F165-H165)/H165&lt;10, (F165-H165)/H165, "&gt;999%"))</f>
        <v>-7.6923076923076927E-2</v>
      </c>
    </row>
    <row r="166" spans="1:11" x14ac:dyDescent="0.25">
      <c r="B166" s="83"/>
      <c r="D166" s="83"/>
      <c r="F166" s="83"/>
      <c r="H166" s="83"/>
    </row>
    <row r="167" spans="1:11" ht="15.5" x14ac:dyDescent="0.35">
      <c r="A167" s="164" t="s">
        <v>119</v>
      </c>
      <c r="B167" s="196" t="s">
        <v>1</v>
      </c>
      <c r="C167" s="200"/>
      <c r="D167" s="200"/>
      <c r="E167" s="197"/>
      <c r="F167" s="196" t="s">
        <v>14</v>
      </c>
      <c r="G167" s="200"/>
      <c r="H167" s="200"/>
      <c r="I167" s="197"/>
      <c r="J167" s="196" t="s">
        <v>15</v>
      </c>
      <c r="K167" s="197"/>
    </row>
    <row r="168" spans="1:11" ht="13" x14ac:dyDescent="0.3">
      <c r="A168" s="22"/>
      <c r="B168" s="196">
        <f>VALUE(RIGHT($B$2, 4))</f>
        <v>2023</v>
      </c>
      <c r="C168" s="197"/>
      <c r="D168" s="196">
        <f>B168-1</f>
        <v>2022</v>
      </c>
      <c r="E168" s="204"/>
      <c r="F168" s="196">
        <f>B168</f>
        <v>2023</v>
      </c>
      <c r="G168" s="204"/>
      <c r="H168" s="196">
        <f>D168</f>
        <v>2022</v>
      </c>
      <c r="I168" s="204"/>
      <c r="J168" s="140" t="s">
        <v>4</v>
      </c>
      <c r="K168" s="141" t="s">
        <v>2</v>
      </c>
    </row>
    <row r="169" spans="1:11" ht="13" x14ac:dyDescent="0.3">
      <c r="A169" s="163" t="s">
        <v>149</v>
      </c>
      <c r="B169" s="61" t="s">
        <v>12</v>
      </c>
      <c r="C169" s="62" t="s">
        <v>13</v>
      </c>
      <c r="D169" s="61" t="s">
        <v>12</v>
      </c>
      <c r="E169" s="63" t="s">
        <v>13</v>
      </c>
      <c r="F169" s="62" t="s">
        <v>12</v>
      </c>
      <c r="G169" s="62" t="s">
        <v>13</v>
      </c>
      <c r="H169" s="61" t="s">
        <v>12</v>
      </c>
      <c r="I169" s="63" t="s">
        <v>13</v>
      </c>
      <c r="J169" s="61"/>
      <c r="K169" s="63"/>
    </row>
    <row r="170" spans="1:11" x14ac:dyDescent="0.25">
      <c r="A170" s="7" t="s">
        <v>296</v>
      </c>
      <c r="B170" s="65">
        <v>0</v>
      </c>
      <c r="C170" s="34">
        <f>IF(B179=0, "-", B170/B179)</f>
        <v>0</v>
      </c>
      <c r="D170" s="65">
        <v>0</v>
      </c>
      <c r="E170" s="9">
        <f>IF(D179=0, "-", D170/D179)</f>
        <v>0</v>
      </c>
      <c r="F170" s="81">
        <v>0</v>
      </c>
      <c r="G170" s="34">
        <f>IF(F179=0, "-", F170/F179)</f>
        <v>0</v>
      </c>
      <c r="H170" s="65">
        <v>124</v>
      </c>
      <c r="I170" s="9">
        <f>IF(H179=0, "-", H170/H179)</f>
        <v>8.3614295347269052E-2</v>
      </c>
      <c r="J170" s="8" t="str">
        <f t="shared" ref="J170:J177" si="14">IF(D170=0, "-", IF((B170-D170)/D170&lt;10, (B170-D170)/D170, "&gt;999%"))</f>
        <v>-</v>
      </c>
      <c r="K170" s="9">
        <f t="shared" ref="K170:K177" si="15">IF(H170=0, "-", IF((F170-H170)/H170&lt;10, (F170-H170)/H170, "&gt;999%"))</f>
        <v>-1</v>
      </c>
    </row>
    <row r="171" spans="1:11" x14ac:dyDescent="0.25">
      <c r="A171" s="7" t="s">
        <v>297</v>
      </c>
      <c r="B171" s="65">
        <v>5</v>
      </c>
      <c r="C171" s="34">
        <f>IF(B179=0, "-", B171/B179)</f>
        <v>1.937984496124031E-2</v>
      </c>
      <c r="D171" s="65">
        <v>17</v>
      </c>
      <c r="E171" s="9">
        <f>IF(D179=0, "-", D171/D179)</f>
        <v>5.5737704918032788E-2</v>
      </c>
      <c r="F171" s="81">
        <v>78</v>
      </c>
      <c r="G171" s="34">
        <f>IF(F179=0, "-", F171/F179)</f>
        <v>4.6734571599760334E-2</v>
      </c>
      <c r="H171" s="65">
        <v>163</v>
      </c>
      <c r="I171" s="9">
        <f>IF(H179=0, "-", H171/H179)</f>
        <v>0.10991233985165205</v>
      </c>
      <c r="J171" s="8">
        <f t="shared" si="14"/>
        <v>-0.70588235294117652</v>
      </c>
      <c r="K171" s="9">
        <f t="shared" si="15"/>
        <v>-0.5214723926380368</v>
      </c>
    </row>
    <row r="172" spans="1:11" x14ac:dyDescent="0.25">
      <c r="A172" s="7" t="s">
        <v>298</v>
      </c>
      <c r="B172" s="65">
        <v>221</v>
      </c>
      <c r="C172" s="34">
        <f>IF(B179=0, "-", B172/B179)</f>
        <v>0.85658914728682167</v>
      </c>
      <c r="D172" s="65">
        <v>278</v>
      </c>
      <c r="E172" s="9">
        <f>IF(D179=0, "-", D172/D179)</f>
        <v>0.91147540983606556</v>
      </c>
      <c r="F172" s="81">
        <v>1461</v>
      </c>
      <c r="G172" s="34">
        <f>IF(F179=0, "-", F172/F179)</f>
        <v>0.87537447573397242</v>
      </c>
      <c r="H172" s="65">
        <v>1088</v>
      </c>
      <c r="I172" s="9">
        <f>IF(H179=0, "-", H172/H179)</f>
        <v>0.73364801078894137</v>
      </c>
      <c r="J172" s="8">
        <f t="shared" si="14"/>
        <v>-0.20503597122302158</v>
      </c>
      <c r="K172" s="9">
        <f t="shared" si="15"/>
        <v>0.34283088235294118</v>
      </c>
    </row>
    <row r="173" spans="1:11" x14ac:dyDescent="0.25">
      <c r="A173" s="7" t="s">
        <v>299</v>
      </c>
      <c r="B173" s="65">
        <v>0</v>
      </c>
      <c r="C173" s="34">
        <f>IF(B179=0, "-", B173/B179)</f>
        <v>0</v>
      </c>
      <c r="D173" s="65">
        <v>1</v>
      </c>
      <c r="E173" s="9">
        <f>IF(D179=0, "-", D173/D179)</f>
        <v>3.2786885245901639E-3</v>
      </c>
      <c r="F173" s="81">
        <v>0</v>
      </c>
      <c r="G173" s="34">
        <f>IF(F179=0, "-", F173/F179)</f>
        <v>0</v>
      </c>
      <c r="H173" s="65">
        <v>59</v>
      </c>
      <c r="I173" s="9">
        <f>IF(H179=0, "-", H173/H179)</f>
        <v>3.9784221173297371E-2</v>
      </c>
      <c r="J173" s="8">
        <f t="shared" si="14"/>
        <v>-1</v>
      </c>
      <c r="K173" s="9">
        <f t="shared" si="15"/>
        <v>-1</v>
      </c>
    </row>
    <row r="174" spans="1:11" x14ac:dyDescent="0.25">
      <c r="A174" s="7" t="s">
        <v>300</v>
      </c>
      <c r="B174" s="65">
        <v>2</v>
      </c>
      <c r="C174" s="34">
        <f>IF(B179=0, "-", B174/B179)</f>
        <v>7.7519379844961239E-3</v>
      </c>
      <c r="D174" s="65">
        <v>0</v>
      </c>
      <c r="E174" s="9">
        <f>IF(D179=0, "-", D174/D179)</f>
        <v>0</v>
      </c>
      <c r="F174" s="81">
        <v>26</v>
      </c>
      <c r="G174" s="34">
        <f>IF(F179=0, "-", F174/F179)</f>
        <v>1.5578190533253445E-2</v>
      </c>
      <c r="H174" s="65">
        <v>0</v>
      </c>
      <c r="I174" s="9">
        <f>IF(H179=0, "-", H174/H179)</f>
        <v>0</v>
      </c>
      <c r="J174" s="8" t="str">
        <f t="shared" si="14"/>
        <v>-</v>
      </c>
      <c r="K174" s="9" t="str">
        <f t="shared" si="15"/>
        <v>-</v>
      </c>
    </row>
    <row r="175" spans="1:11" x14ac:dyDescent="0.25">
      <c r="A175" s="7" t="s">
        <v>301</v>
      </c>
      <c r="B175" s="65">
        <v>1</v>
      </c>
      <c r="C175" s="34">
        <f>IF(B179=0, "-", B175/B179)</f>
        <v>3.875968992248062E-3</v>
      </c>
      <c r="D175" s="65">
        <v>0</v>
      </c>
      <c r="E175" s="9">
        <f>IF(D179=0, "-", D175/D179)</f>
        <v>0</v>
      </c>
      <c r="F175" s="81">
        <v>4</v>
      </c>
      <c r="G175" s="34">
        <f>IF(F179=0, "-", F175/F179)</f>
        <v>2.396644697423607E-3</v>
      </c>
      <c r="H175" s="65">
        <v>9</v>
      </c>
      <c r="I175" s="9">
        <f>IF(H179=0, "-", H175/H179)</f>
        <v>6.0687795010114631E-3</v>
      </c>
      <c r="J175" s="8" t="str">
        <f t="shared" si="14"/>
        <v>-</v>
      </c>
      <c r="K175" s="9">
        <f t="shared" si="15"/>
        <v>-0.55555555555555558</v>
      </c>
    </row>
    <row r="176" spans="1:11" x14ac:dyDescent="0.25">
      <c r="A176" s="7" t="s">
        <v>302</v>
      </c>
      <c r="B176" s="65">
        <v>5</v>
      </c>
      <c r="C176" s="34">
        <f>IF(B179=0, "-", B176/B179)</f>
        <v>1.937984496124031E-2</v>
      </c>
      <c r="D176" s="65">
        <v>1</v>
      </c>
      <c r="E176" s="9">
        <f>IF(D179=0, "-", D176/D179)</f>
        <v>3.2786885245901639E-3</v>
      </c>
      <c r="F176" s="81">
        <v>6</v>
      </c>
      <c r="G176" s="34">
        <f>IF(F179=0, "-", F176/F179)</f>
        <v>3.5949670461354103E-3</v>
      </c>
      <c r="H176" s="65">
        <v>5</v>
      </c>
      <c r="I176" s="9">
        <f>IF(H179=0, "-", H176/H179)</f>
        <v>3.3715441672285905E-3</v>
      </c>
      <c r="J176" s="8">
        <f t="shared" si="14"/>
        <v>4</v>
      </c>
      <c r="K176" s="9">
        <f t="shared" si="15"/>
        <v>0.2</v>
      </c>
    </row>
    <row r="177" spans="1:11" x14ac:dyDescent="0.25">
      <c r="A177" s="7" t="s">
        <v>303</v>
      </c>
      <c r="B177" s="65">
        <v>24</v>
      </c>
      <c r="C177" s="34">
        <f>IF(B179=0, "-", B177/B179)</f>
        <v>9.3023255813953487E-2</v>
      </c>
      <c r="D177" s="65">
        <v>8</v>
      </c>
      <c r="E177" s="9">
        <f>IF(D179=0, "-", D177/D179)</f>
        <v>2.6229508196721311E-2</v>
      </c>
      <c r="F177" s="81">
        <v>94</v>
      </c>
      <c r="G177" s="34">
        <f>IF(F179=0, "-", F177/F179)</f>
        <v>5.632115038945476E-2</v>
      </c>
      <c r="H177" s="65">
        <v>35</v>
      </c>
      <c r="I177" s="9">
        <f>IF(H179=0, "-", H177/H179)</f>
        <v>2.3600809170600135E-2</v>
      </c>
      <c r="J177" s="8">
        <f t="shared" si="14"/>
        <v>2</v>
      </c>
      <c r="K177" s="9">
        <f t="shared" si="15"/>
        <v>1.6857142857142857</v>
      </c>
    </row>
    <row r="178" spans="1:11" x14ac:dyDescent="0.25">
      <c r="A178" s="2"/>
      <c r="B178" s="68"/>
      <c r="C178" s="33"/>
      <c r="D178" s="68"/>
      <c r="E178" s="6"/>
      <c r="F178" s="82"/>
      <c r="G178" s="33"/>
      <c r="H178" s="68"/>
      <c r="I178" s="6"/>
      <c r="J178" s="5"/>
      <c r="K178" s="6"/>
    </row>
    <row r="179" spans="1:11" s="43" customFormat="1" ht="13" x14ac:dyDescent="0.3">
      <c r="A179" s="162" t="s">
        <v>593</v>
      </c>
      <c r="B179" s="71">
        <f>SUM(B170:B178)</f>
        <v>258</v>
      </c>
      <c r="C179" s="40">
        <f>B179/33966</f>
        <v>7.5958311252428898E-3</v>
      </c>
      <c r="D179" s="71">
        <f>SUM(D170:D178)</f>
        <v>305</v>
      </c>
      <c r="E179" s="41">
        <f>D179/25764</f>
        <v>1.183822387827977E-2</v>
      </c>
      <c r="F179" s="77">
        <f>SUM(F170:F178)</f>
        <v>1669</v>
      </c>
      <c r="G179" s="42">
        <f>F179/153714</f>
        <v>1.0857826873284151E-2</v>
      </c>
      <c r="H179" s="71">
        <f>SUM(H170:H178)</f>
        <v>1483</v>
      </c>
      <c r="I179" s="41">
        <f>H179/141996</f>
        <v>1.0443956167779374E-2</v>
      </c>
      <c r="J179" s="37">
        <f>IF(D179=0, "-", IF((B179-D179)/D179&lt;10, (B179-D179)/D179, "&gt;999%"))</f>
        <v>-0.1540983606557377</v>
      </c>
      <c r="K179" s="38">
        <f>IF(H179=0, "-", IF((F179-H179)/H179&lt;10, (F179-H179)/H179, "&gt;999%"))</f>
        <v>0.12542144302090358</v>
      </c>
    </row>
    <row r="180" spans="1:11" x14ac:dyDescent="0.25">
      <c r="B180" s="83"/>
      <c r="D180" s="83"/>
      <c r="F180" s="83"/>
      <c r="H180" s="83"/>
    </row>
    <row r="181" spans="1:11" ht="13" x14ac:dyDescent="0.3">
      <c r="A181" s="163" t="s">
        <v>150</v>
      </c>
      <c r="B181" s="61" t="s">
        <v>12</v>
      </c>
      <c r="C181" s="62" t="s">
        <v>13</v>
      </c>
      <c r="D181" s="61" t="s">
        <v>12</v>
      </c>
      <c r="E181" s="63" t="s">
        <v>13</v>
      </c>
      <c r="F181" s="62" t="s">
        <v>12</v>
      </c>
      <c r="G181" s="62" t="s">
        <v>13</v>
      </c>
      <c r="H181" s="61" t="s">
        <v>12</v>
      </c>
      <c r="I181" s="63" t="s">
        <v>13</v>
      </c>
      <c r="J181" s="61"/>
      <c r="K181" s="63"/>
    </row>
    <row r="182" spans="1:11" x14ac:dyDescent="0.25">
      <c r="A182" s="7" t="s">
        <v>304</v>
      </c>
      <c r="B182" s="65">
        <v>2</v>
      </c>
      <c r="C182" s="34">
        <f>IF(B189=0, "-", B182/B189)</f>
        <v>7.6923076923076927E-2</v>
      </c>
      <c r="D182" s="65">
        <v>6</v>
      </c>
      <c r="E182" s="9">
        <f>IF(D189=0, "-", D182/D189)</f>
        <v>0.2857142857142857</v>
      </c>
      <c r="F182" s="81">
        <v>7</v>
      </c>
      <c r="G182" s="34">
        <f>IF(F189=0, "-", F182/F189)</f>
        <v>4.4303797468354431E-2</v>
      </c>
      <c r="H182" s="65">
        <v>11</v>
      </c>
      <c r="I182" s="9">
        <f>IF(H189=0, "-", H182/H189)</f>
        <v>6.0773480662983423E-2</v>
      </c>
      <c r="J182" s="8">
        <f t="shared" ref="J182:J187" si="16">IF(D182=0, "-", IF((B182-D182)/D182&lt;10, (B182-D182)/D182, "&gt;999%"))</f>
        <v>-0.66666666666666663</v>
      </c>
      <c r="K182" s="9">
        <f t="shared" ref="K182:K187" si="17">IF(H182=0, "-", IF((F182-H182)/H182&lt;10, (F182-H182)/H182, "&gt;999%"))</f>
        <v>-0.36363636363636365</v>
      </c>
    </row>
    <row r="183" spans="1:11" x14ac:dyDescent="0.25">
      <c r="A183" s="7" t="s">
        <v>305</v>
      </c>
      <c r="B183" s="65">
        <v>0</v>
      </c>
      <c r="C183" s="34">
        <f>IF(B189=0, "-", B183/B189)</f>
        <v>0</v>
      </c>
      <c r="D183" s="65">
        <v>2</v>
      </c>
      <c r="E183" s="9">
        <f>IF(D189=0, "-", D183/D189)</f>
        <v>9.5238095238095233E-2</v>
      </c>
      <c r="F183" s="81">
        <v>3</v>
      </c>
      <c r="G183" s="34">
        <f>IF(F189=0, "-", F183/F189)</f>
        <v>1.8987341772151899E-2</v>
      </c>
      <c r="H183" s="65">
        <v>33</v>
      </c>
      <c r="I183" s="9">
        <f>IF(H189=0, "-", H183/H189)</f>
        <v>0.18232044198895028</v>
      </c>
      <c r="J183" s="8">
        <f t="shared" si="16"/>
        <v>-1</v>
      </c>
      <c r="K183" s="9">
        <f t="shared" si="17"/>
        <v>-0.90909090909090906</v>
      </c>
    </row>
    <row r="184" spans="1:11" x14ac:dyDescent="0.25">
      <c r="A184" s="7" t="s">
        <v>306</v>
      </c>
      <c r="B184" s="65">
        <v>14</v>
      </c>
      <c r="C184" s="34">
        <f>IF(B189=0, "-", B184/B189)</f>
        <v>0.53846153846153844</v>
      </c>
      <c r="D184" s="65">
        <v>6</v>
      </c>
      <c r="E184" s="9">
        <f>IF(D189=0, "-", D184/D189)</f>
        <v>0.2857142857142857</v>
      </c>
      <c r="F184" s="81">
        <v>92</v>
      </c>
      <c r="G184" s="34">
        <f>IF(F189=0, "-", F184/F189)</f>
        <v>0.58227848101265822</v>
      </c>
      <c r="H184" s="65">
        <v>110</v>
      </c>
      <c r="I184" s="9">
        <f>IF(H189=0, "-", H184/H189)</f>
        <v>0.60773480662983426</v>
      </c>
      <c r="J184" s="8">
        <f t="shared" si="16"/>
        <v>1.3333333333333333</v>
      </c>
      <c r="K184" s="9">
        <f t="shared" si="17"/>
        <v>-0.16363636363636364</v>
      </c>
    </row>
    <row r="185" spans="1:11" x14ac:dyDescent="0.25">
      <c r="A185" s="7" t="s">
        <v>307</v>
      </c>
      <c r="B185" s="65">
        <v>6</v>
      </c>
      <c r="C185" s="34">
        <f>IF(B189=0, "-", B185/B189)</f>
        <v>0.23076923076923078</v>
      </c>
      <c r="D185" s="65">
        <v>0</v>
      </c>
      <c r="E185" s="9">
        <f>IF(D189=0, "-", D185/D189)</f>
        <v>0</v>
      </c>
      <c r="F185" s="81">
        <v>38</v>
      </c>
      <c r="G185" s="34">
        <f>IF(F189=0, "-", F185/F189)</f>
        <v>0.24050632911392406</v>
      </c>
      <c r="H185" s="65">
        <v>0</v>
      </c>
      <c r="I185" s="9">
        <f>IF(H189=0, "-", H185/H189)</f>
        <v>0</v>
      </c>
      <c r="J185" s="8" t="str">
        <f t="shared" si="16"/>
        <v>-</v>
      </c>
      <c r="K185" s="9" t="str">
        <f t="shared" si="17"/>
        <v>-</v>
      </c>
    </row>
    <row r="186" spans="1:11" x14ac:dyDescent="0.25">
      <c r="A186" s="7" t="s">
        <v>308</v>
      </c>
      <c r="B186" s="65">
        <v>3</v>
      </c>
      <c r="C186" s="34">
        <f>IF(B189=0, "-", B186/B189)</f>
        <v>0.11538461538461539</v>
      </c>
      <c r="D186" s="65">
        <v>4</v>
      </c>
      <c r="E186" s="9">
        <f>IF(D189=0, "-", D186/D189)</f>
        <v>0.19047619047619047</v>
      </c>
      <c r="F186" s="81">
        <v>14</v>
      </c>
      <c r="G186" s="34">
        <f>IF(F189=0, "-", F186/F189)</f>
        <v>8.8607594936708861E-2</v>
      </c>
      <c r="H186" s="65">
        <v>16</v>
      </c>
      <c r="I186" s="9">
        <f>IF(H189=0, "-", H186/H189)</f>
        <v>8.8397790055248615E-2</v>
      </c>
      <c r="J186" s="8">
        <f t="shared" si="16"/>
        <v>-0.25</v>
      </c>
      <c r="K186" s="9">
        <f t="shared" si="17"/>
        <v>-0.125</v>
      </c>
    </row>
    <row r="187" spans="1:11" x14ac:dyDescent="0.25">
      <c r="A187" s="7" t="s">
        <v>309</v>
      </c>
      <c r="B187" s="65">
        <v>1</v>
      </c>
      <c r="C187" s="34">
        <f>IF(B189=0, "-", B187/B189)</f>
        <v>3.8461538461538464E-2</v>
      </c>
      <c r="D187" s="65">
        <v>3</v>
      </c>
      <c r="E187" s="9">
        <f>IF(D189=0, "-", D187/D189)</f>
        <v>0.14285714285714285</v>
      </c>
      <c r="F187" s="81">
        <v>4</v>
      </c>
      <c r="G187" s="34">
        <f>IF(F189=0, "-", F187/F189)</f>
        <v>2.5316455696202531E-2</v>
      </c>
      <c r="H187" s="65">
        <v>11</v>
      </c>
      <c r="I187" s="9">
        <f>IF(H189=0, "-", H187/H189)</f>
        <v>6.0773480662983423E-2</v>
      </c>
      <c r="J187" s="8">
        <f t="shared" si="16"/>
        <v>-0.66666666666666663</v>
      </c>
      <c r="K187" s="9">
        <f t="shared" si="17"/>
        <v>-0.63636363636363635</v>
      </c>
    </row>
    <row r="188" spans="1:11" x14ac:dyDescent="0.25">
      <c r="A188" s="2"/>
      <c r="B188" s="68"/>
      <c r="C188" s="33"/>
      <c r="D188" s="68"/>
      <c r="E188" s="6"/>
      <c r="F188" s="82"/>
      <c r="G188" s="33"/>
      <c r="H188" s="68"/>
      <c r="I188" s="6"/>
      <c r="J188" s="5"/>
      <c r="K188" s="6"/>
    </row>
    <row r="189" spans="1:11" s="43" customFormat="1" ht="13" x14ac:dyDescent="0.3">
      <c r="A189" s="162" t="s">
        <v>592</v>
      </c>
      <c r="B189" s="71">
        <f>SUM(B182:B188)</f>
        <v>26</v>
      </c>
      <c r="C189" s="40">
        <f>B189/33966</f>
        <v>7.6547135370664784E-4</v>
      </c>
      <c r="D189" s="71">
        <f>SUM(D182:D188)</f>
        <v>21</v>
      </c>
      <c r="E189" s="41">
        <f>D189/25764</f>
        <v>8.1509082440614814E-4</v>
      </c>
      <c r="F189" s="77">
        <f>SUM(F182:F188)</f>
        <v>158</v>
      </c>
      <c r="G189" s="42">
        <f>F189/153714</f>
        <v>1.0278829514553001E-3</v>
      </c>
      <c r="H189" s="71">
        <f>SUM(H182:H188)</f>
        <v>181</v>
      </c>
      <c r="I189" s="41">
        <f>H189/141996</f>
        <v>1.2746837939096875E-3</v>
      </c>
      <c r="J189" s="37">
        <f>IF(D189=0, "-", IF((B189-D189)/D189&lt;10, (B189-D189)/D189, "&gt;999%"))</f>
        <v>0.23809523809523808</v>
      </c>
      <c r="K189" s="38">
        <f>IF(H189=0, "-", IF((F189-H189)/H189&lt;10, (F189-H189)/H189, "&gt;999%"))</f>
        <v>-0.1270718232044199</v>
      </c>
    </row>
    <row r="190" spans="1:11" x14ac:dyDescent="0.25">
      <c r="B190" s="83"/>
      <c r="D190" s="83"/>
      <c r="F190" s="83"/>
      <c r="H190" s="83"/>
    </row>
    <row r="191" spans="1:11" s="43" customFormat="1" ht="13" x14ac:dyDescent="0.3">
      <c r="A191" s="162" t="s">
        <v>591</v>
      </c>
      <c r="B191" s="71">
        <v>284</v>
      </c>
      <c r="C191" s="40">
        <f>B191/33966</f>
        <v>8.3613024789495373E-3</v>
      </c>
      <c r="D191" s="71">
        <v>326</v>
      </c>
      <c r="E191" s="41">
        <f>D191/25764</f>
        <v>1.2653314702685919E-2</v>
      </c>
      <c r="F191" s="77">
        <v>1827</v>
      </c>
      <c r="G191" s="42">
        <f>F191/153714</f>
        <v>1.1885709824739452E-2</v>
      </c>
      <c r="H191" s="71">
        <v>1664</v>
      </c>
      <c r="I191" s="41">
        <f>H191/141996</f>
        <v>1.1718639961689061E-2</v>
      </c>
      <c r="J191" s="37">
        <f>IF(D191=0, "-", IF((B191-D191)/D191&lt;10, (B191-D191)/D191, "&gt;999%"))</f>
        <v>-0.12883435582822086</v>
      </c>
      <c r="K191" s="38">
        <f>IF(H191=0, "-", IF((F191-H191)/H191&lt;10, (F191-H191)/H191, "&gt;999%"))</f>
        <v>9.7956730769230768E-2</v>
      </c>
    </row>
    <row r="192" spans="1:11" x14ac:dyDescent="0.25">
      <c r="B192" s="83"/>
      <c r="D192" s="83"/>
      <c r="F192" s="83"/>
      <c r="H192" s="83"/>
    </row>
    <row r="193" spans="1:11" ht="15.5" x14ac:dyDescent="0.35">
      <c r="A193" s="164" t="s">
        <v>120</v>
      </c>
      <c r="B193" s="196" t="s">
        <v>1</v>
      </c>
      <c r="C193" s="200"/>
      <c r="D193" s="200"/>
      <c r="E193" s="197"/>
      <c r="F193" s="196" t="s">
        <v>14</v>
      </c>
      <c r="G193" s="200"/>
      <c r="H193" s="200"/>
      <c r="I193" s="197"/>
      <c r="J193" s="196" t="s">
        <v>15</v>
      </c>
      <c r="K193" s="197"/>
    </row>
    <row r="194" spans="1:11" ht="13" x14ac:dyDescent="0.3">
      <c r="A194" s="22"/>
      <c r="B194" s="196">
        <f>VALUE(RIGHT($B$2, 4))</f>
        <v>2023</v>
      </c>
      <c r="C194" s="197"/>
      <c r="D194" s="196">
        <f>B194-1</f>
        <v>2022</v>
      </c>
      <c r="E194" s="204"/>
      <c r="F194" s="196">
        <f>B194</f>
        <v>2023</v>
      </c>
      <c r="G194" s="204"/>
      <c r="H194" s="196">
        <f>D194</f>
        <v>2022</v>
      </c>
      <c r="I194" s="204"/>
      <c r="J194" s="140" t="s">
        <v>4</v>
      </c>
      <c r="K194" s="141" t="s">
        <v>2</v>
      </c>
    </row>
    <row r="195" spans="1:11" ht="13" x14ac:dyDescent="0.3">
      <c r="A195" s="163" t="s">
        <v>151</v>
      </c>
      <c r="B195" s="61" t="s">
        <v>12</v>
      </c>
      <c r="C195" s="62" t="s">
        <v>13</v>
      </c>
      <c r="D195" s="61" t="s">
        <v>12</v>
      </c>
      <c r="E195" s="63" t="s">
        <v>13</v>
      </c>
      <c r="F195" s="62" t="s">
        <v>12</v>
      </c>
      <c r="G195" s="62" t="s">
        <v>13</v>
      </c>
      <c r="H195" s="61" t="s">
        <v>12</v>
      </c>
      <c r="I195" s="63" t="s">
        <v>13</v>
      </c>
      <c r="J195" s="61"/>
      <c r="K195" s="63"/>
    </row>
    <row r="196" spans="1:11" x14ac:dyDescent="0.25">
      <c r="A196" s="7" t="s">
        <v>310</v>
      </c>
      <c r="B196" s="65">
        <v>39</v>
      </c>
      <c r="C196" s="34">
        <f>IF(B205=0, "-", B196/B205)</f>
        <v>0.16049382716049382</v>
      </c>
      <c r="D196" s="65">
        <v>8</v>
      </c>
      <c r="E196" s="9">
        <f>IF(D205=0, "-", D196/D205)</f>
        <v>9.7560975609756101E-2</v>
      </c>
      <c r="F196" s="81">
        <v>177</v>
      </c>
      <c r="G196" s="34">
        <f>IF(F205=0, "-", F196/F205)</f>
        <v>0.16698113207547169</v>
      </c>
      <c r="H196" s="65">
        <v>86</v>
      </c>
      <c r="I196" s="9">
        <f>IF(H205=0, "-", H196/H205)</f>
        <v>0.1552346570397112</v>
      </c>
      <c r="J196" s="8">
        <f t="shared" ref="J196:J203" si="18">IF(D196=0, "-", IF((B196-D196)/D196&lt;10, (B196-D196)/D196, "&gt;999%"))</f>
        <v>3.875</v>
      </c>
      <c r="K196" s="9">
        <f t="shared" ref="K196:K203" si="19">IF(H196=0, "-", IF((F196-H196)/H196&lt;10, (F196-H196)/H196, "&gt;999%"))</f>
        <v>1.058139534883721</v>
      </c>
    </row>
    <row r="197" spans="1:11" x14ac:dyDescent="0.25">
      <c r="A197" s="7" t="s">
        <v>311</v>
      </c>
      <c r="B197" s="65">
        <v>102</v>
      </c>
      <c r="C197" s="34">
        <f>IF(B205=0, "-", B197/B205)</f>
        <v>0.41975308641975306</v>
      </c>
      <c r="D197" s="65">
        <v>57</v>
      </c>
      <c r="E197" s="9">
        <f>IF(D205=0, "-", D197/D205)</f>
        <v>0.69512195121951215</v>
      </c>
      <c r="F197" s="81">
        <v>438</v>
      </c>
      <c r="G197" s="34">
        <f>IF(F205=0, "-", F197/F205)</f>
        <v>0.41320754716981134</v>
      </c>
      <c r="H197" s="65">
        <v>290</v>
      </c>
      <c r="I197" s="9">
        <f>IF(H205=0, "-", H197/H205)</f>
        <v>0.52346570397111913</v>
      </c>
      <c r="J197" s="8">
        <f t="shared" si="18"/>
        <v>0.78947368421052633</v>
      </c>
      <c r="K197" s="9">
        <f t="shared" si="19"/>
        <v>0.51034482758620692</v>
      </c>
    </row>
    <row r="198" spans="1:11" x14ac:dyDescent="0.25">
      <c r="A198" s="7" t="s">
        <v>312</v>
      </c>
      <c r="B198" s="65">
        <v>9</v>
      </c>
      <c r="C198" s="34">
        <f>IF(B205=0, "-", B198/B205)</f>
        <v>3.7037037037037035E-2</v>
      </c>
      <c r="D198" s="65">
        <v>8</v>
      </c>
      <c r="E198" s="9">
        <f>IF(D205=0, "-", D198/D205)</f>
        <v>9.7560975609756101E-2</v>
      </c>
      <c r="F198" s="81">
        <v>89</v>
      </c>
      <c r="G198" s="34">
        <f>IF(F205=0, "-", F198/F205)</f>
        <v>8.3962264150943391E-2</v>
      </c>
      <c r="H198" s="65">
        <v>40</v>
      </c>
      <c r="I198" s="9">
        <f>IF(H205=0, "-", H198/H205)</f>
        <v>7.2202166064981949E-2</v>
      </c>
      <c r="J198" s="8">
        <f t="shared" si="18"/>
        <v>0.125</v>
      </c>
      <c r="K198" s="9">
        <f t="shared" si="19"/>
        <v>1.2250000000000001</v>
      </c>
    </row>
    <row r="199" spans="1:11" x14ac:dyDescent="0.25">
      <c r="A199" s="7" t="s">
        <v>313</v>
      </c>
      <c r="B199" s="65">
        <v>17</v>
      </c>
      <c r="C199" s="34">
        <f>IF(B205=0, "-", B199/B205)</f>
        <v>6.9958847736625515E-2</v>
      </c>
      <c r="D199" s="65">
        <v>4</v>
      </c>
      <c r="E199" s="9">
        <f>IF(D205=0, "-", D199/D205)</f>
        <v>4.878048780487805E-2</v>
      </c>
      <c r="F199" s="81">
        <v>42</v>
      </c>
      <c r="G199" s="34">
        <f>IF(F205=0, "-", F199/F205)</f>
        <v>3.962264150943396E-2</v>
      </c>
      <c r="H199" s="65">
        <v>32</v>
      </c>
      <c r="I199" s="9">
        <f>IF(H205=0, "-", H199/H205)</f>
        <v>5.7761732851985562E-2</v>
      </c>
      <c r="J199" s="8">
        <f t="shared" si="18"/>
        <v>3.25</v>
      </c>
      <c r="K199" s="9">
        <f t="shared" si="19"/>
        <v>0.3125</v>
      </c>
    </row>
    <row r="200" spans="1:11" x14ac:dyDescent="0.25">
      <c r="A200" s="7" t="s">
        <v>314</v>
      </c>
      <c r="B200" s="65">
        <v>0</v>
      </c>
      <c r="C200" s="34">
        <f>IF(B205=0, "-", B200/B205)</f>
        <v>0</v>
      </c>
      <c r="D200" s="65">
        <v>0</v>
      </c>
      <c r="E200" s="9">
        <f>IF(D205=0, "-", D200/D205)</f>
        <v>0</v>
      </c>
      <c r="F200" s="81">
        <v>0</v>
      </c>
      <c r="G200" s="34">
        <f>IF(F205=0, "-", F200/F205)</f>
        <v>0</v>
      </c>
      <c r="H200" s="65">
        <v>7</v>
      </c>
      <c r="I200" s="9">
        <f>IF(H205=0, "-", H200/H205)</f>
        <v>1.263537906137184E-2</v>
      </c>
      <c r="J200" s="8" t="str">
        <f t="shared" si="18"/>
        <v>-</v>
      </c>
      <c r="K200" s="9">
        <f t="shared" si="19"/>
        <v>-1</v>
      </c>
    </row>
    <row r="201" spans="1:11" x14ac:dyDescent="0.25">
      <c r="A201" s="7" t="s">
        <v>315</v>
      </c>
      <c r="B201" s="65">
        <v>11</v>
      </c>
      <c r="C201" s="34">
        <f>IF(B205=0, "-", B201/B205)</f>
        <v>4.5267489711934158E-2</v>
      </c>
      <c r="D201" s="65">
        <v>0</v>
      </c>
      <c r="E201" s="9">
        <f>IF(D205=0, "-", D201/D205)</f>
        <v>0</v>
      </c>
      <c r="F201" s="81">
        <v>48</v>
      </c>
      <c r="G201" s="34">
        <f>IF(F205=0, "-", F201/F205)</f>
        <v>4.5283018867924525E-2</v>
      </c>
      <c r="H201" s="65">
        <v>0</v>
      </c>
      <c r="I201" s="9">
        <f>IF(H205=0, "-", H201/H205)</f>
        <v>0</v>
      </c>
      <c r="J201" s="8" t="str">
        <f t="shared" si="18"/>
        <v>-</v>
      </c>
      <c r="K201" s="9" t="str">
        <f t="shared" si="19"/>
        <v>-</v>
      </c>
    </row>
    <row r="202" spans="1:11" x14ac:dyDescent="0.25">
      <c r="A202" s="7" t="s">
        <v>316</v>
      </c>
      <c r="B202" s="65">
        <v>35</v>
      </c>
      <c r="C202" s="34">
        <f>IF(B205=0, "-", B202/B205)</f>
        <v>0.1440329218106996</v>
      </c>
      <c r="D202" s="65">
        <v>5</v>
      </c>
      <c r="E202" s="9">
        <f>IF(D205=0, "-", D202/D205)</f>
        <v>6.097560975609756E-2</v>
      </c>
      <c r="F202" s="81">
        <v>169</v>
      </c>
      <c r="G202" s="34">
        <f>IF(F205=0, "-", F202/F205)</f>
        <v>0.15943396226415094</v>
      </c>
      <c r="H202" s="65">
        <v>99</v>
      </c>
      <c r="I202" s="9">
        <f>IF(H205=0, "-", H202/H205)</f>
        <v>0.17870036101083034</v>
      </c>
      <c r="J202" s="8">
        <f t="shared" si="18"/>
        <v>6</v>
      </c>
      <c r="K202" s="9">
        <f t="shared" si="19"/>
        <v>0.70707070707070707</v>
      </c>
    </row>
    <row r="203" spans="1:11" x14ac:dyDescent="0.25">
      <c r="A203" s="7" t="s">
        <v>317</v>
      </c>
      <c r="B203" s="65">
        <v>30</v>
      </c>
      <c r="C203" s="34">
        <f>IF(B205=0, "-", B203/B205)</f>
        <v>0.12345679012345678</v>
      </c>
      <c r="D203" s="65">
        <v>0</v>
      </c>
      <c r="E203" s="9">
        <f>IF(D205=0, "-", D203/D205)</f>
        <v>0</v>
      </c>
      <c r="F203" s="81">
        <v>97</v>
      </c>
      <c r="G203" s="34">
        <f>IF(F205=0, "-", F203/F205)</f>
        <v>9.1509433962264145E-2</v>
      </c>
      <c r="H203" s="65">
        <v>0</v>
      </c>
      <c r="I203" s="9">
        <f>IF(H205=0, "-", H203/H205)</f>
        <v>0</v>
      </c>
      <c r="J203" s="8" t="str">
        <f t="shared" si="18"/>
        <v>-</v>
      </c>
      <c r="K203" s="9" t="str">
        <f t="shared" si="19"/>
        <v>-</v>
      </c>
    </row>
    <row r="204" spans="1:11" x14ac:dyDescent="0.25">
      <c r="A204" s="2"/>
      <c r="B204" s="68"/>
      <c r="C204" s="33"/>
      <c r="D204" s="68"/>
      <c r="E204" s="6"/>
      <c r="F204" s="82"/>
      <c r="G204" s="33"/>
      <c r="H204" s="68"/>
      <c r="I204" s="6"/>
      <c r="J204" s="5"/>
      <c r="K204" s="6"/>
    </row>
    <row r="205" spans="1:11" s="43" customFormat="1" ht="13" x14ac:dyDescent="0.3">
      <c r="A205" s="162" t="s">
        <v>590</v>
      </c>
      <c r="B205" s="71">
        <f>SUM(B196:B204)</f>
        <v>243</v>
      </c>
      <c r="C205" s="40">
        <f>B205/33966</f>
        <v>7.1542130365659781E-3</v>
      </c>
      <c r="D205" s="71">
        <f>SUM(D196:D204)</f>
        <v>82</v>
      </c>
      <c r="E205" s="41">
        <f>D205/25764</f>
        <v>3.1827356000621023E-3</v>
      </c>
      <c r="F205" s="77">
        <f>SUM(F196:F204)</f>
        <v>1060</v>
      </c>
      <c r="G205" s="42">
        <f>F205/153714</f>
        <v>6.8959235983710003E-3</v>
      </c>
      <c r="H205" s="71">
        <f>SUM(H196:H204)</f>
        <v>554</v>
      </c>
      <c r="I205" s="41">
        <f>H205/141996</f>
        <v>3.9015183526296517E-3</v>
      </c>
      <c r="J205" s="37">
        <f>IF(D205=0, "-", IF((B205-D205)/D205&lt;10, (B205-D205)/D205, "&gt;999%"))</f>
        <v>1.9634146341463414</v>
      </c>
      <c r="K205" s="38">
        <f>IF(H205=0, "-", IF((F205-H205)/H205&lt;10, (F205-H205)/H205, "&gt;999%"))</f>
        <v>0.91335740072202165</v>
      </c>
    </row>
    <row r="206" spans="1:11" x14ac:dyDescent="0.25">
      <c r="B206" s="83"/>
      <c r="D206" s="83"/>
      <c r="F206" s="83"/>
      <c r="H206" s="83"/>
    </row>
    <row r="207" spans="1:11" ht="13" x14ac:dyDescent="0.3">
      <c r="A207" s="163" t="s">
        <v>152</v>
      </c>
      <c r="B207" s="61" t="s">
        <v>12</v>
      </c>
      <c r="C207" s="62" t="s">
        <v>13</v>
      </c>
      <c r="D207" s="61" t="s">
        <v>12</v>
      </c>
      <c r="E207" s="63" t="s">
        <v>13</v>
      </c>
      <c r="F207" s="62" t="s">
        <v>12</v>
      </c>
      <c r="G207" s="62" t="s">
        <v>13</v>
      </c>
      <c r="H207" s="61" t="s">
        <v>12</v>
      </c>
      <c r="I207" s="63" t="s">
        <v>13</v>
      </c>
      <c r="J207" s="61"/>
      <c r="K207" s="63"/>
    </row>
    <row r="208" spans="1:11" x14ac:dyDescent="0.25">
      <c r="A208" s="7" t="s">
        <v>318</v>
      </c>
      <c r="B208" s="65">
        <v>0</v>
      </c>
      <c r="C208" s="34">
        <f>IF(B226=0, "-", B208/B226)</f>
        <v>0</v>
      </c>
      <c r="D208" s="65">
        <v>0</v>
      </c>
      <c r="E208" s="9">
        <f>IF(D226=0, "-", D208/D226)</f>
        <v>0</v>
      </c>
      <c r="F208" s="81">
        <v>0</v>
      </c>
      <c r="G208" s="34">
        <f>IF(F226=0, "-", F208/F226)</f>
        <v>0</v>
      </c>
      <c r="H208" s="65">
        <v>1</v>
      </c>
      <c r="I208" s="9">
        <f>IF(H226=0, "-", H208/H226)</f>
        <v>1.996007984031936E-3</v>
      </c>
      <c r="J208" s="8" t="str">
        <f t="shared" ref="J208:J224" si="20">IF(D208=0, "-", IF((B208-D208)/D208&lt;10, (B208-D208)/D208, "&gt;999%"))</f>
        <v>-</v>
      </c>
      <c r="K208" s="9">
        <f t="shared" ref="K208:K224" si="21">IF(H208=0, "-", IF((F208-H208)/H208&lt;10, (F208-H208)/H208, "&gt;999%"))</f>
        <v>-1</v>
      </c>
    </row>
    <row r="209" spans="1:11" x14ac:dyDescent="0.25">
      <c r="A209" s="7" t="s">
        <v>319</v>
      </c>
      <c r="B209" s="65">
        <v>0</v>
      </c>
      <c r="C209" s="34">
        <f>IF(B226=0, "-", B209/B226)</f>
        <v>0</v>
      </c>
      <c r="D209" s="65">
        <v>0</v>
      </c>
      <c r="E209" s="9">
        <f>IF(D226=0, "-", D209/D226)</f>
        <v>0</v>
      </c>
      <c r="F209" s="81">
        <v>0</v>
      </c>
      <c r="G209" s="34">
        <f>IF(F226=0, "-", F209/F226)</f>
        <v>0</v>
      </c>
      <c r="H209" s="65">
        <v>2</v>
      </c>
      <c r="I209" s="9">
        <f>IF(H226=0, "-", H209/H226)</f>
        <v>3.9920159680638719E-3</v>
      </c>
      <c r="J209" s="8" t="str">
        <f t="shared" si="20"/>
        <v>-</v>
      </c>
      <c r="K209" s="9">
        <f t="shared" si="21"/>
        <v>-1</v>
      </c>
    </row>
    <row r="210" spans="1:11" x14ac:dyDescent="0.25">
      <c r="A210" s="7" t="s">
        <v>320</v>
      </c>
      <c r="B210" s="65">
        <v>3</v>
      </c>
      <c r="C210" s="34">
        <f>IF(B226=0, "-", B210/B226)</f>
        <v>2.1582733812949641E-2</v>
      </c>
      <c r="D210" s="65">
        <v>2</v>
      </c>
      <c r="E210" s="9">
        <f>IF(D226=0, "-", D210/D226)</f>
        <v>2.2988505747126436E-2</v>
      </c>
      <c r="F210" s="81">
        <v>12</v>
      </c>
      <c r="G210" s="34">
        <f>IF(F226=0, "-", F210/F226)</f>
        <v>2.1126760563380281E-2</v>
      </c>
      <c r="H210" s="65">
        <v>19</v>
      </c>
      <c r="I210" s="9">
        <f>IF(H226=0, "-", H210/H226)</f>
        <v>3.7924151696606789E-2</v>
      </c>
      <c r="J210" s="8">
        <f t="shared" si="20"/>
        <v>0.5</v>
      </c>
      <c r="K210" s="9">
        <f t="shared" si="21"/>
        <v>-0.36842105263157893</v>
      </c>
    </row>
    <row r="211" spans="1:11" x14ac:dyDescent="0.25">
      <c r="A211" s="7" t="s">
        <v>321</v>
      </c>
      <c r="B211" s="65">
        <v>3</v>
      </c>
      <c r="C211" s="34">
        <f>IF(B226=0, "-", B211/B226)</f>
        <v>2.1582733812949641E-2</v>
      </c>
      <c r="D211" s="65">
        <v>1</v>
      </c>
      <c r="E211" s="9">
        <f>IF(D226=0, "-", D211/D226)</f>
        <v>1.1494252873563218E-2</v>
      </c>
      <c r="F211" s="81">
        <v>8</v>
      </c>
      <c r="G211" s="34">
        <f>IF(F226=0, "-", F211/F226)</f>
        <v>1.4084507042253521E-2</v>
      </c>
      <c r="H211" s="65">
        <v>3</v>
      </c>
      <c r="I211" s="9">
        <f>IF(H226=0, "-", H211/H226)</f>
        <v>5.9880239520958087E-3</v>
      </c>
      <c r="J211" s="8">
        <f t="shared" si="20"/>
        <v>2</v>
      </c>
      <c r="K211" s="9">
        <f t="shared" si="21"/>
        <v>1.6666666666666667</v>
      </c>
    </row>
    <row r="212" spans="1:11" x14ac:dyDescent="0.25">
      <c r="A212" s="7" t="s">
        <v>322</v>
      </c>
      <c r="B212" s="65">
        <v>37</v>
      </c>
      <c r="C212" s="34">
        <f>IF(B226=0, "-", B212/B226)</f>
        <v>0.26618705035971224</v>
      </c>
      <c r="D212" s="65">
        <v>25</v>
      </c>
      <c r="E212" s="9">
        <f>IF(D226=0, "-", D212/D226)</f>
        <v>0.28735632183908044</v>
      </c>
      <c r="F212" s="81">
        <v>143</v>
      </c>
      <c r="G212" s="34">
        <f>IF(F226=0, "-", F212/F226)</f>
        <v>0.25176056338028169</v>
      </c>
      <c r="H212" s="65">
        <v>161</v>
      </c>
      <c r="I212" s="9">
        <f>IF(H226=0, "-", H212/H226)</f>
        <v>0.32135728542914171</v>
      </c>
      <c r="J212" s="8">
        <f t="shared" si="20"/>
        <v>0.48</v>
      </c>
      <c r="K212" s="9">
        <f t="shared" si="21"/>
        <v>-0.11180124223602485</v>
      </c>
    </row>
    <row r="213" spans="1:11" x14ac:dyDescent="0.25">
      <c r="A213" s="7" t="s">
        <v>323</v>
      </c>
      <c r="B213" s="65">
        <v>5</v>
      </c>
      <c r="C213" s="34">
        <f>IF(B226=0, "-", B213/B226)</f>
        <v>3.5971223021582732E-2</v>
      </c>
      <c r="D213" s="65">
        <v>1</v>
      </c>
      <c r="E213" s="9">
        <f>IF(D226=0, "-", D213/D226)</f>
        <v>1.1494252873563218E-2</v>
      </c>
      <c r="F213" s="81">
        <v>17</v>
      </c>
      <c r="G213" s="34">
        <f>IF(F226=0, "-", F213/F226)</f>
        <v>2.9929577464788731E-2</v>
      </c>
      <c r="H213" s="65">
        <v>24</v>
      </c>
      <c r="I213" s="9">
        <f>IF(H226=0, "-", H213/H226)</f>
        <v>4.790419161676647E-2</v>
      </c>
      <c r="J213" s="8">
        <f t="shared" si="20"/>
        <v>4</v>
      </c>
      <c r="K213" s="9">
        <f t="shared" si="21"/>
        <v>-0.29166666666666669</v>
      </c>
    </row>
    <row r="214" spans="1:11" x14ac:dyDescent="0.25">
      <c r="A214" s="7" t="s">
        <v>324</v>
      </c>
      <c r="B214" s="65">
        <v>4</v>
      </c>
      <c r="C214" s="34">
        <f>IF(B226=0, "-", B214/B226)</f>
        <v>2.8776978417266189E-2</v>
      </c>
      <c r="D214" s="65">
        <v>7</v>
      </c>
      <c r="E214" s="9">
        <f>IF(D226=0, "-", D214/D226)</f>
        <v>8.0459770114942528E-2</v>
      </c>
      <c r="F214" s="81">
        <v>40</v>
      </c>
      <c r="G214" s="34">
        <f>IF(F226=0, "-", F214/F226)</f>
        <v>7.0422535211267609E-2</v>
      </c>
      <c r="H214" s="65">
        <v>34</v>
      </c>
      <c r="I214" s="9">
        <f>IF(H226=0, "-", H214/H226)</f>
        <v>6.7864271457085831E-2</v>
      </c>
      <c r="J214" s="8">
        <f t="shared" si="20"/>
        <v>-0.42857142857142855</v>
      </c>
      <c r="K214" s="9">
        <f t="shared" si="21"/>
        <v>0.17647058823529413</v>
      </c>
    </row>
    <row r="215" spans="1:11" x14ac:dyDescent="0.25">
      <c r="A215" s="7" t="s">
        <v>325</v>
      </c>
      <c r="B215" s="65">
        <v>0</v>
      </c>
      <c r="C215" s="34">
        <f>IF(B226=0, "-", B215/B226)</f>
        <v>0</v>
      </c>
      <c r="D215" s="65">
        <v>0</v>
      </c>
      <c r="E215" s="9">
        <f>IF(D226=0, "-", D215/D226)</f>
        <v>0</v>
      </c>
      <c r="F215" s="81">
        <v>3</v>
      </c>
      <c r="G215" s="34">
        <f>IF(F226=0, "-", F215/F226)</f>
        <v>5.2816901408450703E-3</v>
      </c>
      <c r="H215" s="65">
        <v>4</v>
      </c>
      <c r="I215" s="9">
        <f>IF(H226=0, "-", H215/H226)</f>
        <v>7.9840319361277438E-3</v>
      </c>
      <c r="J215" s="8" t="str">
        <f t="shared" si="20"/>
        <v>-</v>
      </c>
      <c r="K215" s="9">
        <f t="shared" si="21"/>
        <v>-0.25</v>
      </c>
    </row>
    <row r="216" spans="1:11" x14ac:dyDescent="0.25">
      <c r="A216" s="7" t="s">
        <v>326</v>
      </c>
      <c r="B216" s="65">
        <v>6</v>
      </c>
      <c r="C216" s="34">
        <f>IF(B226=0, "-", B216/B226)</f>
        <v>4.3165467625899283E-2</v>
      </c>
      <c r="D216" s="65">
        <v>1</v>
      </c>
      <c r="E216" s="9">
        <f>IF(D226=0, "-", D216/D226)</f>
        <v>1.1494252873563218E-2</v>
      </c>
      <c r="F216" s="81">
        <v>6</v>
      </c>
      <c r="G216" s="34">
        <f>IF(F226=0, "-", F216/F226)</f>
        <v>1.0563380281690141E-2</v>
      </c>
      <c r="H216" s="65">
        <v>6</v>
      </c>
      <c r="I216" s="9">
        <f>IF(H226=0, "-", H216/H226)</f>
        <v>1.1976047904191617E-2</v>
      </c>
      <c r="J216" s="8">
        <f t="shared" si="20"/>
        <v>5</v>
      </c>
      <c r="K216" s="9">
        <f t="shared" si="21"/>
        <v>0</v>
      </c>
    </row>
    <row r="217" spans="1:11" x14ac:dyDescent="0.25">
      <c r="A217" s="7" t="s">
        <v>327</v>
      </c>
      <c r="B217" s="65">
        <v>0</v>
      </c>
      <c r="C217" s="34">
        <f>IF(B226=0, "-", B217/B226)</f>
        <v>0</v>
      </c>
      <c r="D217" s="65">
        <v>0</v>
      </c>
      <c r="E217" s="9">
        <f>IF(D226=0, "-", D217/D226)</f>
        <v>0</v>
      </c>
      <c r="F217" s="81">
        <v>0</v>
      </c>
      <c r="G217" s="34">
        <f>IF(F226=0, "-", F217/F226)</f>
        <v>0</v>
      </c>
      <c r="H217" s="65">
        <v>5</v>
      </c>
      <c r="I217" s="9">
        <f>IF(H226=0, "-", H217/H226)</f>
        <v>9.9800399201596807E-3</v>
      </c>
      <c r="J217" s="8" t="str">
        <f t="shared" si="20"/>
        <v>-</v>
      </c>
      <c r="K217" s="9">
        <f t="shared" si="21"/>
        <v>-1</v>
      </c>
    </row>
    <row r="218" spans="1:11" x14ac:dyDescent="0.25">
      <c r="A218" s="7" t="s">
        <v>328</v>
      </c>
      <c r="B218" s="65">
        <v>4</v>
      </c>
      <c r="C218" s="34">
        <f>IF(B226=0, "-", B218/B226)</f>
        <v>2.8776978417266189E-2</v>
      </c>
      <c r="D218" s="65">
        <v>0</v>
      </c>
      <c r="E218" s="9">
        <f>IF(D226=0, "-", D218/D226)</f>
        <v>0</v>
      </c>
      <c r="F218" s="81">
        <v>13</v>
      </c>
      <c r="G218" s="34">
        <f>IF(F226=0, "-", F218/F226)</f>
        <v>2.2887323943661973E-2</v>
      </c>
      <c r="H218" s="65">
        <v>0</v>
      </c>
      <c r="I218" s="9">
        <f>IF(H226=0, "-", H218/H226)</f>
        <v>0</v>
      </c>
      <c r="J218" s="8" t="str">
        <f t="shared" si="20"/>
        <v>-</v>
      </c>
      <c r="K218" s="9" t="str">
        <f t="shared" si="21"/>
        <v>-</v>
      </c>
    </row>
    <row r="219" spans="1:11" x14ac:dyDescent="0.25">
      <c r="A219" s="7" t="s">
        <v>329</v>
      </c>
      <c r="B219" s="65">
        <v>0</v>
      </c>
      <c r="C219" s="34">
        <f>IF(B226=0, "-", B219/B226)</f>
        <v>0</v>
      </c>
      <c r="D219" s="65">
        <v>1</v>
      </c>
      <c r="E219" s="9">
        <f>IF(D226=0, "-", D219/D226)</f>
        <v>1.1494252873563218E-2</v>
      </c>
      <c r="F219" s="81">
        <v>0</v>
      </c>
      <c r="G219" s="34">
        <f>IF(F226=0, "-", F219/F226)</f>
        <v>0</v>
      </c>
      <c r="H219" s="65">
        <v>16</v>
      </c>
      <c r="I219" s="9">
        <f>IF(H226=0, "-", H219/H226)</f>
        <v>3.1936127744510975E-2</v>
      </c>
      <c r="J219" s="8">
        <f t="shared" si="20"/>
        <v>-1</v>
      </c>
      <c r="K219" s="9">
        <f t="shared" si="21"/>
        <v>-1</v>
      </c>
    </row>
    <row r="220" spans="1:11" x14ac:dyDescent="0.25">
      <c r="A220" s="7" t="s">
        <v>330</v>
      </c>
      <c r="B220" s="65">
        <v>38</v>
      </c>
      <c r="C220" s="34">
        <f>IF(B226=0, "-", B220/B226)</f>
        <v>0.2733812949640288</v>
      </c>
      <c r="D220" s="65">
        <v>22</v>
      </c>
      <c r="E220" s="9">
        <f>IF(D226=0, "-", D220/D226)</f>
        <v>0.25287356321839083</v>
      </c>
      <c r="F220" s="81">
        <v>176</v>
      </c>
      <c r="G220" s="34">
        <f>IF(F226=0, "-", F220/F226)</f>
        <v>0.30985915492957744</v>
      </c>
      <c r="H220" s="65">
        <v>111</v>
      </c>
      <c r="I220" s="9">
        <f>IF(H226=0, "-", H220/H226)</f>
        <v>0.22155688622754491</v>
      </c>
      <c r="J220" s="8">
        <f t="shared" si="20"/>
        <v>0.72727272727272729</v>
      </c>
      <c r="K220" s="9">
        <f t="shared" si="21"/>
        <v>0.5855855855855856</v>
      </c>
    </row>
    <row r="221" spans="1:11" x14ac:dyDescent="0.25">
      <c r="A221" s="7" t="s">
        <v>331</v>
      </c>
      <c r="B221" s="65">
        <v>12</v>
      </c>
      <c r="C221" s="34">
        <f>IF(B226=0, "-", B221/B226)</f>
        <v>8.6330935251798566E-2</v>
      </c>
      <c r="D221" s="65">
        <v>9</v>
      </c>
      <c r="E221" s="9">
        <f>IF(D226=0, "-", D221/D226)</f>
        <v>0.10344827586206896</v>
      </c>
      <c r="F221" s="81">
        <v>38</v>
      </c>
      <c r="G221" s="34">
        <f>IF(F226=0, "-", F221/F226)</f>
        <v>6.6901408450704219E-2</v>
      </c>
      <c r="H221" s="65">
        <v>39</v>
      </c>
      <c r="I221" s="9">
        <f>IF(H226=0, "-", H221/H226)</f>
        <v>7.7844311377245512E-2</v>
      </c>
      <c r="J221" s="8">
        <f t="shared" si="20"/>
        <v>0.33333333333333331</v>
      </c>
      <c r="K221" s="9">
        <f t="shared" si="21"/>
        <v>-2.564102564102564E-2</v>
      </c>
    </row>
    <row r="222" spans="1:11" x14ac:dyDescent="0.25">
      <c r="A222" s="7" t="s">
        <v>332</v>
      </c>
      <c r="B222" s="65">
        <v>7</v>
      </c>
      <c r="C222" s="34">
        <f>IF(B226=0, "-", B222/B226)</f>
        <v>5.0359712230215826E-2</v>
      </c>
      <c r="D222" s="65">
        <v>5</v>
      </c>
      <c r="E222" s="9">
        <f>IF(D226=0, "-", D222/D226)</f>
        <v>5.7471264367816091E-2</v>
      </c>
      <c r="F222" s="81">
        <v>24</v>
      </c>
      <c r="G222" s="34">
        <f>IF(F226=0, "-", F222/F226)</f>
        <v>4.2253521126760563E-2</v>
      </c>
      <c r="H222" s="65">
        <v>18</v>
      </c>
      <c r="I222" s="9">
        <f>IF(H226=0, "-", H222/H226)</f>
        <v>3.5928143712574849E-2</v>
      </c>
      <c r="J222" s="8">
        <f t="shared" si="20"/>
        <v>0.4</v>
      </c>
      <c r="K222" s="9">
        <f t="shared" si="21"/>
        <v>0.33333333333333331</v>
      </c>
    </row>
    <row r="223" spans="1:11" x14ac:dyDescent="0.25">
      <c r="A223" s="7" t="s">
        <v>333</v>
      </c>
      <c r="B223" s="65">
        <v>8</v>
      </c>
      <c r="C223" s="34">
        <f>IF(B226=0, "-", B223/B226)</f>
        <v>5.7553956834532377E-2</v>
      </c>
      <c r="D223" s="65">
        <v>12</v>
      </c>
      <c r="E223" s="9">
        <f>IF(D226=0, "-", D223/D226)</f>
        <v>0.13793103448275862</v>
      </c>
      <c r="F223" s="81">
        <v>53</v>
      </c>
      <c r="G223" s="34">
        <f>IF(F226=0, "-", F223/F226)</f>
        <v>9.3309859154929578E-2</v>
      </c>
      <c r="H223" s="65">
        <v>19</v>
      </c>
      <c r="I223" s="9">
        <f>IF(H226=0, "-", H223/H226)</f>
        <v>3.7924151696606789E-2</v>
      </c>
      <c r="J223" s="8">
        <f t="shared" si="20"/>
        <v>-0.33333333333333331</v>
      </c>
      <c r="K223" s="9">
        <f t="shared" si="21"/>
        <v>1.7894736842105263</v>
      </c>
    </row>
    <row r="224" spans="1:11" x14ac:dyDescent="0.25">
      <c r="A224" s="7" t="s">
        <v>334</v>
      </c>
      <c r="B224" s="65">
        <v>12</v>
      </c>
      <c r="C224" s="34">
        <f>IF(B226=0, "-", B224/B226)</f>
        <v>8.6330935251798566E-2</v>
      </c>
      <c r="D224" s="65">
        <v>1</v>
      </c>
      <c r="E224" s="9">
        <f>IF(D226=0, "-", D224/D226)</f>
        <v>1.1494252873563218E-2</v>
      </c>
      <c r="F224" s="81">
        <v>35</v>
      </c>
      <c r="G224" s="34">
        <f>IF(F226=0, "-", F224/F226)</f>
        <v>6.1619718309859156E-2</v>
      </c>
      <c r="H224" s="65">
        <v>39</v>
      </c>
      <c r="I224" s="9">
        <f>IF(H226=0, "-", H224/H226)</f>
        <v>7.7844311377245512E-2</v>
      </c>
      <c r="J224" s="8" t="str">
        <f t="shared" si="20"/>
        <v>&gt;999%</v>
      </c>
      <c r="K224" s="9">
        <f t="shared" si="21"/>
        <v>-0.10256410256410256</v>
      </c>
    </row>
    <row r="225" spans="1:11" x14ac:dyDescent="0.25">
      <c r="A225" s="2"/>
      <c r="B225" s="68"/>
      <c r="C225" s="33"/>
      <c r="D225" s="68"/>
      <c r="E225" s="6"/>
      <c r="F225" s="82"/>
      <c r="G225" s="33"/>
      <c r="H225" s="68"/>
      <c r="I225" s="6"/>
      <c r="J225" s="5"/>
      <c r="K225" s="6"/>
    </row>
    <row r="226" spans="1:11" s="43" customFormat="1" ht="13" x14ac:dyDescent="0.3">
      <c r="A226" s="162" t="s">
        <v>589</v>
      </c>
      <c r="B226" s="71">
        <f>SUM(B208:B225)</f>
        <v>139</v>
      </c>
      <c r="C226" s="40">
        <f>B226/33966</f>
        <v>4.0923276217393863E-3</v>
      </c>
      <c r="D226" s="71">
        <f>SUM(D208:D225)</f>
        <v>87</v>
      </c>
      <c r="E226" s="41">
        <f>D226/25764</f>
        <v>3.3768048439683277E-3</v>
      </c>
      <c r="F226" s="77">
        <f>SUM(F208:F225)</f>
        <v>568</v>
      </c>
      <c r="G226" s="42">
        <f>F226/153714</f>
        <v>3.6951741545988002E-3</v>
      </c>
      <c r="H226" s="71">
        <f>SUM(H208:H225)</f>
        <v>501</v>
      </c>
      <c r="I226" s="41">
        <f>H226/141996</f>
        <v>3.5282684019268149E-3</v>
      </c>
      <c r="J226" s="37">
        <f>IF(D226=0, "-", IF((B226-D226)/D226&lt;10, (B226-D226)/D226, "&gt;999%"))</f>
        <v>0.5977011494252874</v>
      </c>
      <c r="K226" s="38">
        <f>IF(H226=0, "-", IF((F226-H226)/H226&lt;10, (F226-H226)/H226, "&gt;999%"))</f>
        <v>0.13373253493013973</v>
      </c>
    </row>
    <row r="227" spans="1:11" x14ac:dyDescent="0.25">
      <c r="B227" s="83"/>
      <c r="D227" s="83"/>
      <c r="F227" s="83"/>
      <c r="H227" s="83"/>
    </row>
    <row r="228" spans="1:11" ht="13" x14ac:dyDescent="0.3">
      <c r="A228" s="163" t="s">
        <v>153</v>
      </c>
      <c r="B228" s="61" t="s">
        <v>12</v>
      </c>
      <c r="C228" s="62" t="s">
        <v>13</v>
      </c>
      <c r="D228" s="61" t="s">
        <v>12</v>
      </c>
      <c r="E228" s="63" t="s">
        <v>13</v>
      </c>
      <c r="F228" s="62" t="s">
        <v>12</v>
      </c>
      <c r="G228" s="62" t="s">
        <v>13</v>
      </c>
      <c r="H228" s="61" t="s">
        <v>12</v>
      </c>
      <c r="I228" s="63" t="s">
        <v>13</v>
      </c>
      <c r="J228" s="61"/>
      <c r="K228" s="63"/>
    </row>
    <row r="229" spans="1:11" x14ac:dyDescent="0.25">
      <c r="A229" s="7" t="s">
        <v>335</v>
      </c>
      <c r="B229" s="65">
        <v>3</v>
      </c>
      <c r="C229" s="34">
        <f>IF(B242=0, "-", B229/B242)</f>
        <v>5.7692307692307696E-2</v>
      </c>
      <c r="D229" s="65">
        <v>2</v>
      </c>
      <c r="E229" s="9">
        <f>IF(D242=0, "-", D229/D242)</f>
        <v>3.2258064516129031E-2</v>
      </c>
      <c r="F229" s="81">
        <v>12</v>
      </c>
      <c r="G229" s="34">
        <f>IF(F242=0, "-", F229/F242)</f>
        <v>6.741573033707865E-2</v>
      </c>
      <c r="H229" s="65">
        <v>11</v>
      </c>
      <c r="I229" s="9">
        <f>IF(H242=0, "-", H229/H242)</f>
        <v>5.7291666666666664E-2</v>
      </c>
      <c r="J229" s="8">
        <f t="shared" ref="J229:J240" si="22">IF(D229=0, "-", IF((B229-D229)/D229&lt;10, (B229-D229)/D229, "&gt;999%"))</f>
        <v>0.5</v>
      </c>
      <c r="K229" s="9">
        <f t="shared" ref="K229:K240" si="23">IF(H229=0, "-", IF((F229-H229)/H229&lt;10, (F229-H229)/H229, "&gt;999%"))</f>
        <v>9.0909090909090912E-2</v>
      </c>
    </row>
    <row r="230" spans="1:11" x14ac:dyDescent="0.25">
      <c r="A230" s="7" t="s">
        <v>336</v>
      </c>
      <c r="B230" s="65">
        <v>1</v>
      </c>
      <c r="C230" s="34">
        <f>IF(B242=0, "-", B230/B242)</f>
        <v>1.9230769230769232E-2</v>
      </c>
      <c r="D230" s="65">
        <v>2</v>
      </c>
      <c r="E230" s="9">
        <f>IF(D242=0, "-", D230/D242)</f>
        <v>3.2258064516129031E-2</v>
      </c>
      <c r="F230" s="81">
        <v>16</v>
      </c>
      <c r="G230" s="34">
        <f>IF(F242=0, "-", F230/F242)</f>
        <v>8.98876404494382E-2</v>
      </c>
      <c r="H230" s="65">
        <v>11</v>
      </c>
      <c r="I230" s="9">
        <f>IF(H242=0, "-", H230/H242)</f>
        <v>5.7291666666666664E-2</v>
      </c>
      <c r="J230" s="8">
        <f t="shared" si="22"/>
        <v>-0.5</v>
      </c>
      <c r="K230" s="9">
        <f t="shared" si="23"/>
        <v>0.45454545454545453</v>
      </c>
    </row>
    <row r="231" spans="1:11" x14ac:dyDescent="0.25">
      <c r="A231" s="7" t="s">
        <v>337</v>
      </c>
      <c r="B231" s="65">
        <v>2</v>
      </c>
      <c r="C231" s="34">
        <f>IF(B242=0, "-", B231/B242)</f>
        <v>3.8461538461538464E-2</v>
      </c>
      <c r="D231" s="65">
        <v>0</v>
      </c>
      <c r="E231" s="9">
        <f>IF(D242=0, "-", D231/D242)</f>
        <v>0</v>
      </c>
      <c r="F231" s="81">
        <v>11</v>
      </c>
      <c r="G231" s="34">
        <f>IF(F242=0, "-", F231/F242)</f>
        <v>6.1797752808988762E-2</v>
      </c>
      <c r="H231" s="65">
        <v>10</v>
      </c>
      <c r="I231" s="9">
        <f>IF(H242=0, "-", H231/H242)</f>
        <v>5.2083333333333336E-2</v>
      </c>
      <c r="J231" s="8" t="str">
        <f t="shared" si="22"/>
        <v>-</v>
      </c>
      <c r="K231" s="9">
        <f t="shared" si="23"/>
        <v>0.1</v>
      </c>
    </row>
    <row r="232" spans="1:11" x14ac:dyDescent="0.25">
      <c r="A232" s="7" t="s">
        <v>338</v>
      </c>
      <c r="B232" s="65">
        <v>2</v>
      </c>
      <c r="C232" s="34">
        <f>IF(B242=0, "-", B232/B242)</f>
        <v>3.8461538461538464E-2</v>
      </c>
      <c r="D232" s="65">
        <v>8</v>
      </c>
      <c r="E232" s="9">
        <f>IF(D242=0, "-", D232/D242)</f>
        <v>0.12903225806451613</v>
      </c>
      <c r="F232" s="81">
        <v>25</v>
      </c>
      <c r="G232" s="34">
        <f>IF(F242=0, "-", F232/F242)</f>
        <v>0.1404494382022472</v>
      </c>
      <c r="H232" s="65">
        <v>28</v>
      </c>
      <c r="I232" s="9">
        <f>IF(H242=0, "-", H232/H242)</f>
        <v>0.14583333333333334</v>
      </c>
      <c r="J232" s="8">
        <f t="shared" si="22"/>
        <v>-0.75</v>
      </c>
      <c r="K232" s="9">
        <f t="shared" si="23"/>
        <v>-0.10714285714285714</v>
      </c>
    </row>
    <row r="233" spans="1:11" x14ac:dyDescent="0.25">
      <c r="A233" s="7" t="s">
        <v>339</v>
      </c>
      <c r="B233" s="65">
        <v>10</v>
      </c>
      <c r="C233" s="34">
        <f>IF(B242=0, "-", B233/B242)</f>
        <v>0.19230769230769232</v>
      </c>
      <c r="D233" s="65">
        <v>0</v>
      </c>
      <c r="E233" s="9">
        <f>IF(D242=0, "-", D233/D242)</f>
        <v>0</v>
      </c>
      <c r="F233" s="81">
        <v>15</v>
      </c>
      <c r="G233" s="34">
        <f>IF(F242=0, "-", F233/F242)</f>
        <v>8.4269662921348312E-2</v>
      </c>
      <c r="H233" s="65">
        <v>0</v>
      </c>
      <c r="I233" s="9">
        <f>IF(H242=0, "-", H233/H242)</f>
        <v>0</v>
      </c>
      <c r="J233" s="8" t="str">
        <f t="shared" si="22"/>
        <v>-</v>
      </c>
      <c r="K233" s="9" t="str">
        <f t="shared" si="23"/>
        <v>-</v>
      </c>
    </row>
    <row r="234" spans="1:11" x14ac:dyDescent="0.25">
      <c r="A234" s="7" t="s">
        <v>340</v>
      </c>
      <c r="B234" s="65">
        <v>1</v>
      </c>
      <c r="C234" s="34">
        <f>IF(B242=0, "-", B234/B242)</f>
        <v>1.9230769230769232E-2</v>
      </c>
      <c r="D234" s="65">
        <v>0</v>
      </c>
      <c r="E234" s="9">
        <f>IF(D242=0, "-", D234/D242)</f>
        <v>0</v>
      </c>
      <c r="F234" s="81">
        <v>1</v>
      </c>
      <c r="G234" s="34">
        <f>IF(F242=0, "-", F234/F242)</f>
        <v>5.6179775280898875E-3</v>
      </c>
      <c r="H234" s="65">
        <v>0</v>
      </c>
      <c r="I234" s="9">
        <f>IF(H242=0, "-", H234/H242)</f>
        <v>0</v>
      </c>
      <c r="J234" s="8" t="str">
        <f t="shared" si="22"/>
        <v>-</v>
      </c>
      <c r="K234" s="9" t="str">
        <f t="shared" si="23"/>
        <v>-</v>
      </c>
    </row>
    <row r="235" spans="1:11" x14ac:dyDescent="0.25">
      <c r="A235" s="7" t="s">
        <v>341</v>
      </c>
      <c r="B235" s="65">
        <v>0</v>
      </c>
      <c r="C235" s="34">
        <f>IF(B242=0, "-", B235/B242)</f>
        <v>0</v>
      </c>
      <c r="D235" s="65">
        <v>1</v>
      </c>
      <c r="E235" s="9">
        <f>IF(D242=0, "-", D235/D242)</f>
        <v>1.6129032258064516E-2</v>
      </c>
      <c r="F235" s="81">
        <v>0</v>
      </c>
      <c r="G235" s="34">
        <f>IF(F242=0, "-", F235/F242)</f>
        <v>0</v>
      </c>
      <c r="H235" s="65">
        <v>4</v>
      </c>
      <c r="I235" s="9">
        <f>IF(H242=0, "-", H235/H242)</f>
        <v>2.0833333333333332E-2</v>
      </c>
      <c r="J235" s="8">
        <f t="shared" si="22"/>
        <v>-1</v>
      </c>
      <c r="K235" s="9">
        <f t="shared" si="23"/>
        <v>-1</v>
      </c>
    </row>
    <row r="236" spans="1:11" x14ac:dyDescent="0.25">
      <c r="A236" s="7" t="s">
        <v>342</v>
      </c>
      <c r="B236" s="65">
        <v>3</v>
      </c>
      <c r="C236" s="34">
        <f>IF(B242=0, "-", B236/B242)</f>
        <v>5.7692307692307696E-2</v>
      </c>
      <c r="D236" s="65">
        <v>2</v>
      </c>
      <c r="E236" s="9">
        <f>IF(D242=0, "-", D236/D242)</f>
        <v>3.2258064516129031E-2</v>
      </c>
      <c r="F236" s="81">
        <v>10</v>
      </c>
      <c r="G236" s="34">
        <f>IF(F242=0, "-", F236/F242)</f>
        <v>5.6179775280898875E-2</v>
      </c>
      <c r="H236" s="65">
        <v>8</v>
      </c>
      <c r="I236" s="9">
        <f>IF(H242=0, "-", H236/H242)</f>
        <v>4.1666666666666664E-2</v>
      </c>
      <c r="J236" s="8">
        <f t="shared" si="22"/>
        <v>0.5</v>
      </c>
      <c r="K236" s="9">
        <f t="shared" si="23"/>
        <v>0.25</v>
      </c>
    </row>
    <row r="237" spans="1:11" x14ac:dyDescent="0.25">
      <c r="A237" s="7" t="s">
        <v>343</v>
      </c>
      <c r="B237" s="65">
        <v>5</v>
      </c>
      <c r="C237" s="34">
        <f>IF(B242=0, "-", B237/B242)</f>
        <v>9.6153846153846159E-2</v>
      </c>
      <c r="D237" s="65">
        <v>0</v>
      </c>
      <c r="E237" s="9">
        <f>IF(D242=0, "-", D237/D242)</f>
        <v>0</v>
      </c>
      <c r="F237" s="81">
        <v>7</v>
      </c>
      <c r="G237" s="34">
        <f>IF(F242=0, "-", F237/F242)</f>
        <v>3.9325842696629212E-2</v>
      </c>
      <c r="H237" s="65">
        <v>0</v>
      </c>
      <c r="I237" s="9">
        <f>IF(H242=0, "-", H237/H242)</f>
        <v>0</v>
      </c>
      <c r="J237" s="8" t="str">
        <f t="shared" si="22"/>
        <v>-</v>
      </c>
      <c r="K237" s="9" t="str">
        <f t="shared" si="23"/>
        <v>-</v>
      </c>
    </row>
    <row r="238" spans="1:11" x14ac:dyDescent="0.25">
      <c r="A238" s="7" t="s">
        <v>344</v>
      </c>
      <c r="B238" s="65">
        <v>0</v>
      </c>
      <c r="C238" s="34">
        <f>IF(B242=0, "-", B238/B242)</f>
        <v>0</v>
      </c>
      <c r="D238" s="65">
        <v>0</v>
      </c>
      <c r="E238" s="9">
        <f>IF(D242=0, "-", D238/D242)</f>
        <v>0</v>
      </c>
      <c r="F238" s="81">
        <v>0</v>
      </c>
      <c r="G238" s="34">
        <f>IF(F242=0, "-", F238/F242)</f>
        <v>0</v>
      </c>
      <c r="H238" s="65">
        <v>6</v>
      </c>
      <c r="I238" s="9">
        <f>IF(H242=0, "-", H238/H242)</f>
        <v>3.125E-2</v>
      </c>
      <c r="J238" s="8" t="str">
        <f t="shared" si="22"/>
        <v>-</v>
      </c>
      <c r="K238" s="9">
        <f t="shared" si="23"/>
        <v>-1</v>
      </c>
    </row>
    <row r="239" spans="1:11" x14ac:dyDescent="0.25">
      <c r="A239" s="7" t="s">
        <v>345</v>
      </c>
      <c r="B239" s="65">
        <v>25</v>
      </c>
      <c r="C239" s="34">
        <f>IF(B242=0, "-", B239/B242)</f>
        <v>0.48076923076923078</v>
      </c>
      <c r="D239" s="65">
        <v>47</v>
      </c>
      <c r="E239" s="9">
        <f>IF(D242=0, "-", D239/D242)</f>
        <v>0.75806451612903225</v>
      </c>
      <c r="F239" s="81">
        <v>81</v>
      </c>
      <c r="G239" s="34">
        <f>IF(F242=0, "-", F239/F242)</f>
        <v>0.4550561797752809</v>
      </c>
      <c r="H239" s="65">
        <v>112</v>
      </c>
      <c r="I239" s="9">
        <f>IF(H242=0, "-", H239/H242)</f>
        <v>0.58333333333333337</v>
      </c>
      <c r="J239" s="8">
        <f t="shared" si="22"/>
        <v>-0.46808510638297873</v>
      </c>
      <c r="K239" s="9">
        <f t="shared" si="23"/>
        <v>-0.2767857142857143</v>
      </c>
    </row>
    <row r="240" spans="1:11" x14ac:dyDescent="0.25">
      <c r="A240" s="7" t="s">
        <v>346</v>
      </c>
      <c r="B240" s="65">
        <v>0</v>
      </c>
      <c r="C240" s="34">
        <f>IF(B242=0, "-", B240/B242)</f>
        <v>0</v>
      </c>
      <c r="D240" s="65">
        <v>0</v>
      </c>
      <c r="E240" s="9">
        <f>IF(D242=0, "-", D240/D242)</f>
        <v>0</v>
      </c>
      <c r="F240" s="81">
        <v>0</v>
      </c>
      <c r="G240" s="34">
        <f>IF(F242=0, "-", F240/F242)</f>
        <v>0</v>
      </c>
      <c r="H240" s="65">
        <v>2</v>
      </c>
      <c r="I240" s="9">
        <f>IF(H242=0, "-", H240/H242)</f>
        <v>1.0416666666666666E-2</v>
      </c>
      <c r="J240" s="8" t="str">
        <f t="shared" si="22"/>
        <v>-</v>
      </c>
      <c r="K240" s="9">
        <f t="shared" si="23"/>
        <v>-1</v>
      </c>
    </row>
    <row r="241" spans="1:11" x14ac:dyDescent="0.25">
      <c r="A241" s="2"/>
      <c r="B241" s="68"/>
      <c r="C241" s="33"/>
      <c r="D241" s="68"/>
      <c r="E241" s="6"/>
      <c r="F241" s="82"/>
      <c r="G241" s="33"/>
      <c r="H241" s="68"/>
      <c r="I241" s="6"/>
      <c r="J241" s="5"/>
      <c r="K241" s="6"/>
    </row>
    <row r="242" spans="1:11" s="43" customFormat="1" ht="13" x14ac:dyDescent="0.3">
      <c r="A242" s="162" t="s">
        <v>588</v>
      </c>
      <c r="B242" s="71">
        <f>SUM(B229:B241)</f>
        <v>52</v>
      </c>
      <c r="C242" s="40">
        <f>B242/33966</f>
        <v>1.5309427074132957E-3</v>
      </c>
      <c r="D242" s="71">
        <f>SUM(D229:D241)</f>
        <v>62</v>
      </c>
      <c r="E242" s="41">
        <f>D242/25764</f>
        <v>2.4064586244371992E-3</v>
      </c>
      <c r="F242" s="77">
        <f>SUM(F229:F241)</f>
        <v>178</v>
      </c>
      <c r="G242" s="42">
        <f>F242/153714</f>
        <v>1.1579947174623002E-3</v>
      </c>
      <c r="H242" s="71">
        <f>SUM(H229:H241)</f>
        <v>192</v>
      </c>
      <c r="I242" s="41">
        <f>H242/141996</f>
        <v>1.3521507648102764E-3</v>
      </c>
      <c r="J242" s="37">
        <f>IF(D242=0, "-", IF((B242-D242)/D242&lt;10, (B242-D242)/D242, "&gt;999%"))</f>
        <v>-0.16129032258064516</v>
      </c>
      <c r="K242" s="38">
        <f>IF(H242=0, "-", IF((F242-H242)/H242&lt;10, (F242-H242)/H242, "&gt;999%"))</f>
        <v>-7.2916666666666671E-2</v>
      </c>
    </row>
    <row r="243" spans="1:11" x14ac:dyDescent="0.25">
      <c r="B243" s="83"/>
      <c r="D243" s="83"/>
      <c r="F243" s="83"/>
      <c r="H243" s="83"/>
    </row>
    <row r="244" spans="1:11" s="43" customFormat="1" ht="13" x14ac:dyDescent="0.3">
      <c r="A244" s="162" t="s">
        <v>587</v>
      </c>
      <c r="B244" s="71">
        <v>434</v>
      </c>
      <c r="C244" s="40">
        <f>B244/33966</f>
        <v>1.2777483365718659E-2</v>
      </c>
      <c r="D244" s="71">
        <v>231</v>
      </c>
      <c r="E244" s="41">
        <f>D244/25764</f>
        <v>8.9659990684676297E-3</v>
      </c>
      <c r="F244" s="77">
        <v>1806</v>
      </c>
      <c r="G244" s="42">
        <f>F244/153714</f>
        <v>1.17490924704321E-2</v>
      </c>
      <c r="H244" s="71">
        <v>1247</v>
      </c>
      <c r="I244" s="41">
        <f>H244/141996</f>
        <v>8.7819375193667424E-3</v>
      </c>
      <c r="J244" s="37">
        <f>IF(D244=0, "-", IF((B244-D244)/D244&lt;10, (B244-D244)/D244, "&gt;999%"))</f>
        <v>0.87878787878787878</v>
      </c>
      <c r="K244" s="38">
        <f>IF(H244=0, "-", IF((F244-H244)/H244&lt;10, (F244-H244)/H244, "&gt;999%"))</f>
        <v>0.44827586206896552</v>
      </c>
    </row>
    <row r="245" spans="1:11" x14ac:dyDescent="0.25">
      <c r="B245" s="83"/>
      <c r="D245" s="83"/>
      <c r="F245" s="83"/>
      <c r="H245" s="83"/>
    </row>
    <row r="246" spans="1:11" ht="13" x14ac:dyDescent="0.3">
      <c r="A246" s="27" t="s">
        <v>585</v>
      </c>
      <c r="B246" s="71">
        <f>B250-B248</f>
        <v>3614</v>
      </c>
      <c r="C246" s="40">
        <f>B246/33966</f>
        <v>0.10640051816522404</v>
      </c>
      <c r="D246" s="71">
        <f>D250-D248</f>
        <v>3430</v>
      </c>
      <c r="E246" s="41">
        <f>D246/25764</f>
        <v>0.13313150131967086</v>
      </c>
      <c r="F246" s="77">
        <f>F250-F248</f>
        <v>17030</v>
      </c>
      <c r="G246" s="42">
        <f>F246/153714</f>
        <v>0.11079016875496051</v>
      </c>
      <c r="H246" s="71">
        <f>H250-H248</f>
        <v>21106</v>
      </c>
      <c r="I246" s="41">
        <f>H246/141996</f>
        <v>0.14863798980252965</v>
      </c>
      <c r="J246" s="37">
        <f>IF(D246=0, "-", IF((B246-D246)/D246&lt;10, (B246-D246)/D246, "&gt;999%"))</f>
        <v>5.3644314868804666E-2</v>
      </c>
      <c r="K246" s="38">
        <f>IF(H246=0, "-", IF((F246-H246)/H246&lt;10, (F246-H246)/H246, "&gt;999%"))</f>
        <v>-0.19312043968539752</v>
      </c>
    </row>
    <row r="247" spans="1:11" ht="13" x14ac:dyDescent="0.3">
      <c r="A247" s="27"/>
      <c r="B247" s="71"/>
      <c r="C247" s="40"/>
      <c r="D247" s="71"/>
      <c r="E247" s="41"/>
      <c r="F247" s="77"/>
      <c r="G247" s="42"/>
      <c r="H247" s="71"/>
      <c r="I247" s="41"/>
      <c r="J247" s="37"/>
      <c r="K247" s="38"/>
    </row>
    <row r="248" spans="1:11" ht="13" x14ac:dyDescent="0.3">
      <c r="A248" s="27" t="s">
        <v>586</v>
      </c>
      <c r="B248" s="71">
        <v>2280</v>
      </c>
      <c r="C248" s="40">
        <f>B248/33966</f>
        <v>6.7125949478890654E-2</v>
      </c>
      <c r="D248" s="71">
        <v>1445</v>
      </c>
      <c r="E248" s="41">
        <f>D248/25764</f>
        <v>5.6086011488899239E-2</v>
      </c>
      <c r="F248" s="77">
        <v>11026</v>
      </c>
      <c r="G248" s="42">
        <f>F248/153714</f>
        <v>7.1730616599659111E-2</v>
      </c>
      <c r="H248" s="71">
        <v>7536</v>
      </c>
      <c r="I248" s="41">
        <f>H248/141996</f>
        <v>5.3071917518803344E-2</v>
      </c>
      <c r="J248" s="37">
        <f>IF(D248=0, "-", IF((B248-D248)/D248&lt;10, (B248-D248)/D248, "&gt;999%"))</f>
        <v>0.57785467128027679</v>
      </c>
      <c r="K248" s="38">
        <f>IF(H248=0, "-", IF((F248-H248)/H248&lt;10, (F248-H248)/H248, "&gt;999%"))</f>
        <v>0.46311040339702758</v>
      </c>
    </row>
    <row r="249" spans="1:11" ht="13" x14ac:dyDescent="0.3">
      <c r="A249" s="27"/>
      <c r="B249" s="71"/>
      <c r="C249" s="40"/>
      <c r="D249" s="71"/>
      <c r="E249" s="41"/>
      <c r="F249" s="77"/>
      <c r="G249" s="42"/>
      <c r="H249" s="71"/>
      <c r="I249" s="41"/>
      <c r="J249" s="37"/>
      <c r="K249" s="38"/>
    </row>
    <row r="250" spans="1:11" ht="13" x14ac:dyDescent="0.3">
      <c r="A250" s="27" t="s">
        <v>584</v>
      </c>
      <c r="B250" s="71">
        <v>5894</v>
      </c>
      <c r="C250" s="40">
        <f>B250/33966</f>
        <v>0.1735264676441147</v>
      </c>
      <c r="D250" s="71">
        <v>4875</v>
      </c>
      <c r="E250" s="41">
        <f>D250/25764</f>
        <v>0.1892175128085701</v>
      </c>
      <c r="F250" s="77">
        <v>28056</v>
      </c>
      <c r="G250" s="42">
        <f>F250/153714</f>
        <v>0.18252078535461963</v>
      </c>
      <c r="H250" s="71">
        <v>28642</v>
      </c>
      <c r="I250" s="41">
        <f>H250/141996</f>
        <v>0.20170990732133298</v>
      </c>
      <c r="J250" s="37">
        <f>IF(D250=0, "-", IF((B250-D250)/D250&lt;10, (B250-D250)/D250, "&gt;999%"))</f>
        <v>0.20902564102564103</v>
      </c>
      <c r="K250" s="38">
        <f>IF(H250=0, "-", IF((F250-H250)/H250&lt;10, (F250-H250)/H250, "&gt;999%"))</f>
        <v>-2.0459465121150759E-2</v>
      </c>
    </row>
  </sheetData>
  <mergeCells count="58">
    <mergeCell ref="B1:K1"/>
    <mergeCell ref="B2:K2"/>
    <mergeCell ref="B193:E193"/>
    <mergeCell ref="F193:I193"/>
    <mergeCell ref="J193:K193"/>
    <mergeCell ref="B194:C194"/>
    <mergeCell ref="D194:E194"/>
    <mergeCell ref="F194:G194"/>
    <mergeCell ref="H194:I194"/>
    <mergeCell ref="B167:E167"/>
    <mergeCell ref="F167:I167"/>
    <mergeCell ref="J167:K167"/>
    <mergeCell ref="B168:C168"/>
    <mergeCell ref="D168:E168"/>
    <mergeCell ref="F168:G168"/>
    <mergeCell ref="H168:I168"/>
    <mergeCell ref="B142:E142"/>
    <mergeCell ref="F142:I142"/>
    <mergeCell ref="J142:K142"/>
    <mergeCell ref="B143:C143"/>
    <mergeCell ref="D143:E143"/>
    <mergeCell ref="F143:G143"/>
    <mergeCell ref="H143:I143"/>
    <mergeCell ref="B115:E115"/>
    <mergeCell ref="F115:I115"/>
    <mergeCell ref="J115:K115"/>
    <mergeCell ref="B116:C116"/>
    <mergeCell ref="D116:E116"/>
    <mergeCell ref="F116:G116"/>
    <mergeCell ref="H116:I116"/>
    <mergeCell ref="B78:E78"/>
    <mergeCell ref="F78:I78"/>
    <mergeCell ref="J78:K78"/>
    <mergeCell ref="B79:C79"/>
    <mergeCell ref="D79:E79"/>
    <mergeCell ref="F79:G79"/>
    <mergeCell ref="H79:I79"/>
    <mergeCell ref="B40:E40"/>
    <mergeCell ref="F40:I40"/>
    <mergeCell ref="J40:K40"/>
    <mergeCell ref="B41:C41"/>
    <mergeCell ref="D41:E41"/>
    <mergeCell ref="F41:G41"/>
    <mergeCell ref="H41:I41"/>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53" max="16383" man="1"/>
    <brk id="113" max="16383" man="1"/>
    <brk id="166" max="16383" man="1"/>
    <brk id="206"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2"/>
  <sheetViews>
    <sheetView tabSelected="1" zoomScaleNormal="100" workbookViewId="0">
      <selection activeCell="M1" sqref="M1"/>
    </sheetView>
  </sheetViews>
  <sheetFormatPr defaultRowHeight="12.5" x14ac:dyDescent="0.25"/>
  <cols>
    <col min="1" max="1" width="18.26953125" bestFit="1" customWidth="1"/>
    <col min="2" max="11" width="8.453125" customWidth="1"/>
  </cols>
  <sheetData>
    <row r="1" spans="1:11" s="52" customFormat="1" ht="20" x14ac:dyDescent="0.4">
      <c r="A1" s="4" t="s">
        <v>10</v>
      </c>
      <c r="B1" s="198" t="s">
        <v>638</v>
      </c>
      <c r="C1" s="198"/>
      <c r="D1" s="198"/>
      <c r="E1" s="199"/>
      <c r="F1" s="199"/>
      <c r="G1" s="199"/>
      <c r="H1" s="199"/>
      <c r="I1" s="199"/>
      <c r="J1" s="199"/>
      <c r="K1" s="199"/>
    </row>
    <row r="2" spans="1:11" s="52" customFormat="1" ht="20" x14ac:dyDescent="0.4">
      <c r="A2" s="4" t="s">
        <v>111</v>
      </c>
      <c r="B2" s="202" t="s">
        <v>102</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14</v>
      </c>
      <c r="C7" s="39">
        <f>IF(B52=0, "-", B7/B52)</f>
        <v>2.3752969121140144E-3</v>
      </c>
      <c r="D7" s="65">
        <v>14</v>
      </c>
      <c r="E7" s="21">
        <f>IF(D52=0, "-", D7/D52)</f>
        <v>2.871794871794872E-3</v>
      </c>
      <c r="F7" s="81">
        <v>32</v>
      </c>
      <c r="G7" s="39">
        <f>IF(F52=0, "-", F7/F52)</f>
        <v>1.1405759908753922E-3</v>
      </c>
      <c r="H7" s="65">
        <v>61</v>
      </c>
      <c r="I7" s="21">
        <f>IF(H52=0, "-", H7/H52)</f>
        <v>2.1297395433279797E-3</v>
      </c>
      <c r="J7" s="20">
        <f t="shared" ref="J7:J50" si="0">IF(D7=0, "-", IF((B7-D7)/D7&lt;10, (B7-D7)/D7, "&gt;999%"))</f>
        <v>0</v>
      </c>
      <c r="K7" s="21">
        <f t="shared" ref="K7:K50" si="1">IF(H7=0, "-", IF((F7-H7)/H7&lt;10, (F7-H7)/H7, "&gt;999%"))</f>
        <v>-0.47540983606557374</v>
      </c>
    </row>
    <row r="8" spans="1:11" x14ac:dyDescent="0.25">
      <c r="A8" s="7" t="s">
        <v>32</v>
      </c>
      <c r="B8" s="65">
        <v>0</v>
      </c>
      <c r="C8" s="39">
        <f>IF(B52=0, "-", B8/B52)</f>
        <v>0</v>
      </c>
      <c r="D8" s="65">
        <v>0</v>
      </c>
      <c r="E8" s="21">
        <f>IF(D52=0, "-", D8/D52)</f>
        <v>0</v>
      </c>
      <c r="F8" s="81">
        <v>0</v>
      </c>
      <c r="G8" s="39">
        <f>IF(F52=0, "-", F8/F52)</f>
        <v>0</v>
      </c>
      <c r="H8" s="65">
        <v>2</v>
      </c>
      <c r="I8" s="21">
        <f>IF(H52=0, "-", H8/H52)</f>
        <v>6.9827526010753435E-5</v>
      </c>
      <c r="J8" s="20" t="str">
        <f t="shared" si="0"/>
        <v>-</v>
      </c>
      <c r="K8" s="21">
        <f t="shared" si="1"/>
        <v>-1</v>
      </c>
    </row>
    <row r="9" spans="1:11" x14ac:dyDescent="0.25">
      <c r="A9" s="7" t="s">
        <v>33</v>
      </c>
      <c r="B9" s="65">
        <v>3</v>
      </c>
      <c r="C9" s="39">
        <f>IF(B52=0, "-", B9/B52)</f>
        <v>5.0899219545300306E-4</v>
      </c>
      <c r="D9" s="65">
        <v>2</v>
      </c>
      <c r="E9" s="21">
        <f>IF(D52=0, "-", D9/D52)</f>
        <v>4.1025641025641023E-4</v>
      </c>
      <c r="F9" s="81">
        <v>12</v>
      </c>
      <c r="G9" s="39">
        <f>IF(F52=0, "-", F9/F52)</f>
        <v>4.2771599657827201E-4</v>
      </c>
      <c r="H9" s="65">
        <v>11</v>
      </c>
      <c r="I9" s="21">
        <f>IF(H52=0, "-", H9/H52)</f>
        <v>3.8405139305914393E-4</v>
      </c>
      <c r="J9" s="20">
        <f t="shared" si="0"/>
        <v>0.5</v>
      </c>
      <c r="K9" s="21">
        <f t="shared" si="1"/>
        <v>9.0909090909090912E-2</v>
      </c>
    </row>
    <row r="10" spans="1:11" x14ac:dyDescent="0.25">
      <c r="A10" s="7" t="s">
        <v>34</v>
      </c>
      <c r="B10" s="65">
        <v>154</v>
      </c>
      <c r="C10" s="39">
        <f>IF(B52=0, "-", B10/B52)</f>
        <v>2.6128266033254157E-2</v>
      </c>
      <c r="D10" s="65">
        <v>115</v>
      </c>
      <c r="E10" s="21">
        <f>IF(D52=0, "-", D10/D52)</f>
        <v>2.3589743589743591E-2</v>
      </c>
      <c r="F10" s="81">
        <v>729</v>
      </c>
      <c r="G10" s="39">
        <f>IF(F52=0, "-", F10/F52)</f>
        <v>2.5983746792130027E-2</v>
      </c>
      <c r="H10" s="65">
        <v>413</v>
      </c>
      <c r="I10" s="21">
        <f>IF(H52=0, "-", H10/H52)</f>
        <v>1.4419384121220586E-2</v>
      </c>
      <c r="J10" s="20">
        <f t="shared" si="0"/>
        <v>0.33913043478260868</v>
      </c>
      <c r="K10" s="21">
        <f t="shared" si="1"/>
        <v>0.76513317191283292</v>
      </c>
    </row>
    <row r="11" spans="1:11" x14ac:dyDescent="0.25">
      <c r="A11" s="7" t="s">
        <v>35</v>
      </c>
      <c r="B11" s="65">
        <v>1</v>
      </c>
      <c r="C11" s="39">
        <f>IF(B52=0, "-", B11/B52)</f>
        <v>1.6966406515100103E-4</v>
      </c>
      <c r="D11" s="65">
        <v>3</v>
      </c>
      <c r="E11" s="21">
        <f>IF(D52=0, "-", D11/D52)</f>
        <v>6.1538461538461541E-4</v>
      </c>
      <c r="F11" s="81">
        <v>17</v>
      </c>
      <c r="G11" s="39">
        <f>IF(F52=0, "-", F11/F52)</f>
        <v>6.0593099515255202E-4</v>
      </c>
      <c r="H11" s="65">
        <v>13</v>
      </c>
      <c r="I11" s="21">
        <f>IF(H52=0, "-", H11/H52)</f>
        <v>4.5387891906989734E-4</v>
      </c>
      <c r="J11" s="20">
        <f t="shared" si="0"/>
        <v>-0.66666666666666663</v>
      </c>
      <c r="K11" s="21">
        <f t="shared" si="1"/>
        <v>0.30769230769230771</v>
      </c>
    </row>
    <row r="12" spans="1:11" x14ac:dyDescent="0.25">
      <c r="A12" s="7" t="s">
        <v>36</v>
      </c>
      <c r="B12" s="65">
        <v>502</v>
      </c>
      <c r="C12" s="39">
        <f>IF(B52=0, "-", B12/B52)</f>
        <v>8.5171360705802515E-2</v>
      </c>
      <c r="D12" s="65">
        <v>255</v>
      </c>
      <c r="E12" s="21">
        <f>IF(D52=0, "-", D12/D52)</f>
        <v>5.2307692307692305E-2</v>
      </c>
      <c r="F12" s="81">
        <v>2156</v>
      </c>
      <c r="G12" s="39">
        <f>IF(F52=0, "-", F12/F52)</f>
        <v>7.6846307385229545E-2</v>
      </c>
      <c r="H12" s="65">
        <v>1700</v>
      </c>
      <c r="I12" s="21">
        <f>IF(H52=0, "-", H12/H52)</f>
        <v>5.9353397109140421E-2</v>
      </c>
      <c r="J12" s="20">
        <f t="shared" si="0"/>
        <v>0.96862745098039216</v>
      </c>
      <c r="K12" s="21">
        <f t="shared" si="1"/>
        <v>0.26823529411764707</v>
      </c>
    </row>
    <row r="13" spans="1:11" x14ac:dyDescent="0.25">
      <c r="A13" s="7" t="s">
        <v>39</v>
      </c>
      <c r="B13" s="65">
        <v>4</v>
      </c>
      <c r="C13" s="39">
        <f>IF(B52=0, "-", B13/B52)</f>
        <v>6.7865626060400412E-4</v>
      </c>
      <c r="D13" s="65">
        <v>7</v>
      </c>
      <c r="E13" s="21">
        <f>IF(D52=0, "-", D13/D52)</f>
        <v>1.435897435897436E-3</v>
      </c>
      <c r="F13" s="81">
        <v>40</v>
      </c>
      <c r="G13" s="39">
        <f>IF(F52=0, "-", F13/F52)</f>
        <v>1.4257199885942401E-3</v>
      </c>
      <c r="H13" s="65">
        <v>34</v>
      </c>
      <c r="I13" s="21">
        <f>IF(H52=0, "-", H13/H52)</f>
        <v>1.1870679421828085E-3</v>
      </c>
      <c r="J13" s="20">
        <f t="shared" si="0"/>
        <v>-0.42857142857142855</v>
      </c>
      <c r="K13" s="21">
        <f t="shared" si="1"/>
        <v>0.17647058823529413</v>
      </c>
    </row>
    <row r="14" spans="1:11" x14ac:dyDescent="0.25">
      <c r="A14" s="7" t="s">
        <v>40</v>
      </c>
      <c r="B14" s="65">
        <v>0</v>
      </c>
      <c r="C14" s="39">
        <f>IF(B52=0, "-", B14/B52)</f>
        <v>0</v>
      </c>
      <c r="D14" s="65">
        <v>0</v>
      </c>
      <c r="E14" s="21">
        <f>IF(D52=0, "-", D14/D52)</f>
        <v>0</v>
      </c>
      <c r="F14" s="81">
        <v>0</v>
      </c>
      <c r="G14" s="39">
        <f>IF(F52=0, "-", F14/F52)</f>
        <v>0</v>
      </c>
      <c r="H14" s="65">
        <v>10</v>
      </c>
      <c r="I14" s="21">
        <f>IF(H52=0, "-", H14/H52)</f>
        <v>3.491376300537672E-4</v>
      </c>
      <c r="J14" s="20" t="str">
        <f t="shared" si="0"/>
        <v>-</v>
      </c>
      <c r="K14" s="21">
        <f t="shared" si="1"/>
        <v>-1</v>
      </c>
    </row>
    <row r="15" spans="1:11" x14ac:dyDescent="0.25">
      <c r="A15" s="7" t="s">
        <v>41</v>
      </c>
      <c r="B15" s="65">
        <v>3</v>
      </c>
      <c r="C15" s="39">
        <f>IF(B52=0, "-", B15/B52)</f>
        <v>5.0899219545300306E-4</v>
      </c>
      <c r="D15" s="65">
        <v>2</v>
      </c>
      <c r="E15" s="21">
        <f>IF(D52=0, "-", D15/D52)</f>
        <v>4.1025641025641023E-4</v>
      </c>
      <c r="F15" s="81">
        <v>15</v>
      </c>
      <c r="G15" s="39">
        <f>IF(F52=0, "-", F15/F52)</f>
        <v>5.3464499572284004E-4</v>
      </c>
      <c r="H15" s="65">
        <v>26</v>
      </c>
      <c r="I15" s="21">
        <f>IF(H52=0, "-", H15/H52)</f>
        <v>9.0775783813979469E-4</v>
      </c>
      <c r="J15" s="20">
        <f t="shared" si="0"/>
        <v>0.5</v>
      </c>
      <c r="K15" s="21">
        <f t="shared" si="1"/>
        <v>-0.42307692307692307</v>
      </c>
    </row>
    <row r="16" spans="1:11" x14ac:dyDescent="0.25">
      <c r="A16" s="7" t="s">
        <v>42</v>
      </c>
      <c r="B16" s="65">
        <v>57</v>
      </c>
      <c r="C16" s="39">
        <f>IF(B52=0, "-", B16/B52)</f>
        <v>9.6708517136070583E-3</v>
      </c>
      <c r="D16" s="65">
        <v>0</v>
      </c>
      <c r="E16" s="21">
        <f>IF(D52=0, "-", D16/D52)</f>
        <v>0</v>
      </c>
      <c r="F16" s="81">
        <v>172</v>
      </c>
      <c r="G16" s="39">
        <f>IF(F52=0, "-", F16/F52)</f>
        <v>6.1305959509552321E-3</v>
      </c>
      <c r="H16" s="65">
        <v>0</v>
      </c>
      <c r="I16" s="21">
        <f>IF(H52=0, "-", H16/H52)</f>
        <v>0</v>
      </c>
      <c r="J16" s="20" t="str">
        <f t="shared" si="0"/>
        <v>-</v>
      </c>
      <c r="K16" s="21" t="str">
        <f t="shared" si="1"/>
        <v>-</v>
      </c>
    </row>
    <row r="17" spans="1:11" x14ac:dyDescent="0.25">
      <c r="A17" s="7" t="s">
        <v>45</v>
      </c>
      <c r="B17" s="65">
        <v>2</v>
      </c>
      <c r="C17" s="39">
        <f>IF(B52=0, "-", B17/B52)</f>
        <v>3.3932813030200206E-4</v>
      </c>
      <c r="D17" s="65">
        <v>8</v>
      </c>
      <c r="E17" s="21">
        <f>IF(D52=0, "-", D17/D52)</f>
        <v>1.6410256410256409E-3</v>
      </c>
      <c r="F17" s="81">
        <v>25</v>
      </c>
      <c r="G17" s="39">
        <f>IF(F52=0, "-", F17/F52)</f>
        <v>8.9107499287140006E-4</v>
      </c>
      <c r="H17" s="65">
        <v>28</v>
      </c>
      <c r="I17" s="21">
        <f>IF(H52=0, "-", H17/H52)</f>
        <v>9.7758536415054804E-4</v>
      </c>
      <c r="J17" s="20">
        <f t="shared" si="0"/>
        <v>-0.75</v>
      </c>
      <c r="K17" s="21">
        <f t="shared" si="1"/>
        <v>-0.10714285714285714</v>
      </c>
    </row>
    <row r="18" spans="1:11" x14ac:dyDescent="0.25">
      <c r="A18" s="7" t="s">
        <v>46</v>
      </c>
      <c r="B18" s="65">
        <v>21</v>
      </c>
      <c r="C18" s="39">
        <f>IF(B52=0, "-", B18/B52)</f>
        <v>3.5629453681710215E-3</v>
      </c>
      <c r="D18" s="65">
        <v>5</v>
      </c>
      <c r="E18" s="21">
        <f>IF(D52=0, "-", D18/D52)</f>
        <v>1.0256410256410256E-3</v>
      </c>
      <c r="F18" s="81">
        <v>150</v>
      </c>
      <c r="G18" s="39">
        <f>IF(F52=0, "-", F18/F52)</f>
        <v>5.3464499572284004E-3</v>
      </c>
      <c r="H18" s="65">
        <v>102</v>
      </c>
      <c r="I18" s="21">
        <f>IF(H52=0, "-", H18/H52)</f>
        <v>3.5612038265484254E-3</v>
      </c>
      <c r="J18" s="20">
        <f t="shared" si="0"/>
        <v>3.2</v>
      </c>
      <c r="K18" s="21">
        <f t="shared" si="1"/>
        <v>0.47058823529411764</v>
      </c>
    </row>
    <row r="19" spans="1:11" x14ac:dyDescent="0.25">
      <c r="A19" s="7" t="s">
        <v>48</v>
      </c>
      <c r="B19" s="65">
        <v>103</v>
      </c>
      <c r="C19" s="39">
        <f>IF(B52=0, "-", B19/B52)</f>
        <v>1.7475398710553106E-2</v>
      </c>
      <c r="D19" s="65">
        <v>69</v>
      </c>
      <c r="E19" s="21">
        <f>IF(D52=0, "-", D19/D52)</f>
        <v>1.4153846153846154E-2</v>
      </c>
      <c r="F19" s="81">
        <v>481</v>
      </c>
      <c r="G19" s="39">
        <f>IF(F52=0, "-", F19/F52)</f>
        <v>1.7144282862845736E-2</v>
      </c>
      <c r="H19" s="65">
        <v>348</v>
      </c>
      <c r="I19" s="21">
        <f>IF(H52=0, "-", H19/H52)</f>
        <v>1.2149989525871098E-2</v>
      </c>
      <c r="J19" s="20">
        <f t="shared" si="0"/>
        <v>0.49275362318840582</v>
      </c>
      <c r="K19" s="21">
        <f t="shared" si="1"/>
        <v>0.38218390804597702</v>
      </c>
    </row>
    <row r="20" spans="1:11" x14ac:dyDescent="0.25">
      <c r="A20" s="7" t="s">
        <v>51</v>
      </c>
      <c r="B20" s="65">
        <v>4</v>
      </c>
      <c r="C20" s="39">
        <f>IF(B52=0, "-", B20/B52)</f>
        <v>6.7865626060400412E-4</v>
      </c>
      <c r="D20" s="65">
        <v>1</v>
      </c>
      <c r="E20" s="21">
        <f>IF(D52=0, "-", D20/D52)</f>
        <v>2.0512820512820512E-4</v>
      </c>
      <c r="F20" s="81">
        <v>9</v>
      </c>
      <c r="G20" s="39">
        <f>IF(F52=0, "-", F20/F52)</f>
        <v>3.2078699743370403E-4</v>
      </c>
      <c r="H20" s="65">
        <v>10</v>
      </c>
      <c r="I20" s="21">
        <f>IF(H52=0, "-", H20/H52)</f>
        <v>3.491376300537672E-4</v>
      </c>
      <c r="J20" s="20">
        <f t="shared" si="0"/>
        <v>3</v>
      </c>
      <c r="K20" s="21">
        <f t="shared" si="1"/>
        <v>-0.1</v>
      </c>
    </row>
    <row r="21" spans="1:11" x14ac:dyDescent="0.25">
      <c r="A21" s="7" t="s">
        <v>52</v>
      </c>
      <c r="B21" s="65">
        <v>10</v>
      </c>
      <c r="C21" s="39">
        <f>IF(B52=0, "-", B21/B52)</f>
        <v>1.6966406515100101E-3</v>
      </c>
      <c r="D21" s="65">
        <v>0</v>
      </c>
      <c r="E21" s="21">
        <f>IF(D52=0, "-", D21/D52)</f>
        <v>0</v>
      </c>
      <c r="F21" s="81">
        <v>13</v>
      </c>
      <c r="G21" s="39">
        <f>IF(F52=0, "-", F21/F52)</f>
        <v>4.6335899629312805E-4</v>
      </c>
      <c r="H21" s="65">
        <v>0</v>
      </c>
      <c r="I21" s="21">
        <f>IF(H52=0, "-", H21/H52)</f>
        <v>0</v>
      </c>
      <c r="J21" s="20" t="str">
        <f t="shared" si="0"/>
        <v>-</v>
      </c>
      <c r="K21" s="21" t="str">
        <f t="shared" si="1"/>
        <v>-</v>
      </c>
    </row>
    <row r="22" spans="1:11" x14ac:dyDescent="0.25">
      <c r="A22" s="7" t="s">
        <v>54</v>
      </c>
      <c r="B22" s="65">
        <v>14</v>
      </c>
      <c r="C22" s="39">
        <f>IF(B52=0, "-", B22/B52)</f>
        <v>2.3752969121140144E-3</v>
      </c>
      <c r="D22" s="65">
        <v>20</v>
      </c>
      <c r="E22" s="21">
        <f>IF(D52=0, "-", D22/D52)</f>
        <v>4.1025641025641026E-3</v>
      </c>
      <c r="F22" s="81">
        <v>216</v>
      </c>
      <c r="G22" s="39">
        <f>IF(F52=0, "-", F22/F52)</f>
        <v>7.6988879384088963E-3</v>
      </c>
      <c r="H22" s="65">
        <v>300</v>
      </c>
      <c r="I22" s="21">
        <f>IF(H52=0, "-", H22/H52)</f>
        <v>1.0474128901613016E-2</v>
      </c>
      <c r="J22" s="20">
        <f t="shared" si="0"/>
        <v>-0.3</v>
      </c>
      <c r="K22" s="21">
        <f t="shared" si="1"/>
        <v>-0.28000000000000003</v>
      </c>
    </row>
    <row r="23" spans="1:11" x14ac:dyDescent="0.25">
      <c r="A23" s="7" t="s">
        <v>55</v>
      </c>
      <c r="B23" s="65">
        <v>804</v>
      </c>
      <c r="C23" s="39">
        <f>IF(B52=0, "-", B23/B52)</f>
        <v>0.13640990838140482</v>
      </c>
      <c r="D23" s="65">
        <v>574</v>
      </c>
      <c r="E23" s="21">
        <f>IF(D52=0, "-", D23/D52)</f>
        <v>0.11774358974358974</v>
      </c>
      <c r="F23" s="81">
        <v>3051</v>
      </c>
      <c r="G23" s="39">
        <f>IF(F52=0, "-", F23/F52)</f>
        <v>0.10874679213002567</v>
      </c>
      <c r="H23" s="65">
        <v>3634</v>
      </c>
      <c r="I23" s="21">
        <f>IF(H52=0, "-", H23/H52)</f>
        <v>0.126876614761539</v>
      </c>
      <c r="J23" s="20">
        <f t="shared" si="0"/>
        <v>0.40069686411149824</v>
      </c>
      <c r="K23" s="21">
        <f t="shared" si="1"/>
        <v>-0.16042927903137039</v>
      </c>
    </row>
    <row r="24" spans="1:11" x14ac:dyDescent="0.25">
      <c r="A24" s="7" t="s">
        <v>61</v>
      </c>
      <c r="B24" s="65">
        <v>1</v>
      </c>
      <c r="C24" s="39">
        <f>IF(B52=0, "-", B24/B52)</f>
        <v>1.6966406515100103E-4</v>
      </c>
      <c r="D24" s="65">
        <v>4</v>
      </c>
      <c r="E24" s="21">
        <f>IF(D52=0, "-", D24/D52)</f>
        <v>8.2051282051282047E-4</v>
      </c>
      <c r="F24" s="81">
        <v>15</v>
      </c>
      <c r="G24" s="39">
        <f>IF(F52=0, "-", F24/F52)</f>
        <v>5.3464499572284004E-4</v>
      </c>
      <c r="H24" s="65">
        <v>18</v>
      </c>
      <c r="I24" s="21">
        <f>IF(H52=0, "-", H24/H52)</f>
        <v>6.2844773409678094E-4</v>
      </c>
      <c r="J24" s="20">
        <f t="shared" si="0"/>
        <v>-0.75</v>
      </c>
      <c r="K24" s="21">
        <f t="shared" si="1"/>
        <v>-0.16666666666666666</v>
      </c>
    </row>
    <row r="25" spans="1:11" x14ac:dyDescent="0.25">
      <c r="A25" s="7" t="s">
        <v>64</v>
      </c>
      <c r="B25" s="65">
        <v>743</v>
      </c>
      <c r="C25" s="39">
        <f>IF(B52=0, "-", B25/B52)</f>
        <v>0.12606040040719377</v>
      </c>
      <c r="D25" s="65">
        <v>997</v>
      </c>
      <c r="E25" s="21">
        <f>IF(D52=0, "-", D25/D52)</f>
        <v>0.20451282051282052</v>
      </c>
      <c r="F25" s="81">
        <v>3962</v>
      </c>
      <c r="G25" s="39">
        <f>IF(F52=0, "-", F25/F52)</f>
        <v>0.14121756487025949</v>
      </c>
      <c r="H25" s="65">
        <v>4967</v>
      </c>
      <c r="I25" s="21">
        <f>IF(H52=0, "-", H25/H52)</f>
        <v>0.17341666084770616</v>
      </c>
      <c r="J25" s="20">
        <f t="shared" si="0"/>
        <v>-0.25476429287863589</v>
      </c>
      <c r="K25" s="21">
        <f t="shared" si="1"/>
        <v>-0.20233541373062211</v>
      </c>
    </row>
    <row r="26" spans="1:11" x14ac:dyDescent="0.25">
      <c r="A26" s="7" t="s">
        <v>65</v>
      </c>
      <c r="B26" s="65">
        <v>10</v>
      </c>
      <c r="C26" s="39">
        <f>IF(B52=0, "-", B26/B52)</f>
        <v>1.6966406515100101E-3</v>
      </c>
      <c r="D26" s="65">
        <v>0</v>
      </c>
      <c r="E26" s="21">
        <f>IF(D52=0, "-", D26/D52)</f>
        <v>0</v>
      </c>
      <c r="F26" s="81">
        <v>15</v>
      </c>
      <c r="G26" s="39">
        <f>IF(F52=0, "-", F26/F52)</f>
        <v>5.3464499572284004E-4</v>
      </c>
      <c r="H26" s="65">
        <v>0</v>
      </c>
      <c r="I26" s="21">
        <f>IF(H52=0, "-", H26/H52)</f>
        <v>0</v>
      </c>
      <c r="J26" s="20" t="str">
        <f t="shared" si="0"/>
        <v>-</v>
      </c>
      <c r="K26" s="21" t="str">
        <f t="shared" si="1"/>
        <v>-</v>
      </c>
    </row>
    <row r="27" spans="1:11" x14ac:dyDescent="0.25">
      <c r="A27" s="7" t="s">
        <v>67</v>
      </c>
      <c r="B27" s="65">
        <v>2</v>
      </c>
      <c r="C27" s="39">
        <f>IF(B52=0, "-", B27/B52)</f>
        <v>3.3932813030200206E-4</v>
      </c>
      <c r="D27" s="65">
        <v>1</v>
      </c>
      <c r="E27" s="21">
        <f>IF(D52=0, "-", D27/D52)</f>
        <v>2.0512820512820512E-4</v>
      </c>
      <c r="F27" s="81">
        <v>26</v>
      </c>
      <c r="G27" s="39">
        <f>IF(F52=0, "-", F27/F52)</f>
        <v>9.2671799258625611E-4</v>
      </c>
      <c r="H27" s="65">
        <v>59</v>
      </c>
      <c r="I27" s="21">
        <f>IF(H52=0, "-", H27/H52)</f>
        <v>2.0599120173172263E-3</v>
      </c>
      <c r="J27" s="20">
        <f t="shared" si="0"/>
        <v>1</v>
      </c>
      <c r="K27" s="21">
        <f t="shared" si="1"/>
        <v>-0.55932203389830504</v>
      </c>
    </row>
    <row r="28" spans="1:11" x14ac:dyDescent="0.25">
      <c r="A28" s="7" t="s">
        <v>68</v>
      </c>
      <c r="B28" s="65">
        <v>58</v>
      </c>
      <c r="C28" s="39">
        <f>IF(B52=0, "-", B28/B52)</f>
        <v>9.8405157787580591E-3</v>
      </c>
      <c r="D28" s="65">
        <v>10</v>
      </c>
      <c r="E28" s="21">
        <f>IF(D52=0, "-", D28/D52)</f>
        <v>2.0512820512820513E-3</v>
      </c>
      <c r="F28" s="81">
        <v>287</v>
      </c>
      <c r="G28" s="39">
        <f>IF(F52=0, "-", F28/F52)</f>
        <v>1.0229540918163672E-2</v>
      </c>
      <c r="H28" s="65">
        <v>114</v>
      </c>
      <c r="I28" s="21">
        <f>IF(H52=0, "-", H28/H52)</f>
        <v>3.9801689826129459E-3</v>
      </c>
      <c r="J28" s="20">
        <f t="shared" si="0"/>
        <v>4.8</v>
      </c>
      <c r="K28" s="21">
        <f t="shared" si="1"/>
        <v>1.5175438596491229</v>
      </c>
    </row>
    <row r="29" spans="1:11" x14ac:dyDescent="0.25">
      <c r="A29" s="7" t="s">
        <v>69</v>
      </c>
      <c r="B29" s="65">
        <v>4</v>
      </c>
      <c r="C29" s="39">
        <f>IF(B52=0, "-", B29/B52)</f>
        <v>6.7865626060400412E-4</v>
      </c>
      <c r="D29" s="65">
        <v>1</v>
      </c>
      <c r="E29" s="21">
        <f>IF(D52=0, "-", D29/D52)</f>
        <v>2.0512820512820512E-4</v>
      </c>
      <c r="F29" s="81">
        <v>13</v>
      </c>
      <c r="G29" s="39">
        <f>IF(F52=0, "-", F29/F52)</f>
        <v>4.6335899629312805E-4</v>
      </c>
      <c r="H29" s="65">
        <v>21</v>
      </c>
      <c r="I29" s="21">
        <f>IF(H52=0, "-", H29/H52)</f>
        <v>7.3318902311291108E-4</v>
      </c>
      <c r="J29" s="20">
        <f t="shared" si="0"/>
        <v>3</v>
      </c>
      <c r="K29" s="21">
        <f t="shared" si="1"/>
        <v>-0.38095238095238093</v>
      </c>
    </row>
    <row r="30" spans="1:11" x14ac:dyDescent="0.25">
      <c r="A30" s="7" t="s">
        <v>72</v>
      </c>
      <c r="B30" s="65">
        <v>1</v>
      </c>
      <c r="C30" s="39">
        <f>IF(B52=0, "-", B30/B52)</f>
        <v>1.6966406515100103E-4</v>
      </c>
      <c r="D30" s="65">
        <v>3</v>
      </c>
      <c r="E30" s="21">
        <f>IF(D52=0, "-", D30/D52)</f>
        <v>6.1538461538461541E-4</v>
      </c>
      <c r="F30" s="81">
        <v>7</v>
      </c>
      <c r="G30" s="39">
        <f>IF(F52=0, "-", F30/F52)</f>
        <v>2.4950099800399199E-4</v>
      </c>
      <c r="H30" s="65">
        <v>20</v>
      </c>
      <c r="I30" s="21">
        <f>IF(H52=0, "-", H30/H52)</f>
        <v>6.9827526010753441E-4</v>
      </c>
      <c r="J30" s="20">
        <f t="shared" si="0"/>
        <v>-0.66666666666666663</v>
      </c>
      <c r="K30" s="21">
        <f t="shared" si="1"/>
        <v>-0.65</v>
      </c>
    </row>
    <row r="31" spans="1:11" x14ac:dyDescent="0.25">
      <c r="A31" s="7" t="s">
        <v>73</v>
      </c>
      <c r="B31" s="65">
        <v>438</v>
      </c>
      <c r="C31" s="39">
        <f>IF(B52=0, "-", B31/B52)</f>
        <v>7.4312860536138448E-2</v>
      </c>
      <c r="D31" s="65">
        <v>174</v>
      </c>
      <c r="E31" s="21">
        <f>IF(D52=0, "-", D31/D52)</f>
        <v>3.569230769230769E-2</v>
      </c>
      <c r="F31" s="81">
        <v>2401</v>
      </c>
      <c r="G31" s="39">
        <f>IF(F52=0, "-", F31/F52)</f>
        <v>8.5578842315369261E-2</v>
      </c>
      <c r="H31" s="65">
        <v>2183</v>
      </c>
      <c r="I31" s="21">
        <f>IF(H52=0, "-", H31/H52)</f>
        <v>7.6216744640737383E-2</v>
      </c>
      <c r="J31" s="20">
        <f t="shared" si="0"/>
        <v>1.5172413793103448</v>
      </c>
      <c r="K31" s="21">
        <f t="shared" si="1"/>
        <v>9.9862574438845622E-2</v>
      </c>
    </row>
    <row r="32" spans="1:11" x14ac:dyDescent="0.25">
      <c r="A32" s="7" t="s">
        <v>74</v>
      </c>
      <c r="B32" s="65">
        <v>3</v>
      </c>
      <c r="C32" s="39">
        <f>IF(B52=0, "-", B32/B52)</f>
        <v>5.0899219545300306E-4</v>
      </c>
      <c r="D32" s="65">
        <v>2</v>
      </c>
      <c r="E32" s="21">
        <f>IF(D52=0, "-", D32/D52)</f>
        <v>4.1025641025641023E-4</v>
      </c>
      <c r="F32" s="81">
        <v>10</v>
      </c>
      <c r="G32" s="39">
        <f>IF(F52=0, "-", F32/F52)</f>
        <v>3.5642999714856002E-4</v>
      </c>
      <c r="H32" s="65">
        <v>8</v>
      </c>
      <c r="I32" s="21">
        <f>IF(H52=0, "-", H32/H52)</f>
        <v>2.7931010404301374E-4</v>
      </c>
      <c r="J32" s="20">
        <f t="shared" si="0"/>
        <v>0.5</v>
      </c>
      <c r="K32" s="21">
        <f t="shared" si="1"/>
        <v>0.25</v>
      </c>
    </row>
    <row r="33" spans="1:11" x14ac:dyDescent="0.25">
      <c r="A33" s="7" t="s">
        <v>75</v>
      </c>
      <c r="B33" s="65">
        <v>334</v>
      </c>
      <c r="C33" s="39">
        <f>IF(B52=0, "-", B33/B52)</f>
        <v>5.6667797760434339E-2</v>
      </c>
      <c r="D33" s="65">
        <v>518</v>
      </c>
      <c r="E33" s="21">
        <f>IF(D52=0, "-", D33/D52)</f>
        <v>0.10625641025641025</v>
      </c>
      <c r="F33" s="81">
        <v>2128</v>
      </c>
      <c r="G33" s="39">
        <f>IF(F52=0, "-", F33/F52)</f>
        <v>7.5848303393213579E-2</v>
      </c>
      <c r="H33" s="65">
        <v>2119</v>
      </c>
      <c r="I33" s="21">
        <f>IF(H52=0, "-", H33/H52)</f>
        <v>7.3982263808393275E-2</v>
      </c>
      <c r="J33" s="20">
        <f t="shared" si="0"/>
        <v>-0.35521235521235522</v>
      </c>
      <c r="K33" s="21">
        <f t="shared" si="1"/>
        <v>4.2472864558754132E-3</v>
      </c>
    </row>
    <row r="34" spans="1:11" x14ac:dyDescent="0.25">
      <c r="A34" s="7" t="s">
        <v>77</v>
      </c>
      <c r="B34" s="65">
        <v>22</v>
      </c>
      <c r="C34" s="39">
        <f>IF(B52=0, "-", B34/B52)</f>
        <v>3.7326094333220224E-3</v>
      </c>
      <c r="D34" s="65">
        <v>14</v>
      </c>
      <c r="E34" s="21">
        <f>IF(D52=0, "-", D34/D52)</f>
        <v>2.871794871794872E-3</v>
      </c>
      <c r="F34" s="81">
        <v>140</v>
      </c>
      <c r="G34" s="39">
        <f>IF(F52=0, "-", F34/F52)</f>
        <v>4.9900199600798403E-3</v>
      </c>
      <c r="H34" s="65">
        <v>154</v>
      </c>
      <c r="I34" s="21">
        <f>IF(H52=0, "-", H34/H52)</f>
        <v>5.3767195028280148E-3</v>
      </c>
      <c r="J34" s="20">
        <f t="shared" si="0"/>
        <v>0.5714285714285714</v>
      </c>
      <c r="K34" s="21">
        <f t="shared" si="1"/>
        <v>-9.0909090909090912E-2</v>
      </c>
    </row>
    <row r="35" spans="1:11" x14ac:dyDescent="0.25">
      <c r="A35" s="7" t="s">
        <v>78</v>
      </c>
      <c r="B35" s="65">
        <v>338</v>
      </c>
      <c r="C35" s="39">
        <f>IF(B52=0, "-", B35/B52)</f>
        <v>5.7346454021038343E-2</v>
      </c>
      <c r="D35" s="65">
        <v>340</v>
      </c>
      <c r="E35" s="21">
        <f>IF(D52=0, "-", D35/D52)</f>
        <v>6.974358974358974E-2</v>
      </c>
      <c r="F35" s="81">
        <v>1938</v>
      </c>
      <c r="G35" s="39">
        <f>IF(F52=0, "-", F35/F52)</f>
        <v>6.9076133447390928E-2</v>
      </c>
      <c r="H35" s="65">
        <v>1847</v>
      </c>
      <c r="I35" s="21">
        <f>IF(H52=0, "-", H35/H52)</f>
        <v>6.4485720270930802E-2</v>
      </c>
      <c r="J35" s="20">
        <f t="shared" si="0"/>
        <v>-5.8823529411764705E-3</v>
      </c>
      <c r="K35" s="21">
        <f t="shared" si="1"/>
        <v>4.9269085002707096E-2</v>
      </c>
    </row>
    <row r="36" spans="1:11" x14ac:dyDescent="0.25">
      <c r="A36" s="7" t="s">
        <v>79</v>
      </c>
      <c r="B36" s="65">
        <v>137</v>
      </c>
      <c r="C36" s="39">
        <f>IF(B52=0, "-", B36/B52)</f>
        <v>2.3243976925687141E-2</v>
      </c>
      <c r="D36" s="65">
        <v>48</v>
      </c>
      <c r="E36" s="21">
        <f>IF(D52=0, "-", D36/D52)</f>
        <v>9.8461538461538465E-3</v>
      </c>
      <c r="F36" s="81">
        <v>424</v>
      </c>
      <c r="G36" s="39">
        <f>IF(F52=0, "-", F36/F52)</f>
        <v>1.5112631879098944E-2</v>
      </c>
      <c r="H36" s="65">
        <v>284</v>
      </c>
      <c r="I36" s="21">
        <f>IF(H52=0, "-", H36/H52)</f>
        <v>9.9155086935269875E-3</v>
      </c>
      <c r="J36" s="20">
        <f t="shared" si="0"/>
        <v>1.8541666666666667</v>
      </c>
      <c r="K36" s="21">
        <f t="shared" si="1"/>
        <v>0.49295774647887325</v>
      </c>
    </row>
    <row r="37" spans="1:11" x14ac:dyDescent="0.25">
      <c r="A37" s="7" t="s">
        <v>80</v>
      </c>
      <c r="B37" s="65">
        <v>0</v>
      </c>
      <c r="C37" s="39">
        <f>IF(B52=0, "-", B37/B52)</f>
        <v>0</v>
      </c>
      <c r="D37" s="65">
        <v>2</v>
      </c>
      <c r="E37" s="21">
        <f>IF(D52=0, "-", D37/D52)</f>
        <v>4.1025641025641023E-4</v>
      </c>
      <c r="F37" s="81">
        <v>0</v>
      </c>
      <c r="G37" s="39">
        <f>IF(F52=0, "-", F37/F52)</f>
        <v>0</v>
      </c>
      <c r="H37" s="65">
        <v>135</v>
      </c>
      <c r="I37" s="21">
        <f>IF(H52=0, "-", H37/H52)</f>
        <v>4.7133580057258572E-3</v>
      </c>
      <c r="J37" s="20">
        <f t="shared" si="0"/>
        <v>-1</v>
      </c>
      <c r="K37" s="21">
        <f t="shared" si="1"/>
        <v>-1</v>
      </c>
    </row>
    <row r="38" spans="1:11" x14ac:dyDescent="0.25">
      <c r="A38" s="7" t="s">
        <v>81</v>
      </c>
      <c r="B38" s="65">
        <v>20</v>
      </c>
      <c r="C38" s="39">
        <f>IF(B52=0, "-", B38/B52)</f>
        <v>3.3932813030200203E-3</v>
      </c>
      <c r="D38" s="65">
        <v>8</v>
      </c>
      <c r="E38" s="21">
        <f>IF(D52=0, "-", D38/D52)</f>
        <v>1.6410256410256409E-3</v>
      </c>
      <c r="F38" s="81">
        <v>108</v>
      </c>
      <c r="G38" s="39">
        <f>IF(F52=0, "-", F38/F52)</f>
        <v>3.8494439692044482E-3</v>
      </c>
      <c r="H38" s="65">
        <v>66</v>
      </c>
      <c r="I38" s="21">
        <f>IF(H52=0, "-", H38/H52)</f>
        <v>2.3043083583548633E-3</v>
      </c>
      <c r="J38" s="20">
        <f t="shared" si="0"/>
        <v>1.5</v>
      </c>
      <c r="K38" s="21">
        <f t="shared" si="1"/>
        <v>0.63636363636363635</v>
      </c>
    </row>
    <row r="39" spans="1:11" x14ac:dyDescent="0.25">
      <c r="A39" s="7" t="s">
        <v>82</v>
      </c>
      <c r="B39" s="65">
        <v>20</v>
      </c>
      <c r="C39" s="39">
        <f>IF(B52=0, "-", B39/B52)</f>
        <v>3.3932813030200203E-3</v>
      </c>
      <c r="D39" s="65">
        <v>3</v>
      </c>
      <c r="E39" s="21">
        <f>IF(D52=0, "-", D39/D52)</f>
        <v>6.1538461538461541E-4</v>
      </c>
      <c r="F39" s="81">
        <v>81</v>
      </c>
      <c r="G39" s="39">
        <f>IF(F52=0, "-", F39/F52)</f>
        <v>2.887082976903336E-3</v>
      </c>
      <c r="H39" s="65">
        <v>32</v>
      </c>
      <c r="I39" s="21">
        <f>IF(H52=0, "-", H39/H52)</f>
        <v>1.117240416172055E-3</v>
      </c>
      <c r="J39" s="20">
        <f t="shared" si="0"/>
        <v>5.666666666666667</v>
      </c>
      <c r="K39" s="21">
        <f t="shared" si="1"/>
        <v>1.53125</v>
      </c>
    </row>
    <row r="40" spans="1:11" x14ac:dyDescent="0.25">
      <c r="A40" s="7" t="s">
        <v>83</v>
      </c>
      <c r="B40" s="65">
        <v>114</v>
      </c>
      <c r="C40" s="39">
        <f>IF(B52=0, "-", B40/B52)</f>
        <v>1.9341703427214117E-2</v>
      </c>
      <c r="D40" s="65">
        <v>30</v>
      </c>
      <c r="E40" s="21">
        <f>IF(D52=0, "-", D40/D52)</f>
        <v>6.1538461538461538E-3</v>
      </c>
      <c r="F40" s="81">
        <v>470</v>
      </c>
      <c r="G40" s="39">
        <f>IF(F52=0, "-", F40/F52)</f>
        <v>1.6752209865982321E-2</v>
      </c>
      <c r="H40" s="65">
        <v>110</v>
      </c>
      <c r="I40" s="21">
        <f>IF(H52=0, "-", H40/H52)</f>
        <v>3.8405139305914392E-3</v>
      </c>
      <c r="J40" s="20">
        <f t="shared" si="0"/>
        <v>2.8</v>
      </c>
      <c r="K40" s="21">
        <f t="shared" si="1"/>
        <v>3.2727272727272729</v>
      </c>
    </row>
    <row r="41" spans="1:11" x14ac:dyDescent="0.25">
      <c r="A41" s="7" t="s">
        <v>84</v>
      </c>
      <c r="B41" s="65">
        <v>68</v>
      </c>
      <c r="C41" s="39">
        <f>IF(B52=0, "-", B41/B52)</f>
        <v>1.1537156430268069E-2</v>
      </c>
      <c r="D41" s="65">
        <v>80</v>
      </c>
      <c r="E41" s="21">
        <f>IF(D52=0, "-", D41/D52)</f>
        <v>1.641025641025641E-2</v>
      </c>
      <c r="F41" s="81">
        <v>264</v>
      </c>
      <c r="G41" s="39">
        <f>IF(F52=0, "-", F41/F52)</f>
        <v>9.4097519247219839E-3</v>
      </c>
      <c r="H41" s="65">
        <v>258</v>
      </c>
      <c r="I41" s="21">
        <f>IF(H52=0, "-", H41/H52)</f>
        <v>9.0077508553871935E-3</v>
      </c>
      <c r="J41" s="20">
        <f t="shared" si="0"/>
        <v>-0.15</v>
      </c>
      <c r="K41" s="21">
        <f t="shared" si="1"/>
        <v>2.3255813953488372E-2</v>
      </c>
    </row>
    <row r="42" spans="1:11" x14ac:dyDescent="0.25">
      <c r="A42" s="7" t="s">
        <v>86</v>
      </c>
      <c r="B42" s="65">
        <v>2</v>
      </c>
      <c r="C42" s="39">
        <f>IF(B52=0, "-", B42/B52)</f>
        <v>3.3932813030200206E-4</v>
      </c>
      <c r="D42" s="65">
        <v>4</v>
      </c>
      <c r="E42" s="21">
        <f>IF(D52=0, "-", D42/D52)</f>
        <v>8.2051282051282047E-4</v>
      </c>
      <c r="F42" s="81">
        <v>8</v>
      </c>
      <c r="G42" s="39">
        <f>IF(F52=0, "-", F42/F52)</f>
        <v>2.8514399771884804E-4</v>
      </c>
      <c r="H42" s="65">
        <v>23</v>
      </c>
      <c r="I42" s="21">
        <f>IF(H52=0, "-", H42/H52)</f>
        <v>8.0301654912366455E-4</v>
      </c>
      <c r="J42" s="20">
        <f t="shared" si="0"/>
        <v>-0.5</v>
      </c>
      <c r="K42" s="21">
        <f t="shared" si="1"/>
        <v>-0.65217391304347827</v>
      </c>
    </row>
    <row r="43" spans="1:11" x14ac:dyDescent="0.25">
      <c r="A43" s="7" t="s">
        <v>87</v>
      </c>
      <c r="B43" s="65">
        <v>0</v>
      </c>
      <c r="C43" s="39">
        <f>IF(B52=0, "-", B43/B52)</f>
        <v>0</v>
      </c>
      <c r="D43" s="65">
        <v>1</v>
      </c>
      <c r="E43" s="21">
        <f>IF(D52=0, "-", D43/D52)</f>
        <v>2.0512820512820512E-4</v>
      </c>
      <c r="F43" s="81">
        <v>3</v>
      </c>
      <c r="G43" s="39">
        <f>IF(F52=0, "-", F43/F52)</f>
        <v>1.06928999144568E-4</v>
      </c>
      <c r="H43" s="65">
        <v>7</v>
      </c>
      <c r="I43" s="21">
        <f>IF(H52=0, "-", H43/H52)</f>
        <v>2.4439634103763701E-4</v>
      </c>
      <c r="J43" s="20">
        <f t="shared" si="0"/>
        <v>-1</v>
      </c>
      <c r="K43" s="21">
        <f t="shared" si="1"/>
        <v>-0.5714285714285714</v>
      </c>
    </row>
    <row r="44" spans="1:11" x14ac:dyDescent="0.25">
      <c r="A44" s="7" t="s">
        <v>90</v>
      </c>
      <c r="B44" s="65">
        <v>92</v>
      </c>
      <c r="C44" s="39">
        <f>IF(B52=0, "-", B44/B52)</f>
        <v>1.5609093993892093E-2</v>
      </c>
      <c r="D44" s="65">
        <v>92</v>
      </c>
      <c r="E44" s="21">
        <f>IF(D52=0, "-", D44/D52)</f>
        <v>1.8871794871794873E-2</v>
      </c>
      <c r="F44" s="81">
        <v>511</v>
      </c>
      <c r="G44" s="39">
        <f>IF(F52=0, "-", F44/F52)</f>
        <v>1.8213572854291416E-2</v>
      </c>
      <c r="H44" s="65">
        <v>543</v>
      </c>
      <c r="I44" s="21">
        <f>IF(H52=0, "-", H44/H52)</f>
        <v>1.8958173311919558E-2</v>
      </c>
      <c r="J44" s="20">
        <f t="shared" si="0"/>
        <v>0</v>
      </c>
      <c r="K44" s="21">
        <f t="shared" si="1"/>
        <v>-5.8931860036832415E-2</v>
      </c>
    </row>
    <row r="45" spans="1:11" x14ac:dyDescent="0.25">
      <c r="A45" s="7" t="s">
        <v>92</v>
      </c>
      <c r="B45" s="65">
        <v>118</v>
      </c>
      <c r="C45" s="39">
        <f>IF(B52=0, "-", B45/B52)</f>
        <v>2.002035968781812E-2</v>
      </c>
      <c r="D45" s="65">
        <v>152</v>
      </c>
      <c r="E45" s="21">
        <f>IF(D52=0, "-", D45/D52)</f>
        <v>3.1179487179487181E-2</v>
      </c>
      <c r="F45" s="81">
        <v>958</v>
      </c>
      <c r="G45" s="39">
        <f>IF(F52=0, "-", F45/F52)</f>
        <v>3.4145993726832052E-2</v>
      </c>
      <c r="H45" s="65">
        <v>547</v>
      </c>
      <c r="I45" s="21">
        <f>IF(H52=0, "-", H45/H52)</f>
        <v>1.9097828363941066E-2</v>
      </c>
      <c r="J45" s="20">
        <f t="shared" si="0"/>
        <v>-0.22368421052631579</v>
      </c>
      <c r="K45" s="21">
        <f t="shared" si="1"/>
        <v>0.75137111517367461</v>
      </c>
    </row>
    <row r="46" spans="1:11" x14ac:dyDescent="0.25">
      <c r="A46" s="7" t="s">
        <v>93</v>
      </c>
      <c r="B46" s="65">
        <v>265</v>
      </c>
      <c r="C46" s="39">
        <f>IF(B52=0, "-", B46/B52)</f>
        <v>4.4960977265015273E-2</v>
      </c>
      <c r="D46" s="65">
        <v>370</v>
      </c>
      <c r="E46" s="21">
        <f>IF(D52=0, "-", D46/D52)</f>
        <v>7.5897435897435903E-2</v>
      </c>
      <c r="F46" s="81">
        <v>998</v>
      </c>
      <c r="G46" s="39">
        <f>IF(F52=0, "-", F46/F52)</f>
        <v>3.5571713715426292E-2</v>
      </c>
      <c r="H46" s="65">
        <v>1819</v>
      </c>
      <c r="I46" s="21">
        <f>IF(H52=0, "-", H46/H52)</f>
        <v>6.3508134906780256E-2</v>
      </c>
      <c r="J46" s="20">
        <f t="shared" si="0"/>
        <v>-0.28378378378378377</v>
      </c>
      <c r="K46" s="21">
        <f t="shared" si="1"/>
        <v>-0.45134689389774602</v>
      </c>
    </row>
    <row r="47" spans="1:11" x14ac:dyDescent="0.25">
      <c r="A47" s="7" t="s">
        <v>94</v>
      </c>
      <c r="B47" s="65">
        <v>524</v>
      </c>
      <c r="C47" s="39">
        <f>IF(B52=0, "-", B47/B52)</f>
        <v>8.890397013912453E-2</v>
      </c>
      <c r="D47" s="65">
        <v>50</v>
      </c>
      <c r="E47" s="21">
        <f>IF(D52=0, "-", D47/D52)</f>
        <v>1.0256410256410256E-2</v>
      </c>
      <c r="F47" s="81">
        <v>2834</v>
      </c>
      <c r="G47" s="39">
        <f>IF(F52=0, "-", F47/F52)</f>
        <v>0.10101226119190192</v>
      </c>
      <c r="H47" s="65">
        <v>1274</v>
      </c>
      <c r="I47" s="21">
        <f>IF(H52=0, "-", H47/H52)</f>
        <v>4.4480134068849937E-2</v>
      </c>
      <c r="J47" s="20">
        <f t="shared" si="0"/>
        <v>9.48</v>
      </c>
      <c r="K47" s="21">
        <f t="shared" si="1"/>
        <v>1.2244897959183674</v>
      </c>
    </row>
    <row r="48" spans="1:11" x14ac:dyDescent="0.25">
      <c r="A48" s="7" t="s">
        <v>95</v>
      </c>
      <c r="B48" s="65">
        <v>658</v>
      </c>
      <c r="C48" s="39">
        <f>IF(B52=0, "-", B48/B52)</f>
        <v>0.11163895486935867</v>
      </c>
      <c r="D48" s="65">
        <v>685</v>
      </c>
      <c r="E48" s="21">
        <f>IF(D52=0, "-", D48/D52)</f>
        <v>0.14051282051282052</v>
      </c>
      <c r="F48" s="81">
        <v>2549</v>
      </c>
      <c r="G48" s="39">
        <f>IF(F52=0, "-", F48/F52)</f>
        <v>9.0854006273167948E-2</v>
      </c>
      <c r="H48" s="65">
        <v>4347</v>
      </c>
      <c r="I48" s="21">
        <f>IF(H52=0, "-", H48/H52)</f>
        <v>0.1517701277843726</v>
      </c>
      <c r="J48" s="20">
        <f t="shared" si="0"/>
        <v>-3.9416058394160583E-2</v>
      </c>
      <c r="K48" s="21">
        <f t="shared" si="1"/>
        <v>-0.413618587531631</v>
      </c>
    </row>
    <row r="49" spans="1:11" x14ac:dyDescent="0.25">
      <c r="A49" s="7" t="s">
        <v>97</v>
      </c>
      <c r="B49" s="65">
        <v>217</v>
      </c>
      <c r="C49" s="39">
        <f>IF(B52=0, "-", B49/B52)</f>
        <v>3.6817102137767219E-2</v>
      </c>
      <c r="D49" s="65">
        <v>203</v>
      </c>
      <c r="E49" s="21">
        <f>IF(D52=0, "-", D49/D52)</f>
        <v>4.164102564102564E-2</v>
      </c>
      <c r="F49" s="81">
        <v>734</v>
      </c>
      <c r="G49" s="39">
        <f>IF(F52=0, "-", F49/F52)</f>
        <v>2.6161961790704305E-2</v>
      </c>
      <c r="H49" s="65">
        <v>922</v>
      </c>
      <c r="I49" s="21">
        <f>IF(H52=0, "-", H49/H52)</f>
        <v>3.2190489490957333E-2</v>
      </c>
      <c r="J49" s="20">
        <f t="shared" si="0"/>
        <v>6.8965517241379309E-2</v>
      </c>
      <c r="K49" s="21">
        <f t="shared" si="1"/>
        <v>-0.20390455531453361</v>
      </c>
    </row>
    <row r="50" spans="1:11" x14ac:dyDescent="0.25">
      <c r="A50" s="7" t="s">
        <v>98</v>
      </c>
      <c r="B50" s="65">
        <v>9</v>
      </c>
      <c r="C50" s="39">
        <f>IF(B52=0, "-", B50/B52)</f>
        <v>1.5269765863590091E-3</v>
      </c>
      <c r="D50" s="65">
        <v>8</v>
      </c>
      <c r="E50" s="21">
        <f>IF(D52=0, "-", D50/D52)</f>
        <v>1.6410256410256409E-3</v>
      </c>
      <c r="F50" s="81">
        <v>54</v>
      </c>
      <c r="G50" s="39">
        <f>IF(F52=0, "-", F50/F52)</f>
        <v>1.9247219846022241E-3</v>
      </c>
      <c r="H50" s="65">
        <v>73</v>
      </c>
      <c r="I50" s="21">
        <f>IF(H52=0, "-", H50/H52)</f>
        <v>2.5487046993925007E-3</v>
      </c>
      <c r="J50" s="20">
        <f t="shared" si="0"/>
        <v>0.125</v>
      </c>
      <c r="K50" s="21">
        <f t="shared" si="1"/>
        <v>-0.26027397260273971</v>
      </c>
    </row>
    <row r="51" spans="1:11" x14ac:dyDescent="0.25">
      <c r="A51" s="2"/>
      <c r="B51" s="68"/>
      <c r="C51" s="33"/>
      <c r="D51" s="68"/>
      <c r="E51" s="6"/>
      <c r="F51" s="82"/>
      <c r="G51" s="33"/>
      <c r="H51" s="68"/>
      <c r="I51" s="6"/>
      <c r="J51" s="5"/>
      <c r="K51" s="6"/>
    </row>
    <row r="52" spans="1:11" s="43" customFormat="1" ht="13" x14ac:dyDescent="0.3">
      <c r="A52" s="162" t="s">
        <v>584</v>
      </c>
      <c r="B52" s="71">
        <f>SUM(B7:B51)</f>
        <v>5894</v>
      </c>
      <c r="C52" s="40">
        <v>1</v>
      </c>
      <c r="D52" s="71">
        <f>SUM(D7:D51)</f>
        <v>4875</v>
      </c>
      <c r="E52" s="41">
        <v>1</v>
      </c>
      <c r="F52" s="77">
        <f>SUM(F7:F51)</f>
        <v>28056</v>
      </c>
      <c r="G52" s="42">
        <v>1</v>
      </c>
      <c r="H52" s="71">
        <f>SUM(H7:H51)</f>
        <v>28642</v>
      </c>
      <c r="I52" s="41">
        <v>1</v>
      </c>
      <c r="J52" s="37">
        <f>IF(D52=0, "-", (B52-D52)/D52)</f>
        <v>0.20902564102564103</v>
      </c>
      <c r="K52" s="38">
        <f>IF(H52=0, "-", (F52-H52)/H52)</f>
        <v>-2.0459465121150759E-2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2023-07-04T21:07:45Z</dcterms:modified>
</cp:coreProperties>
</file>