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0CE48763-628F-4A27-99F2-00669254B354}" xr6:coauthVersionLast="44" xr6:coauthVersionMax="44" xr10:uidLastSave="{00000000-0000-0000-0000-000000000000}"/>
  <bookViews>
    <workbookView xWindow="20" yWindow="620" windowWidth="19180" windowHeight="10180" xr2:uid="{F3C5B7F3-4BB6-4E38-9B5D-D7B00E6C23BF}"/>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88" i="16" l="1"/>
  <c r="J588" i="16" s="1"/>
  <c r="G588" i="16"/>
  <c r="I588" i="16" s="1"/>
  <c r="E588" i="16"/>
  <c r="D588" i="16"/>
  <c r="C588" i="16"/>
  <c r="B588" i="16"/>
  <c r="J586" i="16"/>
  <c r="I586" i="16"/>
  <c r="H586" i="16"/>
  <c r="G586" i="16"/>
  <c r="J585" i="16"/>
  <c r="I585" i="16"/>
  <c r="H585" i="16"/>
  <c r="G585" i="16"/>
  <c r="J582" i="16"/>
  <c r="I582" i="16"/>
  <c r="H582" i="16"/>
  <c r="G582" i="16"/>
  <c r="J581" i="16"/>
  <c r="I581" i="16"/>
  <c r="H581" i="16"/>
  <c r="G581" i="16"/>
  <c r="J580" i="16"/>
  <c r="I580" i="16"/>
  <c r="H580" i="16"/>
  <c r="G580" i="16"/>
  <c r="J577" i="16"/>
  <c r="I577" i="16"/>
  <c r="H577" i="16"/>
  <c r="G577" i="16"/>
  <c r="J576" i="16"/>
  <c r="I576" i="16"/>
  <c r="H576" i="16"/>
  <c r="G576" i="16"/>
  <c r="J575" i="16"/>
  <c r="I575" i="16"/>
  <c r="H575" i="16"/>
  <c r="G575" i="16"/>
  <c r="J574" i="16"/>
  <c r="I574" i="16"/>
  <c r="H574" i="16"/>
  <c r="G574" i="16"/>
  <c r="J573" i="16"/>
  <c r="I573" i="16"/>
  <c r="H573" i="16"/>
  <c r="G573" i="16"/>
  <c r="J572" i="16"/>
  <c r="I572" i="16"/>
  <c r="H572" i="16"/>
  <c r="G572" i="16"/>
  <c r="J571" i="16"/>
  <c r="I571" i="16"/>
  <c r="H571" i="16"/>
  <c r="G571" i="16"/>
  <c r="J568" i="16"/>
  <c r="I568" i="16"/>
  <c r="H568" i="16"/>
  <c r="G568" i="16"/>
  <c r="J567" i="16"/>
  <c r="I567" i="16"/>
  <c r="H567" i="16"/>
  <c r="G567" i="16"/>
  <c r="J566" i="16"/>
  <c r="I566" i="16"/>
  <c r="H566" i="16"/>
  <c r="G566" i="16"/>
  <c r="J565" i="16"/>
  <c r="I565" i="16"/>
  <c r="H565" i="16"/>
  <c r="G565" i="16"/>
  <c r="J564" i="16"/>
  <c r="I564" i="16"/>
  <c r="H564" i="16"/>
  <c r="G564" i="16"/>
  <c r="J563" i="16"/>
  <c r="I563" i="16"/>
  <c r="H563" i="16"/>
  <c r="G563" i="16"/>
  <c r="J562" i="16"/>
  <c r="I562" i="16"/>
  <c r="H562" i="16"/>
  <c r="G562" i="16"/>
  <c r="J561" i="16"/>
  <c r="I561" i="16"/>
  <c r="H561" i="16"/>
  <c r="G561" i="16"/>
  <c r="J560" i="16"/>
  <c r="I560" i="16"/>
  <c r="H560" i="16"/>
  <c r="G560" i="16"/>
  <c r="J559" i="16"/>
  <c r="I559" i="16"/>
  <c r="H559" i="16"/>
  <c r="G559" i="16"/>
  <c r="J558" i="16"/>
  <c r="I558" i="16"/>
  <c r="H558" i="16"/>
  <c r="G558" i="16"/>
  <c r="J557" i="16"/>
  <c r="I557" i="16"/>
  <c r="H557" i="16"/>
  <c r="G557" i="16"/>
  <c r="J556" i="16"/>
  <c r="I556" i="16"/>
  <c r="H556" i="16"/>
  <c r="G556" i="16"/>
  <c r="J555" i="16"/>
  <c r="I555" i="16"/>
  <c r="H555" i="16"/>
  <c r="G555" i="16"/>
  <c r="J554" i="16"/>
  <c r="I554" i="16"/>
  <c r="H554" i="16"/>
  <c r="G554" i="16"/>
  <c r="J553" i="16"/>
  <c r="I553" i="16"/>
  <c r="H553" i="16"/>
  <c r="G553" i="16"/>
  <c r="J552" i="16"/>
  <c r="I552" i="16"/>
  <c r="H552" i="16"/>
  <c r="G552" i="16"/>
  <c r="J551" i="16"/>
  <c r="I551" i="16"/>
  <c r="H551" i="16"/>
  <c r="G551" i="16"/>
  <c r="J548" i="16"/>
  <c r="I548" i="16"/>
  <c r="H548" i="16"/>
  <c r="G548" i="16"/>
  <c r="J547" i="16"/>
  <c r="I547" i="16"/>
  <c r="H547" i="16"/>
  <c r="G547" i="16"/>
  <c r="J546" i="16"/>
  <c r="I546" i="16"/>
  <c r="H546" i="16"/>
  <c r="G546" i="16"/>
  <c r="J543" i="16"/>
  <c r="I543" i="16"/>
  <c r="H543" i="16"/>
  <c r="G543" i="16"/>
  <c r="J542" i="16"/>
  <c r="I542" i="16"/>
  <c r="H542" i="16"/>
  <c r="G542" i="16"/>
  <c r="J541" i="16"/>
  <c r="I541" i="16"/>
  <c r="H541" i="16"/>
  <c r="G541" i="16"/>
  <c r="J540" i="16"/>
  <c r="I540" i="16"/>
  <c r="H540" i="16"/>
  <c r="G540" i="16"/>
  <c r="J539" i="16"/>
  <c r="I539" i="16"/>
  <c r="H539" i="16"/>
  <c r="G539" i="16"/>
  <c r="J538" i="16"/>
  <c r="I538" i="16"/>
  <c r="H538" i="16"/>
  <c r="G538" i="16"/>
  <c r="J537" i="16"/>
  <c r="I537" i="16"/>
  <c r="H537" i="16"/>
  <c r="G537" i="16"/>
  <c r="J536" i="16"/>
  <c r="I536" i="16"/>
  <c r="H536" i="16"/>
  <c r="G536" i="16"/>
  <c r="J535" i="16"/>
  <c r="I535" i="16"/>
  <c r="H535" i="16"/>
  <c r="G535" i="16"/>
  <c r="J534" i="16"/>
  <c r="I534" i="16"/>
  <c r="H534" i="16"/>
  <c r="G534" i="16"/>
  <c r="J533" i="16"/>
  <c r="I533" i="16"/>
  <c r="H533" i="16"/>
  <c r="G533" i="16"/>
  <c r="J532" i="16"/>
  <c r="I532" i="16"/>
  <c r="H532" i="16"/>
  <c r="G532" i="16"/>
  <c r="J531" i="16"/>
  <c r="I531" i="16"/>
  <c r="H531" i="16"/>
  <c r="G531" i="16"/>
  <c r="J530" i="16"/>
  <c r="I530" i="16"/>
  <c r="H530" i="16"/>
  <c r="G530" i="16"/>
  <c r="J529" i="16"/>
  <c r="I529" i="16"/>
  <c r="H529" i="16"/>
  <c r="G529" i="16"/>
  <c r="J528" i="16"/>
  <c r="I528" i="16"/>
  <c r="H528" i="16"/>
  <c r="G528" i="16"/>
  <c r="J527" i="16"/>
  <c r="I527" i="16"/>
  <c r="H527" i="16"/>
  <c r="G527" i="16"/>
  <c r="J526" i="16"/>
  <c r="I526" i="16"/>
  <c r="H526" i="16"/>
  <c r="G526" i="16"/>
  <c r="J525" i="16"/>
  <c r="I525" i="16"/>
  <c r="H525" i="16"/>
  <c r="G525" i="16"/>
  <c r="J524" i="16"/>
  <c r="I524" i="16"/>
  <c r="H524" i="16"/>
  <c r="G524" i="16"/>
  <c r="J523" i="16"/>
  <c r="I523" i="16"/>
  <c r="H523" i="16"/>
  <c r="G523" i="16"/>
  <c r="J522" i="16"/>
  <c r="I522" i="16"/>
  <c r="H522" i="16"/>
  <c r="G522" i="16"/>
  <c r="J521" i="16"/>
  <c r="I521" i="16"/>
  <c r="H521" i="16"/>
  <c r="G521" i="16"/>
  <c r="J518" i="16"/>
  <c r="I518" i="16"/>
  <c r="H518" i="16"/>
  <c r="G518" i="16"/>
  <c r="J517" i="16"/>
  <c r="I517" i="16"/>
  <c r="H517" i="16"/>
  <c r="G517" i="16"/>
  <c r="J516" i="16"/>
  <c r="I516" i="16"/>
  <c r="H516" i="16"/>
  <c r="G516" i="16"/>
  <c r="J515" i="16"/>
  <c r="I515" i="16"/>
  <c r="H515" i="16"/>
  <c r="G515" i="16"/>
  <c r="J514" i="16"/>
  <c r="I514" i="16"/>
  <c r="H514" i="16"/>
  <c r="G514" i="16"/>
  <c r="J513" i="16"/>
  <c r="I513" i="16"/>
  <c r="H513" i="16"/>
  <c r="G513" i="16"/>
  <c r="J512" i="16"/>
  <c r="I512" i="16"/>
  <c r="H512" i="16"/>
  <c r="G512" i="16"/>
  <c r="J511" i="16"/>
  <c r="I511" i="16"/>
  <c r="H511" i="16"/>
  <c r="G511" i="16"/>
  <c r="J508" i="16"/>
  <c r="I508" i="16"/>
  <c r="H508" i="16"/>
  <c r="G508" i="16"/>
  <c r="J507" i="16"/>
  <c r="I507" i="16"/>
  <c r="H507" i="16"/>
  <c r="G507" i="16"/>
  <c r="J506" i="16"/>
  <c r="I506" i="16"/>
  <c r="H506" i="16"/>
  <c r="G506" i="16"/>
  <c r="J505" i="16"/>
  <c r="I505" i="16"/>
  <c r="H505" i="16"/>
  <c r="G505" i="16"/>
  <c r="J504" i="16"/>
  <c r="I504" i="16"/>
  <c r="H504" i="16"/>
  <c r="G504" i="16"/>
  <c r="J503" i="16"/>
  <c r="I503" i="16"/>
  <c r="H503" i="16"/>
  <c r="G503" i="16"/>
  <c r="J502" i="16"/>
  <c r="I502" i="16"/>
  <c r="H502" i="16"/>
  <c r="G502" i="16"/>
  <c r="J501" i="16"/>
  <c r="I501" i="16"/>
  <c r="H501" i="16"/>
  <c r="G501" i="16"/>
  <c r="J500" i="16"/>
  <c r="I500" i="16"/>
  <c r="H500" i="16"/>
  <c r="G500" i="16"/>
  <c r="J497" i="16"/>
  <c r="I497" i="16"/>
  <c r="H497" i="16"/>
  <c r="G497" i="16"/>
  <c r="J496" i="16"/>
  <c r="I496" i="16"/>
  <c r="H496" i="16"/>
  <c r="G496" i="16"/>
  <c r="J495" i="16"/>
  <c r="I495" i="16"/>
  <c r="H495" i="16"/>
  <c r="G495" i="16"/>
  <c r="J494" i="16"/>
  <c r="I494" i="16"/>
  <c r="H494" i="16"/>
  <c r="G494" i="16"/>
  <c r="J493" i="16"/>
  <c r="I493" i="16"/>
  <c r="H493" i="16"/>
  <c r="G493" i="16"/>
  <c r="J492" i="16"/>
  <c r="I492" i="16"/>
  <c r="H492" i="16"/>
  <c r="G492" i="16"/>
  <c r="J489" i="16"/>
  <c r="I489" i="16"/>
  <c r="H489" i="16"/>
  <c r="G489" i="16"/>
  <c r="J488" i="16"/>
  <c r="I488" i="16"/>
  <c r="H488" i="16"/>
  <c r="G488" i="16"/>
  <c r="J487" i="16"/>
  <c r="I487" i="16"/>
  <c r="H487" i="16"/>
  <c r="G487" i="16"/>
  <c r="J486" i="16"/>
  <c r="I486" i="16"/>
  <c r="H486" i="16"/>
  <c r="G486" i="16"/>
  <c r="J485" i="16"/>
  <c r="I485" i="16"/>
  <c r="H485" i="16"/>
  <c r="G485" i="16"/>
  <c r="J484" i="16"/>
  <c r="I484" i="16"/>
  <c r="H484" i="16"/>
  <c r="G484" i="16"/>
  <c r="J483" i="16"/>
  <c r="I483" i="16"/>
  <c r="H483" i="16"/>
  <c r="G483" i="16"/>
  <c r="J480" i="16"/>
  <c r="I480" i="16"/>
  <c r="H480" i="16"/>
  <c r="G480" i="16"/>
  <c r="J479" i="16"/>
  <c r="I479" i="16"/>
  <c r="H479" i="16"/>
  <c r="G479" i="16"/>
  <c r="J476" i="16"/>
  <c r="I476" i="16"/>
  <c r="H476" i="16"/>
  <c r="G476" i="16"/>
  <c r="J475" i="16"/>
  <c r="I475" i="16"/>
  <c r="H475" i="16"/>
  <c r="G475" i="16"/>
  <c r="J474" i="16"/>
  <c r="I474" i="16"/>
  <c r="H474" i="16"/>
  <c r="G474" i="16"/>
  <c r="J471" i="16"/>
  <c r="I471" i="16"/>
  <c r="H471" i="16"/>
  <c r="G471" i="16"/>
  <c r="J470" i="16"/>
  <c r="I470" i="16"/>
  <c r="H470" i="16"/>
  <c r="G470" i="16"/>
  <c r="J469" i="16"/>
  <c r="I469" i="16"/>
  <c r="H469" i="16"/>
  <c r="G469" i="16"/>
  <c r="J468" i="16"/>
  <c r="I468" i="16"/>
  <c r="H468" i="16"/>
  <c r="G468" i="16"/>
  <c r="J467" i="16"/>
  <c r="I467" i="16"/>
  <c r="H467" i="16"/>
  <c r="G467" i="16"/>
  <c r="J466" i="16"/>
  <c r="I466" i="16"/>
  <c r="H466" i="16"/>
  <c r="G466" i="16"/>
  <c r="J465" i="16"/>
  <c r="I465" i="16"/>
  <c r="H465" i="16"/>
  <c r="G465" i="16"/>
  <c r="J464" i="16"/>
  <c r="I464" i="16"/>
  <c r="H464" i="16"/>
  <c r="G464" i="16"/>
  <c r="J463" i="16"/>
  <c r="I463" i="16"/>
  <c r="H463" i="16"/>
  <c r="G463" i="16"/>
  <c r="J462" i="16"/>
  <c r="I462" i="16"/>
  <c r="H462" i="16"/>
  <c r="G462" i="16"/>
  <c r="J461" i="16"/>
  <c r="I461" i="16"/>
  <c r="H461" i="16"/>
  <c r="G461" i="16"/>
  <c r="J458" i="16"/>
  <c r="I458" i="16"/>
  <c r="H458" i="16"/>
  <c r="G458" i="16"/>
  <c r="J457" i="16"/>
  <c r="I457" i="16"/>
  <c r="H457" i="16"/>
  <c r="G457" i="16"/>
  <c r="J456" i="16"/>
  <c r="I456" i="16"/>
  <c r="H456" i="16"/>
  <c r="G456" i="16"/>
  <c r="J455" i="16"/>
  <c r="I455" i="16"/>
  <c r="H455" i="16"/>
  <c r="G455" i="16"/>
  <c r="J452" i="16"/>
  <c r="I452" i="16"/>
  <c r="H452" i="16"/>
  <c r="G452" i="16"/>
  <c r="J451" i="16"/>
  <c r="I451" i="16"/>
  <c r="H451" i="16"/>
  <c r="G451" i="16"/>
  <c r="J450" i="16"/>
  <c r="I450" i="16"/>
  <c r="H450" i="16"/>
  <c r="G450" i="16"/>
  <c r="J449" i="16"/>
  <c r="I449" i="16"/>
  <c r="H449" i="16"/>
  <c r="G449" i="16"/>
  <c r="J448" i="16"/>
  <c r="I448" i="16"/>
  <c r="H448" i="16"/>
  <c r="G448" i="16"/>
  <c r="J447" i="16"/>
  <c r="I447" i="16"/>
  <c r="H447" i="16"/>
  <c r="G447" i="16"/>
  <c r="J446" i="16"/>
  <c r="I446" i="16"/>
  <c r="H446" i="16"/>
  <c r="G446" i="16"/>
  <c r="J443" i="16"/>
  <c r="I443" i="16"/>
  <c r="H443" i="16"/>
  <c r="G443" i="16"/>
  <c r="J442" i="16"/>
  <c r="I442" i="16"/>
  <c r="H442" i="16"/>
  <c r="G442" i="16"/>
  <c r="J441" i="16"/>
  <c r="I441" i="16"/>
  <c r="H441" i="16"/>
  <c r="G441" i="16"/>
  <c r="J440" i="16"/>
  <c r="I440" i="16"/>
  <c r="H440" i="16"/>
  <c r="G440" i="16"/>
  <c r="J439" i="16"/>
  <c r="I439" i="16"/>
  <c r="H439" i="16"/>
  <c r="G439" i="16"/>
  <c r="J438" i="16"/>
  <c r="I438" i="16"/>
  <c r="H438" i="16"/>
  <c r="G438" i="16"/>
  <c r="J437" i="16"/>
  <c r="I437" i="16"/>
  <c r="H437" i="16"/>
  <c r="G437" i="16"/>
  <c r="J436" i="16"/>
  <c r="I436" i="16"/>
  <c r="H436" i="16"/>
  <c r="G436" i="16"/>
  <c r="J435" i="16"/>
  <c r="I435" i="16"/>
  <c r="H435" i="16"/>
  <c r="G435" i="16"/>
  <c r="J434" i="16"/>
  <c r="I434" i="16"/>
  <c r="H434" i="16"/>
  <c r="G434" i="16"/>
  <c r="J431" i="16"/>
  <c r="I431" i="16"/>
  <c r="H431" i="16"/>
  <c r="G431" i="16"/>
  <c r="J430" i="16"/>
  <c r="I430" i="16"/>
  <c r="H430" i="16"/>
  <c r="G430" i="16"/>
  <c r="J429" i="16"/>
  <c r="I429" i="16"/>
  <c r="H429" i="16"/>
  <c r="G429" i="16"/>
  <c r="J428" i="16"/>
  <c r="I428" i="16"/>
  <c r="H428" i="16"/>
  <c r="G428" i="16"/>
  <c r="J427" i="16"/>
  <c r="I427" i="16"/>
  <c r="H427" i="16"/>
  <c r="G427" i="16"/>
  <c r="J426" i="16"/>
  <c r="I426" i="16"/>
  <c r="H426" i="16"/>
  <c r="G426" i="16"/>
  <c r="J425" i="16"/>
  <c r="I425" i="16"/>
  <c r="H425" i="16"/>
  <c r="G425" i="16"/>
  <c r="J424" i="16"/>
  <c r="I424" i="16"/>
  <c r="H424" i="16"/>
  <c r="G424" i="16"/>
  <c r="J423" i="16"/>
  <c r="I423" i="16"/>
  <c r="H423" i="16"/>
  <c r="G423" i="16"/>
  <c r="J422" i="16"/>
  <c r="I422" i="16"/>
  <c r="H422" i="16"/>
  <c r="G422" i="16"/>
  <c r="J421" i="16"/>
  <c r="I421" i="16"/>
  <c r="H421" i="16"/>
  <c r="G421" i="16"/>
  <c r="J418" i="16"/>
  <c r="I418" i="16"/>
  <c r="H418" i="16"/>
  <c r="G418" i="16"/>
  <c r="J417" i="16"/>
  <c r="I417" i="16"/>
  <c r="H417" i="16"/>
  <c r="G417" i="16"/>
  <c r="J414" i="16"/>
  <c r="I414" i="16"/>
  <c r="H414" i="16"/>
  <c r="G414" i="16"/>
  <c r="J413" i="16"/>
  <c r="I413" i="16"/>
  <c r="H413" i="16"/>
  <c r="G413" i="16"/>
  <c r="J412" i="16"/>
  <c r="I412" i="16"/>
  <c r="H412" i="16"/>
  <c r="G412" i="16"/>
  <c r="J411" i="16"/>
  <c r="I411" i="16"/>
  <c r="H411" i="16"/>
  <c r="G411" i="16"/>
  <c r="J410" i="16"/>
  <c r="I410" i="16"/>
  <c r="H410" i="16"/>
  <c r="G410" i="16"/>
  <c r="J409" i="16"/>
  <c r="I409" i="16"/>
  <c r="H409" i="16"/>
  <c r="G409" i="16"/>
  <c r="J408" i="16"/>
  <c r="I408" i="16"/>
  <c r="H408" i="16"/>
  <c r="G408" i="16"/>
  <c r="J407" i="16"/>
  <c r="I407" i="16"/>
  <c r="H407" i="16"/>
  <c r="G407" i="16"/>
  <c r="J406" i="16"/>
  <c r="I406" i="16"/>
  <c r="H406" i="16"/>
  <c r="G406" i="16"/>
  <c r="J405" i="16"/>
  <c r="I405" i="16"/>
  <c r="H405" i="16"/>
  <c r="G405" i="16"/>
  <c r="J402" i="16"/>
  <c r="I402" i="16"/>
  <c r="H402" i="16"/>
  <c r="G402" i="16"/>
  <c r="J401" i="16"/>
  <c r="I401" i="16"/>
  <c r="H401" i="16"/>
  <c r="G401" i="16"/>
  <c r="J400" i="16"/>
  <c r="I400" i="16"/>
  <c r="H400" i="16"/>
  <c r="G400" i="16"/>
  <c r="J399" i="16"/>
  <c r="I399" i="16"/>
  <c r="H399" i="16"/>
  <c r="G399" i="16"/>
  <c r="J398" i="16"/>
  <c r="I398" i="16"/>
  <c r="H398" i="16"/>
  <c r="G398" i="16"/>
  <c r="J395" i="16"/>
  <c r="I395" i="16"/>
  <c r="H395" i="16"/>
  <c r="G395" i="16"/>
  <c r="J394" i="16"/>
  <c r="I394" i="16"/>
  <c r="H394" i="16"/>
  <c r="G394" i="16"/>
  <c r="J393" i="16"/>
  <c r="I393" i="16"/>
  <c r="H393" i="16"/>
  <c r="G393" i="16"/>
  <c r="J392" i="16"/>
  <c r="I392" i="16"/>
  <c r="H392" i="16"/>
  <c r="G392" i="16"/>
  <c r="J391" i="16"/>
  <c r="I391" i="16"/>
  <c r="H391" i="16"/>
  <c r="G391" i="16"/>
  <c r="J390" i="16"/>
  <c r="I390" i="16"/>
  <c r="H390" i="16"/>
  <c r="G390" i="16"/>
  <c r="J387" i="16"/>
  <c r="I387" i="16"/>
  <c r="H387" i="16"/>
  <c r="G387" i="16"/>
  <c r="J386" i="16"/>
  <c r="I386" i="16"/>
  <c r="H386" i="16"/>
  <c r="G386" i="16"/>
  <c r="J385" i="16"/>
  <c r="I385" i="16"/>
  <c r="H385" i="16"/>
  <c r="G385" i="16"/>
  <c r="J384" i="16"/>
  <c r="I384" i="16"/>
  <c r="H384" i="16"/>
  <c r="G384" i="16"/>
  <c r="J383" i="16"/>
  <c r="I383" i="16"/>
  <c r="H383" i="16"/>
  <c r="G383" i="16"/>
  <c r="J382" i="16"/>
  <c r="I382" i="16"/>
  <c r="H382" i="16"/>
  <c r="G382" i="16"/>
  <c r="J381" i="16"/>
  <c r="I381" i="16"/>
  <c r="H381" i="16"/>
  <c r="G381" i="16"/>
  <c r="J380" i="16"/>
  <c r="I380" i="16"/>
  <c r="H380" i="16"/>
  <c r="G380" i="16"/>
  <c r="J379" i="16"/>
  <c r="I379" i="16"/>
  <c r="H379" i="16"/>
  <c r="G379" i="16"/>
  <c r="J376" i="16"/>
  <c r="I376" i="16"/>
  <c r="H376" i="16"/>
  <c r="G376" i="16"/>
  <c r="J375" i="16"/>
  <c r="I375" i="16"/>
  <c r="H375" i="16"/>
  <c r="G375" i="16"/>
  <c r="J374" i="16"/>
  <c r="I374" i="16"/>
  <c r="H374" i="16"/>
  <c r="G374" i="16"/>
  <c r="J371" i="16"/>
  <c r="I371" i="16"/>
  <c r="H371" i="16"/>
  <c r="G371" i="16"/>
  <c r="J370" i="16"/>
  <c r="I370" i="16"/>
  <c r="H370" i="16"/>
  <c r="G370" i="16"/>
  <c r="J369" i="16"/>
  <c r="I369" i="16"/>
  <c r="H369" i="16"/>
  <c r="G369" i="16"/>
  <c r="J368" i="16"/>
  <c r="I368" i="16"/>
  <c r="H368" i="16"/>
  <c r="G368" i="16"/>
  <c r="J367" i="16"/>
  <c r="I367" i="16"/>
  <c r="H367" i="16"/>
  <c r="G367" i="16"/>
  <c r="J366" i="16"/>
  <c r="I366" i="16"/>
  <c r="H366" i="16"/>
  <c r="G366" i="16"/>
  <c r="J365" i="16"/>
  <c r="I365" i="16"/>
  <c r="H365" i="16"/>
  <c r="G365" i="16"/>
  <c r="J364" i="16"/>
  <c r="I364" i="16"/>
  <c r="H364" i="16"/>
  <c r="G364" i="16"/>
  <c r="J363" i="16"/>
  <c r="I363" i="16"/>
  <c r="H363" i="16"/>
  <c r="G363" i="16"/>
  <c r="J362" i="16"/>
  <c r="I362" i="16"/>
  <c r="H362" i="16"/>
  <c r="G362" i="16"/>
  <c r="J361" i="16"/>
  <c r="I361" i="16"/>
  <c r="H361" i="16"/>
  <c r="G361" i="16"/>
  <c r="J360" i="16"/>
  <c r="I360" i="16"/>
  <c r="H360" i="16"/>
  <c r="G360" i="16"/>
  <c r="J359" i="16"/>
  <c r="I359" i="16"/>
  <c r="H359" i="16"/>
  <c r="G359" i="16"/>
  <c r="J358" i="16"/>
  <c r="I358" i="16"/>
  <c r="H358" i="16"/>
  <c r="G358" i="16"/>
  <c r="J357" i="16"/>
  <c r="I357" i="16"/>
  <c r="H357" i="16"/>
  <c r="G357" i="16"/>
  <c r="J356" i="16"/>
  <c r="I356" i="16"/>
  <c r="H356" i="16"/>
  <c r="G356" i="16"/>
  <c r="J355" i="16"/>
  <c r="I355" i="16"/>
  <c r="H355" i="16"/>
  <c r="G355" i="16"/>
  <c r="J354" i="16"/>
  <c r="I354" i="16"/>
  <c r="H354" i="16"/>
  <c r="G354" i="16"/>
  <c r="J353" i="16"/>
  <c r="I353" i="16"/>
  <c r="H353" i="16"/>
  <c r="G353" i="16"/>
  <c r="J352" i="16"/>
  <c r="I352" i="16"/>
  <c r="H352" i="16"/>
  <c r="G352" i="16"/>
  <c r="J351" i="16"/>
  <c r="I351" i="16"/>
  <c r="H351" i="16"/>
  <c r="G351" i="16"/>
  <c r="J350" i="16"/>
  <c r="I350" i="16"/>
  <c r="H350" i="16"/>
  <c r="G350" i="16"/>
  <c r="J349" i="16"/>
  <c r="I349" i="16"/>
  <c r="H349" i="16"/>
  <c r="G349" i="16"/>
  <c r="J348" i="16"/>
  <c r="I348" i="16"/>
  <c r="H348" i="16"/>
  <c r="G348" i="16"/>
  <c r="J347" i="16"/>
  <c r="I347" i="16"/>
  <c r="H347" i="16"/>
  <c r="G347" i="16"/>
  <c r="J344" i="16"/>
  <c r="I344" i="16"/>
  <c r="H344" i="16"/>
  <c r="G344" i="16"/>
  <c r="J343" i="16"/>
  <c r="I343" i="16"/>
  <c r="H343" i="16"/>
  <c r="G343" i="16"/>
  <c r="J340" i="16"/>
  <c r="I340" i="16"/>
  <c r="H340" i="16"/>
  <c r="G340" i="16"/>
  <c r="J339" i="16"/>
  <c r="I339" i="16"/>
  <c r="H339" i="16"/>
  <c r="G339" i="16"/>
  <c r="J338" i="16"/>
  <c r="I338" i="16"/>
  <c r="H338" i="16"/>
  <c r="G338" i="16"/>
  <c r="J337" i="16"/>
  <c r="I337" i="16"/>
  <c r="H337" i="16"/>
  <c r="G337" i="16"/>
  <c r="J336" i="16"/>
  <c r="I336" i="16"/>
  <c r="H336" i="16"/>
  <c r="G336" i="16"/>
  <c r="J335" i="16"/>
  <c r="I335" i="16"/>
  <c r="H335" i="16"/>
  <c r="G335" i="16"/>
  <c r="J334" i="16"/>
  <c r="I334" i="16"/>
  <c r="H334" i="16"/>
  <c r="G334" i="16"/>
  <c r="J333" i="16"/>
  <c r="I333" i="16"/>
  <c r="H333" i="16"/>
  <c r="G333" i="16"/>
  <c r="J332" i="16"/>
  <c r="I332" i="16"/>
  <c r="H332" i="16"/>
  <c r="G332" i="16"/>
  <c r="J331" i="16"/>
  <c r="I331" i="16"/>
  <c r="H331" i="16"/>
  <c r="G331" i="16"/>
  <c r="J330" i="16"/>
  <c r="I330" i="16"/>
  <c r="H330" i="16"/>
  <c r="G330" i="16"/>
  <c r="J329" i="16"/>
  <c r="I329" i="16"/>
  <c r="H329" i="16"/>
  <c r="G329" i="16"/>
  <c r="J326" i="16"/>
  <c r="I326" i="16"/>
  <c r="H326" i="16"/>
  <c r="G326" i="16"/>
  <c r="J325" i="16"/>
  <c r="I325" i="16"/>
  <c r="H325" i="16"/>
  <c r="G325" i="16"/>
  <c r="J324" i="16"/>
  <c r="I324" i="16"/>
  <c r="H324" i="16"/>
  <c r="G324" i="16"/>
  <c r="J323" i="16"/>
  <c r="I323" i="16"/>
  <c r="H323" i="16"/>
  <c r="G323" i="16"/>
  <c r="J322" i="16"/>
  <c r="I322" i="16"/>
  <c r="H322" i="16"/>
  <c r="G322" i="16"/>
  <c r="J319" i="16"/>
  <c r="I319" i="16"/>
  <c r="H319" i="16"/>
  <c r="G319" i="16"/>
  <c r="J318" i="16"/>
  <c r="I318" i="16"/>
  <c r="H318" i="16"/>
  <c r="G318" i="16"/>
  <c r="J317" i="16"/>
  <c r="I317" i="16"/>
  <c r="H317" i="16"/>
  <c r="G317" i="16"/>
  <c r="J314" i="16"/>
  <c r="I314" i="16"/>
  <c r="H314" i="16"/>
  <c r="G314" i="16"/>
  <c r="J313" i="16"/>
  <c r="I313" i="16"/>
  <c r="H313" i="16"/>
  <c r="G313" i="16"/>
  <c r="J310" i="16"/>
  <c r="I310" i="16"/>
  <c r="H310" i="16"/>
  <c r="G310" i="16"/>
  <c r="J309" i="16"/>
  <c r="I309" i="16"/>
  <c r="H309" i="16"/>
  <c r="G309" i="16"/>
  <c r="J306" i="16"/>
  <c r="I306" i="16"/>
  <c r="H306" i="16"/>
  <c r="G306" i="16"/>
  <c r="J305" i="16"/>
  <c r="I305" i="16"/>
  <c r="H305" i="16"/>
  <c r="G305" i="16"/>
  <c r="J304" i="16"/>
  <c r="I304" i="16"/>
  <c r="H304" i="16"/>
  <c r="G304" i="16"/>
  <c r="J303" i="16"/>
  <c r="I303" i="16"/>
  <c r="H303" i="16"/>
  <c r="G303" i="16"/>
  <c r="J302" i="16"/>
  <c r="I302" i="16"/>
  <c r="H302" i="16"/>
  <c r="G302" i="16"/>
  <c r="J301" i="16"/>
  <c r="I301" i="16"/>
  <c r="H301" i="16"/>
  <c r="G301" i="16"/>
  <c r="J300" i="16"/>
  <c r="I300" i="16"/>
  <c r="H300" i="16"/>
  <c r="G300" i="16"/>
  <c r="J299" i="16"/>
  <c r="I299" i="16"/>
  <c r="H299" i="16"/>
  <c r="G299" i="16"/>
  <c r="J298" i="16"/>
  <c r="I298" i="16"/>
  <c r="H298" i="16"/>
  <c r="G298" i="16"/>
  <c r="J297" i="16"/>
  <c r="I297" i="16"/>
  <c r="H297" i="16"/>
  <c r="G297" i="16"/>
  <c r="J296" i="16"/>
  <c r="I296" i="16"/>
  <c r="H296" i="16"/>
  <c r="G296" i="16"/>
  <c r="J295" i="16"/>
  <c r="I295" i="16"/>
  <c r="H295" i="16"/>
  <c r="G295" i="16"/>
  <c r="J292" i="16"/>
  <c r="I292" i="16"/>
  <c r="H292" i="16"/>
  <c r="G292" i="16"/>
  <c r="J291" i="16"/>
  <c r="I291" i="16"/>
  <c r="H291" i="16"/>
  <c r="G291" i="16"/>
  <c r="J290" i="16"/>
  <c r="I290" i="16"/>
  <c r="H290" i="16"/>
  <c r="G290" i="16"/>
  <c r="J289" i="16"/>
  <c r="I289" i="16"/>
  <c r="H289" i="16"/>
  <c r="G289" i="16"/>
  <c r="J288" i="16"/>
  <c r="I288" i="16"/>
  <c r="H288" i="16"/>
  <c r="G288" i="16"/>
  <c r="J287" i="16"/>
  <c r="I287" i="16"/>
  <c r="H287" i="16"/>
  <c r="G287" i="16"/>
  <c r="J284" i="16"/>
  <c r="I284" i="16"/>
  <c r="H284" i="16"/>
  <c r="G284" i="16"/>
  <c r="J283" i="16"/>
  <c r="I283" i="16"/>
  <c r="H283" i="16"/>
  <c r="G283" i="16"/>
  <c r="J282" i="16"/>
  <c r="I282" i="16"/>
  <c r="H282" i="16"/>
  <c r="G282" i="16"/>
  <c r="J281" i="16"/>
  <c r="I281" i="16"/>
  <c r="H281" i="16"/>
  <c r="G281" i="16"/>
  <c r="J280" i="16"/>
  <c r="I280" i="16"/>
  <c r="H280" i="16"/>
  <c r="G280" i="16"/>
  <c r="J279" i="16"/>
  <c r="I279" i="16"/>
  <c r="H279" i="16"/>
  <c r="G279" i="16"/>
  <c r="J278" i="16"/>
  <c r="I278" i="16"/>
  <c r="H278" i="16"/>
  <c r="G278" i="16"/>
  <c r="J275" i="16"/>
  <c r="I275" i="16"/>
  <c r="H275" i="16"/>
  <c r="G275" i="16"/>
  <c r="J274" i="16"/>
  <c r="I274" i="16"/>
  <c r="H274" i="16"/>
  <c r="G274" i="16"/>
  <c r="J273" i="16"/>
  <c r="I273" i="16"/>
  <c r="H273" i="16"/>
  <c r="G273" i="16"/>
  <c r="J270" i="16"/>
  <c r="I270" i="16"/>
  <c r="H270" i="16"/>
  <c r="G270" i="16"/>
  <c r="J269" i="16"/>
  <c r="I269" i="16"/>
  <c r="H269" i="16"/>
  <c r="G269" i="16"/>
  <c r="J268" i="16"/>
  <c r="I268" i="16"/>
  <c r="H268" i="16"/>
  <c r="G268" i="16"/>
  <c r="J267" i="16"/>
  <c r="I267" i="16"/>
  <c r="H267" i="16"/>
  <c r="G267" i="16"/>
  <c r="J266" i="16"/>
  <c r="I266" i="16"/>
  <c r="H266" i="16"/>
  <c r="G266" i="16"/>
  <c r="J265" i="16"/>
  <c r="I265" i="16"/>
  <c r="H265" i="16"/>
  <c r="G265" i="16"/>
  <c r="J264" i="16"/>
  <c r="I264" i="16"/>
  <c r="H264" i="16"/>
  <c r="G264" i="16"/>
  <c r="J263" i="16"/>
  <c r="I263" i="16"/>
  <c r="H263" i="16"/>
  <c r="G263" i="16"/>
  <c r="J262" i="16"/>
  <c r="I262" i="16"/>
  <c r="H262" i="16"/>
  <c r="G262" i="16"/>
  <c r="J261" i="16"/>
  <c r="I261" i="16"/>
  <c r="H261" i="16"/>
  <c r="G261" i="16"/>
  <c r="J260" i="16"/>
  <c r="I260" i="16"/>
  <c r="H260" i="16"/>
  <c r="G260" i="16"/>
  <c r="J259" i="16"/>
  <c r="I259" i="16"/>
  <c r="H259" i="16"/>
  <c r="G259" i="16"/>
  <c r="J256" i="16"/>
  <c r="I256" i="16"/>
  <c r="H256" i="16"/>
  <c r="G256" i="16"/>
  <c r="J255" i="16"/>
  <c r="I255" i="16"/>
  <c r="H255" i="16"/>
  <c r="G255" i="16"/>
  <c r="J252" i="16"/>
  <c r="I252" i="16"/>
  <c r="H252" i="16"/>
  <c r="G252" i="16"/>
  <c r="J251" i="16"/>
  <c r="I251" i="16"/>
  <c r="H251" i="16"/>
  <c r="G251" i="16"/>
  <c r="J250" i="16"/>
  <c r="I250" i="16"/>
  <c r="H250" i="16"/>
  <c r="G250" i="16"/>
  <c r="J249" i="16"/>
  <c r="I249" i="16"/>
  <c r="H249" i="16"/>
  <c r="G249" i="16"/>
  <c r="J248" i="16"/>
  <c r="I248" i="16"/>
  <c r="H248" i="16"/>
  <c r="G248" i="16"/>
  <c r="J247" i="16"/>
  <c r="I247" i="16"/>
  <c r="H247" i="16"/>
  <c r="G247" i="16"/>
  <c r="J244" i="16"/>
  <c r="I244" i="16"/>
  <c r="H244" i="16"/>
  <c r="G244" i="16"/>
  <c r="J243" i="16"/>
  <c r="I243" i="16"/>
  <c r="H243" i="16"/>
  <c r="G243" i="16"/>
  <c r="J242" i="16"/>
  <c r="I242" i="16"/>
  <c r="H242" i="16"/>
  <c r="G242" i="16"/>
  <c r="J241" i="16"/>
  <c r="I241" i="16"/>
  <c r="H241" i="16"/>
  <c r="G241" i="16"/>
  <c r="J240" i="16"/>
  <c r="I240" i="16"/>
  <c r="H240" i="16"/>
  <c r="G240" i="16"/>
  <c r="J239" i="16"/>
  <c r="I239" i="16"/>
  <c r="H239" i="16"/>
  <c r="G239" i="16"/>
  <c r="J238" i="16"/>
  <c r="I238" i="16"/>
  <c r="H238" i="16"/>
  <c r="G238" i="16"/>
  <c r="J237" i="16"/>
  <c r="I237" i="16"/>
  <c r="H237" i="16"/>
  <c r="G237" i="16"/>
  <c r="J234" i="16"/>
  <c r="I234" i="16"/>
  <c r="H234" i="16"/>
  <c r="G234" i="16"/>
  <c r="J233" i="16"/>
  <c r="I233" i="16"/>
  <c r="H233" i="16"/>
  <c r="G233" i="16"/>
  <c r="J232" i="16"/>
  <c r="I232" i="16"/>
  <c r="H232" i="16"/>
  <c r="G232" i="16"/>
  <c r="J231" i="16"/>
  <c r="I231" i="16"/>
  <c r="H231" i="16"/>
  <c r="G231" i="16"/>
  <c r="J230" i="16"/>
  <c r="I230" i="16"/>
  <c r="H230" i="16"/>
  <c r="G230" i="16"/>
  <c r="J227" i="16"/>
  <c r="I227" i="16"/>
  <c r="H227" i="16"/>
  <c r="G227" i="16"/>
  <c r="J226" i="16"/>
  <c r="I226" i="16"/>
  <c r="H226" i="16"/>
  <c r="G226" i="16"/>
  <c r="J225" i="16"/>
  <c r="I225" i="16"/>
  <c r="H225" i="16"/>
  <c r="G225" i="16"/>
  <c r="J224" i="16"/>
  <c r="I224" i="16"/>
  <c r="H224" i="16"/>
  <c r="G224" i="16"/>
  <c r="J221" i="16"/>
  <c r="I221" i="16"/>
  <c r="H221" i="16"/>
  <c r="G221" i="16"/>
  <c r="J220" i="16"/>
  <c r="I220" i="16"/>
  <c r="H220" i="16"/>
  <c r="G220" i="16"/>
  <c r="J219" i="16"/>
  <c r="I219" i="16"/>
  <c r="H219" i="16"/>
  <c r="G219" i="16"/>
  <c r="J218" i="16"/>
  <c r="I218" i="16"/>
  <c r="H218" i="16"/>
  <c r="G218" i="16"/>
  <c r="J215" i="16"/>
  <c r="I215" i="16"/>
  <c r="H215" i="16"/>
  <c r="G215" i="16"/>
  <c r="J214" i="16"/>
  <c r="I214" i="16"/>
  <c r="H214" i="16"/>
  <c r="G214" i="16"/>
  <c r="J211" i="16"/>
  <c r="I211" i="16"/>
  <c r="H211" i="16"/>
  <c r="G211" i="16"/>
  <c r="J210" i="16"/>
  <c r="I210" i="16"/>
  <c r="H210" i="16"/>
  <c r="G210" i="16"/>
  <c r="J209" i="16"/>
  <c r="I209" i="16"/>
  <c r="H209" i="16"/>
  <c r="G209" i="16"/>
  <c r="J208" i="16"/>
  <c r="I208" i="16"/>
  <c r="H208" i="16"/>
  <c r="G208" i="16"/>
  <c r="J207" i="16"/>
  <c r="I207" i="16"/>
  <c r="H207" i="16"/>
  <c r="G207" i="16"/>
  <c r="J206" i="16"/>
  <c r="I206" i="16"/>
  <c r="H206" i="16"/>
  <c r="G206" i="16"/>
  <c r="J203" i="16"/>
  <c r="I203" i="16"/>
  <c r="H203" i="16"/>
  <c r="G203" i="16"/>
  <c r="J202" i="16"/>
  <c r="I202" i="16"/>
  <c r="H202" i="16"/>
  <c r="G202" i="16"/>
  <c r="J199" i="16"/>
  <c r="I199" i="16"/>
  <c r="H199" i="16"/>
  <c r="G199" i="16"/>
  <c r="J198" i="16"/>
  <c r="I198" i="16"/>
  <c r="H198" i="16"/>
  <c r="G198" i="16"/>
  <c r="J197" i="16"/>
  <c r="I197" i="16"/>
  <c r="H197" i="16"/>
  <c r="G197" i="16"/>
  <c r="J196" i="16"/>
  <c r="I196" i="16"/>
  <c r="H196" i="16"/>
  <c r="G196" i="16"/>
  <c r="J195" i="16"/>
  <c r="I195" i="16"/>
  <c r="H195" i="16"/>
  <c r="G195" i="16"/>
  <c r="J194" i="16"/>
  <c r="I194" i="16"/>
  <c r="H194" i="16"/>
  <c r="G194" i="16"/>
  <c r="J193" i="16"/>
  <c r="I193" i="16"/>
  <c r="H193" i="16"/>
  <c r="G193" i="16"/>
  <c r="J192" i="16"/>
  <c r="I192" i="16"/>
  <c r="H192" i="16"/>
  <c r="G192" i="16"/>
  <c r="J191" i="16"/>
  <c r="I191" i="16"/>
  <c r="H191" i="16"/>
  <c r="G191" i="16"/>
  <c r="J190" i="16"/>
  <c r="I190" i="16"/>
  <c r="H190" i="16"/>
  <c r="G190" i="16"/>
  <c r="J189" i="16"/>
  <c r="I189" i="16"/>
  <c r="H189" i="16"/>
  <c r="G189" i="16"/>
  <c r="J188" i="16"/>
  <c r="I188" i="16"/>
  <c r="H188" i="16"/>
  <c r="G188" i="16"/>
  <c r="J187" i="16"/>
  <c r="I187" i="16"/>
  <c r="H187" i="16"/>
  <c r="G187" i="16"/>
  <c r="J186" i="16"/>
  <c r="I186" i="16"/>
  <c r="H186" i="16"/>
  <c r="G186" i="16"/>
  <c r="J183" i="16"/>
  <c r="I183" i="16"/>
  <c r="H183" i="16"/>
  <c r="G183" i="16"/>
  <c r="J182" i="16"/>
  <c r="I182" i="16"/>
  <c r="H182" i="16"/>
  <c r="G182" i="16"/>
  <c r="J181" i="16"/>
  <c r="I181" i="16"/>
  <c r="H181" i="16"/>
  <c r="G181" i="16"/>
  <c r="J180" i="16"/>
  <c r="I180" i="16"/>
  <c r="H180" i="16"/>
  <c r="G180" i="16"/>
  <c r="J179" i="16"/>
  <c r="I179" i="16"/>
  <c r="H179" i="16"/>
  <c r="G179" i="16"/>
  <c r="J178" i="16"/>
  <c r="I178" i="16"/>
  <c r="H178" i="16"/>
  <c r="G178" i="16"/>
  <c r="J177" i="16"/>
  <c r="I177" i="16"/>
  <c r="H177" i="16"/>
  <c r="G177" i="16"/>
  <c r="J176" i="16"/>
  <c r="I176" i="16"/>
  <c r="H176" i="16"/>
  <c r="G176" i="16"/>
  <c r="J175" i="16"/>
  <c r="I175" i="16"/>
  <c r="H175" i="16"/>
  <c r="G175" i="16"/>
  <c r="J172" i="16"/>
  <c r="I172" i="16"/>
  <c r="H172" i="16"/>
  <c r="G172" i="16"/>
  <c r="J171" i="16"/>
  <c r="I171" i="16"/>
  <c r="H171" i="16"/>
  <c r="G171" i="16"/>
  <c r="J170" i="16"/>
  <c r="I170" i="16"/>
  <c r="H170" i="16"/>
  <c r="G170" i="16"/>
  <c r="J169" i="16"/>
  <c r="I169" i="16"/>
  <c r="H169" i="16"/>
  <c r="G169" i="16"/>
  <c r="J168" i="16"/>
  <c r="I168" i="16"/>
  <c r="H168" i="16"/>
  <c r="G168" i="16"/>
  <c r="J167" i="16"/>
  <c r="I167" i="16"/>
  <c r="H167" i="16"/>
  <c r="G167" i="16"/>
  <c r="J166" i="16"/>
  <c r="I166" i="16"/>
  <c r="H166" i="16"/>
  <c r="G166" i="16"/>
  <c r="J165" i="16"/>
  <c r="I165" i="16"/>
  <c r="H165" i="16"/>
  <c r="G165" i="16"/>
  <c r="J164" i="16"/>
  <c r="I164" i="16"/>
  <c r="H164" i="16"/>
  <c r="G164" i="16"/>
  <c r="J163" i="16"/>
  <c r="I163" i="16"/>
  <c r="H163" i="16"/>
  <c r="G163" i="16"/>
  <c r="J162" i="16"/>
  <c r="I162" i="16"/>
  <c r="H162" i="16"/>
  <c r="G162" i="16"/>
  <c r="J161" i="16"/>
  <c r="I161" i="16"/>
  <c r="H161" i="16"/>
  <c r="G161" i="16"/>
  <c r="J160" i="16"/>
  <c r="I160" i="16"/>
  <c r="H160" i="16"/>
  <c r="G160" i="16"/>
  <c r="J157" i="16"/>
  <c r="I157" i="16"/>
  <c r="H157" i="16"/>
  <c r="G157" i="16"/>
  <c r="J156" i="16"/>
  <c r="I156" i="16"/>
  <c r="H156" i="16"/>
  <c r="G156" i="16"/>
  <c r="J155" i="16"/>
  <c r="I155" i="16"/>
  <c r="H155" i="16"/>
  <c r="G155" i="16"/>
  <c r="J154" i="16"/>
  <c r="I154" i="16"/>
  <c r="H154" i="16"/>
  <c r="G154" i="16"/>
  <c r="J151" i="16"/>
  <c r="I151" i="16"/>
  <c r="H151" i="16"/>
  <c r="G151" i="16"/>
  <c r="J150" i="16"/>
  <c r="I150" i="16"/>
  <c r="H150" i="16"/>
  <c r="G150" i="16"/>
  <c r="J149" i="16"/>
  <c r="I149" i="16"/>
  <c r="H149" i="16"/>
  <c r="G149" i="16"/>
  <c r="J148" i="16"/>
  <c r="I148" i="16"/>
  <c r="H148" i="16"/>
  <c r="G148" i="16"/>
  <c r="J147" i="16"/>
  <c r="I147" i="16"/>
  <c r="H147" i="16"/>
  <c r="G147" i="16"/>
  <c r="J144" i="16"/>
  <c r="I144" i="16"/>
  <c r="H144" i="16"/>
  <c r="G144" i="16"/>
  <c r="J143" i="16"/>
  <c r="I143" i="16"/>
  <c r="H143" i="16"/>
  <c r="G143" i="16"/>
  <c r="J142" i="16"/>
  <c r="I142" i="16"/>
  <c r="H142" i="16"/>
  <c r="G142" i="16"/>
  <c r="J139" i="16"/>
  <c r="I139" i="16"/>
  <c r="H139" i="16"/>
  <c r="G139" i="16"/>
  <c r="J138" i="16"/>
  <c r="I138" i="16"/>
  <c r="H138" i="16"/>
  <c r="G138" i="16"/>
  <c r="J137" i="16"/>
  <c r="I137" i="16"/>
  <c r="H137" i="16"/>
  <c r="G137" i="16"/>
  <c r="J134" i="16"/>
  <c r="I134" i="16"/>
  <c r="H134" i="16"/>
  <c r="G134" i="16"/>
  <c r="J133" i="16"/>
  <c r="I133" i="16"/>
  <c r="H133" i="16"/>
  <c r="G133" i="16"/>
  <c r="J132" i="16"/>
  <c r="I132" i="16"/>
  <c r="H132" i="16"/>
  <c r="G132" i="16"/>
  <c r="J131" i="16"/>
  <c r="I131" i="16"/>
  <c r="H131" i="16"/>
  <c r="G131" i="16"/>
  <c r="J128" i="16"/>
  <c r="I128" i="16"/>
  <c r="H128" i="16"/>
  <c r="G128" i="16"/>
  <c r="J127" i="16"/>
  <c r="I127" i="16"/>
  <c r="H127" i="16"/>
  <c r="G127" i="16"/>
  <c r="J124" i="16"/>
  <c r="I124" i="16"/>
  <c r="H124" i="16"/>
  <c r="G124" i="16"/>
  <c r="J123" i="16"/>
  <c r="I123" i="16"/>
  <c r="H123" i="16"/>
  <c r="G123" i="16"/>
  <c r="J122" i="16"/>
  <c r="I122" i="16"/>
  <c r="H122" i="16"/>
  <c r="G122" i="16"/>
  <c r="J121" i="16"/>
  <c r="I121" i="16"/>
  <c r="H121" i="16"/>
  <c r="G121" i="16"/>
  <c r="J120" i="16"/>
  <c r="I120" i="16"/>
  <c r="H120" i="16"/>
  <c r="G120" i="16"/>
  <c r="J119" i="16"/>
  <c r="I119" i="16"/>
  <c r="H119" i="16"/>
  <c r="G119" i="16"/>
  <c r="J118" i="16"/>
  <c r="I118" i="16"/>
  <c r="H118" i="16"/>
  <c r="G118" i="16"/>
  <c r="J117" i="16"/>
  <c r="I117" i="16"/>
  <c r="H117" i="16"/>
  <c r="G117" i="16"/>
  <c r="J116" i="16"/>
  <c r="I116" i="16"/>
  <c r="H116" i="16"/>
  <c r="G116" i="16"/>
  <c r="J115" i="16"/>
  <c r="I115" i="16"/>
  <c r="H115" i="16"/>
  <c r="G115" i="16"/>
  <c r="J114" i="16"/>
  <c r="I114" i="16"/>
  <c r="H114" i="16"/>
  <c r="G114" i="16"/>
  <c r="J113" i="16"/>
  <c r="I113" i="16"/>
  <c r="H113" i="16"/>
  <c r="G113" i="16"/>
  <c r="J112" i="16"/>
  <c r="I112" i="16"/>
  <c r="H112" i="16"/>
  <c r="G112" i="16"/>
  <c r="J109" i="16"/>
  <c r="I109" i="16"/>
  <c r="H109" i="16"/>
  <c r="G109" i="16"/>
  <c r="J108" i="16"/>
  <c r="I108" i="16"/>
  <c r="H108" i="16"/>
  <c r="G108" i="16"/>
  <c r="J107" i="16"/>
  <c r="I107" i="16"/>
  <c r="H107" i="16"/>
  <c r="G107" i="16"/>
  <c r="J104" i="16"/>
  <c r="I104" i="16"/>
  <c r="H104" i="16"/>
  <c r="G104" i="16"/>
  <c r="J103" i="16"/>
  <c r="I103" i="16"/>
  <c r="H103" i="16"/>
  <c r="G103" i="16"/>
  <c r="J102" i="16"/>
  <c r="I102" i="16"/>
  <c r="H102" i="16"/>
  <c r="G102" i="16"/>
  <c r="J101" i="16"/>
  <c r="I101" i="16"/>
  <c r="H101" i="16"/>
  <c r="G101" i="16"/>
  <c r="J98" i="16"/>
  <c r="I98" i="16"/>
  <c r="H98" i="16"/>
  <c r="G98" i="16"/>
  <c r="J97" i="16"/>
  <c r="I97" i="16"/>
  <c r="H97" i="16"/>
  <c r="G97" i="16"/>
  <c r="J94" i="16"/>
  <c r="I94" i="16"/>
  <c r="H94" i="16"/>
  <c r="G94" i="16"/>
  <c r="J93" i="16"/>
  <c r="I93" i="16"/>
  <c r="H93" i="16"/>
  <c r="G93" i="16"/>
  <c r="J90" i="16"/>
  <c r="I90" i="16"/>
  <c r="H90" i="16"/>
  <c r="G90" i="16"/>
  <c r="J89" i="16"/>
  <c r="I89" i="16"/>
  <c r="H89" i="16"/>
  <c r="G89" i="16"/>
  <c r="J88" i="16"/>
  <c r="I88" i="16"/>
  <c r="H88" i="16"/>
  <c r="G88" i="16"/>
  <c r="J85" i="16"/>
  <c r="I85" i="16"/>
  <c r="H85" i="16"/>
  <c r="G85" i="16"/>
  <c r="J84" i="16"/>
  <c r="I84" i="16"/>
  <c r="H84" i="16"/>
  <c r="G84" i="16"/>
  <c r="J83" i="16"/>
  <c r="I83" i="16"/>
  <c r="H83" i="16"/>
  <c r="G83" i="16"/>
  <c r="J82" i="16"/>
  <c r="I82" i="16"/>
  <c r="H82" i="16"/>
  <c r="G82" i="16"/>
  <c r="J81" i="16"/>
  <c r="I81" i="16"/>
  <c r="H81" i="16"/>
  <c r="G81" i="16"/>
  <c r="J80" i="16"/>
  <c r="I80" i="16"/>
  <c r="H80" i="16"/>
  <c r="G80" i="16"/>
  <c r="J79" i="16"/>
  <c r="I79" i="16"/>
  <c r="H79" i="16"/>
  <c r="G79" i="16"/>
  <c r="J76" i="16"/>
  <c r="I76" i="16"/>
  <c r="H76" i="16"/>
  <c r="G76" i="16"/>
  <c r="J75" i="16"/>
  <c r="I75" i="16"/>
  <c r="H75" i="16"/>
  <c r="G75" i="16"/>
  <c r="J72" i="16"/>
  <c r="I72" i="16"/>
  <c r="H72" i="16"/>
  <c r="G72" i="16"/>
  <c r="J71" i="16"/>
  <c r="I71" i="16"/>
  <c r="H71" i="16"/>
  <c r="G71" i="16"/>
  <c r="J70" i="16"/>
  <c r="I70" i="16"/>
  <c r="H70" i="16"/>
  <c r="G70" i="16"/>
  <c r="J69" i="16"/>
  <c r="I69" i="16"/>
  <c r="H69" i="16"/>
  <c r="G69" i="16"/>
  <c r="J68" i="16"/>
  <c r="I68" i="16"/>
  <c r="H68" i="16"/>
  <c r="G68" i="16"/>
  <c r="J67" i="16"/>
  <c r="I67" i="16"/>
  <c r="H67" i="16"/>
  <c r="G67" i="16"/>
  <c r="J66" i="16"/>
  <c r="I66" i="16"/>
  <c r="H66" i="16"/>
  <c r="G66" i="16"/>
  <c r="J65" i="16"/>
  <c r="I65" i="16"/>
  <c r="H65" i="16"/>
  <c r="G65" i="16"/>
  <c r="J64" i="16"/>
  <c r="I64" i="16"/>
  <c r="H64" i="16"/>
  <c r="G64" i="16"/>
  <c r="J63" i="16"/>
  <c r="I63" i="16"/>
  <c r="H63" i="16"/>
  <c r="G63" i="16"/>
  <c r="J62" i="16"/>
  <c r="I62" i="16"/>
  <c r="H62" i="16"/>
  <c r="G62" i="16"/>
  <c r="J61" i="16"/>
  <c r="I61" i="16"/>
  <c r="H61" i="16"/>
  <c r="G61" i="16"/>
  <c r="J60" i="16"/>
  <c r="I60" i="16"/>
  <c r="H60" i="16"/>
  <c r="G60" i="16"/>
  <c r="J59" i="16"/>
  <c r="I59" i="16"/>
  <c r="H59" i="16"/>
  <c r="G59" i="16"/>
  <c r="J58" i="16"/>
  <c r="I58" i="16"/>
  <c r="H58" i="16"/>
  <c r="G58"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5" i="16"/>
  <c r="I45" i="16"/>
  <c r="H45" i="16"/>
  <c r="G45" i="16"/>
  <c r="J44" i="16"/>
  <c r="I44" i="16"/>
  <c r="H44" i="16"/>
  <c r="G44" i="16"/>
  <c r="J43" i="16"/>
  <c r="I43" i="16"/>
  <c r="H43" i="16"/>
  <c r="G43" i="16"/>
  <c r="J42" i="16"/>
  <c r="I42" i="16"/>
  <c r="H42" i="16"/>
  <c r="G42" i="16"/>
  <c r="J39" i="16"/>
  <c r="I39" i="16"/>
  <c r="H39" i="16"/>
  <c r="G39" i="16"/>
  <c r="J38" i="16"/>
  <c r="I38" i="16"/>
  <c r="H38" i="16"/>
  <c r="G38"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0" i="16"/>
  <c r="I20" i="16"/>
  <c r="H20" i="16"/>
  <c r="G20" i="16"/>
  <c r="J19" i="16"/>
  <c r="I19" i="16"/>
  <c r="H19" i="16"/>
  <c r="G19" i="16"/>
  <c r="J16" i="16"/>
  <c r="I16" i="16"/>
  <c r="H16" i="16"/>
  <c r="G16" i="16"/>
  <c r="J15" i="16"/>
  <c r="I15" i="16"/>
  <c r="H15" i="16"/>
  <c r="G15" i="16"/>
  <c r="J12" i="16"/>
  <c r="I12" i="16"/>
  <c r="H12" i="16"/>
  <c r="G12" i="16"/>
  <c r="J11" i="16"/>
  <c r="I11" i="16"/>
  <c r="H11" i="16"/>
  <c r="G11" i="16"/>
  <c r="J10" i="16"/>
  <c r="I10" i="16"/>
  <c r="H10" i="16"/>
  <c r="G10" i="16"/>
  <c r="J9" i="16"/>
  <c r="I9" i="16"/>
  <c r="H9" i="16"/>
  <c r="G9" i="16"/>
  <c r="J8" i="16"/>
  <c r="I8" i="16"/>
  <c r="H8" i="16"/>
  <c r="G8" i="16"/>
  <c r="D5" i="16"/>
  <c r="B5" i="16"/>
  <c r="C5" i="16" s="1"/>
  <c r="E5" i="16" s="1"/>
  <c r="K31" i="15"/>
  <c r="H31" i="15"/>
  <c r="F31" i="15"/>
  <c r="D31" i="15"/>
  <c r="E29" i="15" s="1"/>
  <c r="B31" i="15"/>
  <c r="J31" i="15" s="1"/>
  <c r="K29" i="15"/>
  <c r="J29" i="15"/>
  <c r="I29" i="15"/>
  <c r="G29" i="15"/>
  <c r="K28" i="15"/>
  <c r="J28" i="15"/>
  <c r="I28" i="15"/>
  <c r="G28" i="15"/>
  <c r="E28" i="15"/>
  <c r="C28" i="15"/>
  <c r="K27" i="15"/>
  <c r="J27" i="15"/>
  <c r="I27" i="15"/>
  <c r="G27" i="15"/>
  <c r="K26" i="15"/>
  <c r="J26" i="15"/>
  <c r="I26" i="15"/>
  <c r="G26" i="15"/>
  <c r="E26" i="15"/>
  <c r="C26" i="15"/>
  <c r="K25" i="15"/>
  <c r="J25" i="15"/>
  <c r="I25" i="15"/>
  <c r="G25" i="15"/>
  <c r="K24" i="15"/>
  <c r="J24" i="15"/>
  <c r="I24" i="15"/>
  <c r="G24" i="15"/>
  <c r="E24" i="15"/>
  <c r="C24" i="15"/>
  <c r="K23" i="15"/>
  <c r="J23" i="15"/>
  <c r="I23" i="15"/>
  <c r="G23" i="15"/>
  <c r="K22" i="15"/>
  <c r="J22" i="15"/>
  <c r="I22" i="15"/>
  <c r="G22" i="15"/>
  <c r="E22" i="15"/>
  <c r="C22" i="15"/>
  <c r="K21" i="15"/>
  <c r="J21" i="15"/>
  <c r="I21" i="15"/>
  <c r="G21" i="15"/>
  <c r="K20" i="15"/>
  <c r="J20" i="15"/>
  <c r="I20" i="15"/>
  <c r="G20" i="15"/>
  <c r="E20" i="15"/>
  <c r="C20" i="15"/>
  <c r="K19" i="15"/>
  <c r="J19" i="15"/>
  <c r="I19" i="15"/>
  <c r="G19" i="15"/>
  <c r="K18" i="15"/>
  <c r="J18" i="15"/>
  <c r="I18" i="15"/>
  <c r="G18" i="15"/>
  <c r="E18" i="15"/>
  <c r="C18" i="15"/>
  <c r="K17" i="15"/>
  <c r="J17" i="15"/>
  <c r="I17" i="15"/>
  <c r="G17" i="15"/>
  <c r="K16" i="15"/>
  <c r="J16" i="15"/>
  <c r="I16" i="15"/>
  <c r="G16" i="15"/>
  <c r="E16" i="15"/>
  <c r="C16" i="15"/>
  <c r="K15" i="15"/>
  <c r="J15" i="15"/>
  <c r="I15" i="15"/>
  <c r="G15" i="15"/>
  <c r="K14" i="15"/>
  <c r="J14" i="15"/>
  <c r="I14" i="15"/>
  <c r="G14" i="15"/>
  <c r="E14" i="15"/>
  <c r="C14" i="15"/>
  <c r="K13" i="15"/>
  <c r="J13" i="15"/>
  <c r="I13" i="15"/>
  <c r="G13" i="15"/>
  <c r="K12" i="15"/>
  <c r="J12" i="15"/>
  <c r="I12" i="15"/>
  <c r="G12" i="15"/>
  <c r="E12" i="15"/>
  <c r="C12" i="15"/>
  <c r="K11" i="15"/>
  <c r="J11" i="15"/>
  <c r="I11" i="15"/>
  <c r="G11" i="15"/>
  <c r="K10" i="15"/>
  <c r="J10" i="15"/>
  <c r="I10" i="15"/>
  <c r="G10" i="15"/>
  <c r="E10" i="15"/>
  <c r="C10" i="15"/>
  <c r="K9" i="15"/>
  <c r="J9" i="15"/>
  <c r="I9" i="15"/>
  <c r="G9" i="15"/>
  <c r="K8" i="15"/>
  <c r="J8" i="15"/>
  <c r="I8" i="15"/>
  <c r="G8" i="15"/>
  <c r="E8" i="15"/>
  <c r="C8" i="15"/>
  <c r="K7" i="15"/>
  <c r="J7" i="15"/>
  <c r="I7" i="15"/>
  <c r="G7" i="15"/>
  <c r="F5" i="15"/>
  <c r="B5" i="15"/>
  <c r="D5" i="15" s="1"/>
  <c r="H5" i="15" s="1"/>
  <c r="K55" i="14"/>
  <c r="J55" i="14"/>
  <c r="I55" i="14"/>
  <c r="G55" i="14"/>
  <c r="E55" i="14"/>
  <c r="C55" i="14"/>
  <c r="H53" i="14"/>
  <c r="I48" i="14" s="1"/>
  <c r="F53" i="14"/>
  <c r="G53" i="14" s="1"/>
  <c r="D53" i="14"/>
  <c r="E53" i="14" s="1"/>
  <c r="B53" i="14"/>
  <c r="C53" i="14" s="1"/>
  <c r="K51" i="14"/>
  <c r="J51" i="14"/>
  <c r="G51" i="14"/>
  <c r="C51" i="14"/>
  <c r="K50" i="14"/>
  <c r="J50" i="14"/>
  <c r="G50" i="14"/>
  <c r="K49" i="14"/>
  <c r="J49" i="14"/>
  <c r="G49" i="14"/>
  <c r="C49" i="14"/>
  <c r="K48" i="14"/>
  <c r="J48" i="14"/>
  <c r="G48" i="14"/>
  <c r="C48" i="14"/>
  <c r="K47" i="14"/>
  <c r="J47" i="14"/>
  <c r="G47" i="14"/>
  <c r="C47" i="14"/>
  <c r="K46" i="14"/>
  <c r="J46" i="14"/>
  <c r="G46" i="14"/>
  <c r="C46" i="14"/>
  <c r="K45" i="14"/>
  <c r="J45" i="14"/>
  <c r="G45" i="14"/>
  <c r="C45" i="14"/>
  <c r="K44" i="14"/>
  <c r="J44" i="14"/>
  <c r="G44" i="14"/>
  <c r="C44" i="14"/>
  <c r="K43" i="14"/>
  <c r="J43" i="14"/>
  <c r="G43" i="14"/>
  <c r="C43" i="14"/>
  <c r="K42" i="14"/>
  <c r="J42" i="14"/>
  <c r="G42" i="14"/>
  <c r="C42" i="14"/>
  <c r="K41" i="14"/>
  <c r="J41" i="14"/>
  <c r="G41" i="14"/>
  <c r="C41" i="14"/>
  <c r="K40" i="14"/>
  <c r="J40" i="14"/>
  <c r="G40" i="14"/>
  <c r="C40" i="14"/>
  <c r="K39" i="14"/>
  <c r="J39" i="14"/>
  <c r="G39" i="14"/>
  <c r="C39" i="14"/>
  <c r="K38" i="14"/>
  <c r="J38" i="14"/>
  <c r="G38" i="14"/>
  <c r="C38" i="14"/>
  <c r="K37" i="14"/>
  <c r="J37" i="14"/>
  <c r="G37" i="14"/>
  <c r="C37" i="14"/>
  <c r="K36" i="14"/>
  <c r="J36" i="14"/>
  <c r="G36" i="14"/>
  <c r="C36" i="14"/>
  <c r="H33" i="14"/>
  <c r="I28" i="14" s="1"/>
  <c r="F33" i="14"/>
  <c r="G33" i="14" s="1"/>
  <c r="D33" i="14"/>
  <c r="E33" i="14" s="1"/>
  <c r="B33" i="14"/>
  <c r="C30" i="14" s="1"/>
  <c r="K31" i="14"/>
  <c r="J31" i="14"/>
  <c r="I31" i="14"/>
  <c r="G31" i="14"/>
  <c r="K30" i="14"/>
  <c r="J30" i="14"/>
  <c r="E30" i="14"/>
  <c r="K29" i="14"/>
  <c r="J29" i="14"/>
  <c r="I29" i="14"/>
  <c r="G29" i="14"/>
  <c r="K28" i="14"/>
  <c r="J28" i="14"/>
  <c r="E28" i="14"/>
  <c r="C28" i="14"/>
  <c r="K27" i="14"/>
  <c r="J27" i="14"/>
  <c r="I27" i="14"/>
  <c r="G27" i="14"/>
  <c r="K26" i="14"/>
  <c r="J26" i="14"/>
  <c r="E26" i="14"/>
  <c r="K25" i="14"/>
  <c r="J25" i="14"/>
  <c r="I25" i="14"/>
  <c r="G25" i="14"/>
  <c r="K24" i="14"/>
  <c r="J24" i="14"/>
  <c r="E24" i="14"/>
  <c r="C24" i="14"/>
  <c r="K23" i="14"/>
  <c r="J23" i="14"/>
  <c r="I23" i="14"/>
  <c r="G23" i="14"/>
  <c r="H20" i="14"/>
  <c r="I15" i="14" s="1"/>
  <c r="F20" i="14"/>
  <c r="G20" i="14" s="1"/>
  <c r="D20" i="14"/>
  <c r="E20" i="14" s="1"/>
  <c r="B20" i="14"/>
  <c r="C17" i="14" s="1"/>
  <c r="K18" i="14"/>
  <c r="J18" i="14"/>
  <c r="I18" i="14"/>
  <c r="G18" i="14"/>
  <c r="K17" i="14"/>
  <c r="J17" i="14"/>
  <c r="E17" i="14"/>
  <c r="K16" i="14"/>
  <c r="J16" i="14"/>
  <c r="I16" i="14"/>
  <c r="G16" i="14"/>
  <c r="K15" i="14"/>
  <c r="J15" i="14"/>
  <c r="E15" i="14"/>
  <c r="C15" i="14"/>
  <c r="K14" i="14"/>
  <c r="J14" i="14"/>
  <c r="I14" i="14"/>
  <c r="G14" i="14"/>
  <c r="K13" i="14"/>
  <c r="J13" i="14"/>
  <c r="E13" i="14"/>
  <c r="K12" i="14"/>
  <c r="J12" i="14"/>
  <c r="I12" i="14"/>
  <c r="G12" i="14"/>
  <c r="K11" i="14"/>
  <c r="J11" i="14"/>
  <c r="E11" i="14"/>
  <c r="C11" i="14"/>
  <c r="K10" i="14"/>
  <c r="J10" i="14"/>
  <c r="I10" i="14"/>
  <c r="G10" i="14"/>
  <c r="K9" i="14"/>
  <c r="J9" i="14"/>
  <c r="E9" i="14"/>
  <c r="K8" i="14"/>
  <c r="J8" i="14"/>
  <c r="I8" i="14"/>
  <c r="G8" i="14"/>
  <c r="K7" i="14"/>
  <c r="J7" i="14"/>
  <c r="E7" i="14"/>
  <c r="C7" i="14"/>
  <c r="B5" i="14"/>
  <c r="D5" i="14" s="1"/>
  <c r="H5" i="14" s="1"/>
  <c r="J27" i="13"/>
  <c r="H27" i="13"/>
  <c r="K27" i="13" s="1"/>
  <c r="F27" i="13"/>
  <c r="G24" i="13" s="1"/>
  <c r="D27" i="13"/>
  <c r="B27" i="13"/>
  <c r="K25" i="13"/>
  <c r="J25" i="13"/>
  <c r="E25" i="13"/>
  <c r="C25" i="13"/>
  <c r="K24" i="13"/>
  <c r="J24" i="13"/>
  <c r="I24" i="13"/>
  <c r="E24" i="13"/>
  <c r="C24" i="13"/>
  <c r="K23" i="13"/>
  <c r="J23" i="13"/>
  <c r="E23" i="13"/>
  <c r="C23" i="13"/>
  <c r="K22" i="13"/>
  <c r="J22" i="13"/>
  <c r="I22" i="13"/>
  <c r="G22" i="13"/>
  <c r="E22" i="13"/>
  <c r="C22" i="13"/>
  <c r="K21" i="13"/>
  <c r="J21" i="13"/>
  <c r="E21" i="13"/>
  <c r="C21" i="13"/>
  <c r="K20" i="13"/>
  <c r="J20" i="13"/>
  <c r="I20" i="13"/>
  <c r="G20" i="13"/>
  <c r="E20" i="13"/>
  <c r="C20" i="13"/>
  <c r="K19" i="13"/>
  <c r="J19" i="13"/>
  <c r="E19" i="13"/>
  <c r="C19" i="13"/>
  <c r="K18" i="13"/>
  <c r="J18" i="13"/>
  <c r="I18" i="13"/>
  <c r="G18" i="13"/>
  <c r="E18" i="13"/>
  <c r="C18" i="13"/>
  <c r="K17" i="13"/>
  <c r="J17" i="13"/>
  <c r="E17" i="13"/>
  <c r="C17" i="13"/>
  <c r="K16" i="13"/>
  <c r="J16" i="13"/>
  <c r="I16" i="13"/>
  <c r="G16" i="13"/>
  <c r="E16" i="13"/>
  <c r="C16" i="13"/>
  <c r="K15" i="13"/>
  <c r="J15" i="13"/>
  <c r="E15" i="13"/>
  <c r="C15" i="13"/>
  <c r="K14" i="13"/>
  <c r="J14" i="13"/>
  <c r="I14" i="13"/>
  <c r="G14" i="13"/>
  <c r="E14" i="13"/>
  <c r="C14" i="13"/>
  <c r="K13" i="13"/>
  <c r="J13" i="13"/>
  <c r="E13" i="13"/>
  <c r="C13" i="13"/>
  <c r="K12" i="13"/>
  <c r="J12" i="13"/>
  <c r="I12" i="13"/>
  <c r="G12" i="13"/>
  <c r="E12" i="13"/>
  <c r="C12" i="13"/>
  <c r="K11" i="13"/>
  <c r="J11" i="13"/>
  <c r="E11" i="13"/>
  <c r="C11" i="13"/>
  <c r="K10" i="13"/>
  <c r="J10" i="13"/>
  <c r="I10" i="13"/>
  <c r="G10" i="13"/>
  <c r="E10" i="13"/>
  <c r="C10" i="13"/>
  <c r="K9" i="13"/>
  <c r="J9" i="13"/>
  <c r="E9" i="13"/>
  <c r="C9" i="13"/>
  <c r="K8" i="13"/>
  <c r="J8" i="13"/>
  <c r="I8" i="13"/>
  <c r="G8" i="13"/>
  <c r="E8" i="13"/>
  <c r="C8" i="13"/>
  <c r="K7" i="13"/>
  <c r="J7" i="13"/>
  <c r="E7" i="13"/>
  <c r="C7" i="13"/>
  <c r="B5" i="13"/>
  <c r="F5" i="13" s="1"/>
  <c r="K77" i="12"/>
  <c r="J77" i="12"/>
  <c r="I77" i="12"/>
  <c r="G77" i="12"/>
  <c r="E77" i="12"/>
  <c r="C77" i="12"/>
  <c r="H75" i="12"/>
  <c r="I70" i="12" s="1"/>
  <c r="F75" i="12"/>
  <c r="G75" i="12" s="1"/>
  <c r="D75" i="12"/>
  <c r="E75" i="12" s="1"/>
  <c r="B75" i="12"/>
  <c r="C72" i="12" s="1"/>
  <c r="K73" i="12"/>
  <c r="J73" i="12"/>
  <c r="I73" i="12"/>
  <c r="G73" i="12"/>
  <c r="K72" i="12"/>
  <c r="J72" i="12"/>
  <c r="E72" i="12"/>
  <c r="K71" i="12"/>
  <c r="J71" i="12"/>
  <c r="I71" i="12"/>
  <c r="G71" i="12"/>
  <c r="K70" i="12"/>
  <c r="J70" i="12"/>
  <c r="E70" i="12"/>
  <c r="C70" i="12"/>
  <c r="K69" i="12"/>
  <c r="J69" i="12"/>
  <c r="I69" i="12"/>
  <c r="G69" i="12"/>
  <c r="K68" i="12"/>
  <c r="J68" i="12"/>
  <c r="E68" i="12"/>
  <c r="K67" i="12"/>
  <c r="J67" i="12"/>
  <c r="I67" i="12"/>
  <c r="G67" i="12"/>
  <c r="K66" i="12"/>
  <c r="J66" i="12"/>
  <c r="E66" i="12"/>
  <c r="C66" i="12"/>
  <c r="K65" i="12"/>
  <c r="J65" i="12"/>
  <c r="I65" i="12"/>
  <c r="G65" i="12"/>
  <c r="K64" i="12"/>
  <c r="J64" i="12"/>
  <c r="E64" i="12"/>
  <c r="K63" i="12"/>
  <c r="J63" i="12"/>
  <c r="I63" i="12"/>
  <c r="G63" i="12"/>
  <c r="K62" i="12"/>
  <c r="J62" i="12"/>
  <c r="E62" i="12"/>
  <c r="C62" i="12"/>
  <c r="K61" i="12"/>
  <c r="J61" i="12"/>
  <c r="I61" i="12"/>
  <c r="G61" i="12"/>
  <c r="K60" i="12"/>
  <c r="J60" i="12"/>
  <c r="E60" i="12"/>
  <c r="K59" i="12"/>
  <c r="J59" i="12"/>
  <c r="I59" i="12"/>
  <c r="G59" i="12"/>
  <c r="K58" i="12"/>
  <c r="J58" i="12"/>
  <c r="E58" i="12"/>
  <c r="C58" i="12"/>
  <c r="K57" i="12"/>
  <c r="J57" i="12"/>
  <c r="I57" i="12"/>
  <c r="G57" i="12"/>
  <c r="J54" i="12"/>
  <c r="H54" i="12"/>
  <c r="I49" i="12" s="1"/>
  <c r="F54" i="12"/>
  <c r="G54" i="12" s="1"/>
  <c r="D54" i="12"/>
  <c r="E54" i="12" s="1"/>
  <c r="B54" i="12"/>
  <c r="K52" i="12"/>
  <c r="J52" i="12"/>
  <c r="I52" i="12"/>
  <c r="G52" i="12"/>
  <c r="K51" i="12"/>
  <c r="J51" i="12"/>
  <c r="E51" i="12"/>
  <c r="K50" i="12"/>
  <c r="J50" i="12"/>
  <c r="I50" i="12"/>
  <c r="G50" i="12"/>
  <c r="K49" i="12"/>
  <c r="J49" i="12"/>
  <c r="E49" i="12"/>
  <c r="C49" i="12"/>
  <c r="K48" i="12"/>
  <c r="J48" i="12"/>
  <c r="I48" i="12"/>
  <c r="G48" i="12"/>
  <c r="K47" i="12"/>
  <c r="J47" i="12"/>
  <c r="E47" i="12"/>
  <c r="C47" i="12"/>
  <c r="K46" i="12"/>
  <c r="J46" i="12"/>
  <c r="I46" i="12"/>
  <c r="G46" i="12"/>
  <c r="K45" i="12"/>
  <c r="J45" i="12"/>
  <c r="E45" i="12"/>
  <c r="C45" i="12"/>
  <c r="K44" i="12"/>
  <c r="J44" i="12"/>
  <c r="I44" i="12"/>
  <c r="G44" i="12"/>
  <c r="K43" i="12"/>
  <c r="J43" i="12"/>
  <c r="E43" i="12"/>
  <c r="C43" i="12"/>
  <c r="K42" i="12"/>
  <c r="J42" i="12"/>
  <c r="I42" i="12"/>
  <c r="G42" i="12"/>
  <c r="J39" i="12"/>
  <c r="H39" i="12"/>
  <c r="I39" i="12" s="1"/>
  <c r="F39" i="12"/>
  <c r="D39" i="12"/>
  <c r="E35" i="12" s="1"/>
  <c r="B39" i="12"/>
  <c r="K37" i="12"/>
  <c r="J37" i="12"/>
  <c r="I37" i="12"/>
  <c r="K36" i="12"/>
  <c r="J36" i="12"/>
  <c r="E36" i="12"/>
  <c r="C36" i="12"/>
  <c r="K35" i="12"/>
  <c r="J35" i="12"/>
  <c r="I35" i="12"/>
  <c r="K34" i="12"/>
  <c r="J34" i="12"/>
  <c r="E34" i="12"/>
  <c r="C34" i="12"/>
  <c r="K33" i="12"/>
  <c r="J33" i="12"/>
  <c r="I33" i="12"/>
  <c r="K32" i="12"/>
  <c r="J32" i="12"/>
  <c r="E32" i="12"/>
  <c r="C32" i="12"/>
  <c r="K31" i="12"/>
  <c r="J31" i="12"/>
  <c r="I31" i="12"/>
  <c r="K30" i="12"/>
  <c r="J30" i="12"/>
  <c r="E30" i="12"/>
  <c r="C30" i="12"/>
  <c r="K29" i="12"/>
  <c r="J29" i="12"/>
  <c r="I29" i="12"/>
  <c r="K28" i="12"/>
  <c r="J28" i="12"/>
  <c r="E28" i="12"/>
  <c r="C28" i="12"/>
  <c r="H25" i="12"/>
  <c r="F25" i="12"/>
  <c r="G25" i="12" s="1"/>
  <c r="D25" i="12"/>
  <c r="B25" i="12"/>
  <c r="C22" i="12" s="1"/>
  <c r="K23" i="12"/>
  <c r="J23" i="12"/>
  <c r="G23" i="12"/>
  <c r="C23" i="12"/>
  <c r="K22" i="12"/>
  <c r="J22" i="12"/>
  <c r="G22" i="12"/>
  <c r="K21" i="12"/>
  <c r="J21" i="12"/>
  <c r="G21" i="12"/>
  <c r="C21" i="12"/>
  <c r="K20" i="12"/>
  <c r="J20" i="12"/>
  <c r="G20" i="12"/>
  <c r="C20" i="12"/>
  <c r="K19" i="12"/>
  <c r="J19" i="12"/>
  <c r="G19" i="12"/>
  <c r="C19" i="12"/>
  <c r="H16" i="12"/>
  <c r="F16" i="12"/>
  <c r="G16" i="12" s="1"/>
  <c r="D16" i="12"/>
  <c r="B16" i="12"/>
  <c r="C16" i="12" s="1"/>
  <c r="K14" i="12"/>
  <c r="J14" i="12"/>
  <c r="G14" i="12"/>
  <c r="C14" i="12"/>
  <c r="H11" i="12"/>
  <c r="I8" i="12" s="1"/>
  <c r="F11" i="12"/>
  <c r="G11" i="12" s="1"/>
  <c r="D11" i="12"/>
  <c r="B11" i="12"/>
  <c r="C8" i="12" s="1"/>
  <c r="K9" i="12"/>
  <c r="J9" i="12"/>
  <c r="G9" i="12"/>
  <c r="C9" i="12"/>
  <c r="K8" i="12"/>
  <c r="J8" i="12"/>
  <c r="G8" i="12"/>
  <c r="K7" i="12"/>
  <c r="J7" i="12"/>
  <c r="G7" i="12"/>
  <c r="E7" i="12"/>
  <c r="C7" i="12"/>
  <c r="B5" i="12"/>
  <c r="J46" i="11"/>
  <c r="H46" i="11"/>
  <c r="I19" i="11" s="1"/>
  <c r="F46" i="11"/>
  <c r="G39" i="11" s="1"/>
  <c r="D46" i="11"/>
  <c r="E43" i="11" s="1"/>
  <c r="B46" i="11"/>
  <c r="K44" i="11"/>
  <c r="J44" i="11"/>
  <c r="E44" i="11"/>
  <c r="C44" i="11"/>
  <c r="K43" i="11"/>
  <c r="J43" i="11"/>
  <c r="G43" i="11"/>
  <c r="C43" i="11"/>
  <c r="K42" i="11"/>
  <c r="J42" i="11"/>
  <c r="E42" i="11"/>
  <c r="C42" i="11"/>
  <c r="K41" i="11"/>
  <c r="J41" i="11"/>
  <c r="I41" i="11"/>
  <c r="G41" i="11"/>
  <c r="E41" i="11"/>
  <c r="C41" i="11"/>
  <c r="K40" i="11"/>
  <c r="J40" i="11"/>
  <c r="E40" i="11"/>
  <c r="C40" i="11"/>
  <c r="K39" i="11"/>
  <c r="J39" i="11"/>
  <c r="E39" i="11"/>
  <c r="C39" i="11"/>
  <c r="K38" i="11"/>
  <c r="J38" i="11"/>
  <c r="E38" i="11"/>
  <c r="C38" i="11"/>
  <c r="K37" i="11"/>
  <c r="J37" i="11"/>
  <c r="E37" i="11"/>
  <c r="C37" i="11"/>
  <c r="K36" i="11"/>
  <c r="J36" i="11"/>
  <c r="E36" i="11"/>
  <c r="C36" i="11"/>
  <c r="K35" i="11"/>
  <c r="J35" i="11"/>
  <c r="E35" i="11"/>
  <c r="C35" i="11"/>
  <c r="K34" i="11"/>
  <c r="J34" i="11"/>
  <c r="E34" i="11"/>
  <c r="C34" i="11"/>
  <c r="K33" i="11"/>
  <c r="J33" i="11"/>
  <c r="I33" i="11"/>
  <c r="G33" i="11"/>
  <c r="E33" i="11"/>
  <c r="C33" i="11"/>
  <c r="K32" i="11"/>
  <c r="J32" i="11"/>
  <c r="E32" i="11"/>
  <c r="C32" i="11"/>
  <c r="K31" i="11"/>
  <c r="J31" i="11"/>
  <c r="G31" i="11"/>
  <c r="E31" i="11"/>
  <c r="C31" i="11"/>
  <c r="K30" i="11"/>
  <c r="J30" i="11"/>
  <c r="E30" i="11"/>
  <c r="C30" i="11"/>
  <c r="K29" i="11"/>
  <c r="J29" i="11"/>
  <c r="I29" i="11"/>
  <c r="E29" i="11"/>
  <c r="C29" i="11"/>
  <c r="K28" i="11"/>
  <c r="J28" i="11"/>
  <c r="E28" i="11"/>
  <c r="C28" i="11"/>
  <c r="K27" i="11"/>
  <c r="J27" i="11"/>
  <c r="E27" i="11"/>
  <c r="C27" i="11"/>
  <c r="K26" i="11"/>
  <c r="J26" i="11"/>
  <c r="E26" i="11"/>
  <c r="C26" i="11"/>
  <c r="K25" i="11"/>
  <c r="J25" i="11"/>
  <c r="I25" i="11"/>
  <c r="E25" i="11"/>
  <c r="C25" i="11"/>
  <c r="K24" i="11"/>
  <c r="J24" i="11"/>
  <c r="E24" i="11"/>
  <c r="C24" i="11"/>
  <c r="K23" i="11"/>
  <c r="J23" i="11"/>
  <c r="I23" i="11"/>
  <c r="G23" i="11"/>
  <c r="E23" i="11"/>
  <c r="C23" i="11"/>
  <c r="K22" i="11"/>
  <c r="J22" i="11"/>
  <c r="E22" i="11"/>
  <c r="C22" i="11"/>
  <c r="K21" i="11"/>
  <c r="J21" i="11"/>
  <c r="I21" i="11"/>
  <c r="G21" i="11"/>
  <c r="E21" i="11"/>
  <c r="C21" i="11"/>
  <c r="K20" i="11"/>
  <c r="J20" i="11"/>
  <c r="E20" i="11"/>
  <c r="C20" i="11"/>
  <c r="K19" i="11"/>
  <c r="J19" i="11"/>
  <c r="E19" i="11"/>
  <c r="C19" i="11"/>
  <c r="K18" i="11"/>
  <c r="J18" i="11"/>
  <c r="E18" i="11"/>
  <c r="C18" i="11"/>
  <c r="K17" i="11"/>
  <c r="J17" i="11"/>
  <c r="I17" i="11"/>
  <c r="E17" i="11"/>
  <c r="C17" i="11"/>
  <c r="K16" i="11"/>
  <c r="J16" i="11"/>
  <c r="E16" i="11"/>
  <c r="C16" i="11"/>
  <c r="K15" i="11"/>
  <c r="J15" i="11"/>
  <c r="I15" i="11"/>
  <c r="G15" i="11"/>
  <c r="E15" i="11"/>
  <c r="C15" i="11"/>
  <c r="K14" i="11"/>
  <c r="J14" i="11"/>
  <c r="E14" i="11"/>
  <c r="C14" i="11"/>
  <c r="K13" i="11"/>
  <c r="J13" i="11"/>
  <c r="I13" i="11"/>
  <c r="G13" i="11"/>
  <c r="E13" i="11"/>
  <c r="C13" i="11"/>
  <c r="K12" i="11"/>
  <c r="J12" i="11"/>
  <c r="E12" i="11"/>
  <c r="C12" i="11"/>
  <c r="K11" i="11"/>
  <c r="J11" i="11"/>
  <c r="E11" i="11"/>
  <c r="C11" i="11"/>
  <c r="K10" i="11"/>
  <c r="J10" i="11"/>
  <c r="E10" i="11"/>
  <c r="C10" i="11"/>
  <c r="K9" i="11"/>
  <c r="J9" i="11"/>
  <c r="I9" i="11"/>
  <c r="E9" i="11"/>
  <c r="C9" i="11"/>
  <c r="K8" i="11"/>
  <c r="J8" i="11"/>
  <c r="E8" i="11"/>
  <c r="C8" i="11"/>
  <c r="K7" i="11"/>
  <c r="J7" i="11"/>
  <c r="I7" i="11"/>
  <c r="G7" i="11"/>
  <c r="E7" i="11"/>
  <c r="C7" i="11"/>
  <c r="F5" i="11"/>
  <c r="B5" i="11"/>
  <c r="D5" i="11" s="1"/>
  <c r="H5" i="11" s="1"/>
  <c r="K195" i="10"/>
  <c r="J195" i="10"/>
  <c r="I195" i="10"/>
  <c r="G195" i="10"/>
  <c r="E195" i="10"/>
  <c r="C195" i="10"/>
  <c r="K193" i="10"/>
  <c r="J193" i="10"/>
  <c r="I193" i="10"/>
  <c r="G193" i="10"/>
  <c r="E193" i="10"/>
  <c r="C193" i="10"/>
  <c r="K191" i="10"/>
  <c r="H191" i="10"/>
  <c r="I191" i="10" s="1"/>
  <c r="G191" i="10"/>
  <c r="F191" i="10"/>
  <c r="D191" i="10"/>
  <c r="E191" i="10" s="1"/>
  <c r="B191" i="10"/>
  <c r="C191" i="10" s="1"/>
  <c r="K189" i="10"/>
  <c r="J189" i="10"/>
  <c r="I189" i="10"/>
  <c r="G189" i="10"/>
  <c r="E189" i="10"/>
  <c r="C189" i="10"/>
  <c r="J187" i="10"/>
  <c r="H187" i="10"/>
  <c r="F187" i="10"/>
  <c r="G187" i="10" s="1"/>
  <c r="D187" i="10"/>
  <c r="E178" i="10" s="1"/>
  <c r="B187" i="10"/>
  <c r="C185" i="10" s="1"/>
  <c r="K185" i="10"/>
  <c r="J185" i="10"/>
  <c r="K184" i="10"/>
  <c r="J184" i="10"/>
  <c r="G184" i="10"/>
  <c r="E184" i="10"/>
  <c r="C184" i="10"/>
  <c r="K183" i="10"/>
  <c r="J183" i="10"/>
  <c r="G183" i="10"/>
  <c r="K182" i="10"/>
  <c r="J182" i="10"/>
  <c r="G182" i="10"/>
  <c r="E182" i="10"/>
  <c r="K181" i="10"/>
  <c r="J181" i="10"/>
  <c r="G181" i="10"/>
  <c r="C181" i="10"/>
  <c r="K180" i="10"/>
  <c r="J180" i="10"/>
  <c r="C180" i="10"/>
  <c r="K179" i="10"/>
  <c r="J179" i="10"/>
  <c r="G179" i="10"/>
  <c r="C179" i="10"/>
  <c r="K178" i="10"/>
  <c r="J178" i="10"/>
  <c r="G178" i="10"/>
  <c r="C178" i="10"/>
  <c r="K177" i="10"/>
  <c r="J177" i="10"/>
  <c r="C177" i="10"/>
  <c r="K176" i="10"/>
  <c r="J176" i="10"/>
  <c r="G176" i="10"/>
  <c r="E176" i="10"/>
  <c r="K175" i="10"/>
  <c r="J175" i="10"/>
  <c r="G175" i="10"/>
  <c r="E175" i="10"/>
  <c r="C175" i="10"/>
  <c r="K174" i="10"/>
  <c r="J174" i="10"/>
  <c r="G174" i="10"/>
  <c r="C174" i="10"/>
  <c r="I171" i="10"/>
  <c r="H171" i="10"/>
  <c r="F171" i="10"/>
  <c r="G171" i="10" s="1"/>
  <c r="D171" i="10"/>
  <c r="E168" i="10" s="1"/>
  <c r="B171" i="10"/>
  <c r="K169" i="10"/>
  <c r="J169" i="10"/>
  <c r="I169" i="10"/>
  <c r="G169" i="10"/>
  <c r="K168" i="10"/>
  <c r="J168" i="10"/>
  <c r="I168" i="10"/>
  <c r="B166" i="10"/>
  <c r="K163" i="10"/>
  <c r="J163" i="10"/>
  <c r="I163" i="10"/>
  <c r="G163" i="10"/>
  <c r="E163" i="10"/>
  <c r="C163" i="10"/>
  <c r="J161" i="10"/>
  <c r="I161" i="10"/>
  <c r="H161" i="10"/>
  <c r="I156" i="10" s="1"/>
  <c r="F161" i="10"/>
  <c r="G161" i="10" s="1"/>
  <c r="D161" i="10"/>
  <c r="E158" i="10" s="1"/>
  <c r="B161" i="10"/>
  <c r="K159" i="10"/>
  <c r="J159" i="10"/>
  <c r="I159" i="10"/>
  <c r="G159" i="10"/>
  <c r="K158" i="10"/>
  <c r="J158" i="10"/>
  <c r="I158" i="10"/>
  <c r="K157" i="10"/>
  <c r="J157" i="10"/>
  <c r="I157" i="10"/>
  <c r="G157" i="10"/>
  <c r="E157" i="10"/>
  <c r="K156" i="10"/>
  <c r="J156" i="10"/>
  <c r="E156" i="10"/>
  <c r="C156" i="10"/>
  <c r="K155" i="10"/>
  <c r="J155" i="10"/>
  <c r="I155" i="10"/>
  <c r="G155" i="10"/>
  <c r="K154" i="10"/>
  <c r="J154" i="10"/>
  <c r="I154" i="10"/>
  <c r="K153" i="10"/>
  <c r="J153" i="10"/>
  <c r="I153" i="10"/>
  <c r="G153" i="10"/>
  <c r="E153" i="10"/>
  <c r="K152" i="10"/>
  <c r="J152" i="10"/>
  <c r="I152" i="10"/>
  <c r="E152" i="10"/>
  <c r="C152" i="10"/>
  <c r="K151" i="10"/>
  <c r="J151" i="10"/>
  <c r="I151" i="10"/>
  <c r="G151" i="10"/>
  <c r="K150" i="10"/>
  <c r="J150" i="10"/>
  <c r="I150" i="10"/>
  <c r="K149" i="10"/>
  <c r="J149" i="10"/>
  <c r="I149" i="10"/>
  <c r="G149" i="10"/>
  <c r="E149" i="10"/>
  <c r="K148" i="10"/>
  <c r="J148" i="10"/>
  <c r="I148" i="10"/>
  <c r="E148" i="10"/>
  <c r="C148" i="10"/>
  <c r="K147" i="10"/>
  <c r="J147" i="10"/>
  <c r="I147" i="10"/>
  <c r="G147" i="10"/>
  <c r="K146" i="10"/>
  <c r="J146" i="10"/>
  <c r="I146" i="10"/>
  <c r="E146" i="10"/>
  <c r="K145" i="10"/>
  <c r="J145" i="10"/>
  <c r="I145" i="10"/>
  <c r="G145" i="10"/>
  <c r="E145" i="10"/>
  <c r="K144" i="10"/>
  <c r="J144" i="10"/>
  <c r="I144" i="10"/>
  <c r="E144" i="10"/>
  <c r="C144" i="10"/>
  <c r="K141" i="10"/>
  <c r="H141" i="10"/>
  <c r="I141" i="10" s="1"/>
  <c r="F141" i="10"/>
  <c r="G141" i="10" s="1"/>
  <c r="D141" i="10"/>
  <c r="C141" i="10"/>
  <c r="B141" i="10"/>
  <c r="K139" i="10"/>
  <c r="J139" i="10"/>
  <c r="G139" i="10"/>
  <c r="C139" i="10"/>
  <c r="K138" i="10"/>
  <c r="J138" i="10"/>
  <c r="G138" i="10"/>
  <c r="C138" i="10"/>
  <c r="K137" i="10"/>
  <c r="J137" i="10"/>
  <c r="I137" i="10"/>
  <c r="C137" i="10"/>
  <c r="K136" i="10"/>
  <c r="J136" i="10"/>
  <c r="I136" i="10"/>
  <c r="G136" i="10"/>
  <c r="E136" i="10"/>
  <c r="C136" i="10"/>
  <c r="K135" i="10"/>
  <c r="J135" i="10"/>
  <c r="G135" i="10"/>
  <c r="C135" i="10"/>
  <c r="K134" i="10"/>
  <c r="J134" i="10"/>
  <c r="G134" i="10"/>
  <c r="C134" i="10"/>
  <c r="K133" i="10"/>
  <c r="J133" i="10"/>
  <c r="I133" i="10"/>
  <c r="C133" i="10"/>
  <c r="K132" i="10"/>
  <c r="J132" i="10"/>
  <c r="I132" i="10"/>
  <c r="G132" i="10"/>
  <c r="E132" i="10"/>
  <c r="C132" i="10"/>
  <c r="K131" i="10"/>
  <c r="J131" i="10"/>
  <c r="G131" i="10"/>
  <c r="C131" i="10"/>
  <c r="K130" i="10"/>
  <c r="J130" i="10"/>
  <c r="G130" i="10"/>
  <c r="C130" i="10"/>
  <c r="K129" i="10"/>
  <c r="J129" i="10"/>
  <c r="I129" i="10"/>
  <c r="C129" i="10"/>
  <c r="K128" i="10"/>
  <c r="J128" i="10"/>
  <c r="I128" i="10"/>
  <c r="G128" i="10"/>
  <c r="E128" i="10"/>
  <c r="C128" i="10"/>
  <c r="K127" i="10"/>
  <c r="J127" i="10"/>
  <c r="G127" i="10"/>
  <c r="C127" i="10"/>
  <c r="K126" i="10"/>
  <c r="J126" i="10"/>
  <c r="G126" i="10"/>
  <c r="C126" i="10"/>
  <c r="K125" i="10"/>
  <c r="J125" i="10"/>
  <c r="I125" i="10"/>
  <c r="C125" i="10"/>
  <c r="K124" i="10"/>
  <c r="J124" i="10"/>
  <c r="I124" i="10"/>
  <c r="G124" i="10"/>
  <c r="E124" i="10"/>
  <c r="C124" i="10"/>
  <c r="K123" i="10"/>
  <c r="J123" i="10"/>
  <c r="G123" i="10"/>
  <c r="C123" i="10"/>
  <c r="K122" i="10"/>
  <c r="J122" i="10"/>
  <c r="G122" i="10"/>
  <c r="C122" i="10"/>
  <c r="K121" i="10"/>
  <c r="J121" i="10"/>
  <c r="I121" i="10"/>
  <c r="C121" i="10"/>
  <c r="K120" i="10"/>
  <c r="J120" i="10"/>
  <c r="I120" i="10"/>
  <c r="G120" i="10"/>
  <c r="E120" i="10"/>
  <c r="C120" i="10"/>
  <c r="K119" i="10"/>
  <c r="J119" i="10"/>
  <c r="G119" i="10"/>
  <c r="C119" i="10"/>
  <c r="K118" i="10"/>
  <c r="J118" i="10"/>
  <c r="G118" i="10"/>
  <c r="C118" i="10"/>
  <c r="K117" i="10"/>
  <c r="J117" i="10"/>
  <c r="I117" i="10"/>
  <c r="C117" i="10"/>
  <c r="K116" i="10"/>
  <c r="J116" i="10"/>
  <c r="I116" i="10"/>
  <c r="G116" i="10"/>
  <c r="E116" i="10"/>
  <c r="C116" i="10"/>
  <c r="K115" i="10"/>
  <c r="J115" i="10"/>
  <c r="G115" i="10"/>
  <c r="C115" i="10"/>
  <c r="K114" i="10"/>
  <c r="J114" i="10"/>
  <c r="G114" i="10"/>
  <c r="C114" i="10"/>
  <c r="F112" i="10"/>
  <c r="D112" i="10"/>
  <c r="H112" i="10" s="1"/>
  <c r="B112" i="10"/>
  <c r="K109" i="10"/>
  <c r="J109" i="10"/>
  <c r="I109" i="10"/>
  <c r="G109" i="10"/>
  <c r="E109" i="10"/>
  <c r="C109" i="10"/>
  <c r="K107" i="10"/>
  <c r="H107" i="10"/>
  <c r="I107" i="10" s="1"/>
  <c r="F107" i="10"/>
  <c r="G107" i="10" s="1"/>
  <c r="D107" i="10"/>
  <c r="C107" i="10"/>
  <c r="B107" i="10"/>
  <c r="K105" i="10"/>
  <c r="J105" i="10"/>
  <c r="G105" i="10"/>
  <c r="C105" i="10"/>
  <c r="K104" i="10"/>
  <c r="J104" i="10"/>
  <c r="G104" i="10"/>
  <c r="C104" i="10"/>
  <c r="K103" i="10"/>
  <c r="J103" i="10"/>
  <c r="I103" i="10"/>
  <c r="C103" i="10"/>
  <c r="K102" i="10"/>
  <c r="J102" i="10"/>
  <c r="G102" i="10"/>
  <c r="E102" i="10"/>
  <c r="C102" i="10"/>
  <c r="K101" i="10"/>
  <c r="J101" i="10"/>
  <c r="G101" i="10"/>
  <c r="C101" i="10"/>
  <c r="K100" i="10"/>
  <c r="J100" i="10"/>
  <c r="G100" i="10"/>
  <c r="C100" i="10"/>
  <c r="K99" i="10"/>
  <c r="J99" i="10"/>
  <c r="I99" i="10"/>
  <c r="C99" i="10"/>
  <c r="K98" i="10"/>
  <c r="J98" i="10"/>
  <c r="I98" i="10"/>
  <c r="G98" i="10"/>
  <c r="E98" i="10"/>
  <c r="C98" i="10"/>
  <c r="K97" i="10"/>
  <c r="J97" i="10"/>
  <c r="G97" i="10"/>
  <c r="C97" i="10"/>
  <c r="K96" i="10"/>
  <c r="J96" i="10"/>
  <c r="G96" i="10"/>
  <c r="C96" i="10"/>
  <c r="K95" i="10"/>
  <c r="J95" i="10"/>
  <c r="I95" i="10"/>
  <c r="C95" i="10"/>
  <c r="K94" i="10"/>
  <c r="J94" i="10"/>
  <c r="I94" i="10"/>
  <c r="G94" i="10"/>
  <c r="E94" i="10"/>
  <c r="C94" i="10"/>
  <c r="H91" i="10"/>
  <c r="F91" i="10"/>
  <c r="E91" i="10"/>
  <c r="D91" i="10"/>
  <c r="E87" i="10" s="1"/>
  <c r="B91" i="10"/>
  <c r="C91" i="10" s="1"/>
  <c r="K89" i="10"/>
  <c r="J89" i="10"/>
  <c r="I89" i="10"/>
  <c r="E89" i="10"/>
  <c r="K88" i="10"/>
  <c r="J88" i="10"/>
  <c r="E88" i="10"/>
  <c r="C88" i="10"/>
  <c r="K87" i="10"/>
  <c r="J87" i="10"/>
  <c r="K86" i="10"/>
  <c r="J86" i="10"/>
  <c r="I86" i="10"/>
  <c r="E86" i="10"/>
  <c r="C86" i="10"/>
  <c r="K85" i="10"/>
  <c r="J85" i="10"/>
  <c r="I85" i="10"/>
  <c r="E85" i="10"/>
  <c r="K84" i="10"/>
  <c r="J84" i="10"/>
  <c r="E84" i="10"/>
  <c r="C84" i="10"/>
  <c r="K83" i="10"/>
  <c r="J83" i="10"/>
  <c r="K82" i="10"/>
  <c r="J82" i="10"/>
  <c r="I82" i="10"/>
  <c r="E82" i="10"/>
  <c r="C82" i="10"/>
  <c r="K81" i="10"/>
  <c r="J81" i="10"/>
  <c r="I81" i="10"/>
  <c r="E81" i="10"/>
  <c r="K80" i="10"/>
  <c r="J80" i="10"/>
  <c r="E80" i="10"/>
  <c r="C80" i="10"/>
  <c r="K79" i="10"/>
  <c r="J79" i="10"/>
  <c r="K78" i="10"/>
  <c r="J78" i="10"/>
  <c r="I78" i="10"/>
  <c r="E78" i="10"/>
  <c r="C78" i="10"/>
  <c r="K77" i="10"/>
  <c r="J77" i="10"/>
  <c r="I77" i="10"/>
  <c r="E77" i="10"/>
  <c r="K76" i="10"/>
  <c r="J76" i="10"/>
  <c r="E76" i="10"/>
  <c r="C76" i="10"/>
  <c r="K75" i="10"/>
  <c r="J75" i="10"/>
  <c r="I75" i="10"/>
  <c r="E75" i="10"/>
  <c r="K74" i="10"/>
  <c r="J74" i="10"/>
  <c r="I74" i="10"/>
  <c r="E74" i="10"/>
  <c r="C74" i="10"/>
  <c r="K73" i="10"/>
  <c r="J73" i="10"/>
  <c r="I73" i="10"/>
  <c r="E73" i="10"/>
  <c r="K72" i="10"/>
  <c r="J72" i="10"/>
  <c r="E72" i="10"/>
  <c r="C72" i="10"/>
  <c r="K71" i="10"/>
  <c r="J71" i="10"/>
  <c r="I71" i="10"/>
  <c r="E71" i="10"/>
  <c r="K70" i="10"/>
  <c r="J70" i="10"/>
  <c r="I70" i="10"/>
  <c r="E70" i="10"/>
  <c r="C70" i="10"/>
  <c r="K69" i="10"/>
  <c r="J69" i="10"/>
  <c r="I69" i="10"/>
  <c r="E69" i="10"/>
  <c r="K68" i="10"/>
  <c r="J68" i="10"/>
  <c r="E68" i="10"/>
  <c r="C68" i="10"/>
  <c r="K67" i="10"/>
  <c r="J67" i="10"/>
  <c r="I67" i="10"/>
  <c r="E67" i="10"/>
  <c r="F65" i="10"/>
  <c r="D65" i="10"/>
  <c r="H65" i="10" s="1"/>
  <c r="B65" i="10"/>
  <c r="K62" i="10"/>
  <c r="J62" i="10"/>
  <c r="I62" i="10"/>
  <c r="G62" i="10"/>
  <c r="E62" i="10"/>
  <c r="C62" i="10"/>
  <c r="K60" i="10"/>
  <c r="H60" i="10"/>
  <c r="I60" i="10" s="1"/>
  <c r="F60" i="10"/>
  <c r="G60" i="10" s="1"/>
  <c r="D60" i="10"/>
  <c r="C60" i="10"/>
  <c r="B60" i="10"/>
  <c r="K58" i="10"/>
  <c r="J58" i="10"/>
  <c r="G58" i="10"/>
  <c r="C58" i="10"/>
  <c r="K57" i="10"/>
  <c r="J57" i="10"/>
  <c r="G57" i="10"/>
  <c r="C57" i="10"/>
  <c r="K56" i="10"/>
  <c r="J56" i="10"/>
  <c r="I56" i="10"/>
  <c r="C56" i="10"/>
  <c r="K55" i="10"/>
  <c r="J55" i="10"/>
  <c r="G55" i="10"/>
  <c r="E55" i="10"/>
  <c r="C55" i="10"/>
  <c r="K54" i="10"/>
  <c r="J54" i="10"/>
  <c r="G54" i="10"/>
  <c r="C54" i="10"/>
  <c r="K53" i="10"/>
  <c r="J53" i="10"/>
  <c r="G53" i="10"/>
  <c r="C53" i="10"/>
  <c r="K52" i="10"/>
  <c r="J52" i="10"/>
  <c r="I52" i="10"/>
  <c r="C52" i="10"/>
  <c r="K51" i="10"/>
  <c r="J51" i="10"/>
  <c r="I51" i="10"/>
  <c r="G51" i="10"/>
  <c r="E51" i="10"/>
  <c r="C51" i="10"/>
  <c r="K50" i="10"/>
  <c r="J50" i="10"/>
  <c r="G50" i="10"/>
  <c r="C50" i="10"/>
  <c r="K49" i="10"/>
  <c r="J49" i="10"/>
  <c r="G49" i="10"/>
  <c r="C49" i="10"/>
  <c r="J46" i="10"/>
  <c r="I46" i="10"/>
  <c r="H46" i="10"/>
  <c r="I41" i="10" s="1"/>
  <c r="F46" i="10"/>
  <c r="G46" i="10" s="1"/>
  <c r="D46" i="10"/>
  <c r="E43" i="10" s="1"/>
  <c r="B46" i="10"/>
  <c r="K44" i="10"/>
  <c r="J44" i="10"/>
  <c r="I44" i="10"/>
  <c r="G44" i="10"/>
  <c r="K43" i="10"/>
  <c r="J43" i="10"/>
  <c r="I43" i="10"/>
  <c r="K42" i="10"/>
  <c r="J42" i="10"/>
  <c r="I42" i="10"/>
  <c r="G42" i="10"/>
  <c r="E42" i="10"/>
  <c r="K41" i="10"/>
  <c r="J41" i="10"/>
  <c r="E41" i="10"/>
  <c r="C41" i="10"/>
  <c r="K40" i="10"/>
  <c r="J40" i="10"/>
  <c r="I40" i="10"/>
  <c r="G40" i="10"/>
  <c r="K39" i="10"/>
  <c r="J39" i="10"/>
  <c r="I39" i="10"/>
  <c r="E39" i="10"/>
  <c r="K38" i="10"/>
  <c r="J38" i="10"/>
  <c r="I38" i="10"/>
  <c r="G38" i="10"/>
  <c r="E38" i="10"/>
  <c r="K37" i="10"/>
  <c r="J37" i="10"/>
  <c r="E37" i="10"/>
  <c r="C37" i="10"/>
  <c r="K36" i="10"/>
  <c r="J36" i="10"/>
  <c r="I36" i="10"/>
  <c r="G36" i="10"/>
  <c r="K35" i="10"/>
  <c r="J35" i="10"/>
  <c r="I35" i="10"/>
  <c r="E35" i="10"/>
  <c r="K34" i="10"/>
  <c r="J34" i="10"/>
  <c r="I34" i="10"/>
  <c r="G34" i="10"/>
  <c r="E34" i="10"/>
  <c r="K33" i="10"/>
  <c r="J33" i="10"/>
  <c r="E33" i="10"/>
  <c r="C33" i="10"/>
  <c r="K32" i="10"/>
  <c r="J32" i="10"/>
  <c r="I32" i="10"/>
  <c r="G32" i="10"/>
  <c r="K31" i="10"/>
  <c r="J31" i="10"/>
  <c r="I31" i="10"/>
  <c r="E31" i="10"/>
  <c r="K30" i="10"/>
  <c r="J30" i="10"/>
  <c r="I30" i="10"/>
  <c r="G30" i="10"/>
  <c r="E30" i="10"/>
  <c r="K29" i="10"/>
  <c r="J29" i="10"/>
  <c r="I29" i="10"/>
  <c r="E29" i="10"/>
  <c r="C29" i="10"/>
  <c r="K28" i="10"/>
  <c r="J28" i="10"/>
  <c r="I28" i="10"/>
  <c r="G28" i="10"/>
  <c r="K27" i="10"/>
  <c r="J27" i="10"/>
  <c r="I27" i="10"/>
  <c r="E27" i="10"/>
  <c r="K26" i="10"/>
  <c r="J26" i="10"/>
  <c r="I26" i="10"/>
  <c r="G26" i="10"/>
  <c r="E26" i="10"/>
  <c r="F24" i="10"/>
  <c r="B24" i="10"/>
  <c r="D24" i="10" s="1"/>
  <c r="H24" i="10" s="1"/>
  <c r="K21" i="10"/>
  <c r="J21" i="10"/>
  <c r="I21" i="10"/>
  <c r="G21" i="10"/>
  <c r="E21" i="10"/>
  <c r="C21" i="10"/>
  <c r="H19" i="10"/>
  <c r="G19" i="10"/>
  <c r="F19" i="10"/>
  <c r="D19" i="10"/>
  <c r="E19" i="10" s="1"/>
  <c r="B19" i="10"/>
  <c r="C19" i="10" s="1"/>
  <c r="K17" i="10"/>
  <c r="J17" i="10"/>
  <c r="I17" i="10"/>
  <c r="G17" i="10"/>
  <c r="C17" i="10"/>
  <c r="K16" i="10"/>
  <c r="J16" i="10"/>
  <c r="G16" i="10"/>
  <c r="E16" i="10"/>
  <c r="K15" i="10"/>
  <c r="J15" i="10"/>
  <c r="G15" i="10"/>
  <c r="C15" i="10"/>
  <c r="K14" i="10"/>
  <c r="J14" i="10"/>
  <c r="G14" i="10"/>
  <c r="C14" i="10"/>
  <c r="K13" i="10"/>
  <c r="J13" i="10"/>
  <c r="I13" i="10"/>
  <c r="G13" i="10"/>
  <c r="C13" i="10"/>
  <c r="K12" i="10"/>
  <c r="J12" i="10"/>
  <c r="G12" i="10"/>
  <c r="E12" i="10"/>
  <c r="K11" i="10"/>
  <c r="J11" i="10"/>
  <c r="G11" i="10"/>
  <c r="E11" i="10"/>
  <c r="C11" i="10"/>
  <c r="K10" i="10"/>
  <c r="J10" i="10"/>
  <c r="G10" i="10"/>
  <c r="C10" i="10"/>
  <c r="K9" i="10"/>
  <c r="J9" i="10"/>
  <c r="I9" i="10"/>
  <c r="G9" i="10"/>
  <c r="C9" i="10"/>
  <c r="K8" i="10"/>
  <c r="J8" i="10"/>
  <c r="G8" i="10"/>
  <c r="E8" i="10"/>
  <c r="K7" i="10"/>
  <c r="J7" i="10"/>
  <c r="G7" i="10"/>
  <c r="E7" i="10"/>
  <c r="C7" i="10"/>
  <c r="B5" i="10"/>
  <c r="H50" i="9"/>
  <c r="F50" i="9"/>
  <c r="D50" i="9"/>
  <c r="B50" i="9"/>
  <c r="K48" i="9"/>
  <c r="J48" i="9"/>
  <c r="C48" i="9"/>
  <c r="K47" i="9"/>
  <c r="J47" i="9"/>
  <c r="G47" i="9"/>
  <c r="C47" i="9"/>
  <c r="K46" i="9"/>
  <c r="J46" i="9"/>
  <c r="C46" i="9"/>
  <c r="K45" i="9"/>
  <c r="J45" i="9"/>
  <c r="I45" i="9"/>
  <c r="G45" i="9"/>
  <c r="C45" i="9"/>
  <c r="K44" i="9"/>
  <c r="J44" i="9"/>
  <c r="C44" i="9"/>
  <c r="K43" i="9"/>
  <c r="J43" i="9"/>
  <c r="C43" i="9"/>
  <c r="K42" i="9"/>
  <c r="J42" i="9"/>
  <c r="I42" i="9"/>
  <c r="C42" i="9"/>
  <c r="K41" i="9"/>
  <c r="J41" i="9"/>
  <c r="G41" i="9"/>
  <c r="C41" i="9"/>
  <c r="K40" i="9"/>
  <c r="J40" i="9"/>
  <c r="E40" i="9"/>
  <c r="C40" i="9"/>
  <c r="K39" i="9"/>
  <c r="J39" i="9"/>
  <c r="C39" i="9"/>
  <c r="K38" i="9"/>
  <c r="J38" i="9"/>
  <c r="I38" i="9"/>
  <c r="C38" i="9"/>
  <c r="K37" i="9"/>
  <c r="J37" i="9"/>
  <c r="G37" i="9"/>
  <c r="C37" i="9"/>
  <c r="K36" i="9"/>
  <c r="J36" i="9"/>
  <c r="C36" i="9"/>
  <c r="K35" i="9"/>
  <c r="J35" i="9"/>
  <c r="G35" i="9"/>
  <c r="C35" i="9"/>
  <c r="K34" i="9"/>
  <c r="J34" i="9"/>
  <c r="C34" i="9"/>
  <c r="K33" i="9"/>
  <c r="J33" i="9"/>
  <c r="I33" i="9"/>
  <c r="G33" i="9"/>
  <c r="C33" i="9"/>
  <c r="K32" i="9"/>
  <c r="J32" i="9"/>
  <c r="C32" i="9"/>
  <c r="K31" i="9"/>
  <c r="J31" i="9"/>
  <c r="G31" i="9"/>
  <c r="C31" i="9"/>
  <c r="K30" i="9"/>
  <c r="J30" i="9"/>
  <c r="C30" i="9"/>
  <c r="K29" i="9"/>
  <c r="J29" i="9"/>
  <c r="I29" i="9"/>
  <c r="G29" i="9"/>
  <c r="C29" i="9"/>
  <c r="K28" i="9"/>
  <c r="J28" i="9"/>
  <c r="C28" i="9"/>
  <c r="K27" i="9"/>
  <c r="J27" i="9"/>
  <c r="C27" i="9"/>
  <c r="K26" i="9"/>
  <c r="J26" i="9"/>
  <c r="I26" i="9"/>
  <c r="C26" i="9"/>
  <c r="K25" i="9"/>
  <c r="J25" i="9"/>
  <c r="G25" i="9"/>
  <c r="C25" i="9"/>
  <c r="K24" i="9"/>
  <c r="J24" i="9"/>
  <c r="E24" i="9"/>
  <c r="C24" i="9"/>
  <c r="K23" i="9"/>
  <c r="J23" i="9"/>
  <c r="C23" i="9"/>
  <c r="K22" i="9"/>
  <c r="J22" i="9"/>
  <c r="I22" i="9"/>
  <c r="C22" i="9"/>
  <c r="K21" i="9"/>
  <c r="J21" i="9"/>
  <c r="G21" i="9"/>
  <c r="C21" i="9"/>
  <c r="K20" i="9"/>
  <c r="J20" i="9"/>
  <c r="C20" i="9"/>
  <c r="K19" i="9"/>
  <c r="J19" i="9"/>
  <c r="G19" i="9"/>
  <c r="C19" i="9"/>
  <c r="K18" i="9"/>
  <c r="J18" i="9"/>
  <c r="C18" i="9"/>
  <c r="K17" i="9"/>
  <c r="J17" i="9"/>
  <c r="I17" i="9"/>
  <c r="G17" i="9"/>
  <c r="E17" i="9"/>
  <c r="C17" i="9"/>
  <c r="K16" i="9"/>
  <c r="J16" i="9"/>
  <c r="C16" i="9"/>
  <c r="K15" i="9"/>
  <c r="J15" i="9"/>
  <c r="G15" i="9"/>
  <c r="C15" i="9"/>
  <c r="K14" i="9"/>
  <c r="J14" i="9"/>
  <c r="I14" i="9"/>
  <c r="C14" i="9"/>
  <c r="K13" i="9"/>
  <c r="J13" i="9"/>
  <c r="I13" i="9"/>
  <c r="C13" i="9"/>
  <c r="K12" i="9"/>
  <c r="J12" i="9"/>
  <c r="G12" i="9"/>
  <c r="C12" i="9"/>
  <c r="K11" i="9"/>
  <c r="J11" i="9"/>
  <c r="C11" i="9"/>
  <c r="K10" i="9"/>
  <c r="J10" i="9"/>
  <c r="I10" i="9"/>
  <c r="C10" i="9"/>
  <c r="K9" i="9"/>
  <c r="J9" i="9"/>
  <c r="G9" i="9"/>
  <c r="C9" i="9"/>
  <c r="K8" i="9"/>
  <c r="J8" i="9"/>
  <c r="C8" i="9"/>
  <c r="K7" i="9"/>
  <c r="J7" i="9"/>
  <c r="G7" i="9"/>
  <c r="C7" i="9"/>
  <c r="F5" i="9"/>
  <c r="D5" i="9"/>
  <c r="H5" i="9" s="1"/>
  <c r="B5" i="9"/>
  <c r="K269" i="8"/>
  <c r="J269" i="8"/>
  <c r="I269" i="8"/>
  <c r="G269" i="8"/>
  <c r="E269" i="8"/>
  <c r="C269" i="8"/>
  <c r="K267" i="8"/>
  <c r="J267" i="8"/>
  <c r="I267" i="8"/>
  <c r="G267" i="8"/>
  <c r="E267" i="8"/>
  <c r="C267" i="8"/>
  <c r="I265" i="8"/>
  <c r="H265" i="8"/>
  <c r="F265" i="8"/>
  <c r="G265" i="8" s="1"/>
  <c r="D265" i="8"/>
  <c r="E265" i="8" s="1"/>
  <c r="B265" i="8"/>
  <c r="C265" i="8" s="1"/>
  <c r="K263" i="8"/>
  <c r="J263" i="8"/>
  <c r="I263" i="8"/>
  <c r="G263" i="8"/>
  <c r="E263" i="8"/>
  <c r="C263" i="8"/>
  <c r="J261" i="8"/>
  <c r="I261" i="8"/>
  <c r="H261" i="8"/>
  <c r="I256" i="8" s="1"/>
  <c r="F261" i="8"/>
  <c r="K261" i="8" s="1"/>
  <c r="D261" i="8"/>
  <c r="C261" i="8"/>
  <c r="B261" i="8"/>
  <c r="C258" i="8" s="1"/>
  <c r="K259" i="8"/>
  <c r="J259" i="8"/>
  <c r="I259" i="8"/>
  <c r="C259" i="8"/>
  <c r="K258" i="8"/>
  <c r="J258" i="8"/>
  <c r="I258" i="8"/>
  <c r="K257" i="8"/>
  <c r="J257" i="8"/>
  <c r="I257" i="8"/>
  <c r="G257" i="8"/>
  <c r="E257" i="8"/>
  <c r="K256" i="8"/>
  <c r="J256" i="8"/>
  <c r="E256" i="8"/>
  <c r="C256" i="8"/>
  <c r="K255" i="8"/>
  <c r="J255" i="8"/>
  <c r="I255" i="8"/>
  <c r="G255" i="8"/>
  <c r="C255" i="8"/>
  <c r="K254" i="8"/>
  <c r="J254" i="8"/>
  <c r="I254" i="8"/>
  <c r="E254" i="8"/>
  <c r="C254" i="8"/>
  <c r="K253" i="8"/>
  <c r="J253" i="8"/>
  <c r="I253" i="8"/>
  <c r="E253" i="8"/>
  <c r="K252" i="8"/>
  <c r="J252" i="8"/>
  <c r="G252" i="8"/>
  <c r="E252" i="8"/>
  <c r="C252" i="8"/>
  <c r="K251" i="8"/>
  <c r="J251" i="8"/>
  <c r="I251" i="8"/>
  <c r="K250" i="8"/>
  <c r="J250" i="8"/>
  <c r="I250" i="8"/>
  <c r="E250" i="8"/>
  <c r="C250" i="8"/>
  <c r="K249" i="8"/>
  <c r="J249" i="8"/>
  <c r="I249" i="8"/>
  <c r="G249" i="8"/>
  <c r="E249" i="8"/>
  <c r="K248" i="8"/>
  <c r="J248" i="8"/>
  <c r="E248" i="8"/>
  <c r="C248" i="8"/>
  <c r="K247" i="8"/>
  <c r="J247" i="8"/>
  <c r="I247" i="8"/>
  <c r="G247" i="8"/>
  <c r="C247" i="8"/>
  <c r="K246" i="8"/>
  <c r="J246" i="8"/>
  <c r="I246" i="8"/>
  <c r="E246" i="8"/>
  <c r="C246" i="8"/>
  <c r="K245" i="8"/>
  <c r="J245" i="8"/>
  <c r="I245" i="8"/>
  <c r="E245" i="8"/>
  <c r="K244" i="8"/>
  <c r="J244" i="8"/>
  <c r="G244" i="8"/>
  <c r="E244" i="8"/>
  <c r="C244" i="8"/>
  <c r="K243" i="8"/>
  <c r="J243" i="8"/>
  <c r="I243" i="8"/>
  <c r="I240" i="8"/>
  <c r="H240" i="8"/>
  <c r="I235" i="8" s="1"/>
  <c r="F240" i="8"/>
  <c r="D240" i="8"/>
  <c r="B240" i="8"/>
  <c r="C234" i="8" s="1"/>
  <c r="K238" i="8"/>
  <c r="J238" i="8"/>
  <c r="I238" i="8"/>
  <c r="C238" i="8"/>
  <c r="K237" i="8"/>
  <c r="J237" i="8"/>
  <c r="I237" i="8"/>
  <c r="C237" i="8"/>
  <c r="K236" i="8"/>
  <c r="J236" i="8"/>
  <c r="I236" i="8"/>
  <c r="K235" i="8"/>
  <c r="J235" i="8"/>
  <c r="K234" i="8"/>
  <c r="J234" i="8"/>
  <c r="I234" i="8"/>
  <c r="K233" i="8"/>
  <c r="J233" i="8"/>
  <c r="I233" i="8"/>
  <c r="E233" i="8"/>
  <c r="K232" i="8"/>
  <c r="J232" i="8"/>
  <c r="I232" i="8"/>
  <c r="K231" i="8"/>
  <c r="J231" i="8"/>
  <c r="C231" i="8"/>
  <c r="K230" i="8"/>
  <c r="J230" i="8"/>
  <c r="I230" i="8"/>
  <c r="C230" i="8"/>
  <c r="K229" i="8"/>
  <c r="J229" i="8"/>
  <c r="I229" i="8"/>
  <c r="C229" i="8"/>
  <c r="K228" i="8"/>
  <c r="J228" i="8"/>
  <c r="I228" i="8"/>
  <c r="C228" i="8"/>
  <c r="K227" i="8"/>
  <c r="J227" i="8"/>
  <c r="C227" i="8"/>
  <c r="K226" i="8"/>
  <c r="J226" i="8"/>
  <c r="I226" i="8"/>
  <c r="C226" i="8"/>
  <c r="K225" i="8"/>
  <c r="J225" i="8"/>
  <c r="I225" i="8"/>
  <c r="C225" i="8"/>
  <c r="K224" i="8"/>
  <c r="J224" i="8"/>
  <c r="I224" i="8"/>
  <c r="E224" i="8"/>
  <c r="K223" i="8"/>
  <c r="J223" i="8"/>
  <c r="E223" i="8"/>
  <c r="K222" i="8"/>
  <c r="J222" i="8"/>
  <c r="I222" i="8"/>
  <c r="C222" i="8"/>
  <c r="K221" i="8"/>
  <c r="J221" i="8"/>
  <c r="I221" i="8"/>
  <c r="E221" i="8"/>
  <c r="I218" i="8"/>
  <c r="H218" i="8"/>
  <c r="G218" i="8"/>
  <c r="F218" i="8"/>
  <c r="G208" i="8" s="1"/>
  <c r="D218" i="8"/>
  <c r="B218" i="8"/>
  <c r="C218" i="8" s="1"/>
  <c r="K216" i="8"/>
  <c r="J216" i="8"/>
  <c r="I216" i="8"/>
  <c r="G216" i="8"/>
  <c r="K215" i="8"/>
  <c r="J215" i="8"/>
  <c r="G215" i="8"/>
  <c r="C215" i="8"/>
  <c r="K214" i="8"/>
  <c r="J214" i="8"/>
  <c r="G214" i="8"/>
  <c r="K213" i="8"/>
  <c r="J213" i="8"/>
  <c r="I213" i="8"/>
  <c r="G213" i="8"/>
  <c r="K212" i="8"/>
  <c r="J212" i="8"/>
  <c r="I212" i="8"/>
  <c r="G212" i="8"/>
  <c r="C212" i="8"/>
  <c r="K211" i="8"/>
  <c r="J211" i="8"/>
  <c r="I211" i="8"/>
  <c r="G211" i="8"/>
  <c r="C211" i="8"/>
  <c r="K210" i="8"/>
  <c r="J210" i="8"/>
  <c r="G210" i="8"/>
  <c r="C210" i="8"/>
  <c r="K209" i="8"/>
  <c r="J209" i="8"/>
  <c r="I209" i="8"/>
  <c r="K208" i="8"/>
  <c r="J208" i="8"/>
  <c r="I208" i="8"/>
  <c r="K207" i="8"/>
  <c r="J207" i="8"/>
  <c r="I207" i="8"/>
  <c r="G207" i="8"/>
  <c r="D205" i="8"/>
  <c r="H205" i="8" s="1"/>
  <c r="B205" i="8"/>
  <c r="F205" i="8" s="1"/>
  <c r="K202" i="8"/>
  <c r="J202" i="8"/>
  <c r="I202" i="8"/>
  <c r="G202" i="8"/>
  <c r="E202" i="8"/>
  <c r="C202" i="8"/>
  <c r="H200" i="8"/>
  <c r="G200" i="8"/>
  <c r="F200" i="8"/>
  <c r="E200" i="8"/>
  <c r="D200" i="8"/>
  <c r="C200" i="8"/>
  <c r="B200" i="8"/>
  <c r="C197" i="8" s="1"/>
  <c r="K198" i="8"/>
  <c r="J198" i="8"/>
  <c r="G198" i="8"/>
  <c r="E198" i="8"/>
  <c r="K197" i="8"/>
  <c r="J197" i="8"/>
  <c r="G197" i="8"/>
  <c r="E197" i="8"/>
  <c r="K196" i="8"/>
  <c r="J196" i="8"/>
  <c r="G196" i="8"/>
  <c r="E196" i="8"/>
  <c r="C196" i="8"/>
  <c r="K195" i="8"/>
  <c r="J195" i="8"/>
  <c r="G195" i="8"/>
  <c r="E195" i="8"/>
  <c r="C195" i="8"/>
  <c r="K192" i="8"/>
  <c r="J192" i="8"/>
  <c r="I192" i="8"/>
  <c r="H192" i="8"/>
  <c r="G192" i="8"/>
  <c r="F192" i="8"/>
  <c r="G189" i="8" s="1"/>
  <c r="E192" i="8"/>
  <c r="D192" i="8"/>
  <c r="E187" i="8" s="1"/>
  <c r="B192" i="8"/>
  <c r="K190" i="8"/>
  <c r="J190" i="8"/>
  <c r="I190" i="8"/>
  <c r="G190" i="8"/>
  <c r="E190" i="8"/>
  <c r="K189" i="8"/>
  <c r="J189" i="8"/>
  <c r="I189" i="8"/>
  <c r="E189" i="8"/>
  <c r="K188" i="8"/>
  <c r="J188" i="8"/>
  <c r="I188" i="8"/>
  <c r="G188" i="8"/>
  <c r="E188" i="8"/>
  <c r="K187" i="8"/>
  <c r="J187" i="8"/>
  <c r="I187" i="8"/>
  <c r="G187" i="8"/>
  <c r="C187" i="8"/>
  <c r="K186" i="8"/>
  <c r="J186" i="8"/>
  <c r="I186" i="8"/>
  <c r="G186" i="8"/>
  <c r="E186" i="8"/>
  <c r="K185" i="8"/>
  <c r="J185" i="8"/>
  <c r="I185" i="8"/>
  <c r="E185" i="8"/>
  <c r="K184" i="8"/>
  <c r="J184" i="8"/>
  <c r="I184" i="8"/>
  <c r="G184" i="8"/>
  <c r="E184" i="8"/>
  <c r="K183" i="8"/>
  <c r="J183" i="8"/>
  <c r="I183" i="8"/>
  <c r="G183" i="8"/>
  <c r="C183" i="8"/>
  <c r="K182" i="8"/>
  <c r="J182" i="8"/>
  <c r="I182" i="8"/>
  <c r="G182" i="8"/>
  <c r="E182" i="8"/>
  <c r="F180" i="8"/>
  <c r="D180" i="8"/>
  <c r="H180" i="8" s="1"/>
  <c r="B180" i="8"/>
  <c r="K177" i="8"/>
  <c r="J177" i="8"/>
  <c r="I177" i="8"/>
  <c r="G177" i="8"/>
  <c r="E177" i="8"/>
  <c r="C177" i="8"/>
  <c r="K175" i="8"/>
  <c r="I175" i="8"/>
  <c r="H175" i="8"/>
  <c r="G175" i="8"/>
  <c r="F175" i="8"/>
  <c r="G171" i="8" s="1"/>
  <c r="D175" i="8"/>
  <c r="C175" i="8"/>
  <c r="B175" i="8"/>
  <c r="K173" i="8"/>
  <c r="J173" i="8"/>
  <c r="I173" i="8"/>
  <c r="G173" i="8"/>
  <c r="C173" i="8"/>
  <c r="K172" i="8"/>
  <c r="J172" i="8"/>
  <c r="I172" i="8"/>
  <c r="C172" i="8"/>
  <c r="K171" i="8"/>
  <c r="J171" i="8"/>
  <c r="I171" i="8"/>
  <c r="C171" i="8"/>
  <c r="K170" i="8"/>
  <c r="J170" i="8"/>
  <c r="I170" i="8"/>
  <c r="G170" i="8"/>
  <c r="C170" i="8"/>
  <c r="K169" i="8"/>
  <c r="J169" i="8"/>
  <c r="I169" i="8"/>
  <c r="G169" i="8"/>
  <c r="C169" i="8"/>
  <c r="K168" i="8"/>
  <c r="J168" i="8"/>
  <c r="I168" i="8"/>
  <c r="C168" i="8"/>
  <c r="K167" i="8"/>
  <c r="J167" i="8"/>
  <c r="I167" i="8"/>
  <c r="C167" i="8"/>
  <c r="K166" i="8"/>
  <c r="J166" i="8"/>
  <c r="I166" i="8"/>
  <c r="G166" i="8"/>
  <c r="C166" i="8"/>
  <c r="K165" i="8"/>
  <c r="J165" i="8"/>
  <c r="I165" i="8"/>
  <c r="G165" i="8"/>
  <c r="C165" i="8"/>
  <c r="K164" i="8"/>
  <c r="J164" i="8"/>
  <c r="I164" i="8"/>
  <c r="C164" i="8"/>
  <c r="K163" i="8"/>
  <c r="J163" i="8"/>
  <c r="I163" i="8"/>
  <c r="C163" i="8"/>
  <c r="H160" i="8"/>
  <c r="G160" i="8"/>
  <c r="F160" i="8"/>
  <c r="E160" i="8"/>
  <c r="D160" i="8"/>
  <c r="C160" i="8"/>
  <c r="B160" i="8"/>
  <c r="C158" i="8" s="1"/>
  <c r="K158" i="8"/>
  <c r="J158" i="8"/>
  <c r="G158" i="8"/>
  <c r="E158" i="8"/>
  <c r="B156" i="8"/>
  <c r="K153" i="8"/>
  <c r="J153" i="8"/>
  <c r="I153" i="8"/>
  <c r="G153" i="8"/>
  <c r="E153" i="8"/>
  <c r="C153" i="8"/>
  <c r="K151" i="8"/>
  <c r="J151" i="8"/>
  <c r="I151" i="8"/>
  <c r="H151" i="8"/>
  <c r="G151" i="8"/>
  <c r="F151" i="8"/>
  <c r="E151" i="8"/>
  <c r="D151" i="8"/>
  <c r="B151" i="8"/>
  <c r="K149" i="8"/>
  <c r="J149" i="8"/>
  <c r="I149" i="8"/>
  <c r="G149" i="8"/>
  <c r="E149" i="8"/>
  <c r="K148" i="8"/>
  <c r="J148" i="8"/>
  <c r="I148" i="8"/>
  <c r="G148" i="8"/>
  <c r="E148" i="8"/>
  <c r="K147" i="8"/>
  <c r="J147" i="8"/>
  <c r="I147" i="8"/>
  <c r="G147" i="8"/>
  <c r="E147" i="8"/>
  <c r="K146" i="8"/>
  <c r="J146" i="8"/>
  <c r="I146" i="8"/>
  <c r="G146" i="8"/>
  <c r="E146" i="8"/>
  <c r="C146" i="8"/>
  <c r="K145" i="8"/>
  <c r="J145" i="8"/>
  <c r="I145" i="8"/>
  <c r="G145" i="8"/>
  <c r="E145" i="8"/>
  <c r="K144" i="8"/>
  <c r="J144" i="8"/>
  <c r="I144" i="8"/>
  <c r="G144" i="8"/>
  <c r="E144" i="8"/>
  <c r="K143" i="8"/>
  <c r="J143" i="8"/>
  <c r="I143" i="8"/>
  <c r="G143" i="8"/>
  <c r="E143" i="8"/>
  <c r="K142" i="8"/>
  <c r="J142" i="8"/>
  <c r="I142" i="8"/>
  <c r="G142" i="8"/>
  <c r="E142" i="8"/>
  <c r="C142" i="8"/>
  <c r="K141" i="8"/>
  <c r="J141" i="8"/>
  <c r="I141" i="8"/>
  <c r="G141" i="8"/>
  <c r="E141" i="8"/>
  <c r="K138" i="8"/>
  <c r="J138" i="8"/>
  <c r="I138" i="8"/>
  <c r="H138" i="8"/>
  <c r="G138" i="8"/>
  <c r="F138" i="8"/>
  <c r="E138" i="8"/>
  <c r="D138" i="8"/>
  <c r="B138" i="8"/>
  <c r="K136" i="8"/>
  <c r="J136" i="8"/>
  <c r="I136" i="8"/>
  <c r="G136" i="8"/>
  <c r="E136" i="8"/>
  <c r="K135" i="8"/>
  <c r="J135" i="8"/>
  <c r="I135" i="8"/>
  <c r="G135" i="8"/>
  <c r="E135" i="8"/>
  <c r="K134" i="8"/>
  <c r="J134" i="8"/>
  <c r="I134" i="8"/>
  <c r="G134" i="8"/>
  <c r="E134" i="8"/>
  <c r="D132" i="8"/>
  <c r="H132" i="8" s="1"/>
  <c r="B132" i="8"/>
  <c r="F132" i="8" s="1"/>
  <c r="K129" i="8"/>
  <c r="J129" i="8"/>
  <c r="I129" i="8"/>
  <c r="G129" i="8"/>
  <c r="E129" i="8"/>
  <c r="C129" i="8"/>
  <c r="H127" i="8"/>
  <c r="G127" i="8"/>
  <c r="F127" i="8"/>
  <c r="E127" i="8"/>
  <c r="D127" i="8"/>
  <c r="C127" i="8"/>
  <c r="B127" i="8"/>
  <c r="C124" i="8" s="1"/>
  <c r="K125" i="8"/>
  <c r="J125" i="8"/>
  <c r="G125" i="8"/>
  <c r="E125" i="8"/>
  <c r="K124" i="8"/>
  <c r="J124" i="8"/>
  <c r="G124" i="8"/>
  <c r="E124" i="8"/>
  <c r="K123" i="8"/>
  <c r="J123" i="8"/>
  <c r="G123" i="8"/>
  <c r="E123" i="8"/>
  <c r="C123" i="8"/>
  <c r="K122" i="8"/>
  <c r="J122" i="8"/>
  <c r="G122" i="8"/>
  <c r="E122" i="8"/>
  <c r="C122" i="8"/>
  <c r="K121" i="8"/>
  <c r="J121" i="8"/>
  <c r="G121" i="8"/>
  <c r="E121" i="8"/>
  <c r="K120" i="8"/>
  <c r="J120" i="8"/>
  <c r="G120" i="8"/>
  <c r="E120" i="8"/>
  <c r="K119" i="8"/>
  <c r="J119" i="8"/>
  <c r="G119" i="8"/>
  <c r="E119" i="8"/>
  <c r="C119" i="8"/>
  <c r="K118" i="8"/>
  <c r="J118" i="8"/>
  <c r="G118" i="8"/>
  <c r="E118" i="8"/>
  <c r="C118" i="8"/>
  <c r="K117" i="8"/>
  <c r="J117" i="8"/>
  <c r="G117" i="8"/>
  <c r="E117" i="8"/>
  <c r="K116" i="8"/>
  <c r="J116" i="8"/>
  <c r="G116" i="8"/>
  <c r="E116" i="8"/>
  <c r="K115" i="8"/>
  <c r="J115" i="8"/>
  <c r="G115" i="8"/>
  <c r="E115" i="8"/>
  <c r="C115" i="8"/>
  <c r="K114" i="8"/>
  <c r="J114" i="8"/>
  <c r="G114" i="8"/>
  <c r="E114" i="8"/>
  <c r="C114" i="8"/>
  <c r="K113" i="8"/>
  <c r="J113" i="8"/>
  <c r="G113" i="8"/>
  <c r="E113" i="8"/>
  <c r="K112" i="8"/>
  <c r="J112" i="8"/>
  <c r="G112" i="8"/>
  <c r="E112" i="8"/>
  <c r="K111" i="8"/>
  <c r="J111" i="8"/>
  <c r="G111" i="8"/>
  <c r="E111" i="8"/>
  <c r="C111" i="8"/>
  <c r="K110" i="8"/>
  <c r="J110" i="8"/>
  <c r="G110" i="8"/>
  <c r="E110" i="8"/>
  <c r="C110" i="8"/>
  <c r="K107" i="8"/>
  <c r="I107" i="8"/>
  <c r="H107" i="8"/>
  <c r="G107" i="8"/>
  <c r="F107" i="8"/>
  <c r="E107" i="8"/>
  <c r="D107" i="8"/>
  <c r="B107" i="8"/>
  <c r="J107" i="8" s="1"/>
  <c r="K105" i="8"/>
  <c r="J105" i="8"/>
  <c r="I105" i="8"/>
  <c r="G105" i="8"/>
  <c r="E105" i="8"/>
  <c r="K104" i="8"/>
  <c r="J104" i="8"/>
  <c r="I104" i="8"/>
  <c r="G104" i="8"/>
  <c r="E104" i="8"/>
  <c r="K103" i="8"/>
  <c r="J103" i="8"/>
  <c r="I103" i="8"/>
  <c r="G103" i="8"/>
  <c r="E103" i="8"/>
  <c r="K102" i="8"/>
  <c r="J102" i="8"/>
  <c r="I102" i="8"/>
  <c r="G102" i="8"/>
  <c r="E102" i="8"/>
  <c r="K101" i="8"/>
  <c r="J101" i="8"/>
  <c r="I101" i="8"/>
  <c r="G101" i="8"/>
  <c r="E101" i="8"/>
  <c r="K100" i="8"/>
  <c r="J100" i="8"/>
  <c r="I100" i="8"/>
  <c r="G100" i="8"/>
  <c r="E100" i="8"/>
  <c r="K99" i="8"/>
  <c r="J99" i="8"/>
  <c r="I99" i="8"/>
  <c r="G99" i="8"/>
  <c r="E99" i="8"/>
  <c r="K98" i="8"/>
  <c r="J98" i="8"/>
  <c r="I98" i="8"/>
  <c r="G98" i="8"/>
  <c r="E98" i="8"/>
  <c r="K97" i="8"/>
  <c r="J97" i="8"/>
  <c r="I97" i="8"/>
  <c r="G97" i="8"/>
  <c r="E97" i="8"/>
  <c r="K96" i="8"/>
  <c r="J96" i="8"/>
  <c r="I96" i="8"/>
  <c r="G96" i="8"/>
  <c r="E96" i="8"/>
  <c r="K95" i="8"/>
  <c r="J95" i="8"/>
  <c r="I95" i="8"/>
  <c r="G95" i="8"/>
  <c r="E95" i="8"/>
  <c r="K94" i="8"/>
  <c r="J94" i="8"/>
  <c r="I94" i="8"/>
  <c r="G94" i="8"/>
  <c r="E94" i="8"/>
  <c r="D92" i="8"/>
  <c r="H92" i="8" s="1"/>
  <c r="B92" i="8"/>
  <c r="F92" i="8" s="1"/>
  <c r="K89" i="8"/>
  <c r="J89" i="8"/>
  <c r="I89" i="8"/>
  <c r="G89" i="8"/>
  <c r="E89" i="8"/>
  <c r="C89" i="8"/>
  <c r="I87" i="8"/>
  <c r="H87" i="8"/>
  <c r="I85" i="8" s="1"/>
  <c r="F87" i="8"/>
  <c r="G81" i="8" s="1"/>
  <c r="E87" i="8"/>
  <c r="D87" i="8"/>
  <c r="C87" i="8"/>
  <c r="B87" i="8"/>
  <c r="C85" i="8" s="1"/>
  <c r="K85" i="8"/>
  <c r="J85" i="8"/>
  <c r="E85" i="8"/>
  <c r="K84" i="8"/>
  <c r="J84" i="8"/>
  <c r="I84" i="8"/>
  <c r="E84" i="8"/>
  <c r="C84" i="8"/>
  <c r="K83" i="8"/>
  <c r="J83" i="8"/>
  <c r="I83" i="8"/>
  <c r="E83" i="8"/>
  <c r="C83" i="8"/>
  <c r="K82" i="8"/>
  <c r="J82" i="8"/>
  <c r="I82" i="8"/>
  <c r="E82" i="8"/>
  <c r="C82" i="8"/>
  <c r="K81" i="8"/>
  <c r="J81" i="8"/>
  <c r="I81" i="8"/>
  <c r="E81" i="8"/>
  <c r="C81" i="8"/>
  <c r="K80" i="8"/>
  <c r="J80" i="8"/>
  <c r="I80" i="8"/>
  <c r="E80" i="8"/>
  <c r="C80" i="8"/>
  <c r="K79" i="8"/>
  <c r="J79" i="8"/>
  <c r="I79" i="8"/>
  <c r="E79" i="8"/>
  <c r="C79" i="8"/>
  <c r="K78" i="8"/>
  <c r="J78" i="8"/>
  <c r="I78" i="8"/>
  <c r="E78" i="8"/>
  <c r="C78" i="8"/>
  <c r="K77" i="8"/>
  <c r="J77" i="8"/>
  <c r="I77" i="8"/>
  <c r="G77" i="8"/>
  <c r="E77" i="8"/>
  <c r="C77" i="8"/>
  <c r="K76" i="8"/>
  <c r="J76" i="8"/>
  <c r="I76" i="8"/>
  <c r="E76" i="8"/>
  <c r="C76" i="8"/>
  <c r="K73" i="8"/>
  <c r="I73" i="8"/>
  <c r="H73" i="8"/>
  <c r="G73" i="8"/>
  <c r="F73" i="8"/>
  <c r="G69" i="8" s="1"/>
  <c r="D73" i="8"/>
  <c r="C73" i="8"/>
  <c r="B73" i="8"/>
  <c r="K71" i="8"/>
  <c r="J71" i="8"/>
  <c r="I71" i="8"/>
  <c r="G71" i="8"/>
  <c r="C71" i="8"/>
  <c r="K70" i="8"/>
  <c r="J70" i="8"/>
  <c r="I70" i="8"/>
  <c r="C70" i="8"/>
  <c r="K69" i="8"/>
  <c r="J69" i="8"/>
  <c r="I69" i="8"/>
  <c r="E69" i="8"/>
  <c r="C69" i="8"/>
  <c r="K68" i="8"/>
  <c r="J68" i="8"/>
  <c r="I68" i="8"/>
  <c r="G68" i="8"/>
  <c r="C68" i="8"/>
  <c r="K67" i="8"/>
  <c r="J67" i="8"/>
  <c r="I67" i="8"/>
  <c r="G67" i="8"/>
  <c r="C67" i="8"/>
  <c r="K66" i="8"/>
  <c r="J66" i="8"/>
  <c r="I66" i="8"/>
  <c r="C66" i="8"/>
  <c r="K65" i="8"/>
  <c r="J65" i="8"/>
  <c r="I65" i="8"/>
  <c r="E65" i="8"/>
  <c r="C65" i="8"/>
  <c r="K64" i="8"/>
  <c r="J64" i="8"/>
  <c r="I64" i="8"/>
  <c r="G64" i="8"/>
  <c r="C64" i="8"/>
  <c r="K63" i="8"/>
  <c r="J63" i="8"/>
  <c r="I63" i="8"/>
  <c r="G63" i="8"/>
  <c r="C63" i="8"/>
  <c r="K62" i="8"/>
  <c r="J62" i="8"/>
  <c r="I62" i="8"/>
  <c r="E62" i="8"/>
  <c r="C62" i="8"/>
  <c r="K61" i="8"/>
  <c r="J61" i="8"/>
  <c r="I61" i="8"/>
  <c r="E61" i="8"/>
  <c r="C61" i="8"/>
  <c r="K60" i="8"/>
  <c r="J60" i="8"/>
  <c r="I60" i="8"/>
  <c r="G60" i="8"/>
  <c r="C60" i="8"/>
  <c r="K59" i="8"/>
  <c r="J59" i="8"/>
  <c r="I59" i="8"/>
  <c r="G59" i="8"/>
  <c r="C59" i="8"/>
  <c r="K58" i="8"/>
  <c r="J58" i="8"/>
  <c r="I58" i="8"/>
  <c r="E58" i="8"/>
  <c r="C58" i="8"/>
  <c r="K57" i="8"/>
  <c r="J57" i="8"/>
  <c r="I57" i="8"/>
  <c r="G57" i="8"/>
  <c r="E57" i="8"/>
  <c r="C57" i="8"/>
  <c r="K56" i="8"/>
  <c r="J56" i="8"/>
  <c r="I56" i="8"/>
  <c r="G56" i="8"/>
  <c r="C56" i="8"/>
  <c r="K55" i="8"/>
  <c r="J55" i="8"/>
  <c r="I55" i="8"/>
  <c r="G55" i="8"/>
  <c r="C55" i="8"/>
  <c r="K54" i="8"/>
  <c r="J54" i="8"/>
  <c r="I54" i="8"/>
  <c r="G54" i="8"/>
  <c r="E54" i="8"/>
  <c r="C54" i="8"/>
  <c r="K53" i="8"/>
  <c r="J53" i="8"/>
  <c r="I53" i="8"/>
  <c r="G53" i="8"/>
  <c r="E53" i="8"/>
  <c r="C53" i="8"/>
  <c r="K52" i="8"/>
  <c r="J52" i="8"/>
  <c r="I52" i="8"/>
  <c r="G52" i="8"/>
  <c r="C52" i="8"/>
  <c r="K51" i="8"/>
  <c r="J51" i="8"/>
  <c r="I51" i="8"/>
  <c r="G51" i="8"/>
  <c r="C51" i="8"/>
  <c r="D49" i="8"/>
  <c r="H49" i="8" s="1"/>
  <c r="B49" i="8"/>
  <c r="F49" i="8" s="1"/>
  <c r="K46" i="8"/>
  <c r="J46" i="8"/>
  <c r="I46" i="8"/>
  <c r="G46" i="8"/>
  <c r="E46" i="8"/>
  <c r="C46" i="8"/>
  <c r="K44" i="8"/>
  <c r="I44" i="8"/>
  <c r="H44" i="8"/>
  <c r="I42" i="8" s="1"/>
  <c r="F44" i="8"/>
  <c r="E44" i="8"/>
  <c r="D44" i="8"/>
  <c r="C44" i="8"/>
  <c r="B44" i="8"/>
  <c r="C42" i="8" s="1"/>
  <c r="K42" i="8"/>
  <c r="J42" i="8"/>
  <c r="G42" i="8"/>
  <c r="E42" i="8"/>
  <c r="K41" i="8"/>
  <c r="J41" i="8"/>
  <c r="I41" i="8"/>
  <c r="E41" i="8"/>
  <c r="C41" i="8"/>
  <c r="K40" i="8"/>
  <c r="J40" i="8"/>
  <c r="I40" i="8"/>
  <c r="E40" i="8"/>
  <c r="C40" i="8"/>
  <c r="K39" i="8"/>
  <c r="J39" i="8"/>
  <c r="I39" i="8"/>
  <c r="E39" i="8"/>
  <c r="C39" i="8"/>
  <c r="K38" i="8"/>
  <c r="J38" i="8"/>
  <c r="I38" i="8"/>
  <c r="G38" i="8"/>
  <c r="E38" i="8"/>
  <c r="C38" i="8"/>
  <c r="I35" i="8"/>
  <c r="H35" i="8"/>
  <c r="I33" i="8" s="1"/>
  <c r="F35" i="8"/>
  <c r="G25" i="8" s="1"/>
  <c r="E35" i="8"/>
  <c r="D35" i="8"/>
  <c r="J35" i="8" s="1"/>
  <c r="C35" i="8"/>
  <c r="B35" i="8"/>
  <c r="K33" i="8"/>
  <c r="J33" i="8"/>
  <c r="E33" i="8"/>
  <c r="C33" i="8"/>
  <c r="K32" i="8"/>
  <c r="J32" i="8"/>
  <c r="I32" i="8"/>
  <c r="E32" i="8"/>
  <c r="C32" i="8"/>
  <c r="K31" i="8"/>
  <c r="J31" i="8"/>
  <c r="I31" i="8"/>
  <c r="E31" i="8"/>
  <c r="C31" i="8"/>
  <c r="K30" i="8"/>
  <c r="J30" i="8"/>
  <c r="I30" i="8"/>
  <c r="E30" i="8"/>
  <c r="C30" i="8"/>
  <c r="K29" i="8"/>
  <c r="J29" i="8"/>
  <c r="I29" i="8"/>
  <c r="E29" i="8"/>
  <c r="C29" i="8"/>
  <c r="K28" i="8"/>
  <c r="J28" i="8"/>
  <c r="I28" i="8"/>
  <c r="E28" i="8"/>
  <c r="C28" i="8"/>
  <c r="K27" i="8"/>
  <c r="J27" i="8"/>
  <c r="I27" i="8"/>
  <c r="E27" i="8"/>
  <c r="C27" i="8"/>
  <c r="K26" i="8"/>
  <c r="J26" i="8"/>
  <c r="I26" i="8"/>
  <c r="E26" i="8"/>
  <c r="C26" i="8"/>
  <c r="K25" i="8"/>
  <c r="J25" i="8"/>
  <c r="I25" i="8"/>
  <c r="E25" i="8"/>
  <c r="C25" i="8"/>
  <c r="K24" i="8"/>
  <c r="J24" i="8"/>
  <c r="I24" i="8"/>
  <c r="E24" i="8"/>
  <c r="C24" i="8"/>
  <c r="K23" i="8"/>
  <c r="J23" i="8"/>
  <c r="I23" i="8"/>
  <c r="E23" i="8"/>
  <c r="C23" i="8"/>
  <c r="K22" i="8"/>
  <c r="J22" i="8"/>
  <c r="I22" i="8"/>
  <c r="E22" i="8"/>
  <c r="C22" i="8"/>
  <c r="K21" i="8"/>
  <c r="J21" i="8"/>
  <c r="I21" i="8"/>
  <c r="G21" i="8"/>
  <c r="E21" i="8"/>
  <c r="C21" i="8"/>
  <c r="K20" i="8"/>
  <c r="J20" i="8"/>
  <c r="I20" i="8"/>
  <c r="E20" i="8"/>
  <c r="C20" i="8"/>
  <c r="K19" i="8"/>
  <c r="J19" i="8"/>
  <c r="I19" i="8"/>
  <c r="E19" i="8"/>
  <c r="C19" i="8"/>
  <c r="F17" i="8"/>
  <c r="D17" i="8"/>
  <c r="H17" i="8" s="1"/>
  <c r="B17" i="8"/>
  <c r="K14" i="8"/>
  <c r="J14" i="8"/>
  <c r="I14" i="8"/>
  <c r="G14" i="8"/>
  <c r="E14" i="8"/>
  <c r="C14" i="8"/>
  <c r="K12" i="8"/>
  <c r="I12" i="8"/>
  <c r="H12" i="8"/>
  <c r="G12" i="8"/>
  <c r="F12" i="8"/>
  <c r="G8" i="8" s="1"/>
  <c r="D12" i="8"/>
  <c r="C12" i="8"/>
  <c r="B12" i="8"/>
  <c r="K10" i="8"/>
  <c r="J10" i="8"/>
  <c r="I10" i="8"/>
  <c r="G10" i="8"/>
  <c r="C10" i="8"/>
  <c r="K9" i="8"/>
  <c r="J9" i="8"/>
  <c r="I9" i="8"/>
  <c r="E9" i="8"/>
  <c r="C9" i="8"/>
  <c r="K8" i="8"/>
  <c r="J8" i="8"/>
  <c r="I8" i="8"/>
  <c r="E8" i="8"/>
  <c r="C8" i="8"/>
  <c r="K7" i="8"/>
  <c r="J7" i="8"/>
  <c r="I7" i="8"/>
  <c r="G7" i="8"/>
  <c r="C7" i="8"/>
  <c r="H5" i="8"/>
  <c r="D5" i="8"/>
  <c r="B5" i="8"/>
  <c r="F5" i="8" s="1"/>
  <c r="E42" i="7"/>
  <c r="I41" i="7"/>
  <c r="E41" i="7"/>
  <c r="D41" i="7"/>
  <c r="C41" i="7"/>
  <c r="B41" i="7"/>
  <c r="G41" i="7" s="1"/>
  <c r="I39" i="7"/>
  <c r="H39" i="7"/>
  <c r="J39" i="7" s="1"/>
  <c r="G39" i="7"/>
  <c r="J38" i="7"/>
  <c r="H38" i="7"/>
  <c r="G38" i="7"/>
  <c r="I38" i="7" s="1"/>
  <c r="I37" i="7"/>
  <c r="H37" i="7"/>
  <c r="J37" i="7" s="1"/>
  <c r="G37" i="7"/>
  <c r="J36" i="7"/>
  <c r="H36" i="7"/>
  <c r="G36" i="7"/>
  <c r="I36" i="7" s="1"/>
  <c r="I35" i="7"/>
  <c r="H35" i="7"/>
  <c r="J35" i="7" s="1"/>
  <c r="G35" i="7"/>
  <c r="J34" i="7"/>
  <c r="H34" i="7"/>
  <c r="G34" i="7"/>
  <c r="I34" i="7" s="1"/>
  <c r="I33" i="7"/>
  <c r="H33" i="7"/>
  <c r="J33" i="7" s="1"/>
  <c r="G33" i="7"/>
  <c r="J32" i="7"/>
  <c r="H32" i="7"/>
  <c r="G32" i="7"/>
  <c r="I32" i="7" s="1"/>
  <c r="I31" i="7"/>
  <c r="H31" i="7"/>
  <c r="J31" i="7" s="1"/>
  <c r="G31" i="7"/>
  <c r="J30" i="7"/>
  <c r="H30" i="7"/>
  <c r="G30" i="7"/>
  <c r="I30" i="7" s="1"/>
  <c r="I29" i="7"/>
  <c r="H29" i="7"/>
  <c r="J29" i="7" s="1"/>
  <c r="G29" i="7"/>
  <c r="J28" i="7"/>
  <c r="H28" i="7"/>
  <c r="G28" i="7"/>
  <c r="I28" i="7" s="1"/>
  <c r="I27" i="7"/>
  <c r="H27" i="7"/>
  <c r="J27" i="7" s="1"/>
  <c r="G27" i="7"/>
  <c r="J26" i="7"/>
  <c r="H26" i="7"/>
  <c r="G26" i="7"/>
  <c r="I26" i="7" s="1"/>
  <c r="I25" i="7"/>
  <c r="H25" i="7"/>
  <c r="J25" i="7" s="1"/>
  <c r="G25" i="7"/>
  <c r="J24" i="7"/>
  <c r="H24" i="7"/>
  <c r="G24" i="7"/>
  <c r="I24" i="7" s="1"/>
  <c r="I23" i="7"/>
  <c r="H23" i="7"/>
  <c r="J23" i="7" s="1"/>
  <c r="G23" i="7"/>
  <c r="J22" i="7"/>
  <c r="H22" i="7"/>
  <c r="G22" i="7"/>
  <c r="I22" i="7" s="1"/>
  <c r="I21" i="7"/>
  <c r="H21" i="7"/>
  <c r="J21" i="7" s="1"/>
  <c r="G21" i="7"/>
  <c r="J20" i="7"/>
  <c r="H20" i="7"/>
  <c r="G20" i="7"/>
  <c r="I20" i="7" s="1"/>
  <c r="I19" i="7"/>
  <c r="H19" i="7"/>
  <c r="J19" i="7" s="1"/>
  <c r="G19" i="7"/>
  <c r="J18" i="7"/>
  <c r="H18" i="7"/>
  <c r="G18" i="7"/>
  <c r="I18" i="7" s="1"/>
  <c r="I17" i="7"/>
  <c r="H17" i="7"/>
  <c r="J17" i="7" s="1"/>
  <c r="G17" i="7"/>
  <c r="J16" i="7"/>
  <c r="H16" i="7"/>
  <c r="G16" i="7"/>
  <c r="I16" i="7" s="1"/>
  <c r="I15" i="7"/>
  <c r="H15" i="7"/>
  <c r="J15" i="7" s="1"/>
  <c r="G15" i="7"/>
  <c r="E11" i="7"/>
  <c r="D11" i="7"/>
  <c r="D42" i="7" s="1"/>
  <c r="C11" i="7"/>
  <c r="C42" i="7" s="1"/>
  <c r="B11" i="7"/>
  <c r="B42" i="7" s="1"/>
  <c r="J9" i="7"/>
  <c r="H9" i="7"/>
  <c r="G9" i="7"/>
  <c r="I9" i="7" s="1"/>
  <c r="D5" i="7"/>
  <c r="C5" i="7"/>
  <c r="E5" i="7" s="1"/>
  <c r="B5" i="7"/>
  <c r="E42" i="6"/>
  <c r="D42" i="6"/>
  <c r="H42" i="6" s="1"/>
  <c r="J42" i="6" s="1"/>
  <c r="C42" i="6"/>
  <c r="B42" i="6"/>
  <c r="J40" i="6"/>
  <c r="H40" i="6"/>
  <c r="G40" i="6"/>
  <c r="I40" i="6" s="1"/>
  <c r="I38" i="6"/>
  <c r="H38" i="6"/>
  <c r="J38" i="6" s="1"/>
  <c r="G38" i="6"/>
  <c r="J37" i="6"/>
  <c r="H37" i="6"/>
  <c r="G37" i="6"/>
  <c r="I37" i="6" s="1"/>
  <c r="I36" i="6"/>
  <c r="H36" i="6"/>
  <c r="J36" i="6" s="1"/>
  <c r="G36" i="6"/>
  <c r="J33" i="6"/>
  <c r="H33" i="6"/>
  <c r="G33" i="6"/>
  <c r="I33" i="6" s="1"/>
  <c r="I32" i="6"/>
  <c r="H32" i="6"/>
  <c r="J32" i="6" s="1"/>
  <c r="G32" i="6"/>
  <c r="J29" i="6"/>
  <c r="H29" i="6"/>
  <c r="G29" i="6"/>
  <c r="I29" i="6" s="1"/>
  <c r="I28" i="6"/>
  <c r="H28" i="6"/>
  <c r="J28" i="6" s="1"/>
  <c r="G28" i="6"/>
  <c r="J27" i="6"/>
  <c r="H27" i="6"/>
  <c r="G27" i="6"/>
  <c r="I27" i="6" s="1"/>
  <c r="I26" i="6"/>
  <c r="H26" i="6"/>
  <c r="J26" i="6" s="1"/>
  <c r="G26" i="6"/>
  <c r="J23" i="6"/>
  <c r="H23" i="6"/>
  <c r="G23" i="6"/>
  <c r="I23" i="6" s="1"/>
  <c r="I22" i="6"/>
  <c r="H22" i="6"/>
  <c r="J22" i="6" s="1"/>
  <c r="G22" i="6"/>
  <c r="J21" i="6"/>
  <c r="H21" i="6"/>
  <c r="G21" i="6"/>
  <c r="I21" i="6" s="1"/>
  <c r="I20" i="6"/>
  <c r="H20" i="6"/>
  <c r="J20" i="6" s="1"/>
  <c r="G20" i="6"/>
  <c r="J17" i="6"/>
  <c r="H17" i="6"/>
  <c r="G17" i="6"/>
  <c r="I17" i="6" s="1"/>
  <c r="I16" i="6"/>
  <c r="H16" i="6"/>
  <c r="J16" i="6" s="1"/>
  <c r="G16" i="6"/>
  <c r="J15" i="6"/>
  <c r="H15" i="6"/>
  <c r="G15" i="6"/>
  <c r="I15" i="6" s="1"/>
  <c r="I14" i="6"/>
  <c r="H14" i="6"/>
  <c r="J14" i="6" s="1"/>
  <c r="G14" i="6"/>
  <c r="J11" i="6"/>
  <c r="H11" i="6"/>
  <c r="G11" i="6"/>
  <c r="I11" i="6" s="1"/>
  <c r="I10" i="6"/>
  <c r="H10" i="6"/>
  <c r="J10" i="6" s="1"/>
  <c r="G10" i="6"/>
  <c r="H9" i="6"/>
  <c r="J9" i="6" s="1"/>
  <c r="G9" i="6"/>
  <c r="I9" i="6" s="1"/>
  <c r="J8" i="6"/>
  <c r="I8" i="6"/>
  <c r="H8" i="6"/>
  <c r="G8" i="6"/>
  <c r="E5" i="6"/>
  <c r="C5" i="6"/>
  <c r="B5" i="6"/>
  <c r="D5" i="6" s="1"/>
  <c r="E33" i="5"/>
  <c r="D33" i="5"/>
  <c r="C33" i="5"/>
  <c r="B33" i="5"/>
  <c r="J31" i="5"/>
  <c r="I31" i="5"/>
  <c r="H31" i="5"/>
  <c r="G31" i="5"/>
  <c r="J29" i="5"/>
  <c r="H29" i="5"/>
  <c r="G29" i="5"/>
  <c r="I29" i="5" s="1"/>
  <c r="J28" i="5"/>
  <c r="I28" i="5"/>
  <c r="H28" i="5"/>
  <c r="G28" i="5"/>
  <c r="H27" i="5"/>
  <c r="J27" i="5" s="1"/>
  <c r="G27" i="5"/>
  <c r="I27" i="5" s="1"/>
  <c r="I26" i="5"/>
  <c r="H26" i="5"/>
  <c r="J26" i="5" s="1"/>
  <c r="G26" i="5"/>
  <c r="G25" i="5"/>
  <c r="E25" i="5"/>
  <c r="D25" i="5"/>
  <c r="H25" i="5" s="1"/>
  <c r="J25" i="5" s="1"/>
  <c r="C25" i="5"/>
  <c r="B25" i="5"/>
  <c r="H23" i="5"/>
  <c r="J23" i="5" s="1"/>
  <c r="G23" i="5"/>
  <c r="I23" i="5" s="1"/>
  <c r="I22" i="5"/>
  <c r="H22" i="5"/>
  <c r="J22" i="5" s="1"/>
  <c r="G22" i="5"/>
  <c r="J21" i="5"/>
  <c r="H21" i="5"/>
  <c r="G21" i="5"/>
  <c r="I21" i="5" s="1"/>
  <c r="H20" i="5"/>
  <c r="J20" i="5" s="1"/>
  <c r="G20" i="5"/>
  <c r="I20" i="5" s="1"/>
  <c r="I19" i="5"/>
  <c r="G19" i="5"/>
  <c r="E19" i="5"/>
  <c r="D19" i="5"/>
  <c r="H19" i="5" s="1"/>
  <c r="J19" i="5" s="1"/>
  <c r="C19" i="5"/>
  <c r="B19" i="5"/>
  <c r="J17" i="5"/>
  <c r="I17" i="5"/>
  <c r="H17" i="5"/>
  <c r="G17" i="5"/>
  <c r="H16" i="5"/>
  <c r="J16" i="5" s="1"/>
  <c r="G16" i="5"/>
  <c r="I16" i="5" s="1"/>
  <c r="J15" i="5"/>
  <c r="I15" i="5"/>
  <c r="H15" i="5"/>
  <c r="G15" i="5"/>
  <c r="H14" i="5"/>
  <c r="J14" i="5" s="1"/>
  <c r="G14" i="5"/>
  <c r="I14" i="5" s="1"/>
  <c r="I13" i="5"/>
  <c r="G13" i="5"/>
  <c r="E13" i="5"/>
  <c r="D13" i="5"/>
  <c r="H13" i="5" s="1"/>
  <c r="J13" i="5" s="1"/>
  <c r="C13" i="5"/>
  <c r="B13" i="5"/>
  <c r="J11" i="5"/>
  <c r="I11" i="5"/>
  <c r="H11" i="5"/>
  <c r="G11" i="5"/>
  <c r="H10" i="5"/>
  <c r="J10" i="5" s="1"/>
  <c r="G10" i="5"/>
  <c r="I10" i="5" s="1"/>
  <c r="J9" i="5"/>
  <c r="I9" i="5"/>
  <c r="H9" i="5"/>
  <c r="G9" i="5"/>
  <c r="H8" i="5"/>
  <c r="J8" i="5" s="1"/>
  <c r="G8" i="5"/>
  <c r="I8" i="5" s="1"/>
  <c r="I7" i="5"/>
  <c r="G7" i="5"/>
  <c r="E7" i="5"/>
  <c r="D7" i="5"/>
  <c r="H7" i="5" s="1"/>
  <c r="J7" i="5" s="1"/>
  <c r="C7" i="5"/>
  <c r="B7" i="5"/>
  <c r="D5" i="5"/>
  <c r="B5" i="5"/>
  <c r="C5" i="5" s="1"/>
  <c r="E5" i="5" s="1"/>
  <c r="E74" i="4"/>
  <c r="D74" i="4"/>
  <c r="C74" i="4"/>
  <c r="B74"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4" i="4" s="1"/>
  <c r="G6" i="4"/>
  <c r="G74" i="4" s="1"/>
  <c r="D5" i="4"/>
  <c r="B5" i="4"/>
  <c r="C5" i="4" s="1"/>
  <c r="E5" i="4" s="1"/>
  <c r="E74" i="3"/>
  <c r="D74" i="3"/>
  <c r="C74" i="3"/>
  <c r="B74" i="3"/>
  <c r="H72" i="3"/>
  <c r="J72" i="3" s="1"/>
  <c r="G72" i="3"/>
  <c r="I72" i="3" s="1"/>
  <c r="J71" i="3"/>
  <c r="I71" i="3"/>
  <c r="H71" i="3"/>
  <c r="G71" i="3"/>
  <c r="H70" i="3"/>
  <c r="J70" i="3" s="1"/>
  <c r="G70" i="3"/>
  <c r="I70" i="3" s="1"/>
  <c r="J69" i="3"/>
  <c r="I69" i="3"/>
  <c r="H69" i="3"/>
  <c r="G69" i="3"/>
  <c r="H68" i="3"/>
  <c r="J68" i="3" s="1"/>
  <c r="G68" i="3"/>
  <c r="I68" i="3" s="1"/>
  <c r="J67" i="3"/>
  <c r="I67" i="3"/>
  <c r="H67" i="3"/>
  <c r="G67" i="3"/>
  <c r="H66" i="3"/>
  <c r="J66" i="3" s="1"/>
  <c r="G66" i="3"/>
  <c r="I66" i="3" s="1"/>
  <c r="J65" i="3"/>
  <c r="I65" i="3"/>
  <c r="H65" i="3"/>
  <c r="G65" i="3"/>
  <c r="H64" i="3"/>
  <c r="J64" i="3" s="1"/>
  <c r="G64" i="3"/>
  <c r="I64" i="3" s="1"/>
  <c r="J63" i="3"/>
  <c r="I63" i="3"/>
  <c r="H63" i="3"/>
  <c r="G63" i="3"/>
  <c r="H62" i="3"/>
  <c r="J62" i="3" s="1"/>
  <c r="G62" i="3"/>
  <c r="I62" i="3" s="1"/>
  <c r="J61" i="3"/>
  <c r="I61" i="3"/>
  <c r="H61" i="3"/>
  <c r="G61" i="3"/>
  <c r="H60" i="3"/>
  <c r="J60" i="3" s="1"/>
  <c r="G60" i="3"/>
  <c r="I60" i="3" s="1"/>
  <c r="J59" i="3"/>
  <c r="I59" i="3"/>
  <c r="H59" i="3"/>
  <c r="G59" i="3"/>
  <c r="J58" i="3"/>
  <c r="I58" i="3"/>
  <c r="H58" i="3"/>
  <c r="G58" i="3"/>
  <c r="J57" i="3"/>
  <c r="I57" i="3"/>
  <c r="H57" i="3"/>
  <c r="G57" i="3"/>
  <c r="H56" i="3"/>
  <c r="J56" i="3" s="1"/>
  <c r="G56" i="3"/>
  <c r="I56" i="3" s="1"/>
  <c r="J55" i="3"/>
  <c r="I55" i="3"/>
  <c r="H55" i="3"/>
  <c r="G55" i="3"/>
  <c r="H54" i="3"/>
  <c r="J54" i="3" s="1"/>
  <c r="G54" i="3"/>
  <c r="I54" i="3" s="1"/>
  <c r="J53" i="3"/>
  <c r="I53" i="3"/>
  <c r="H53" i="3"/>
  <c r="G53" i="3"/>
  <c r="H52" i="3"/>
  <c r="J52" i="3" s="1"/>
  <c r="G52" i="3"/>
  <c r="I52" i="3" s="1"/>
  <c r="J51" i="3"/>
  <c r="I51" i="3"/>
  <c r="H51" i="3"/>
  <c r="G51" i="3"/>
  <c r="H50" i="3"/>
  <c r="J50" i="3" s="1"/>
  <c r="G50" i="3"/>
  <c r="I50" i="3" s="1"/>
  <c r="J49" i="3"/>
  <c r="I49" i="3"/>
  <c r="H49" i="3"/>
  <c r="G49" i="3"/>
  <c r="H48" i="3"/>
  <c r="J48" i="3" s="1"/>
  <c r="G48" i="3"/>
  <c r="I48" i="3" s="1"/>
  <c r="J47" i="3"/>
  <c r="I47" i="3"/>
  <c r="H47" i="3"/>
  <c r="G47" i="3"/>
  <c r="H46" i="3"/>
  <c r="J46" i="3" s="1"/>
  <c r="G46" i="3"/>
  <c r="I46" i="3" s="1"/>
  <c r="J45" i="3"/>
  <c r="I45" i="3"/>
  <c r="H45" i="3"/>
  <c r="G45" i="3"/>
  <c r="H44" i="3"/>
  <c r="J44" i="3" s="1"/>
  <c r="G44" i="3"/>
  <c r="I44" i="3" s="1"/>
  <c r="J43" i="3"/>
  <c r="I43" i="3"/>
  <c r="H43" i="3"/>
  <c r="G43" i="3"/>
  <c r="H42" i="3"/>
  <c r="J42" i="3" s="1"/>
  <c r="G42" i="3"/>
  <c r="I42" i="3" s="1"/>
  <c r="J41" i="3"/>
  <c r="I41" i="3"/>
  <c r="H41" i="3"/>
  <c r="G41" i="3"/>
  <c r="H40" i="3"/>
  <c r="J40" i="3" s="1"/>
  <c r="G40" i="3"/>
  <c r="I40" i="3" s="1"/>
  <c r="J39" i="3"/>
  <c r="I39" i="3"/>
  <c r="H39" i="3"/>
  <c r="G39" i="3"/>
  <c r="H38" i="3"/>
  <c r="J38" i="3" s="1"/>
  <c r="G38" i="3"/>
  <c r="I38" i="3" s="1"/>
  <c r="J37" i="3"/>
  <c r="I37" i="3"/>
  <c r="H37" i="3"/>
  <c r="G37" i="3"/>
  <c r="H36" i="3"/>
  <c r="J36" i="3" s="1"/>
  <c r="G36" i="3"/>
  <c r="I36" i="3" s="1"/>
  <c r="J35" i="3"/>
  <c r="I35" i="3"/>
  <c r="H35" i="3"/>
  <c r="G35" i="3"/>
  <c r="I34" i="3"/>
  <c r="H34" i="3"/>
  <c r="J34" i="3" s="1"/>
  <c r="G34" i="3"/>
  <c r="J33" i="3"/>
  <c r="I33" i="3"/>
  <c r="H33" i="3"/>
  <c r="G33" i="3"/>
  <c r="H32" i="3"/>
  <c r="J32" i="3" s="1"/>
  <c r="G32" i="3"/>
  <c r="I32" i="3" s="1"/>
  <c r="J31" i="3"/>
  <c r="I31" i="3"/>
  <c r="H31" i="3"/>
  <c r="G31" i="3"/>
  <c r="H30" i="3"/>
  <c r="J30" i="3" s="1"/>
  <c r="G30" i="3"/>
  <c r="I30" i="3" s="1"/>
  <c r="J29" i="3"/>
  <c r="I29" i="3"/>
  <c r="H29" i="3"/>
  <c r="G29" i="3"/>
  <c r="H28" i="3"/>
  <c r="J28" i="3" s="1"/>
  <c r="G28" i="3"/>
  <c r="I28" i="3" s="1"/>
  <c r="J27" i="3"/>
  <c r="I27" i="3"/>
  <c r="H27" i="3"/>
  <c r="G27" i="3"/>
  <c r="H26" i="3"/>
  <c r="J26" i="3" s="1"/>
  <c r="G26" i="3"/>
  <c r="I26" i="3" s="1"/>
  <c r="J25" i="3"/>
  <c r="I25" i="3"/>
  <c r="H25" i="3"/>
  <c r="G25" i="3"/>
  <c r="H24" i="3"/>
  <c r="J24" i="3" s="1"/>
  <c r="G24" i="3"/>
  <c r="I24" i="3" s="1"/>
  <c r="J23" i="3"/>
  <c r="I23" i="3"/>
  <c r="H23" i="3"/>
  <c r="G23" i="3"/>
  <c r="H22" i="3"/>
  <c r="J22" i="3" s="1"/>
  <c r="G22" i="3"/>
  <c r="I22" i="3" s="1"/>
  <c r="J21" i="3"/>
  <c r="I21" i="3"/>
  <c r="H21" i="3"/>
  <c r="G21" i="3"/>
  <c r="H20" i="3"/>
  <c r="J20" i="3" s="1"/>
  <c r="G20" i="3"/>
  <c r="I20" i="3" s="1"/>
  <c r="J19" i="3"/>
  <c r="I19" i="3"/>
  <c r="H19" i="3"/>
  <c r="G19" i="3"/>
  <c r="J18" i="3"/>
  <c r="I18" i="3"/>
  <c r="H18" i="3"/>
  <c r="G18" i="3"/>
  <c r="J17" i="3"/>
  <c r="I17" i="3"/>
  <c r="H17" i="3"/>
  <c r="G17" i="3"/>
  <c r="H16" i="3"/>
  <c r="J16" i="3" s="1"/>
  <c r="G16" i="3"/>
  <c r="I16" i="3" s="1"/>
  <c r="J15" i="3"/>
  <c r="I15" i="3"/>
  <c r="H15" i="3"/>
  <c r="G15" i="3"/>
  <c r="H14" i="3"/>
  <c r="J14" i="3" s="1"/>
  <c r="G14" i="3"/>
  <c r="I14" i="3" s="1"/>
  <c r="J13" i="3"/>
  <c r="I13" i="3"/>
  <c r="H13" i="3"/>
  <c r="G13" i="3"/>
  <c r="H12" i="3"/>
  <c r="J12" i="3" s="1"/>
  <c r="G12" i="3"/>
  <c r="I12" i="3" s="1"/>
  <c r="J11" i="3"/>
  <c r="I11" i="3"/>
  <c r="H11" i="3"/>
  <c r="G11" i="3"/>
  <c r="H10" i="3"/>
  <c r="J10" i="3" s="1"/>
  <c r="G10" i="3"/>
  <c r="I10" i="3" s="1"/>
  <c r="J9" i="3"/>
  <c r="I9" i="3"/>
  <c r="H9" i="3"/>
  <c r="G9" i="3"/>
  <c r="H8" i="3"/>
  <c r="J8" i="3" s="1"/>
  <c r="G8" i="3"/>
  <c r="I8" i="3" s="1"/>
  <c r="J7" i="3"/>
  <c r="I7" i="3"/>
  <c r="H7" i="3"/>
  <c r="G7" i="3"/>
  <c r="H6" i="3"/>
  <c r="J6" i="3" s="1"/>
  <c r="G6" i="3"/>
  <c r="I6" i="3" s="1"/>
  <c r="D5" i="3"/>
  <c r="B5" i="3"/>
  <c r="C5" i="3" s="1"/>
  <c r="E5" i="3" s="1"/>
  <c r="C65" i="2"/>
  <c r="C62" i="2"/>
  <c r="B62" i="2"/>
  <c r="G62" i="2" s="1"/>
  <c r="C61" i="2"/>
  <c r="C58" i="2"/>
  <c r="B58" i="2"/>
  <c r="G58" i="2" s="1"/>
  <c r="C57" i="2"/>
  <c r="C54" i="2"/>
  <c r="B54" i="2"/>
  <c r="G54" i="2" s="1"/>
  <c r="C53" i="2"/>
  <c r="C50" i="2"/>
  <c r="B50" i="2"/>
  <c r="G50" i="2" s="1"/>
  <c r="C49" i="2"/>
  <c r="C46" i="2"/>
  <c r="B46" i="2"/>
  <c r="G46" i="2" s="1"/>
  <c r="C40" i="2"/>
  <c r="B40" i="2"/>
  <c r="G40" i="2" s="1"/>
  <c r="C39" i="2"/>
  <c r="B38" i="2"/>
  <c r="E34" i="2"/>
  <c r="E64" i="2" s="1"/>
  <c r="D34" i="2"/>
  <c r="D51" i="2" s="1"/>
  <c r="C34" i="2"/>
  <c r="C63" i="2" s="1"/>
  <c r="B34" i="2"/>
  <c r="B63" i="2" s="1"/>
  <c r="G63" i="2" s="1"/>
  <c r="H33" i="2"/>
  <c r="J33" i="2" s="1"/>
  <c r="G33" i="2"/>
  <c r="I33" i="2" s="1"/>
  <c r="J32" i="2"/>
  <c r="I32" i="2"/>
  <c r="H32" i="2"/>
  <c r="G32" i="2"/>
  <c r="H31" i="2"/>
  <c r="J31" i="2" s="1"/>
  <c r="G31" i="2"/>
  <c r="I31" i="2" s="1"/>
  <c r="J30" i="2"/>
  <c r="I30" i="2"/>
  <c r="H30" i="2"/>
  <c r="G30" i="2"/>
  <c r="H29" i="2"/>
  <c r="J29" i="2" s="1"/>
  <c r="G29" i="2"/>
  <c r="I29" i="2" s="1"/>
  <c r="J28" i="2"/>
  <c r="I28" i="2"/>
  <c r="H28" i="2"/>
  <c r="G28" i="2"/>
  <c r="H27" i="2"/>
  <c r="J27" i="2" s="1"/>
  <c r="G27" i="2"/>
  <c r="I27" i="2" s="1"/>
  <c r="J26" i="2"/>
  <c r="I26" i="2"/>
  <c r="H26" i="2"/>
  <c r="G26" i="2"/>
  <c r="H25" i="2"/>
  <c r="J25" i="2" s="1"/>
  <c r="G25" i="2"/>
  <c r="I25" i="2" s="1"/>
  <c r="J24" i="2"/>
  <c r="I24" i="2"/>
  <c r="H24" i="2"/>
  <c r="G24" i="2"/>
  <c r="H23" i="2"/>
  <c r="J23" i="2" s="1"/>
  <c r="G23" i="2"/>
  <c r="I23" i="2" s="1"/>
  <c r="J22" i="2"/>
  <c r="I22" i="2"/>
  <c r="H22" i="2"/>
  <c r="G22" i="2"/>
  <c r="H21" i="2"/>
  <c r="J21" i="2" s="1"/>
  <c r="G21" i="2"/>
  <c r="I21" i="2" s="1"/>
  <c r="J20" i="2"/>
  <c r="I20" i="2"/>
  <c r="H20" i="2"/>
  <c r="G20" i="2"/>
  <c r="H19" i="2"/>
  <c r="J19" i="2" s="1"/>
  <c r="G19" i="2"/>
  <c r="I19" i="2" s="1"/>
  <c r="J18" i="2"/>
  <c r="I18" i="2"/>
  <c r="H18" i="2"/>
  <c r="G18" i="2"/>
  <c r="H17" i="2"/>
  <c r="J17" i="2" s="1"/>
  <c r="G17" i="2"/>
  <c r="I17" i="2" s="1"/>
  <c r="J16" i="2"/>
  <c r="I16" i="2"/>
  <c r="H16" i="2"/>
  <c r="G16" i="2"/>
  <c r="H15" i="2"/>
  <c r="J15" i="2" s="1"/>
  <c r="G15" i="2"/>
  <c r="I15" i="2" s="1"/>
  <c r="J14" i="2"/>
  <c r="I14" i="2"/>
  <c r="H14" i="2"/>
  <c r="G14" i="2"/>
  <c r="E11" i="2"/>
  <c r="E42" i="2" s="1"/>
  <c r="D11" i="2"/>
  <c r="D42" i="2" s="1"/>
  <c r="C11" i="2"/>
  <c r="C41" i="2" s="1"/>
  <c r="B11" i="2"/>
  <c r="B41" i="2" s="1"/>
  <c r="G41" i="2" s="1"/>
  <c r="H10" i="2"/>
  <c r="J10" i="2" s="1"/>
  <c r="G10" i="2"/>
  <c r="I10" i="2" s="1"/>
  <c r="J9" i="2"/>
  <c r="I9" i="2"/>
  <c r="H9" i="2"/>
  <c r="G9" i="2"/>
  <c r="H8" i="2"/>
  <c r="J8" i="2" s="1"/>
  <c r="G8" i="2"/>
  <c r="I8" i="2" s="1"/>
  <c r="J7" i="2"/>
  <c r="I7" i="2"/>
  <c r="H7" i="2"/>
  <c r="G7" i="2"/>
  <c r="B6" i="2"/>
  <c r="D6" i="2" s="1"/>
  <c r="D38" i="2" s="1"/>
  <c r="F24" i="1"/>
  <c r="E24" i="1"/>
  <c r="D24" i="1"/>
  <c r="C24" i="1"/>
  <c r="K22" i="1"/>
  <c r="J22" i="1"/>
  <c r="I22" i="1"/>
  <c r="H22" i="1"/>
  <c r="I21" i="1"/>
  <c r="K21" i="1" s="1"/>
  <c r="H21" i="1"/>
  <c r="J21" i="1" s="1"/>
  <c r="K20" i="1"/>
  <c r="J20" i="1"/>
  <c r="I20" i="1"/>
  <c r="H20" i="1"/>
  <c r="I19" i="1"/>
  <c r="K19" i="1" s="1"/>
  <c r="H19" i="1"/>
  <c r="J19" i="1" s="1"/>
  <c r="K18" i="1"/>
  <c r="J18" i="1"/>
  <c r="I18" i="1"/>
  <c r="H18" i="1"/>
  <c r="I17" i="1"/>
  <c r="K17" i="1" s="1"/>
  <c r="H17" i="1"/>
  <c r="J17" i="1" s="1"/>
  <c r="K16" i="1"/>
  <c r="J16" i="1"/>
  <c r="I16" i="1"/>
  <c r="H16" i="1"/>
  <c r="H24" i="1" s="1"/>
  <c r="J24" i="1" s="1"/>
  <c r="I15" i="1"/>
  <c r="I24" i="1" s="1"/>
  <c r="K24" i="1" s="1"/>
  <c r="H15" i="1"/>
  <c r="J15" i="1" s="1"/>
  <c r="E13" i="1"/>
  <c r="C13" i="1"/>
  <c r="D13" i="1" s="1"/>
  <c r="F13" i="1" s="1"/>
  <c r="H42" i="2" l="1"/>
  <c r="H51" i="2"/>
  <c r="I42" i="7"/>
  <c r="E41" i="2"/>
  <c r="E47" i="2"/>
  <c r="E51" i="2"/>
  <c r="E55" i="2"/>
  <c r="E59" i="2"/>
  <c r="E63" i="2"/>
  <c r="I25" i="5"/>
  <c r="G33" i="5"/>
  <c r="I33" i="5" s="1"/>
  <c r="K35" i="8"/>
  <c r="C102" i="8"/>
  <c r="I187" i="10"/>
  <c r="I184" i="10"/>
  <c r="I180" i="10"/>
  <c r="I182" i="10"/>
  <c r="I178" i="10"/>
  <c r="I183" i="10"/>
  <c r="I174" i="10"/>
  <c r="I181" i="10"/>
  <c r="I175" i="10"/>
  <c r="K187" i="10"/>
  <c r="I179" i="10"/>
  <c r="I176" i="10"/>
  <c r="I177" i="10"/>
  <c r="I185" i="10"/>
  <c r="D59" i="2"/>
  <c r="G11" i="2"/>
  <c r="I11" i="2" s="1"/>
  <c r="G34" i="2"/>
  <c r="I34" i="2" s="1"/>
  <c r="B39" i="2"/>
  <c r="D40" i="2"/>
  <c r="D46" i="2"/>
  <c r="B49" i="2"/>
  <c r="G49" i="2" s="1"/>
  <c r="D50" i="2"/>
  <c r="B53" i="2"/>
  <c r="G53" i="2" s="1"/>
  <c r="D54" i="2"/>
  <c r="H54" i="2" s="1"/>
  <c r="B57" i="2"/>
  <c r="G57" i="2" s="1"/>
  <c r="D58" i="2"/>
  <c r="H58" i="2" s="1"/>
  <c r="B61" i="2"/>
  <c r="G61" i="2" s="1"/>
  <c r="D62" i="2"/>
  <c r="H62" i="2" s="1"/>
  <c r="B65" i="2"/>
  <c r="G65" i="2" s="1"/>
  <c r="G74" i="3"/>
  <c r="I74" i="3" s="1"/>
  <c r="G29" i="8"/>
  <c r="C6" i="2"/>
  <c r="H11" i="2"/>
  <c r="H34" i="2"/>
  <c r="E40" i="2"/>
  <c r="E46" i="2"/>
  <c r="E50" i="2"/>
  <c r="E54" i="2"/>
  <c r="E58" i="2"/>
  <c r="E62" i="2"/>
  <c r="H74" i="3"/>
  <c r="J74" i="3" s="1"/>
  <c r="G42" i="7"/>
  <c r="J175" i="8"/>
  <c r="E171" i="8"/>
  <c r="E167" i="8"/>
  <c r="E163" i="8"/>
  <c r="E172" i="8"/>
  <c r="E168" i="8"/>
  <c r="E164" i="8"/>
  <c r="E175" i="8"/>
  <c r="E173" i="8"/>
  <c r="E169" i="8"/>
  <c r="E165" i="8"/>
  <c r="E170" i="8"/>
  <c r="E166" i="8"/>
  <c r="E46" i="9"/>
  <c r="E42" i="9"/>
  <c r="E38" i="9"/>
  <c r="E34" i="9"/>
  <c r="E30" i="9"/>
  <c r="E26" i="9"/>
  <c r="E22" i="9"/>
  <c r="E18" i="9"/>
  <c r="E14" i="9"/>
  <c r="E10" i="9"/>
  <c r="E47" i="9"/>
  <c r="E43" i="9"/>
  <c r="E39" i="9"/>
  <c r="E35" i="9"/>
  <c r="E31" i="9"/>
  <c r="E27" i="9"/>
  <c r="E23" i="9"/>
  <c r="E19" i="9"/>
  <c r="E15" i="9"/>
  <c r="E11" i="9"/>
  <c r="E7" i="9"/>
  <c r="J50" i="9"/>
  <c r="E45" i="9"/>
  <c r="E36" i="9"/>
  <c r="E29" i="9"/>
  <c r="E20" i="9"/>
  <c r="E13" i="9"/>
  <c r="E8" i="9"/>
  <c r="E48" i="9"/>
  <c r="E41" i="9"/>
  <c r="E32" i="9"/>
  <c r="E25" i="9"/>
  <c r="E16" i="9"/>
  <c r="E44" i="9"/>
  <c r="E37" i="9"/>
  <c r="E28" i="9"/>
  <c r="E21" i="9"/>
  <c r="E9" i="9"/>
  <c r="D41" i="2"/>
  <c r="H41" i="2" s="1"/>
  <c r="I42" i="6"/>
  <c r="G42" i="6"/>
  <c r="D39" i="2"/>
  <c r="B42" i="2"/>
  <c r="G42" i="2" s="1"/>
  <c r="B48" i="2"/>
  <c r="G48" i="2" s="1"/>
  <c r="D49" i="2"/>
  <c r="H49" i="2" s="1"/>
  <c r="B52" i="2"/>
  <c r="G52" i="2" s="1"/>
  <c r="D53" i="2"/>
  <c r="B56" i="2"/>
  <c r="D57" i="2"/>
  <c r="B60" i="2"/>
  <c r="G60" i="2" s="1"/>
  <c r="D61" i="2"/>
  <c r="H61" i="2" s="1"/>
  <c r="B64" i="2"/>
  <c r="G64" i="2" s="1"/>
  <c r="D65" i="2"/>
  <c r="H65" i="2" s="1"/>
  <c r="I11" i="7"/>
  <c r="G11" i="7"/>
  <c r="G82" i="8"/>
  <c r="G78" i="8"/>
  <c r="K87" i="8"/>
  <c r="G83" i="8"/>
  <c r="G79" i="8"/>
  <c r="G84" i="8"/>
  <c r="G80" i="8"/>
  <c r="G76" i="8"/>
  <c r="G87" i="8"/>
  <c r="C98" i="8"/>
  <c r="F156" i="8"/>
  <c r="D156" i="8"/>
  <c r="H156" i="8" s="1"/>
  <c r="G87" i="10"/>
  <c r="G83" i="10"/>
  <c r="G79" i="10"/>
  <c r="G75" i="10"/>
  <c r="G71" i="10"/>
  <c r="G67" i="10"/>
  <c r="G88" i="10"/>
  <c r="G84" i="10"/>
  <c r="G80" i="10"/>
  <c r="G76" i="10"/>
  <c r="G72" i="10"/>
  <c r="G68" i="10"/>
  <c r="G91" i="10"/>
  <c r="G86" i="10"/>
  <c r="G82" i="10"/>
  <c r="G78" i="10"/>
  <c r="G74" i="10"/>
  <c r="G70" i="10"/>
  <c r="G69" i="10"/>
  <c r="G89" i="10"/>
  <c r="G85" i="10"/>
  <c r="G81" i="10"/>
  <c r="G77" i="10"/>
  <c r="G73" i="10"/>
  <c r="F166" i="10"/>
  <c r="D166" i="10"/>
  <c r="H166" i="10" s="1"/>
  <c r="C168" i="10"/>
  <c r="C169" i="10"/>
  <c r="C171" i="10"/>
  <c r="J171" i="10"/>
  <c r="D55" i="2"/>
  <c r="H55" i="2" s="1"/>
  <c r="D63" i="2"/>
  <c r="H63" i="2" s="1"/>
  <c r="K15" i="1"/>
  <c r="J11" i="2"/>
  <c r="J34" i="2"/>
  <c r="E39" i="2"/>
  <c r="C42" i="2"/>
  <c r="C43" i="2" s="1"/>
  <c r="C48" i="2"/>
  <c r="E49" i="2"/>
  <c r="C52" i="2"/>
  <c r="E53" i="2"/>
  <c r="C56" i="2"/>
  <c r="E57" i="2"/>
  <c r="C60" i="2"/>
  <c r="E61" i="2"/>
  <c r="C64" i="2"/>
  <c r="E65" i="2"/>
  <c r="H33" i="5"/>
  <c r="J33" i="5" s="1"/>
  <c r="H42" i="7"/>
  <c r="J42" i="7" s="1"/>
  <c r="J12" i="8"/>
  <c r="E12" i="8"/>
  <c r="E10" i="8"/>
  <c r="E7" i="8"/>
  <c r="G85" i="8"/>
  <c r="I122" i="8"/>
  <c r="I118" i="8"/>
  <c r="I114" i="8"/>
  <c r="I110" i="8"/>
  <c r="K127" i="8"/>
  <c r="I123" i="8"/>
  <c r="I119" i="8"/>
  <c r="I115" i="8"/>
  <c r="I111" i="8"/>
  <c r="I127" i="8"/>
  <c r="I124" i="8"/>
  <c r="I120" i="8"/>
  <c r="I116" i="8"/>
  <c r="I112" i="8"/>
  <c r="I125" i="8"/>
  <c r="I121" i="8"/>
  <c r="I117" i="8"/>
  <c r="I113" i="8"/>
  <c r="C134" i="8"/>
  <c r="C135" i="8"/>
  <c r="C136" i="8"/>
  <c r="C138" i="8"/>
  <c r="C147" i="8"/>
  <c r="C143" i="8"/>
  <c r="C148" i="8"/>
  <c r="C144" i="8"/>
  <c r="C149" i="8"/>
  <c r="C145" i="8"/>
  <c r="C141" i="8"/>
  <c r="C151" i="8"/>
  <c r="C188" i="8"/>
  <c r="C184" i="8"/>
  <c r="C189" i="8"/>
  <c r="C185" i="8"/>
  <c r="C190" i="8"/>
  <c r="C186" i="8"/>
  <c r="C182" i="8"/>
  <c r="C192" i="8"/>
  <c r="D47" i="2"/>
  <c r="H47" i="2" s="1"/>
  <c r="B47" i="2"/>
  <c r="B66" i="2" s="1"/>
  <c r="G66" i="2" s="1"/>
  <c r="D48" i="2"/>
  <c r="H48" i="2" s="1"/>
  <c r="B51" i="2"/>
  <c r="D52" i="2"/>
  <c r="B55" i="2"/>
  <c r="G55" i="2" s="1"/>
  <c r="D56" i="2"/>
  <c r="H56" i="2" s="1"/>
  <c r="B59" i="2"/>
  <c r="D60" i="2"/>
  <c r="H60" i="2" s="1"/>
  <c r="D64" i="2"/>
  <c r="H64" i="2" s="1"/>
  <c r="G30" i="8"/>
  <c r="G26" i="8"/>
  <c r="G22" i="8"/>
  <c r="G31" i="8"/>
  <c r="G27" i="8"/>
  <c r="G23" i="8"/>
  <c r="G19" i="8"/>
  <c r="G32" i="8"/>
  <c r="G28" i="8"/>
  <c r="G24" i="8"/>
  <c r="G20" i="8"/>
  <c r="G35" i="8"/>
  <c r="C103" i="8"/>
  <c r="C99" i="8"/>
  <c r="C95" i="8"/>
  <c r="C104" i="8"/>
  <c r="C100" i="8"/>
  <c r="C96" i="8"/>
  <c r="C105" i="8"/>
  <c r="C101" i="8"/>
  <c r="C97" i="8"/>
  <c r="C107" i="8"/>
  <c r="I195" i="8"/>
  <c r="K200" i="8"/>
  <c r="I196" i="8"/>
  <c r="I200" i="8"/>
  <c r="I197" i="8"/>
  <c r="I198" i="8"/>
  <c r="G237" i="8"/>
  <c r="G233" i="8"/>
  <c r="G229" i="8"/>
  <c r="G222" i="8"/>
  <c r="K240" i="8"/>
  <c r="G234" i="8"/>
  <c r="G226" i="8"/>
  <c r="G223" i="8"/>
  <c r="G235" i="8"/>
  <c r="G232" i="8"/>
  <c r="G227" i="8"/>
  <c r="G240" i="8"/>
  <c r="G238" i="8"/>
  <c r="G230" i="8"/>
  <c r="G224" i="8"/>
  <c r="G221" i="8"/>
  <c r="G236" i="8"/>
  <c r="G231" i="8"/>
  <c r="G228" i="8"/>
  <c r="G225" i="8"/>
  <c r="C47" i="2"/>
  <c r="C66" i="2" s="1"/>
  <c r="E48" i="2"/>
  <c r="C51" i="2"/>
  <c r="E52" i="2"/>
  <c r="C55" i="2"/>
  <c r="E56" i="2"/>
  <c r="C59" i="2"/>
  <c r="E60" i="2"/>
  <c r="H11" i="7"/>
  <c r="J11" i="7" s="1"/>
  <c r="H41" i="7"/>
  <c r="J41" i="7" s="1"/>
  <c r="G33" i="8"/>
  <c r="G39" i="8"/>
  <c r="G40" i="8"/>
  <c r="G41" i="8"/>
  <c r="G44" i="8"/>
  <c r="J73" i="8"/>
  <c r="E70" i="8"/>
  <c r="E66" i="8"/>
  <c r="E73" i="8"/>
  <c r="E71" i="8"/>
  <c r="E67" i="8"/>
  <c r="E63" i="8"/>
  <c r="E59" i="8"/>
  <c r="E55" i="8"/>
  <c r="E51" i="8"/>
  <c r="E68" i="8"/>
  <c r="E64" i="8"/>
  <c r="E60" i="8"/>
  <c r="E56" i="8"/>
  <c r="E52" i="8"/>
  <c r="C94" i="8"/>
  <c r="K160" i="8"/>
  <c r="I160" i="8"/>
  <c r="I158" i="8"/>
  <c r="E213" i="8"/>
  <c r="J218" i="8"/>
  <c r="E211" i="8"/>
  <c r="E208" i="8"/>
  <c r="E215" i="8"/>
  <c r="E212" i="8"/>
  <c r="E209" i="8"/>
  <c r="E216" i="8"/>
  <c r="E218" i="8"/>
  <c r="E210" i="8"/>
  <c r="E214" i="8"/>
  <c r="E207" i="8"/>
  <c r="E12" i="9"/>
  <c r="E33" i="9"/>
  <c r="C221" i="8"/>
  <c r="C224" i="8"/>
  <c r="C233" i="8"/>
  <c r="E240" i="8"/>
  <c r="E238" i="8"/>
  <c r="E234" i="8"/>
  <c r="E230" i="8"/>
  <c r="E226" i="8"/>
  <c r="E222" i="8"/>
  <c r="G243" i="8"/>
  <c r="G251" i="8"/>
  <c r="K265" i="8"/>
  <c r="E56" i="10"/>
  <c r="E52" i="10"/>
  <c r="E57" i="10"/>
  <c r="E53" i="10"/>
  <c r="E49" i="10"/>
  <c r="E60" i="10"/>
  <c r="E58" i="10"/>
  <c r="E54" i="10"/>
  <c r="E50" i="10"/>
  <c r="J60" i="10"/>
  <c r="E183" i="8"/>
  <c r="C213" i="8"/>
  <c r="C216" i="8"/>
  <c r="E227" i="8"/>
  <c r="C235" i="8"/>
  <c r="G245" i="8"/>
  <c r="G248" i="8"/>
  <c r="G253" i="8"/>
  <c r="G256" i="8"/>
  <c r="G48" i="9"/>
  <c r="G44" i="9"/>
  <c r="G40" i="9"/>
  <c r="G36" i="9"/>
  <c r="G32" i="9"/>
  <c r="G28" i="9"/>
  <c r="G24" i="9"/>
  <c r="G20" i="9"/>
  <c r="G46" i="9"/>
  <c r="G42" i="9"/>
  <c r="G38" i="9"/>
  <c r="G34" i="9"/>
  <c r="G30" i="9"/>
  <c r="G26" i="9"/>
  <c r="G22" i="9"/>
  <c r="G18" i="9"/>
  <c r="G14" i="9"/>
  <c r="G10" i="9"/>
  <c r="K91" i="10"/>
  <c r="E103" i="10"/>
  <c r="E99" i="10"/>
  <c r="E95" i="10"/>
  <c r="E104" i="10"/>
  <c r="E100" i="10"/>
  <c r="E96" i="10"/>
  <c r="E107" i="10"/>
  <c r="E105" i="10"/>
  <c r="E101" i="10"/>
  <c r="E97" i="10"/>
  <c r="J107" i="10"/>
  <c r="K39" i="12"/>
  <c r="G36" i="12"/>
  <c r="G32" i="12"/>
  <c r="G28" i="12"/>
  <c r="G39" i="12"/>
  <c r="G34" i="12"/>
  <c r="G30" i="12"/>
  <c r="G37" i="12"/>
  <c r="G35" i="12"/>
  <c r="G33" i="12"/>
  <c r="G31" i="12"/>
  <c r="G29" i="12"/>
  <c r="J127" i="8"/>
  <c r="J160" i="8"/>
  <c r="J200" i="8"/>
  <c r="C209" i="8"/>
  <c r="C223" i="8"/>
  <c r="E232" i="8"/>
  <c r="E235" i="8"/>
  <c r="C257" i="8"/>
  <c r="C253" i="8"/>
  <c r="C249" i="8"/>
  <c r="C245" i="8"/>
  <c r="I47" i="9"/>
  <c r="I43" i="9"/>
  <c r="I39" i="9"/>
  <c r="I35" i="9"/>
  <c r="I31" i="9"/>
  <c r="I27" i="9"/>
  <c r="I23" i="9"/>
  <c r="I19" i="9"/>
  <c r="I15" i="9"/>
  <c r="I11" i="9"/>
  <c r="I7" i="9"/>
  <c r="K50" i="9"/>
  <c r="I48" i="9"/>
  <c r="I44" i="9"/>
  <c r="I40" i="9"/>
  <c r="I36" i="9"/>
  <c r="I32" i="9"/>
  <c r="I28" i="9"/>
  <c r="I24" i="9"/>
  <c r="I20" i="9"/>
  <c r="I16" i="9"/>
  <c r="I12" i="9"/>
  <c r="I8" i="9"/>
  <c r="I14" i="10"/>
  <c r="I10" i="10"/>
  <c r="K19" i="10"/>
  <c r="I15" i="10"/>
  <c r="I11" i="10"/>
  <c r="I7" i="10"/>
  <c r="I19" i="10"/>
  <c r="I16" i="10"/>
  <c r="I12" i="10"/>
  <c r="I8" i="10"/>
  <c r="D5" i="10"/>
  <c r="H5" i="10" s="1"/>
  <c r="F5" i="10"/>
  <c r="G9" i="8"/>
  <c r="J44" i="8"/>
  <c r="G58" i="8"/>
  <c r="G62" i="8"/>
  <c r="G66" i="8"/>
  <c r="G70" i="8"/>
  <c r="J87" i="8"/>
  <c r="C113" i="8"/>
  <c r="C117" i="8"/>
  <c r="C121" i="8"/>
  <c r="C125" i="8"/>
  <c r="G164" i="8"/>
  <c r="G168" i="8"/>
  <c r="G172" i="8"/>
  <c r="C198" i="8"/>
  <c r="C208" i="8"/>
  <c r="G209" i="8"/>
  <c r="K218" i="8"/>
  <c r="I214" i="8"/>
  <c r="I210" i="8"/>
  <c r="E229" i="8"/>
  <c r="E237" i="8"/>
  <c r="J240" i="8"/>
  <c r="E258" i="8"/>
  <c r="E261" i="8"/>
  <c r="E259" i="8"/>
  <c r="E255" i="8"/>
  <c r="E251" i="8"/>
  <c r="E247" i="8"/>
  <c r="E243" i="8"/>
  <c r="I9" i="9"/>
  <c r="G11" i="9"/>
  <c r="G16" i="9"/>
  <c r="I21" i="9"/>
  <c r="G23" i="9"/>
  <c r="I30" i="9"/>
  <c r="I37" i="9"/>
  <c r="G39" i="9"/>
  <c r="I46" i="9"/>
  <c r="C43" i="10"/>
  <c r="C39" i="10"/>
  <c r="C35" i="10"/>
  <c r="C31" i="10"/>
  <c r="C27" i="10"/>
  <c r="C44" i="10"/>
  <c r="C40" i="10"/>
  <c r="C36" i="10"/>
  <c r="C32" i="10"/>
  <c r="C28" i="10"/>
  <c r="C46" i="10"/>
  <c r="C42" i="10"/>
  <c r="C38" i="10"/>
  <c r="C34" i="10"/>
  <c r="C30" i="10"/>
  <c r="C26" i="10"/>
  <c r="E137" i="10"/>
  <c r="E133" i="10"/>
  <c r="E129" i="10"/>
  <c r="E125" i="10"/>
  <c r="E121" i="10"/>
  <c r="E117" i="10"/>
  <c r="E138" i="10"/>
  <c r="E134" i="10"/>
  <c r="E130" i="10"/>
  <c r="E126" i="10"/>
  <c r="E122" i="10"/>
  <c r="E118" i="10"/>
  <c r="E114" i="10"/>
  <c r="E141" i="10"/>
  <c r="E139" i="10"/>
  <c r="E135" i="10"/>
  <c r="E131" i="10"/>
  <c r="E127" i="10"/>
  <c r="E123" i="10"/>
  <c r="E119" i="10"/>
  <c r="E115" i="10"/>
  <c r="J141" i="10"/>
  <c r="C158" i="10"/>
  <c r="C154" i="10"/>
  <c r="C150" i="10"/>
  <c r="C146" i="10"/>
  <c r="C159" i="10"/>
  <c r="C155" i="10"/>
  <c r="C151" i="10"/>
  <c r="C147" i="10"/>
  <c r="C161" i="10"/>
  <c r="C157" i="10"/>
  <c r="C153" i="10"/>
  <c r="C149" i="10"/>
  <c r="C145" i="10"/>
  <c r="C236" i="8"/>
  <c r="C232" i="8"/>
  <c r="G261" i="8"/>
  <c r="G258" i="8"/>
  <c r="G254" i="8"/>
  <c r="G250" i="8"/>
  <c r="G246" i="8"/>
  <c r="G61" i="8"/>
  <c r="G65" i="8"/>
  <c r="C112" i="8"/>
  <c r="C116" i="8"/>
  <c r="C120" i="8"/>
  <c r="G163" i="8"/>
  <c r="G167" i="8"/>
  <c r="G185" i="8"/>
  <c r="C207" i="8"/>
  <c r="C214" i="8"/>
  <c r="I215" i="8"/>
  <c r="E225" i="8"/>
  <c r="E228" i="8"/>
  <c r="E231" i="8"/>
  <c r="E236" i="8"/>
  <c r="C240" i="8"/>
  <c r="C243" i="8"/>
  <c r="C251" i="8"/>
  <c r="G259" i="8"/>
  <c r="J265" i="8"/>
  <c r="G8" i="9"/>
  <c r="G13" i="9"/>
  <c r="I18" i="9"/>
  <c r="I25" i="9"/>
  <c r="G27" i="9"/>
  <c r="I34" i="9"/>
  <c r="I41" i="9"/>
  <c r="G43" i="9"/>
  <c r="C8" i="10"/>
  <c r="C12" i="10"/>
  <c r="C16" i="10"/>
  <c r="G27" i="10"/>
  <c r="G31" i="10"/>
  <c r="G35" i="10"/>
  <c r="G39" i="10"/>
  <c r="G43" i="10"/>
  <c r="G52" i="10"/>
  <c r="G56" i="10"/>
  <c r="C69" i="10"/>
  <c r="C73" i="10"/>
  <c r="C77" i="10"/>
  <c r="C81" i="10"/>
  <c r="C85" i="10"/>
  <c r="C89" i="10"/>
  <c r="G95" i="10"/>
  <c r="G99" i="10"/>
  <c r="G103" i="10"/>
  <c r="G117" i="10"/>
  <c r="G121" i="10"/>
  <c r="G125" i="10"/>
  <c r="G129" i="10"/>
  <c r="G133" i="10"/>
  <c r="G137" i="10"/>
  <c r="G146" i="10"/>
  <c r="G150" i="10"/>
  <c r="G154" i="10"/>
  <c r="G158" i="10"/>
  <c r="G168" i="10"/>
  <c r="C176" i="10"/>
  <c r="G177" i="10"/>
  <c r="G180" i="10"/>
  <c r="C182" i="10"/>
  <c r="G185" i="10"/>
  <c r="J191" i="10"/>
  <c r="I11" i="11"/>
  <c r="G29" i="11"/>
  <c r="I11" i="12"/>
  <c r="I16" i="12"/>
  <c r="I14" i="12"/>
  <c r="K16" i="12"/>
  <c r="C39" i="12"/>
  <c r="C35" i="12"/>
  <c r="C31" i="12"/>
  <c r="C37" i="12"/>
  <c r="C33" i="12"/>
  <c r="C29" i="12"/>
  <c r="C51" i="12"/>
  <c r="C52" i="12"/>
  <c r="C48" i="12"/>
  <c r="C44" i="12"/>
  <c r="C54" i="12"/>
  <c r="C50" i="12"/>
  <c r="C46" i="12"/>
  <c r="C42" i="12"/>
  <c r="E15" i="10"/>
  <c r="K46" i="10"/>
  <c r="I55" i="10"/>
  <c r="I102" i="10"/>
  <c r="K161" i="10"/>
  <c r="K171" i="10"/>
  <c r="G42" i="11"/>
  <c r="G38" i="11"/>
  <c r="G34" i="11"/>
  <c r="G30" i="11"/>
  <c r="G26" i="11"/>
  <c r="G22" i="11"/>
  <c r="G18" i="11"/>
  <c r="G14" i="11"/>
  <c r="G10" i="11"/>
  <c r="G44" i="11"/>
  <c r="G40" i="11"/>
  <c r="G36" i="11"/>
  <c r="G32" i="11"/>
  <c r="G28" i="11"/>
  <c r="G24" i="11"/>
  <c r="G20" i="11"/>
  <c r="G16" i="11"/>
  <c r="G12" i="11"/>
  <c r="G8" i="11"/>
  <c r="J19" i="10"/>
  <c r="G29" i="10"/>
  <c r="G33" i="10"/>
  <c r="G37" i="10"/>
  <c r="G41" i="10"/>
  <c r="C67" i="10"/>
  <c r="C71" i="10"/>
  <c r="C75" i="10"/>
  <c r="C79" i="10"/>
  <c r="C83" i="10"/>
  <c r="C87" i="10"/>
  <c r="G144" i="10"/>
  <c r="G148" i="10"/>
  <c r="G152" i="10"/>
  <c r="G156" i="10"/>
  <c r="I42" i="11"/>
  <c r="I38" i="11"/>
  <c r="I34" i="11"/>
  <c r="I30" i="11"/>
  <c r="I26" i="11"/>
  <c r="I22" i="11"/>
  <c r="I18" i="11"/>
  <c r="I14" i="11"/>
  <c r="I10" i="11"/>
  <c r="I43" i="11"/>
  <c r="I39" i="11"/>
  <c r="I35" i="11"/>
  <c r="I31" i="11"/>
  <c r="I27" i="11"/>
  <c r="K46" i="11"/>
  <c r="I44" i="11"/>
  <c r="I40" i="11"/>
  <c r="I36" i="11"/>
  <c r="I32" i="11"/>
  <c r="I28" i="11"/>
  <c r="I24" i="11"/>
  <c r="I20" i="11"/>
  <c r="I16" i="11"/>
  <c r="I12" i="11"/>
  <c r="I8" i="11"/>
  <c r="I223" i="8"/>
  <c r="I227" i="8"/>
  <c r="I231" i="8"/>
  <c r="I244" i="8"/>
  <c r="I248" i="8"/>
  <c r="I252" i="8"/>
  <c r="E10" i="10"/>
  <c r="E14" i="10"/>
  <c r="E28" i="10"/>
  <c r="E32" i="10"/>
  <c r="I33" i="10"/>
  <c r="E36" i="10"/>
  <c r="I37" i="10"/>
  <c r="E40" i="10"/>
  <c r="E44" i="10"/>
  <c r="E46" i="10"/>
  <c r="I50" i="10"/>
  <c r="I54" i="10"/>
  <c r="I58" i="10"/>
  <c r="I68" i="10"/>
  <c r="I72" i="10"/>
  <c r="I76" i="10"/>
  <c r="E79" i="10"/>
  <c r="I80" i="10"/>
  <c r="E83" i="10"/>
  <c r="I84" i="10"/>
  <c r="I88" i="10"/>
  <c r="I91" i="10"/>
  <c r="I97" i="10"/>
  <c r="I101" i="10"/>
  <c r="I105" i="10"/>
  <c r="I115" i="10"/>
  <c r="I119" i="10"/>
  <c r="I123" i="10"/>
  <c r="I127" i="10"/>
  <c r="I131" i="10"/>
  <c r="I135" i="10"/>
  <c r="I139" i="10"/>
  <c r="E147" i="10"/>
  <c r="E151" i="10"/>
  <c r="E155" i="10"/>
  <c r="E159" i="10"/>
  <c r="E161" i="10"/>
  <c r="E169" i="10"/>
  <c r="E171" i="10"/>
  <c r="E174" i="10"/>
  <c r="C183" i="10"/>
  <c r="C187" i="10"/>
  <c r="G9" i="11"/>
  <c r="G17" i="11"/>
  <c r="G25" i="11"/>
  <c r="G35" i="11"/>
  <c r="E8" i="12"/>
  <c r="E11" i="12"/>
  <c r="E9" i="12"/>
  <c r="J11" i="12"/>
  <c r="E21" i="12"/>
  <c r="E22" i="12"/>
  <c r="E25" i="12"/>
  <c r="E23" i="12"/>
  <c r="E19" i="12"/>
  <c r="E20" i="12"/>
  <c r="J25" i="12"/>
  <c r="J91" i="10"/>
  <c r="E183" i="10"/>
  <c r="E179" i="10"/>
  <c r="E187" i="10"/>
  <c r="E185" i="10"/>
  <c r="E181" i="10"/>
  <c r="G37" i="11"/>
  <c r="F5" i="12"/>
  <c r="D5" i="12"/>
  <c r="H5" i="12" s="1"/>
  <c r="E16" i="12"/>
  <c r="E14" i="12"/>
  <c r="J16" i="12"/>
  <c r="E9" i="10"/>
  <c r="E13" i="10"/>
  <c r="E17" i="10"/>
  <c r="I49" i="10"/>
  <c r="I53" i="10"/>
  <c r="I57" i="10"/>
  <c r="I79" i="10"/>
  <c r="I83" i="10"/>
  <c r="I87" i="10"/>
  <c r="I96" i="10"/>
  <c r="I100" i="10"/>
  <c r="I104" i="10"/>
  <c r="I114" i="10"/>
  <c r="I118" i="10"/>
  <c r="I122" i="10"/>
  <c r="I126" i="10"/>
  <c r="I130" i="10"/>
  <c r="I134" i="10"/>
  <c r="I138" i="10"/>
  <c r="E150" i="10"/>
  <c r="E154" i="10"/>
  <c r="E177" i="10"/>
  <c r="E180" i="10"/>
  <c r="G11" i="11"/>
  <c r="G19" i="11"/>
  <c r="G27" i="11"/>
  <c r="I37" i="11"/>
  <c r="I9" i="12"/>
  <c r="K11" i="12"/>
  <c r="I7" i="12"/>
  <c r="I25" i="12"/>
  <c r="I22" i="12"/>
  <c r="I23" i="12"/>
  <c r="I19" i="12"/>
  <c r="I20" i="12"/>
  <c r="K25" i="12"/>
  <c r="I21" i="12"/>
  <c r="G43" i="12"/>
  <c r="G47" i="12"/>
  <c r="G51" i="12"/>
  <c r="C59" i="12"/>
  <c r="G60" i="12"/>
  <c r="C63" i="12"/>
  <c r="G64" i="12"/>
  <c r="C67" i="12"/>
  <c r="G68" i="12"/>
  <c r="C71" i="12"/>
  <c r="G72" i="12"/>
  <c r="G7" i="13"/>
  <c r="G11" i="13"/>
  <c r="G15" i="13"/>
  <c r="G19" i="13"/>
  <c r="G23" i="13"/>
  <c r="F5" i="14"/>
  <c r="C8" i="14"/>
  <c r="G9" i="14"/>
  <c r="C12" i="14"/>
  <c r="G13" i="14"/>
  <c r="C16" i="14"/>
  <c r="G17" i="14"/>
  <c r="C25" i="14"/>
  <c r="G26" i="14"/>
  <c r="C29" i="14"/>
  <c r="G30" i="14"/>
  <c r="C50" i="14"/>
  <c r="C7" i="15"/>
  <c r="C11" i="15"/>
  <c r="C15" i="15"/>
  <c r="C19" i="15"/>
  <c r="C23" i="15"/>
  <c r="C27" i="15"/>
  <c r="C11" i="12"/>
  <c r="C25" i="12"/>
  <c r="E29" i="12"/>
  <c r="I30" i="12"/>
  <c r="E33" i="12"/>
  <c r="I34" i="12"/>
  <c r="E37" i="12"/>
  <c r="E39" i="12"/>
  <c r="E42" i="12"/>
  <c r="I43" i="12"/>
  <c r="E46" i="12"/>
  <c r="I47" i="12"/>
  <c r="E50" i="12"/>
  <c r="I51" i="12"/>
  <c r="I54" i="12"/>
  <c r="E59" i="12"/>
  <c r="I60" i="12"/>
  <c r="E63" i="12"/>
  <c r="I64" i="12"/>
  <c r="E67" i="12"/>
  <c r="I68" i="12"/>
  <c r="E71" i="12"/>
  <c r="I72" i="12"/>
  <c r="I75" i="12"/>
  <c r="I7" i="13"/>
  <c r="I11" i="13"/>
  <c r="I15" i="13"/>
  <c r="I19" i="13"/>
  <c r="I23" i="13"/>
  <c r="E8" i="14"/>
  <c r="I9" i="14"/>
  <c r="E12" i="14"/>
  <c r="I13" i="14"/>
  <c r="E16" i="14"/>
  <c r="I17" i="14"/>
  <c r="I20" i="14"/>
  <c r="E25" i="14"/>
  <c r="I26" i="14"/>
  <c r="E29" i="14"/>
  <c r="I30" i="14"/>
  <c r="I33" i="14"/>
  <c r="E38" i="14"/>
  <c r="I39" i="14"/>
  <c r="E42" i="14"/>
  <c r="I43" i="14"/>
  <c r="E46" i="14"/>
  <c r="I47" i="14"/>
  <c r="E50" i="14"/>
  <c r="I51" i="14"/>
  <c r="E7" i="15"/>
  <c r="E11" i="15"/>
  <c r="E15" i="15"/>
  <c r="E19" i="15"/>
  <c r="E23" i="15"/>
  <c r="E27" i="15"/>
  <c r="J75" i="12"/>
  <c r="J20" i="14"/>
  <c r="J33" i="14"/>
  <c r="K54" i="12"/>
  <c r="C75" i="12"/>
  <c r="K75" i="12"/>
  <c r="D5" i="13"/>
  <c r="H5" i="13" s="1"/>
  <c r="C20" i="14"/>
  <c r="K20" i="14"/>
  <c r="C33" i="14"/>
  <c r="K33" i="14"/>
  <c r="E37" i="14"/>
  <c r="I38" i="14"/>
  <c r="E41" i="14"/>
  <c r="I42" i="14"/>
  <c r="E45" i="14"/>
  <c r="I46" i="14"/>
  <c r="E49" i="14"/>
  <c r="I50" i="14"/>
  <c r="I53" i="14"/>
  <c r="G45" i="12"/>
  <c r="G49" i="12"/>
  <c r="C57" i="12"/>
  <c r="G58" i="12"/>
  <c r="C61" i="12"/>
  <c r="G62" i="12"/>
  <c r="C65" i="12"/>
  <c r="G66" i="12"/>
  <c r="C69" i="12"/>
  <c r="G70" i="12"/>
  <c r="C73" i="12"/>
  <c r="G9" i="13"/>
  <c r="G13" i="13"/>
  <c r="G17" i="13"/>
  <c r="G21" i="13"/>
  <c r="G25" i="13"/>
  <c r="G7" i="14"/>
  <c r="C10" i="14"/>
  <c r="G11" i="14"/>
  <c r="C14" i="14"/>
  <c r="G15" i="14"/>
  <c r="C18" i="14"/>
  <c r="C23" i="14"/>
  <c r="G24" i="14"/>
  <c r="C27" i="14"/>
  <c r="G28" i="14"/>
  <c r="C31" i="14"/>
  <c r="J53" i="14"/>
  <c r="C9" i="15"/>
  <c r="C13" i="15"/>
  <c r="C17" i="15"/>
  <c r="C21" i="15"/>
  <c r="C25" i="15"/>
  <c r="C29" i="15"/>
  <c r="I28" i="12"/>
  <c r="E31" i="12"/>
  <c r="I32" i="12"/>
  <c r="I36" i="12"/>
  <c r="E44" i="12"/>
  <c r="I45" i="12"/>
  <c r="E48" i="12"/>
  <c r="E52" i="12"/>
  <c r="E57" i="12"/>
  <c r="I58" i="12"/>
  <c r="E61" i="12"/>
  <c r="I62" i="12"/>
  <c r="E65" i="12"/>
  <c r="I66" i="12"/>
  <c r="E69" i="12"/>
  <c r="E73" i="12"/>
  <c r="I9" i="13"/>
  <c r="I13" i="13"/>
  <c r="I17" i="13"/>
  <c r="I21" i="13"/>
  <c r="I25" i="13"/>
  <c r="I7" i="14"/>
  <c r="E10" i="14"/>
  <c r="I11" i="14"/>
  <c r="E14" i="14"/>
  <c r="E18" i="14"/>
  <c r="E23" i="14"/>
  <c r="I24" i="14"/>
  <c r="E27" i="14"/>
  <c r="E31" i="14"/>
  <c r="E36" i="14"/>
  <c r="I37" i="14"/>
  <c r="E40" i="14"/>
  <c r="I41" i="14"/>
  <c r="E44" i="14"/>
  <c r="I45" i="14"/>
  <c r="E48" i="14"/>
  <c r="I49" i="14"/>
  <c r="K53" i="14"/>
  <c r="E9" i="15"/>
  <c r="E13" i="15"/>
  <c r="E17" i="15"/>
  <c r="E21" i="15"/>
  <c r="E25" i="15"/>
  <c r="C60" i="12"/>
  <c r="C64" i="12"/>
  <c r="C68" i="12"/>
  <c r="C9" i="14"/>
  <c r="C13" i="14"/>
  <c r="C26" i="14"/>
  <c r="I36" i="14"/>
  <c r="E39" i="14"/>
  <c r="I40" i="14"/>
  <c r="E43" i="14"/>
  <c r="I44" i="14"/>
  <c r="E47" i="14"/>
  <c r="E51" i="14"/>
  <c r="H50" i="2" l="1"/>
  <c r="H52" i="2"/>
  <c r="H46" i="2"/>
  <c r="D66" i="2"/>
  <c r="E66" i="2"/>
  <c r="G51" i="2"/>
  <c r="H40" i="2"/>
  <c r="H39" i="2"/>
  <c r="D43" i="2"/>
  <c r="G47" i="2"/>
  <c r="H57" i="2"/>
  <c r="C38" i="2"/>
  <c r="E6" i="2"/>
  <c r="E38" i="2" s="1"/>
  <c r="G39" i="2"/>
  <c r="B43" i="2"/>
  <c r="G43" i="2" s="1"/>
  <c r="G56" i="2"/>
  <c r="G59" i="2"/>
  <c r="E43" i="2"/>
  <c r="H53" i="2"/>
  <c r="H59" i="2"/>
  <c r="H66" i="2" l="1"/>
  <c r="H43" i="2"/>
</calcChain>
</file>

<file path=xl/sharedStrings.xml><?xml version="1.0" encoding="utf-8"?>
<sst xmlns="http://schemas.openxmlformats.org/spreadsheetml/2006/main" count="1940" uniqueCount="700">
  <si>
    <t>VFACTS VIC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</si>
  <si>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</si>
  <si>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</si>
  <si>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</si>
  <si>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</si>
  <si>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</si>
  <si>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</si>
  <si>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</si>
  <si>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</si>
  <si>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</si>
  <si>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</si>
  <si>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</si>
  <si>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</si>
  <si>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</si>
  <si>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</si>
  <si>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</si>
  <si>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</si>
  <si>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</si>
  <si>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</si>
  <si>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</si>
  <si>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</si>
  <si>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VIC</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</si>
  <si>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</si>
  <si>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</si>
  <si>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</si>
  <si>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</si>
  <si>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</si>
  <si>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</si>
  <si>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</si>
  <si>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</si>
  <si>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</si>
  <si>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</si>
  <si>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</si>
  <si>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</si>
  <si>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</si>
  <si>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</si>
  <si>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</si>
  <si>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</si>
  <si>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</si>
  <si>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</si>
  <si>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</si>
  <si>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</si>
  <si>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</si>
  <si>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</si>
  <si>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</si>
  <si>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</si>
  <si>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</si>
  <si>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</si>
  <si>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</si>
  <si>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</si>
  <si>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Alpine</t>
  </si>
  <si>
    <t>Aston Martin</t>
  </si>
  <si>
    <t>Audi</t>
  </si>
  <si>
    <t>Bentley</t>
  </si>
  <si>
    <t>BMW</t>
  </si>
  <si>
    <t>Chrysler</t>
  </si>
  <si>
    <t>Citroen</t>
  </si>
  <si>
    <t>Ferrari</t>
  </si>
  <si>
    <t>Fiat</t>
  </si>
  <si>
    <t>Fiat Professional</t>
  </si>
  <si>
    <t>Ford</t>
  </si>
  <si>
    <t>Genesis</t>
  </si>
  <si>
    <t>Great Wall</t>
  </si>
  <si>
    <t>Haval</t>
  </si>
  <si>
    <t>Holden</t>
  </si>
  <si>
    <t>Honda</t>
  </si>
  <si>
    <t>Hyundai</t>
  </si>
  <si>
    <t>Infiniti</t>
  </si>
  <si>
    <t>Isuzu Ute</t>
  </si>
  <si>
    <t>Iveco Trucks</t>
  </si>
  <si>
    <t>Jaguar</t>
  </si>
  <si>
    <t>Jeep</t>
  </si>
  <si>
    <t>Kia</t>
  </si>
  <si>
    <t>Lamborghini</t>
  </si>
  <si>
    <t>Land Rover</t>
  </si>
  <si>
    <t>LDV</t>
  </si>
  <si>
    <t>Lexus</t>
  </si>
  <si>
    <t>Lotus</t>
  </si>
  <si>
    <t>Maserati</t>
  </si>
  <si>
    <t>Mazda</t>
  </si>
  <si>
    <t>McLaren</t>
  </si>
  <si>
    <t>Mercedes-Benz Cars</t>
  </si>
  <si>
    <t>Mercedes-Benz Vans</t>
  </si>
  <si>
    <t>MG</t>
  </si>
  <si>
    <t>MINI</t>
  </si>
  <si>
    <t>Mitsubishi</t>
  </si>
  <si>
    <t>Morgan</t>
  </si>
  <si>
    <t>Nissan</t>
  </si>
  <si>
    <t>Peugeot</t>
  </si>
  <si>
    <t>Porsche</t>
  </si>
  <si>
    <t>RAM</t>
  </si>
  <si>
    <t>Renault</t>
  </si>
  <si>
    <t>Rolls-Royce</t>
  </si>
  <si>
    <t>Skoda</t>
  </si>
  <si>
    <t>Ssangyong</t>
  </si>
  <si>
    <t>Subaru</t>
  </si>
  <si>
    <t>Suzuki</t>
  </si>
  <si>
    <t>Toyota</t>
  </si>
  <si>
    <t>Volkswagen</t>
  </si>
  <si>
    <t>Volvo Car</t>
  </si>
  <si>
    <t>Daf</t>
  </si>
  <si>
    <t>Dennis Eagle</t>
  </si>
  <si>
    <t>Freightliner</t>
  </si>
  <si>
    <t>Fuso</t>
  </si>
  <si>
    <t>Hino</t>
  </si>
  <si>
    <t>Hyundai Commercial Vehicles</t>
  </si>
  <si>
    <t>International</t>
  </si>
  <si>
    <t>Isuzu</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</si>
  <si>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</si>
  <si>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</si>
  <si>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</si>
  <si>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</si>
  <si>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</si>
  <si>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</si>
  <si>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</si>
  <si>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</si>
  <si>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</si>
  <si>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</si>
  <si>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</si>
  <si>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</si>
  <si>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</si>
  <si>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</si>
  <si>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</si>
  <si>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</si>
  <si>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</si>
  <si>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</si>
  <si>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</si>
  <si>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</si>
  <si>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</si>
  <si>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</si>
  <si>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</si>
  <si>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</si>
  <si>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</si>
  <si>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</si>
  <si>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</si>
  <si>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</si>
  <si>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</si>
  <si>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</si>
  <si>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</si>
  <si>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</si>
  <si>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</si>
  <si>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</si>
  <si>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</si>
  <si>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</si>
  <si>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</si>
  <si>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</si>
  <si>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</si>
  <si>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</si>
  <si>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</si>
  <si>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</si>
  <si>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</si>
  <si>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</si>
  <si>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</si>
  <si>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</si>
  <si>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</si>
  <si>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</si>
  <si>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</si>
  <si>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</si>
  <si>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</si>
  <si>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</si>
  <si>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</si>
  <si>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</si>
  <si>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</si>
  <si>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</si>
  <si>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</si>
  <si>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</si>
  <si>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</si>
  <si>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</si>
  <si>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</si>
  <si>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</si>
  <si>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</si>
  <si>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Holden Spark</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</si>
  <si>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</si>
  <si>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</si>
  <si>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</si>
  <si>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</si>
  <si>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</si>
  <si>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</si>
  <si>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</si>
  <si>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</si>
  <si>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</si>
  <si>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</si>
  <si>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</si>
  <si>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</si>
  <si>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</si>
  <si>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</si>
  <si>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</si>
  <si>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</si>
  <si>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</si>
  <si>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</si>
  <si>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</si>
  <si>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</si>
  <si>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</si>
  <si>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</si>
  <si>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</si>
  <si>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</si>
  <si>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</si>
  <si>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Renault Zoe</t>
  </si>
  <si>
    <t>Total Light &gt; $25K</t>
  </si>
  <si>
    <t>Total Light</t>
  </si>
  <si>
    <t>Small &lt; $40K</t>
  </si>
  <si>
    <t>Alfa Romeo Giulietta</t>
  </si>
  <si>
    <t>Ford Focus</t>
  </si>
  <si>
    <t>Holden Astra</t>
  </si>
  <si>
    <t>Honda Civic</t>
  </si>
  <si>
    <t>Hyundai Elantra</t>
  </si>
  <si>
    <t>Hyundai i30</t>
  </si>
  <si>
    <t>Hyundai Ioniq</t>
  </si>
  <si>
    <t>Kia Cerato</t>
  </si>
  <si>
    <t>Kia Soul</t>
  </si>
  <si>
    <t>Mazda3</t>
  </si>
  <si>
    <t>MG MG6 Plus</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</si>
  <si>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</si>
  <si>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</si>
  <si>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</si>
  <si>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</si>
  <si>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</si>
  <si>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</si>
  <si>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</si>
  <si>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</si>
  <si>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</si>
  <si>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</si>
  <si>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</si>
  <si>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</si>
  <si>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</si>
  <si>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</si>
  <si>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</si>
  <si>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</si>
  <si>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</si>
  <si>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</si>
  <si>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</si>
  <si>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</si>
  <si>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</si>
  <si>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</si>
  <si>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</si>
  <si>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</si>
  <si>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</si>
  <si>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</si>
  <si>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</si>
  <si>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</si>
  <si>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</si>
  <si>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</si>
  <si>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</si>
  <si>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</si>
  <si>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</si>
  <si>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</si>
  <si>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</si>
  <si>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</si>
  <si>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</si>
  <si>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</si>
  <si>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</si>
  <si>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</si>
  <si>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</si>
  <si>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</si>
  <si>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</si>
  <si>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3 Series Gran Turismo</t>
  </si>
  <si>
    <t>BMW 4 Series Gran Coupe</t>
  </si>
  <si>
    <t>Genesis G70</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</si>
  <si>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</si>
  <si>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</si>
  <si>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</si>
  <si>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</si>
  <si>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</si>
  <si>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</si>
  <si>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</si>
  <si>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</si>
  <si>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</si>
  <si>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</si>
  <si>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</si>
  <si>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</si>
  <si>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</si>
  <si>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</si>
  <si>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</si>
  <si>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</si>
  <si>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</si>
  <si>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</si>
  <si>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</si>
  <si>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</si>
  <si>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Genesis G80</t>
  </si>
  <si>
    <t>Jaguar XF</t>
  </si>
  <si>
    <t>Lexus GS</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</si>
  <si>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</si>
  <si>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</si>
  <si>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</si>
  <si>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</si>
  <si>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</si>
  <si>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</si>
  <si>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</si>
  <si>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</si>
  <si>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</si>
  <si>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</si>
  <si>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</si>
  <si>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6 Series GT</t>
  </si>
  <si>
    <t>BMW 7 Series</t>
  </si>
  <si>
    <t>BMW 8 Series Gran Coupe</t>
  </si>
  <si>
    <t>Jaguar XJ Series</t>
  </si>
  <si>
    <t>Lexus LS</t>
  </si>
  <si>
    <t>Maserati Quattroporte</t>
  </si>
  <si>
    <t>Mercedes-AMG GT 4D</t>
  </si>
  <si>
    <t>Mercedes-Benz S-Class</t>
  </si>
  <si>
    <t>Porsche Panamera</t>
  </si>
  <si>
    <t>Total Upper Large &gt; $100K</t>
  </si>
  <si>
    <t>Total Upper Large</t>
  </si>
  <si>
    <t>People Movers &lt; $60K</t>
  </si>
  <si>
    <t>Honda Odyssey</t>
  </si>
  <si>
    <t>Hyundai iMAX</t>
  </si>
  <si>
    <t>Kia Carnival</t>
  </si>
  <si>
    <t>Kia Rondo</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</si>
  <si>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</si>
  <si>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</si>
  <si>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</si>
  <si>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</si>
  <si>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</si>
  <si>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</si>
  <si>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</si>
  <si>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</si>
  <si>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</si>
  <si>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</si>
  <si>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</si>
  <si>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</si>
  <si>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</si>
  <si>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</si>
  <si>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</si>
  <si>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</si>
  <si>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</si>
  <si>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</si>
  <si>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</si>
  <si>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</si>
  <si>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</si>
  <si>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</si>
  <si>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</si>
  <si>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</si>
  <si>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</si>
  <si>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</si>
  <si>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</si>
  <si>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Alpine A110</t>
  </si>
  <si>
    <t>Audi A5</t>
  </si>
  <si>
    <t>Audi TT</t>
  </si>
  <si>
    <t>BMW 4 Series Coupe/Conv</t>
  </si>
  <si>
    <t>BMW Z4</t>
  </si>
  <si>
    <t>Infiniti Q60</t>
  </si>
  <si>
    <t>Jaguar F-Type</t>
  </si>
  <si>
    <t>Lexus LC</t>
  </si>
  <si>
    <t>Lexus RC</t>
  </si>
  <si>
    <t>Lotus Exige</t>
  </si>
  <si>
    <t>Mercedes-Benz C-Class Cpe/Conv</t>
  </si>
  <si>
    <t>Mercedes-Benz E-Class Cpe/Conv</t>
  </si>
  <si>
    <t>Mercedes-Benz SLC-Class</t>
  </si>
  <si>
    <t>Morgan Classics</t>
  </si>
  <si>
    <t>Porsche Boxster</t>
  </si>
  <si>
    <t>Porsche Cayman</t>
  </si>
  <si>
    <t>Toyota Supra</t>
  </si>
  <si>
    <t>Total Sports &gt; $80K</t>
  </si>
  <si>
    <t>Sports &gt; $200K</t>
  </si>
  <si>
    <t>Aston Martin Coupe/Conv</t>
  </si>
  <si>
    <t>Audi R8</t>
  </si>
  <si>
    <t>Bentley Coupe/Conv</t>
  </si>
  <si>
    <t>BMW 6 Series</t>
  </si>
  <si>
    <t>BMW 8 Series</t>
  </si>
  <si>
    <t>BMW i8</t>
  </si>
  <si>
    <t>Ferrari Coupe/Conv</t>
  </si>
  <si>
    <t>Honda NSX</t>
  </si>
  <si>
    <t>Lamborghini Coupe/Conv</t>
  </si>
  <si>
    <t>Maserati Coupe/Conv</t>
  </si>
  <si>
    <t>McLaren Coupe/Conv</t>
  </si>
  <si>
    <t>Mercedes-AMG GT Cpe/Conv</t>
  </si>
  <si>
    <t>Mercedes-Benz S-Class Cpe/Conv</t>
  </si>
  <si>
    <t>Mercedes-Benz SL-Class</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</si>
  <si>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</si>
  <si>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</si>
  <si>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</si>
  <si>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</si>
  <si>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</si>
  <si>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</si>
  <si>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</si>
  <si>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</si>
  <si>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</si>
  <si>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</si>
  <si>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</si>
  <si>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</si>
  <si>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</si>
  <si>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</si>
  <si>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</si>
  <si>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</si>
  <si>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</si>
  <si>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</si>
  <si>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</si>
  <si>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</si>
  <si>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</si>
  <si>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</si>
  <si>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</si>
  <si>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</si>
  <si>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</si>
  <si>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</si>
  <si>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</si>
  <si>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</si>
  <si>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</si>
  <si>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</si>
  <si>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</si>
  <si>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</si>
  <si>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</si>
  <si>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</si>
  <si>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</si>
  <si>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</si>
  <si>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</si>
  <si>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</si>
  <si>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</si>
  <si>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</si>
  <si>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</si>
  <si>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</si>
  <si>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</si>
  <si>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</si>
  <si>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</si>
  <si>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</si>
  <si>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</si>
  <si>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</si>
  <si>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</si>
  <si>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</si>
  <si>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</si>
  <si>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</si>
  <si>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</si>
  <si>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</si>
  <si>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</si>
  <si>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</si>
  <si>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</si>
  <si>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</si>
  <si>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</si>
  <si>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</si>
  <si>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</si>
  <si>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</si>
  <si>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</si>
  <si>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</si>
  <si>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</si>
  <si>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</si>
  <si>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</si>
  <si>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</si>
  <si>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</si>
  <si>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</si>
  <si>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</si>
  <si>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</si>
  <si>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</si>
  <si>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</si>
  <si>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</si>
  <si>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</si>
  <si>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</si>
  <si>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</si>
  <si>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</si>
  <si>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</si>
  <si>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</si>
  <si>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</si>
  <si>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</si>
  <si>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</si>
  <si>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</si>
  <si>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</si>
  <si>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</si>
  <si>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</si>
  <si>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</si>
  <si>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GLC-Class</t>
  </si>
  <si>
    <t>Mercedes-Benz GLC-Class Coupe</t>
  </si>
  <si>
    <t>Porsche Macan</t>
  </si>
  <si>
    <t>Volvo XC60</t>
  </si>
  <si>
    <t>Total SUV Medium &gt; $60K</t>
  </si>
  <si>
    <t>Total SUV Medium</t>
  </si>
  <si>
    <t>SUV Large &lt; $70K</t>
  </si>
  <si>
    <t>Ford Endura</t>
  </si>
  <si>
    <t>Ford Everest</t>
  </si>
  <si>
    <t>Haval H8</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</si>
  <si>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</si>
  <si>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</si>
  <si>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</si>
  <si>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</si>
  <si>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</si>
  <si>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</si>
  <si>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</si>
  <si>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</si>
  <si>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</si>
  <si>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</si>
  <si>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</si>
  <si>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</si>
  <si>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</si>
  <si>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</si>
  <si>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</si>
  <si>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</si>
  <si>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</si>
  <si>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</si>
  <si>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</si>
  <si>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</si>
  <si>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</si>
  <si>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</si>
  <si>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</si>
  <si>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</si>
  <si>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</si>
  <si>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</si>
  <si>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</si>
  <si>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</si>
  <si>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</si>
  <si>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</si>
  <si>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</si>
  <si>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</si>
  <si>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</si>
  <si>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</si>
  <si>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</si>
  <si>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</si>
  <si>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</si>
  <si>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</si>
  <si>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</si>
  <si>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</si>
  <si>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</si>
  <si>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</si>
  <si>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</si>
  <si>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</si>
  <si>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</si>
  <si>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</si>
  <si>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</si>
  <si>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</si>
  <si>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</si>
  <si>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</si>
  <si>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</si>
  <si>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</si>
  <si>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</si>
  <si>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</si>
  <si>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</si>
  <si>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</si>
  <si>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</si>
  <si>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</si>
  <si>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</si>
  <si>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</si>
  <si>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</si>
  <si>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</si>
  <si>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</si>
  <si>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</si>
  <si>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</si>
  <si>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</si>
  <si>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</si>
  <si>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</si>
  <si>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</si>
  <si>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</si>
  <si>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</si>
  <si>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</si>
  <si>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</si>
  <si>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</si>
  <si>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</si>
  <si>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</si>
  <si>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</si>
  <si>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</si>
  <si>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Citroen Dispatch</t>
  </si>
  <si>
    <t>Ford Transit Custom</t>
  </si>
  <si>
    <t>Hyundai iLOAD</t>
  </si>
  <si>
    <t>LDV G10</t>
  </si>
  <si>
    <t>LDV V80</t>
  </si>
  <si>
    <t>Mercedes-Benz Vito</t>
  </si>
  <si>
    <t>Peugeot Expert</t>
  </si>
  <si>
    <t>Renault Trafic</t>
  </si>
  <si>
    <t>Toyota Hiace Van</t>
  </si>
  <si>
    <t>Volkswagen Transporter</t>
  </si>
  <si>
    <t>Total Vans/CC 2.5-3.5t</t>
  </si>
  <si>
    <t>Ford Ranger 4X2</t>
  </si>
  <si>
    <t>Great Wall Steed 4X2</t>
  </si>
  <si>
    <t>Holden Colorado 4X2</t>
  </si>
  <si>
    <t>Holden Utility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</si>
  <si>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</si>
  <si>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</si>
  <si>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</si>
  <si>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</si>
  <si>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</si>
  <si>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</si>
  <si>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</si>
  <si>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</si>
  <si>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</si>
  <si>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</si>
  <si>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</si>
  <si>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</si>
  <si>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</si>
  <si>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</si>
  <si>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</si>
  <si>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</si>
  <si>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</si>
  <si>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</si>
  <si>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</si>
  <si>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</si>
  <si>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</si>
  <si>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</si>
  <si>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</si>
  <si>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</si>
  <si>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</si>
  <si>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</si>
  <si>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</si>
  <si>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</si>
  <si>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</si>
  <si>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</si>
  <si>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</si>
  <si>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</si>
  <si>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</si>
  <si>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</si>
  <si>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Isuzu N-Series (LD)</t>
  </si>
  <si>
    <t>Iveco C/C (LD)</t>
  </si>
  <si>
    <t>Iveco Van (LD)</t>
  </si>
  <si>
    <t>Mercedes-Benz Sprinter</t>
  </si>
  <si>
    <t>Peugeot Boxer</t>
  </si>
  <si>
    <t>Renault Master</t>
  </si>
  <si>
    <t>Volkswagen Crafter</t>
  </si>
  <si>
    <t>Total LD 3501-8000 kgs GVM</t>
  </si>
  <si>
    <t>MD =&gt; 8001 GVM &amp; GCM &lt; 39001</t>
  </si>
  <si>
    <t>DAF (MD)</t>
  </si>
  <si>
    <t>Fuso Fighter (MD)</t>
  </si>
  <si>
    <t>Hino (MD)</t>
  </si>
  <si>
    <t>Isuzu N-Series (MD)</t>
  </si>
  <si>
    <t>Iveco (MD)</t>
  </si>
  <si>
    <t>MAN (MD)</t>
  </si>
  <si>
    <t>Mercedes (MD)</t>
  </si>
  <si>
    <t>UD Trucks (MD)</t>
  </si>
  <si>
    <t>Volvo Truck (MD)</t>
  </si>
  <si>
    <t>Total MD =&gt; 8001 GVM &amp; GCM &lt; 39001</t>
  </si>
  <si>
    <t>HD =&gt; 8001 GVM &amp; GCM &gt; 39000</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</si>
  <si>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</si>
  <si>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</si>
  <si>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</si>
  <si>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</si>
  <si>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</si>
  <si>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</si>
  <si>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</si>
  <si>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</si>
  <si>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</si>
  <si>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</si>
  <si>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</si>
  <si>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</si>
  <si>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</si>
  <si>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</si>
  <si>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</si>
  <si>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</si>
  <si>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</si>
  <si>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</si>
  <si>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</si>
  <si>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Alpine Total</t>
  </si>
  <si>
    <t>Aston Martin Total</t>
  </si>
  <si>
    <t>Audi Total</t>
  </si>
  <si>
    <t>Bentley Total</t>
  </si>
  <si>
    <t>BMW Total</t>
  </si>
  <si>
    <t>Chrysler Total</t>
  </si>
  <si>
    <t>Citroen Total</t>
  </si>
  <si>
    <t>Daf Total</t>
  </si>
  <si>
    <t>Dennis Eagle Total</t>
  </si>
  <si>
    <t>Ferrari Total</t>
  </si>
  <si>
    <t>Fiat Total</t>
  </si>
  <si>
    <t>Fiat Professional Total</t>
  </si>
  <si>
    <t>Ford Total</t>
  </si>
  <si>
    <t>Freightliner Total</t>
  </si>
  <si>
    <t>Fuso Total</t>
  </si>
  <si>
    <t>Genesis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</si>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</sst>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1" fillId="0" borderId="7" xfId="1" applyFont="1" applyBorder="1" applyAlignment="1">
      <alignment horizontal="left"/>
    </xf>
    <xf numFmtId="0" fontId="1" fillId="0" borderId="12" xfId="1" applyBorder="1" applyAlignment="1">
      <alignment horizontal="left" indent="2"/>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26DEC8C6-11FF-4FFC-A1AE-969A80A563E5}"/>
    <cellStyle name="Percent 2" xfId="2" xr:uid="{09F87C59-3387-4E82-88C6-5AA70A0311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85894F8F-28A4-4738-8B14-5730ADECD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146F3977-80DE-4D5B-AEC9-FFD1061FD3DB}"/>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F0C72-2664-4424-B8B7-32875B88D298}">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5DEF-E44A-41E6-AD23-31CB05FE9ADF}">
  <sheetPr>
    <pageSetUpPr fitToPage="1"/>
  </sheetPr>
  <dimension ref="A1:K195"/>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165</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166</v>
      </c>
      <c r="G4" s="25"/>
      <c r="H4" s="25"/>
      <c r="I4" s="23"/>
      <c r="J4" s="22" t="s">
        <v>167</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168</v>
      </c>
      <c r="C6" s="133" t="s">
        <v>169</v>
      </c>
      <c r="D6" s="132" t="s">
        <v>168</v>
      </c>
      <c r="E6" s="134" t="s">
        <v>169</v>
      </c>
      <c r="F6" s="133" t="s">
        <v>168</v>
      </c>
      <c r="G6" s="133" t="s">
        <v>169</v>
      </c>
      <c r="H6" s="132" t="s">
        <v>168</v>
      </c>
      <c r="I6" s="134" t="s">
        <v>169</v>
      </c>
      <c r="J6" s="132"/>
      <c r="K6" s="134"/>
    </row>
    <row r="7" spans="1:11" x14ac:dyDescent="0.25">
      <c r="A7" s="34" t="s">
        <v>377</v>
      </c>
      <c r="B7" s="35">
        <v>1</v>
      </c>
      <c r="C7" s="146">
        <f>IF(B19=0, "-", B7/B19)</f>
        <v>1.6233766233766235E-3</v>
      </c>
      <c r="D7" s="35">
        <v>0</v>
      </c>
      <c r="E7" s="39">
        <f>IF(D19=0, "-", D7/D19)</f>
        <v>0</v>
      </c>
      <c r="F7" s="136">
        <v>4</v>
      </c>
      <c r="G7" s="146">
        <f>IF(F19=0, "-", F7/F19)</f>
        <v>1.9940179461615153E-3</v>
      </c>
      <c r="H7" s="35">
        <v>0</v>
      </c>
      <c r="I7" s="39">
        <f>IF(H19=0, "-", H7/H19)</f>
        <v>0</v>
      </c>
      <c r="J7" s="38" t="str">
        <f t="shared" ref="J7:J17" si="0">IF(D7=0, "-", IF((B7-D7)/D7&lt;10, (B7-D7)/D7, "&gt;999%"))</f>
        <v>-</v>
      </c>
      <c r="K7" s="39" t="str">
        <f t="shared" ref="K7:K17" si="1">IF(H7=0, "-", IF((F7-H7)/H7&lt;10, (F7-H7)/H7, "&gt;999%"))</f>
        <v>-</v>
      </c>
    </row>
    <row r="8" spans="1:11" x14ac:dyDescent="0.25">
      <c r="A8" s="34" t="s">
        <v>378</v>
      </c>
      <c r="B8" s="35">
        <v>1</v>
      </c>
      <c r="C8" s="146">
        <f>IF(B19=0, "-", B8/B19)</f>
        <v>1.6233766233766235E-3</v>
      </c>
      <c r="D8" s="35">
        <v>0</v>
      </c>
      <c r="E8" s="39">
        <f>IF(D19=0, "-", D8/D19)</f>
        <v>0</v>
      </c>
      <c r="F8" s="136">
        <v>2</v>
      </c>
      <c r="G8" s="146">
        <f>IF(F19=0, "-", F8/F19)</f>
        <v>9.9700897308075765E-4</v>
      </c>
      <c r="H8" s="35">
        <v>1</v>
      </c>
      <c r="I8" s="39">
        <f>IF(H19=0, "-", H8/H19)</f>
        <v>5.5991041433370661E-4</v>
      </c>
      <c r="J8" s="38" t="str">
        <f t="shared" si="0"/>
        <v>-</v>
      </c>
      <c r="K8" s="39">
        <f t="shared" si="1"/>
        <v>1</v>
      </c>
    </row>
    <row r="9" spans="1:11" x14ac:dyDescent="0.25">
      <c r="A9" s="34" t="s">
        <v>379</v>
      </c>
      <c r="B9" s="35">
        <v>0</v>
      </c>
      <c r="C9" s="146">
        <f>IF(B19=0, "-", B9/B19)</f>
        <v>0</v>
      </c>
      <c r="D9" s="35">
        <v>19</v>
      </c>
      <c r="E9" s="39">
        <f>IF(D19=0, "-", D9/D19)</f>
        <v>3.2423208191126277E-2</v>
      </c>
      <c r="F9" s="136">
        <v>6</v>
      </c>
      <c r="G9" s="146">
        <f>IF(F19=0, "-", F9/F19)</f>
        <v>2.9910269192422734E-3</v>
      </c>
      <c r="H9" s="35">
        <v>56</v>
      </c>
      <c r="I9" s="39">
        <f>IF(H19=0, "-", H9/H19)</f>
        <v>3.1354983202687571E-2</v>
      </c>
      <c r="J9" s="38">
        <f t="shared" si="0"/>
        <v>-1</v>
      </c>
      <c r="K9" s="39">
        <f t="shared" si="1"/>
        <v>-0.8928571428571429</v>
      </c>
    </row>
    <row r="10" spans="1:11" x14ac:dyDescent="0.25">
      <c r="A10" s="34" t="s">
        <v>380</v>
      </c>
      <c r="B10" s="35">
        <v>204</v>
      </c>
      <c r="C10" s="146">
        <f>IF(B19=0, "-", B10/B19)</f>
        <v>0.33116883116883117</v>
      </c>
      <c r="D10" s="35">
        <v>133</v>
      </c>
      <c r="E10" s="39">
        <f>IF(D19=0, "-", D10/D19)</f>
        <v>0.22696245733788395</v>
      </c>
      <c r="F10" s="136">
        <v>541</v>
      </c>
      <c r="G10" s="146">
        <f>IF(F19=0, "-", F10/F19)</f>
        <v>0.26969092721834498</v>
      </c>
      <c r="H10" s="35">
        <v>364</v>
      </c>
      <c r="I10" s="39">
        <f>IF(H19=0, "-", H10/H19)</f>
        <v>0.20380739081746921</v>
      </c>
      <c r="J10" s="38">
        <f t="shared" si="0"/>
        <v>0.53383458646616544</v>
      </c>
      <c r="K10" s="39">
        <f t="shared" si="1"/>
        <v>0.48626373626373626</v>
      </c>
    </row>
    <row r="11" spans="1:11" x14ac:dyDescent="0.25">
      <c r="A11" s="34" t="s">
        <v>381</v>
      </c>
      <c r="B11" s="35">
        <v>83</v>
      </c>
      <c r="C11" s="146">
        <f>IF(B19=0, "-", B11/B19)</f>
        <v>0.13474025974025974</v>
      </c>
      <c r="D11" s="35">
        <v>0</v>
      </c>
      <c r="E11" s="39">
        <f>IF(D19=0, "-", D11/D19)</f>
        <v>0</v>
      </c>
      <c r="F11" s="136">
        <v>245</v>
      </c>
      <c r="G11" s="146">
        <f>IF(F19=0, "-", F11/F19)</f>
        <v>0.12213359920239282</v>
      </c>
      <c r="H11" s="35">
        <v>0</v>
      </c>
      <c r="I11" s="39">
        <f>IF(H19=0, "-", H11/H19)</f>
        <v>0</v>
      </c>
      <c r="J11" s="38" t="str">
        <f t="shared" si="0"/>
        <v>-</v>
      </c>
      <c r="K11" s="39" t="str">
        <f t="shared" si="1"/>
        <v>-</v>
      </c>
    </row>
    <row r="12" spans="1:11" x14ac:dyDescent="0.25">
      <c r="A12" s="34" t="s">
        <v>382</v>
      </c>
      <c r="B12" s="35">
        <v>295</v>
      </c>
      <c r="C12" s="146">
        <f>IF(B19=0, "-", B12/B19)</f>
        <v>0.47889610389610388</v>
      </c>
      <c r="D12" s="35">
        <v>348</v>
      </c>
      <c r="E12" s="39">
        <f>IF(D19=0, "-", D12/D19)</f>
        <v>0.59385665529010234</v>
      </c>
      <c r="F12" s="136">
        <v>1066</v>
      </c>
      <c r="G12" s="146">
        <f>IF(F19=0, "-", F12/F19)</f>
        <v>0.53140578265204386</v>
      </c>
      <c r="H12" s="35">
        <v>1053</v>
      </c>
      <c r="I12" s="39">
        <f>IF(H19=0, "-", H12/H19)</f>
        <v>0.58958566629339304</v>
      </c>
      <c r="J12" s="38">
        <f t="shared" si="0"/>
        <v>-0.15229885057471265</v>
      </c>
      <c r="K12" s="39">
        <f t="shared" si="1"/>
        <v>1.2345679012345678E-2</v>
      </c>
    </row>
    <row r="13" spans="1:11" x14ac:dyDescent="0.25">
      <c r="A13" s="34" t="s">
        <v>383</v>
      </c>
      <c r="B13" s="35">
        <v>12</v>
      </c>
      <c r="C13" s="146">
        <f>IF(B19=0, "-", B13/B19)</f>
        <v>1.948051948051948E-2</v>
      </c>
      <c r="D13" s="35">
        <v>17</v>
      </c>
      <c r="E13" s="39">
        <f>IF(D19=0, "-", D13/D19)</f>
        <v>2.9010238907849831E-2</v>
      </c>
      <c r="F13" s="136">
        <v>55</v>
      </c>
      <c r="G13" s="146">
        <f>IF(F19=0, "-", F13/F19)</f>
        <v>2.7417746759720838E-2</v>
      </c>
      <c r="H13" s="35">
        <v>81</v>
      </c>
      <c r="I13" s="39">
        <f>IF(H19=0, "-", H13/H19)</f>
        <v>4.5352743561030237E-2</v>
      </c>
      <c r="J13" s="38">
        <f t="shared" si="0"/>
        <v>-0.29411764705882354</v>
      </c>
      <c r="K13" s="39">
        <f t="shared" si="1"/>
        <v>-0.32098765432098764</v>
      </c>
    </row>
    <row r="14" spans="1:11" x14ac:dyDescent="0.25">
      <c r="A14" s="34" t="s">
        <v>384</v>
      </c>
      <c r="B14" s="35">
        <v>0</v>
      </c>
      <c r="C14" s="146">
        <f>IF(B19=0, "-", B14/B19)</f>
        <v>0</v>
      </c>
      <c r="D14" s="35">
        <v>17</v>
      </c>
      <c r="E14" s="39">
        <f>IF(D19=0, "-", D14/D19)</f>
        <v>2.9010238907849831E-2</v>
      </c>
      <c r="F14" s="136">
        <v>2</v>
      </c>
      <c r="G14" s="146">
        <f>IF(F19=0, "-", F14/F19)</f>
        <v>9.9700897308075765E-4</v>
      </c>
      <c r="H14" s="35">
        <v>47</v>
      </c>
      <c r="I14" s="39">
        <f>IF(H19=0, "-", H14/H19)</f>
        <v>2.6315789473684209E-2</v>
      </c>
      <c r="J14" s="38">
        <f t="shared" si="0"/>
        <v>-1</v>
      </c>
      <c r="K14" s="39">
        <f t="shared" si="1"/>
        <v>-0.95744680851063835</v>
      </c>
    </row>
    <row r="15" spans="1:11" x14ac:dyDescent="0.25">
      <c r="A15" s="34" t="s">
        <v>385</v>
      </c>
      <c r="B15" s="35">
        <v>4</v>
      </c>
      <c r="C15" s="146">
        <f>IF(B19=0, "-", B15/B19)</f>
        <v>6.4935064935064939E-3</v>
      </c>
      <c r="D15" s="35">
        <v>0</v>
      </c>
      <c r="E15" s="39">
        <f>IF(D19=0, "-", D15/D19)</f>
        <v>0</v>
      </c>
      <c r="F15" s="136">
        <v>7</v>
      </c>
      <c r="G15" s="146">
        <f>IF(F19=0, "-", F15/F19)</f>
        <v>3.489531405782652E-3</v>
      </c>
      <c r="H15" s="35">
        <v>0</v>
      </c>
      <c r="I15" s="39">
        <f>IF(H19=0, "-", H15/H19)</f>
        <v>0</v>
      </c>
      <c r="J15" s="38" t="str">
        <f t="shared" si="0"/>
        <v>-</v>
      </c>
      <c r="K15" s="39" t="str">
        <f t="shared" si="1"/>
        <v>-</v>
      </c>
    </row>
    <row r="16" spans="1:11" x14ac:dyDescent="0.25">
      <c r="A16" s="34" t="s">
        <v>386</v>
      </c>
      <c r="B16" s="35">
        <v>6</v>
      </c>
      <c r="C16" s="146">
        <f>IF(B19=0, "-", B16/B19)</f>
        <v>9.74025974025974E-3</v>
      </c>
      <c r="D16" s="35">
        <v>35</v>
      </c>
      <c r="E16" s="39">
        <f>IF(D19=0, "-", D16/D19)</f>
        <v>5.9726962457337884E-2</v>
      </c>
      <c r="F16" s="136">
        <v>20</v>
      </c>
      <c r="G16" s="146">
        <f>IF(F19=0, "-", F16/F19)</f>
        <v>9.9700897308075773E-3</v>
      </c>
      <c r="H16" s="35">
        <v>94</v>
      </c>
      <c r="I16" s="39">
        <f>IF(H19=0, "-", H16/H19)</f>
        <v>5.2631578947368418E-2</v>
      </c>
      <c r="J16" s="38">
        <f t="shared" si="0"/>
        <v>-0.82857142857142863</v>
      </c>
      <c r="K16" s="39">
        <f t="shared" si="1"/>
        <v>-0.78723404255319152</v>
      </c>
    </row>
    <row r="17" spans="1:11" x14ac:dyDescent="0.25">
      <c r="A17" s="34" t="s">
        <v>387</v>
      </c>
      <c r="B17" s="35">
        <v>10</v>
      </c>
      <c r="C17" s="146">
        <f>IF(B19=0, "-", B17/B19)</f>
        <v>1.6233766233766232E-2</v>
      </c>
      <c r="D17" s="35">
        <v>17</v>
      </c>
      <c r="E17" s="39">
        <f>IF(D19=0, "-", D17/D19)</f>
        <v>2.9010238907849831E-2</v>
      </c>
      <c r="F17" s="136">
        <v>58</v>
      </c>
      <c r="G17" s="146">
        <f>IF(F19=0, "-", F17/F19)</f>
        <v>2.8913260219341975E-2</v>
      </c>
      <c r="H17" s="35">
        <v>90</v>
      </c>
      <c r="I17" s="39">
        <f>IF(H19=0, "-", H17/H19)</f>
        <v>5.0391937290033592E-2</v>
      </c>
      <c r="J17" s="38">
        <f t="shared" si="0"/>
        <v>-0.41176470588235292</v>
      </c>
      <c r="K17" s="39">
        <f t="shared" si="1"/>
        <v>-0.35555555555555557</v>
      </c>
    </row>
    <row r="18" spans="1:11" x14ac:dyDescent="0.25">
      <c r="A18" s="137"/>
      <c r="B18" s="40"/>
      <c r="D18" s="40"/>
      <c r="E18" s="44"/>
      <c r="F18" s="138"/>
      <c r="H18" s="40"/>
      <c r="I18" s="44"/>
      <c r="J18" s="43"/>
      <c r="K18" s="44"/>
    </row>
    <row r="19" spans="1:11" s="52" customFormat="1" ht="13" x14ac:dyDescent="0.3">
      <c r="A19" s="139" t="s">
        <v>388</v>
      </c>
      <c r="B19" s="46">
        <f>SUM(B7:B18)</f>
        <v>616</v>
      </c>
      <c r="C19" s="140">
        <f>B19/21662</f>
        <v>2.843689410026775E-2</v>
      </c>
      <c r="D19" s="46">
        <f>SUM(D7:D18)</f>
        <v>586</v>
      </c>
      <c r="E19" s="141">
        <f>D19/27520</f>
        <v>2.1293604651162791E-2</v>
      </c>
      <c r="F19" s="128">
        <f>SUM(F7:F18)</f>
        <v>2006</v>
      </c>
      <c r="G19" s="142">
        <f>F19/65027</f>
        <v>3.0848724376028418E-2</v>
      </c>
      <c r="H19" s="46">
        <f>SUM(H7:H18)</f>
        <v>1786</v>
      </c>
      <c r="I19" s="141">
        <f>H19/76509</f>
        <v>2.3343658915944528E-2</v>
      </c>
      <c r="J19" s="49">
        <f>IF(D19=0, "-", IF((B19-D19)/D19&lt;10, (B19-D19)/D19, "&gt;999%"))</f>
        <v>5.1194539249146756E-2</v>
      </c>
      <c r="K19" s="50">
        <f>IF(H19=0, "-", IF((F19-H19)/H19&lt;10, (F19-H19)/H19, "&gt;999%"))</f>
        <v>0.12318029115341546</v>
      </c>
    </row>
    <row r="20" spans="1:11" x14ac:dyDescent="0.25">
      <c r="B20" s="138"/>
      <c r="D20" s="138"/>
      <c r="F20" s="138"/>
      <c r="H20" s="138"/>
    </row>
    <row r="21" spans="1:11" s="52" customFormat="1" ht="13" x14ac:dyDescent="0.3">
      <c r="A21" s="139" t="s">
        <v>388</v>
      </c>
      <c r="B21" s="46">
        <v>616</v>
      </c>
      <c r="C21" s="140">
        <f>B21/21662</f>
        <v>2.843689410026775E-2</v>
      </c>
      <c r="D21" s="46">
        <v>586</v>
      </c>
      <c r="E21" s="141">
        <f>D21/27520</f>
        <v>2.1293604651162791E-2</v>
      </c>
      <c r="F21" s="128">
        <v>2006</v>
      </c>
      <c r="G21" s="142">
        <f>F21/65027</f>
        <v>3.0848724376028418E-2</v>
      </c>
      <c r="H21" s="46">
        <v>1786</v>
      </c>
      <c r="I21" s="141">
        <f>H21/76509</f>
        <v>2.3343658915944528E-2</v>
      </c>
      <c r="J21" s="49">
        <f>IF(D21=0, "-", IF((B21-D21)/D21&lt;10, (B21-D21)/D21, "&gt;999%"))</f>
        <v>5.1194539249146756E-2</v>
      </c>
      <c r="K21" s="50">
        <f>IF(H21=0, "-", IF((F21-H21)/H21&lt;10, (F21-H21)/H21, "&gt;999%"))</f>
        <v>0.12318029115341546</v>
      </c>
    </row>
    <row r="22" spans="1:11" x14ac:dyDescent="0.25">
      <c r="B22" s="138"/>
      <c r="D22" s="138"/>
      <c r="F22" s="138"/>
      <c r="H22" s="138"/>
    </row>
    <row r="23" spans="1:11" ht="15.5" x14ac:dyDescent="0.35">
      <c r="A23" s="129" t="s">
        <v>36</v>
      </c>
      <c r="B23" s="22" t="s">
        <v>4</v>
      </c>
      <c r="C23" s="25"/>
      <c r="D23" s="25"/>
      <c r="E23" s="23"/>
      <c r="F23" s="22" t="s">
        <v>166</v>
      </c>
      <c r="G23" s="25"/>
      <c r="H23" s="25"/>
      <c r="I23" s="23"/>
      <c r="J23" s="22" t="s">
        <v>167</v>
      </c>
      <c r="K23" s="23"/>
    </row>
    <row r="24" spans="1:11" ht="13" x14ac:dyDescent="0.3">
      <c r="A24" s="30"/>
      <c r="B24" s="22">
        <f>VALUE(RIGHT($B$2, 4))</f>
        <v>2020</v>
      </c>
      <c r="C24" s="23"/>
      <c r="D24" s="22">
        <f>B24-1</f>
        <v>2019</v>
      </c>
      <c r="E24" s="130"/>
      <c r="F24" s="22">
        <f>B24</f>
        <v>2020</v>
      </c>
      <c r="G24" s="130"/>
      <c r="H24" s="22">
        <f>D24</f>
        <v>2019</v>
      </c>
      <c r="I24" s="130"/>
      <c r="J24" s="27" t="s">
        <v>8</v>
      </c>
      <c r="K24" s="28" t="s">
        <v>5</v>
      </c>
    </row>
    <row r="25" spans="1:11" ht="13" x14ac:dyDescent="0.3">
      <c r="A25" s="131" t="s">
        <v>389</v>
      </c>
      <c r="B25" s="132" t="s">
        <v>168</v>
      </c>
      <c r="C25" s="133" t="s">
        <v>169</v>
      </c>
      <c r="D25" s="132" t="s">
        <v>168</v>
      </c>
      <c r="E25" s="134" t="s">
        <v>169</v>
      </c>
      <c r="F25" s="133" t="s">
        <v>168</v>
      </c>
      <c r="G25" s="133" t="s">
        <v>169</v>
      </c>
      <c r="H25" s="132" t="s">
        <v>168</v>
      </c>
      <c r="I25" s="134" t="s">
        <v>169</v>
      </c>
      <c r="J25" s="132"/>
      <c r="K25" s="134"/>
    </row>
    <row r="26" spans="1:11" x14ac:dyDescent="0.25">
      <c r="A26" s="34" t="s">
        <v>390</v>
      </c>
      <c r="B26" s="35">
        <v>3</v>
      </c>
      <c r="C26" s="146">
        <f>IF(B46=0, "-", B26/B46)</f>
        <v>1.488833746898263E-3</v>
      </c>
      <c r="D26" s="35">
        <v>11</v>
      </c>
      <c r="E26" s="39">
        <f>IF(D46=0, "-", D26/D46)</f>
        <v>4.4336960902861752E-3</v>
      </c>
      <c r="F26" s="136">
        <v>18</v>
      </c>
      <c r="G26" s="146">
        <f>IF(F46=0, "-", F26/F46)</f>
        <v>2.8124999999999999E-3</v>
      </c>
      <c r="H26" s="35">
        <v>28</v>
      </c>
      <c r="I26" s="39">
        <f>IF(H46=0, "-", H26/H46)</f>
        <v>4.4685604851579953E-3</v>
      </c>
      <c r="J26" s="38">
        <f t="shared" ref="J26:J44" si="2">IF(D26=0, "-", IF((B26-D26)/D26&lt;10, (B26-D26)/D26, "&gt;999%"))</f>
        <v>-0.72727272727272729</v>
      </c>
      <c r="K26" s="39">
        <f t="shared" ref="K26:K44" si="3">IF(H26=0, "-", IF((F26-H26)/H26&lt;10, (F26-H26)/H26, "&gt;999%"))</f>
        <v>-0.35714285714285715</v>
      </c>
    </row>
    <row r="27" spans="1:11" x14ac:dyDescent="0.25">
      <c r="A27" s="34" t="s">
        <v>391</v>
      </c>
      <c r="B27" s="35">
        <v>30</v>
      </c>
      <c r="C27" s="146">
        <f>IF(B46=0, "-", B27/B46)</f>
        <v>1.488833746898263E-2</v>
      </c>
      <c r="D27" s="35">
        <v>18</v>
      </c>
      <c r="E27" s="39">
        <f>IF(D46=0, "-", D27/D46)</f>
        <v>7.2551390568319227E-3</v>
      </c>
      <c r="F27" s="136">
        <v>84</v>
      </c>
      <c r="G27" s="146">
        <f>IF(F46=0, "-", F27/F46)</f>
        <v>1.3125E-2</v>
      </c>
      <c r="H27" s="35">
        <v>34</v>
      </c>
      <c r="I27" s="39">
        <f>IF(H46=0, "-", H27/H46)</f>
        <v>5.4261091605489944E-3</v>
      </c>
      <c r="J27" s="38">
        <f t="shared" si="2"/>
        <v>0.66666666666666663</v>
      </c>
      <c r="K27" s="39">
        <f t="shared" si="3"/>
        <v>1.4705882352941178</v>
      </c>
    </row>
    <row r="28" spans="1:11" x14ac:dyDescent="0.25">
      <c r="A28" s="34" t="s">
        <v>392</v>
      </c>
      <c r="B28" s="35">
        <v>286</v>
      </c>
      <c r="C28" s="146">
        <f>IF(B46=0, "-", B28/B46)</f>
        <v>0.14193548387096774</v>
      </c>
      <c r="D28" s="35">
        <v>383</v>
      </c>
      <c r="E28" s="39">
        <f>IF(D46=0, "-", D28/D46)</f>
        <v>0.15437323659814592</v>
      </c>
      <c r="F28" s="136">
        <v>823</v>
      </c>
      <c r="G28" s="146">
        <f>IF(F46=0, "-", F28/F46)</f>
        <v>0.12859375000000001</v>
      </c>
      <c r="H28" s="35">
        <v>1027</v>
      </c>
      <c r="I28" s="39">
        <f>IF(H46=0, "-", H28/H46)</f>
        <v>0.16390041493775934</v>
      </c>
      <c r="J28" s="38">
        <f t="shared" si="2"/>
        <v>-0.25326370757180156</v>
      </c>
      <c r="K28" s="39">
        <f t="shared" si="3"/>
        <v>-0.19863680623174293</v>
      </c>
    </row>
    <row r="29" spans="1:11" x14ac:dyDescent="0.25">
      <c r="A29" s="34" t="s">
        <v>393</v>
      </c>
      <c r="B29" s="35">
        <v>246</v>
      </c>
      <c r="C29" s="146">
        <f>IF(B46=0, "-", B29/B46)</f>
        <v>0.12208436724565756</v>
      </c>
      <c r="D29" s="35">
        <v>322</v>
      </c>
      <c r="E29" s="39">
        <f>IF(D46=0, "-", D29/D46)</f>
        <v>0.12978637646110439</v>
      </c>
      <c r="F29" s="136">
        <v>810</v>
      </c>
      <c r="G29" s="146">
        <f>IF(F46=0, "-", F29/F46)</f>
        <v>0.12656249999999999</v>
      </c>
      <c r="H29" s="35">
        <v>671</v>
      </c>
      <c r="I29" s="39">
        <f>IF(H46=0, "-", H29/H46)</f>
        <v>0.10708586019789339</v>
      </c>
      <c r="J29" s="38">
        <f t="shared" si="2"/>
        <v>-0.2360248447204969</v>
      </c>
      <c r="K29" s="39">
        <f t="shared" si="3"/>
        <v>0.20715350223546944</v>
      </c>
    </row>
    <row r="30" spans="1:11" x14ac:dyDescent="0.25">
      <c r="A30" s="34" t="s">
        <v>394</v>
      </c>
      <c r="B30" s="35">
        <v>8</v>
      </c>
      <c r="C30" s="146">
        <f>IF(B46=0, "-", B30/B46)</f>
        <v>3.9702233250620347E-3</v>
      </c>
      <c r="D30" s="35">
        <v>28</v>
      </c>
      <c r="E30" s="39">
        <f>IF(D46=0, "-", D30/D46)</f>
        <v>1.128577186618299E-2</v>
      </c>
      <c r="F30" s="136">
        <v>56</v>
      </c>
      <c r="G30" s="146">
        <f>IF(F46=0, "-", F30/F46)</f>
        <v>8.7500000000000008E-3</v>
      </c>
      <c r="H30" s="35">
        <v>70</v>
      </c>
      <c r="I30" s="39">
        <f>IF(H46=0, "-", H30/H46)</f>
        <v>1.1171401212894989E-2</v>
      </c>
      <c r="J30" s="38">
        <f t="shared" si="2"/>
        <v>-0.7142857142857143</v>
      </c>
      <c r="K30" s="39">
        <f t="shared" si="3"/>
        <v>-0.2</v>
      </c>
    </row>
    <row r="31" spans="1:11" x14ac:dyDescent="0.25">
      <c r="A31" s="34" t="s">
        <v>395</v>
      </c>
      <c r="B31" s="35">
        <v>0</v>
      </c>
      <c r="C31" s="146">
        <f>IF(B46=0, "-", B31/B46)</f>
        <v>0</v>
      </c>
      <c r="D31" s="35">
        <v>3</v>
      </c>
      <c r="E31" s="39">
        <f>IF(D46=0, "-", D31/D46)</f>
        <v>1.2091898428053204E-3</v>
      </c>
      <c r="F31" s="136">
        <v>2</v>
      </c>
      <c r="G31" s="146">
        <f>IF(F46=0, "-", F31/F46)</f>
        <v>3.1250000000000001E-4</v>
      </c>
      <c r="H31" s="35">
        <v>8</v>
      </c>
      <c r="I31" s="39">
        <f>IF(H46=0, "-", H31/H46)</f>
        <v>1.2767315671879987E-3</v>
      </c>
      <c r="J31" s="38">
        <f t="shared" si="2"/>
        <v>-1</v>
      </c>
      <c r="K31" s="39">
        <f t="shared" si="3"/>
        <v>-0.75</v>
      </c>
    </row>
    <row r="32" spans="1:11" x14ac:dyDescent="0.25">
      <c r="A32" s="34" t="s">
        <v>396</v>
      </c>
      <c r="B32" s="35">
        <v>178</v>
      </c>
      <c r="C32" s="146">
        <f>IF(B46=0, "-", B32/B46)</f>
        <v>8.8337468982630271E-2</v>
      </c>
      <c r="D32" s="35">
        <v>0</v>
      </c>
      <c r="E32" s="39">
        <f>IF(D46=0, "-", D32/D46)</f>
        <v>0</v>
      </c>
      <c r="F32" s="136">
        <v>723</v>
      </c>
      <c r="G32" s="146">
        <f>IF(F46=0, "-", F32/F46)</f>
        <v>0.11296875000000001</v>
      </c>
      <c r="H32" s="35">
        <v>0</v>
      </c>
      <c r="I32" s="39">
        <f>IF(H46=0, "-", H32/H46)</f>
        <v>0</v>
      </c>
      <c r="J32" s="38" t="str">
        <f t="shared" si="2"/>
        <v>-</v>
      </c>
      <c r="K32" s="39" t="str">
        <f t="shared" si="3"/>
        <v>-</v>
      </c>
    </row>
    <row r="33" spans="1:11" x14ac:dyDescent="0.25">
      <c r="A33" s="34" t="s">
        <v>397</v>
      </c>
      <c r="B33" s="35">
        <v>214</v>
      </c>
      <c r="C33" s="146">
        <f>IF(B46=0, "-", B33/B46)</f>
        <v>0.10620347394540942</v>
      </c>
      <c r="D33" s="35">
        <v>0</v>
      </c>
      <c r="E33" s="39">
        <f>IF(D46=0, "-", D33/D46)</f>
        <v>0</v>
      </c>
      <c r="F33" s="136">
        <v>492</v>
      </c>
      <c r="G33" s="146">
        <f>IF(F46=0, "-", F33/F46)</f>
        <v>7.6874999999999999E-2</v>
      </c>
      <c r="H33" s="35">
        <v>0</v>
      </c>
      <c r="I33" s="39">
        <f>IF(H46=0, "-", H33/H46)</f>
        <v>0</v>
      </c>
      <c r="J33" s="38" t="str">
        <f t="shared" si="2"/>
        <v>-</v>
      </c>
      <c r="K33" s="39" t="str">
        <f t="shared" si="3"/>
        <v>-</v>
      </c>
    </row>
    <row r="34" spans="1:11" x14ac:dyDescent="0.25">
      <c r="A34" s="34" t="s">
        <v>398</v>
      </c>
      <c r="B34" s="35">
        <v>72</v>
      </c>
      <c r="C34" s="146">
        <f>IF(B46=0, "-", B34/B46)</f>
        <v>3.5732009925558313E-2</v>
      </c>
      <c r="D34" s="35">
        <v>111</v>
      </c>
      <c r="E34" s="39">
        <f>IF(D46=0, "-", D34/D46)</f>
        <v>4.4740024183796856E-2</v>
      </c>
      <c r="F34" s="136">
        <v>225</v>
      </c>
      <c r="G34" s="146">
        <f>IF(F46=0, "-", F34/F46)</f>
        <v>3.515625E-2</v>
      </c>
      <c r="H34" s="35">
        <v>268</v>
      </c>
      <c r="I34" s="39">
        <f>IF(H46=0, "-", H34/H46)</f>
        <v>4.2770507500797958E-2</v>
      </c>
      <c r="J34" s="38">
        <f t="shared" si="2"/>
        <v>-0.35135135135135137</v>
      </c>
      <c r="K34" s="39">
        <f t="shared" si="3"/>
        <v>-0.16044776119402984</v>
      </c>
    </row>
    <row r="35" spans="1:11" x14ac:dyDescent="0.25">
      <c r="A35" s="34" t="s">
        <v>399</v>
      </c>
      <c r="B35" s="35">
        <v>258</v>
      </c>
      <c r="C35" s="146">
        <f>IF(B46=0, "-", B35/B46)</f>
        <v>0.12803970223325062</v>
      </c>
      <c r="D35" s="35">
        <v>487</v>
      </c>
      <c r="E35" s="39">
        <f>IF(D46=0, "-", D35/D46)</f>
        <v>0.19629181781539701</v>
      </c>
      <c r="F35" s="136">
        <v>771</v>
      </c>
      <c r="G35" s="146">
        <f>IF(F46=0, "-", F35/F46)</f>
        <v>0.12046875</v>
      </c>
      <c r="H35" s="35">
        <v>1226</v>
      </c>
      <c r="I35" s="39">
        <f>IF(H46=0, "-", H35/H46)</f>
        <v>0.1956591126715608</v>
      </c>
      <c r="J35" s="38">
        <f t="shared" si="2"/>
        <v>-0.47022587268993837</v>
      </c>
      <c r="K35" s="39">
        <f t="shared" si="3"/>
        <v>-0.37112561174551384</v>
      </c>
    </row>
    <row r="36" spans="1:11" x14ac:dyDescent="0.25">
      <c r="A36" s="34" t="s">
        <v>400</v>
      </c>
      <c r="B36" s="35">
        <v>50</v>
      </c>
      <c r="C36" s="146">
        <f>IF(B46=0, "-", B36/B46)</f>
        <v>2.4813895781637719E-2</v>
      </c>
      <c r="D36" s="35">
        <v>219</v>
      </c>
      <c r="E36" s="39">
        <f>IF(D46=0, "-", D36/D46)</f>
        <v>8.8270858524788387E-2</v>
      </c>
      <c r="F36" s="136">
        <v>273</v>
      </c>
      <c r="G36" s="146">
        <f>IF(F46=0, "-", F36/F46)</f>
        <v>4.265625E-2</v>
      </c>
      <c r="H36" s="35">
        <v>693</v>
      </c>
      <c r="I36" s="39">
        <f>IF(H46=0, "-", H36/H46)</f>
        <v>0.11059687200766039</v>
      </c>
      <c r="J36" s="38">
        <f t="shared" si="2"/>
        <v>-0.77168949771689499</v>
      </c>
      <c r="K36" s="39">
        <f t="shared" si="3"/>
        <v>-0.60606060606060608</v>
      </c>
    </row>
    <row r="37" spans="1:11" x14ac:dyDescent="0.25">
      <c r="A37" s="34" t="s">
        <v>401</v>
      </c>
      <c r="B37" s="35">
        <v>236</v>
      </c>
      <c r="C37" s="146">
        <f>IF(B46=0, "-", B37/B46)</f>
        <v>0.11712158808933003</v>
      </c>
      <c r="D37" s="35">
        <v>337</v>
      </c>
      <c r="E37" s="39">
        <f>IF(D46=0, "-", D37/D46)</f>
        <v>0.13583232567513098</v>
      </c>
      <c r="F37" s="136">
        <v>943</v>
      </c>
      <c r="G37" s="146">
        <f>IF(F46=0, "-", F37/F46)</f>
        <v>0.14734375</v>
      </c>
      <c r="H37" s="35">
        <v>905</v>
      </c>
      <c r="I37" s="39">
        <f>IF(H46=0, "-", H37/H46)</f>
        <v>0.14443025853814234</v>
      </c>
      <c r="J37" s="38">
        <f t="shared" si="2"/>
        <v>-0.29970326409495551</v>
      </c>
      <c r="K37" s="39">
        <f t="shared" si="3"/>
        <v>4.1988950276243095E-2</v>
      </c>
    </row>
    <row r="38" spans="1:11" x14ac:dyDescent="0.25">
      <c r="A38" s="34" t="s">
        <v>402</v>
      </c>
      <c r="B38" s="35">
        <v>2</v>
      </c>
      <c r="C38" s="146">
        <f>IF(B46=0, "-", B38/B46)</f>
        <v>9.9255583126550868E-4</v>
      </c>
      <c r="D38" s="35">
        <v>6</v>
      </c>
      <c r="E38" s="39">
        <f>IF(D46=0, "-", D38/D46)</f>
        <v>2.4183796856106408E-3</v>
      </c>
      <c r="F38" s="136">
        <v>4</v>
      </c>
      <c r="G38" s="146">
        <f>IF(F46=0, "-", F38/F46)</f>
        <v>6.2500000000000001E-4</v>
      </c>
      <c r="H38" s="35">
        <v>17</v>
      </c>
      <c r="I38" s="39">
        <f>IF(H46=0, "-", H38/H46)</f>
        <v>2.7130545802744972E-3</v>
      </c>
      <c r="J38" s="38">
        <f t="shared" si="2"/>
        <v>-0.66666666666666663</v>
      </c>
      <c r="K38" s="39">
        <f t="shared" si="3"/>
        <v>-0.76470588235294112</v>
      </c>
    </row>
    <row r="39" spans="1:11" x14ac:dyDescent="0.25">
      <c r="A39" s="34" t="s">
        <v>403</v>
      </c>
      <c r="B39" s="35">
        <v>11</v>
      </c>
      <c r="C39" s="146">
        <f>IF(B46=0, "-", B39/B46)</f>
        <v>5.4590570719602978E-3</v>
      </c>
      <c r="D39" s="35">
        <v>0</v>
      </c>
      <c r="E39" s="39">
        <f>IF(D46=0, "-", D39/D46)</f>
        <v>0</v>
      </c>
      <c r="F39" s="136">
        <v>45</v>
      </c>
      <c r="G39" s="146">
        <f>IF(F46=0, "-", F39/F46)</f>
        <v>7.0312500000000002E-3</v>
      </c>
      <c r="H39" s="35">
        <v>0</v>
      </c>
      <c r="I39" s="39">
        <f>IF(H46=0, "-", H39/H46)</f>
        <v>0</v>
      </c>
      <c r="J39" s="38" t="str">
        <f t="shared" si="2"/>
        <v>-</v>
      </c>
      <c r="K39" s="39" t="str">
        <f t="shared" si="3"/>
        <v>-</v>
      </c>
    </row>
    <row r="40" spans="1:11" x14ac:dyDescent="0.25">
      <c r="A40" s="34" t="s">
        <v>404</v>
      </c>
      <c r="B40" s="35">
        <v>4</v>
      </c>
      <c r="C40" s="146">
        <f>IF(B46=0, "-", B40/B46)</f>
        <v>1.9851116625310174E-3</v>
      </c>
      <c r="D40" s="35">
        <v>0</v>
      </c>
      <c r="E40" s="39">
        <f>IF(D46=0, "-", D40/D46)</f>
        <v>0</v>
      </c>
      <c r="F40" s="136">
        <v>7</v>
      </c>
      <c r="G40" s="146">
        <f>IF(F46=0, "-", F40/F46)</f>
        <v>1.0937500000000001E-3</v>
      </c>
      <c r="H40" s="35">
        <v>0</v>
      </c>
      <c r="I40" s="39">
        <f>IF(H46=0, "-", H40/H46)</f>
        <v>0</v>
      </c>
      <c r="J40" s="38" t="str">
        <f t="shared" si="2"/>
        <v>-</v>
      </c>
      <c r="K40" s="39" t="str">
        <f t="shared" si="3"/>
        <v>-</v>
      </c>
    </row>
    <row r="41" spans="1:11" x14ac:dyDescent="0.25">
      <c r="A41" s="34" t="s">
        <v>405</v>
      </c>
      <c r="B41" s="35">
        <v>159</v>
      </c>
      <c r="C41" s="146">
        <f>IF(B46=0, "-", B41/B46)</f>
        <v>7.8908188585607941E-2</v>
      </c>
      <c r="D41" s="35">
        <v>171</v>
      </c>
      <c r="E41" s="39">
        <f>IF(D46=0, "-", D41/D46)</f>
        <v>6.8923821039903271E-2</v>
      </c>
      <c r="F41" s="136">
        <v>353</v>
      </c>
      <c r="G41" s="146">
        <f>IF(F46=0, "-", F41/F46)</f>
        <v>5.5156249999999997E-2</v>
      </c>
      <c r="H41" s="35">
        <v>368</v>
      </c>
      <c r="I41" s="39">
        <f>IF(H46=0, "-", H41/H46)</f>
        <v>5.8729652090647941E-2</v>
      </c>
      <c r="J41" s="38">
        <f t="shared" si="2"/>
        <v>-7.0175438596491224E-2</v>
      </c>
      <c r="K41" s="39">
        <f t="shared" si="3"/>
        <v>-4.0760869565217392E-2</v>
      </c>
    </row>
    <row r="42" spans="1:11" x14ac:dyDescent="0.25">
      <c r="A42" s="34" t="s">
        <v>406</v>
      </c>
      <c r="B42" s="35">
        <v>6</v>
      </c>
      <c r="C42" s="146">
        <f>IF(B46=0, "-", B42/B46)</f>
        <v>2.9776674937965261E-3</v>
      </c>
      <c r="D42" s="35">
        <v>11</v>
      </c>
      <c r="E42" s="39">
        <f>IF(D46=0, "-", D42/D46)</f>
        <v>4.4336960902861752E-3</v>
      </c>
      <c r="F42" s="136">
        <v>24</v>
      </c>
      <c r="G42" s="146">
        <f>IF(F46=0, "-", F42/F46)</f>
        <v>3.7499999999999999E-3</v>
      </c>
      <c r="H42" s="35">
        <v>30</v>
      </c>
      <c r="I42" s="39">
        <f>IF(H46=0, "-", H42/H46)</f>
        <v>4.7877433769549956E-3</v>
      </c>
      <c r="J42" s="38">
        <f t="shared" si="2"/>
        <v>-0.45454545454545453</v>
      </c>
      <c r="K42" s="39">
        <f t="shared" si="3"/>
        <v>-0.2</v>
      </c>
    </row>
    <row r="43" spans="1:11" x14ac:dyDescent="0.25">
      <c r="A43" s="34" t="s">
        <v>407</v>
      </c>
      <c r="B43" s="35">
        <v>66</v>
      </c>
      <c r="C43" s="146">
        <f>IF(B46=0, "-", B43/B46)</f>
        <v>3.2754342431761785E-2</v>
      </c>
      <c r="D43" s="35">
        <v>146</v>
      </c>
      <c r="E43" s="39">
        <f>IF(D46=0, "-", D43/D46)</f>
        <v>5.8847239016525596E-2</v>
      </c>
      <c r="F43" s="136">
        <v>230</v>
      </c>
      <c r="G43" s="146">
        <f>IF(F46=0, "-", F43/F46)</f>
        <v>3.5937499999999997E-2</v>
      </c>
      <c r="H43" s="35">
        <v>332</v>
      </c>
      <c r="I43" s="39">
        <f>IF(H46=0, "-", H43/H46)</f>
        <v>5.2984360038301946E-2</v>
      </c>
      <c r="J43" s="38">
        <f t="shared" si="2"/>
        <v>-0.54794520547945202</v>
      </c>
      <c r="K43" s="39">
        <f t="shared" si="3"/>
        <v>-0.30722891566265059</v>
      </c>
    </row>
    <row r="44" spans="1:11" x14ac:dyDescent="0.25">
      <c r="A44" s="34" t="s">
        <v>408</v>
      </c>
      <c r="B44" s="35">
        <v>186</v>
      </c>
      <c r="C44" s="146">
        <f>IF(B46=0, "-", B44/B46)</f>
        <v>9.2307692307692313E-2</v>
      </c>
      <c r="D44" s="35">
        <v>228</v>
      </c>
      <c r="E44" s="39">
        <f>IF(D46=0, "-", D44/D46)</f>
        <v>9.1898428053204348E-2</v>
      </c>
      <c r="F44" s="136">
        <v>517</v>
      </c>
      <c r="G44" s="146">
        <f>IF(F46=0, "-", F44/F46)</f>
        <v>8.0781249999999999E-2</v>
      </c>
      <c r="H44" s="35">
        <v>589</v>
      </c>
      <c r="I44" s="39">
        <f>IF(H46=0, "-", H44/H46)</f>
        <v>9.3999361634216405E-2</v>
      </c>
      <c r="J44" s="38">
        <f t="shared" si="2"/>
        <v>-0.18421052631578946</v>
      </c>
      <c r="K44" s="39">
        <f t="shared" si="3"/>
        <v>-0.12224108658743633</v>
      </c>
    </row>
    <row r="45" spans="1:11" x14ac:dyDescent="0.25">
      <c r="A45" s="137"/>
      <c r="B45" s="40"/>
      <c r="D45" s="40"/>
      <c r="E45" s="44"/>
      <c r="F45" s="138"/>
      <c r="H45" s="40"/>
      <c r="I45" s="44"/>
      <c r="J45" s="43"/>
      <c r="K45" s="44"/>
    </row>
    <row r="46" spans="1:11" s="52" customFormat="1" ht="13" x14ac:dyDescent="0.3">
      <c r="A46" s="139" t="s">
        <v>409</v>
      </c>
      <c r="B46" s="46">
        <f>SUM(B26:B45)</f>
        <v>2015</v>
      </c>
      <c r="C46" s="140">
        <f>B46/21662</f>
        <v>9.302003508447973E-2</v>
      </c>
      <c r="D46" s="46">
        <f>SUM(D26:D45)</f>
        <v>2481</v>
      </c>
      <c r="E46" s="141">
        <f>D46/27520</f>
        <v>9.0152616279069772E-2</v>
      </c>
      <c r="F46" s="128">
        <f>SUM(F26:F45)</f>
        <v>6400</v>
      </c>
      <c r="G46" s="142">
        <f>F46/65027</f>
        <v>9.8420656035185378E-2</v>
      </c>
      <c r="H46" s="46">
        <f>SUM(H26:H45)</f>
        <v>6266</v>
      </c>
      <c r="I46" s="141">
        <f>H46/76509</f>
        <v>8.1898861571841217E-2</v>
      </c>
      <c r="J46" s="49">
        <f>IF(D46=0, "-", IF((B46-D46)/D46&lt;10, (B46-D46)/D46, "&gt;999%"))</f>
        <v>-0.18782748891575976</v>
      </c>
      <c r="K46" s="50">
        <f>IF(H46=0, "-", IF((F46-H46)/H46&lt;10, (F46-H46)/H46, "&gt;999%"))</f>
        <v>2.1385253750398979E-2</v>
      </c>
    </row>
    <row r="47" spans="1:11" x14ac:dyDescent="0.25">
      <c r="B47" s="138"/>
      <c r="D47" s="138"/>
      <c r="F47" s="138"/>
      <c r="H47" s="138"/>
    </row>
    <row r="48" spans="1:11" ht="13" x14ac:dyDescent="0.3">
      <c r="A48" s="131" t="s">
        <v>410</v>
      </c>
      <c r="B48" s="132" t="s">
        <v>168</v>
      </c>
      <c r="C48" s="133" t="s">
        <v>169</v>
      </c>
      <c r="D48" s="132" t="s">
        <v>168</v>
      </c>
      <c r="E48" s="134" t="s">
        <v>169</v>
      </c>
      <c r="F48" s="133" t="s">
        <v>168</v>
      </c>
      <c r="G48" s="133" t="s">
        <v>169</v>
      </c>
      <c r="H48" s="132" t="s">
        <v>168</v>
      </c>
      <c r="I48" s="134" t="s">
        <v>169</v>
      </c>
      <c r="J48" s="132"/>
      <c r="K48" s="134"/>
    </row>
    <row r="49" spans="1:11" x14ac:dyDescent="0.25">
      <c r="A49" s="34" t="s">
        <v>411</v>
      </c>
      <c r="B49" s="35">
        <v>13</v>
      </c>
      <c r="C49" s="146">
        <f>IF(B60=0, "-", B49/B60)</f>
        <v>2.5390625E-2</v>
      </c>
      <c r="D49" s="35">
        <v>70</v>
      </c>
      <c r="E49" s="39">
        <f>IF(D60=0, "-", D49/D60)</f>
        <v>0.109717868338558</v>
      </c>
      <c r="F49" s="136">
        <v>92</v>
      </c>
      <c r="G49" s="146">
        <f>IF(F60=0, "-", F49/F60)</f>
        <v>5.721393034825871E-2</v>
      </c>
      <c r="H49" s="35">
        <v>149</v>
      </c>
      <c r="I49" s="39">
        <f>IF(H60=0, "-", H49/H60)</f>
        <v>9.5512820512820507E-2</v>
      </c>
      <c r="J49" s="38">
        <f t="shared" ref="J49:J58" si="4">IF(D49=0, "-", IF((B49-D49)/D49&lt;10, (B49-D49)/D49, "&gt;999%"))</f>
        <v>-0.81428571428571428</v>
      </c>
      <c r="K49" s="39">
        <f t="shared" ref="K49:K58" si="5">IF(H49=0, "-", IF((F49-H49)/H49&lt;10, (F49-H49)/H49, "&gt;999%"))</f>
        <v>-0.3825503355704698</v>
      </c>
    </row>
    <row r="50" spans="1:11" x14ac:dyDescent="0.25">
      <c r="A50" s="34" t="s">
        <v>412</v>
      </c>
      <c r="B50" s="35">
        <v>64</v>
      </c>
      <c r="C50" s="146">
        <f>IF(B60=0, "-", B50/B60)</f>
        <v>0.125</v>
      </c>
      <c r="D50" s="35">
        <v>16</v>
      </c>
      <c r="E50" s="39">
        <f>IF(D60=0, "-", D50/D60)</f>
        <v>2.5078369905956112E-2</v>
      </c>
      <c r="F50" s="136">
        <v>252</v>
      </c>
      <c r="G50" s="146">
        <f>IF(F60=0, "-", F50/F60)</f>
        <v>0.15671641791044777</v>
      </c>
      <c r="H50" s="35">
        <v>61</v>
      </c>
      <c r="I50" s="39">
        <f>IF(H60=0, "-", H50/H60)</f>
        <v>3.9102564102564102E-2</v>
      </c>
      <c r="J50" s="38">
        <f t="shared" si="4"/>
        <v>3</v>
      </c>
      <c r="K50" s="39">
        <f t="shared" si="5"/>
        <v>3.1311475409836067</v>
      </c>
    </row>
    <row r="51" spans="1:11" x14ac:dyDescent="0.25">
      <c r="A51" s="34" t="s">
        <v>413</v>
      </c>
      <c r="B51" s="35">
        <v>101</v>
      </c>
      <c r="C51" s="146">
        <f>IF(B60=0, "-", B51/B60)</f>
        <v>0.197265625</v>
      </c>
      <c r="D51" s="35">
        <v>92</v>
      </c>
      <c r="E51" s="39">
        <f>IF(D60=0, "-", D51/D60)</f>
        <v>0.14420062695924765</v>
      </c>
      <c r="F51" s="136">
        <v>370</v>
      </c>
      <c r="G51" s="146">
        <f>IF(F60=0, "-", F51/F60)</f>
        <v>0.2300995024875622</v>
      </c>
      <c r="H51" s="35">
        <v>261</v>
      </c>
      <c r="I51" s="39">
        <f>IF(H60=0, "-", H51/H60)</f>
        <v>0.1673076923076923</v>
      </c>
      <c r="J51" s="38">
        <f t="shared" si="4"/>
        <v>9.7826086956521743E-2</v>
      </c>
      <c r="K51" s="39">
        <f t="shared" si="5"/>
        <v>0.41762452107279696</v>
      </c>
    </row>
    <row r="52" spans="1:11" x14ac:dyDescent="0.25">
      <c r="A52" s="34" t="s">
        <v>414</v>
      </c>
      <c r="B52" s="35">
        <v>12</v>
      </c>
      <c r="C52" s="146">
        <f>IF(B60=0, "-", B52/B60)</f>
        <v>2.34375E-2</v>
      </c>
      <c r="D52" s="35">
        <v>150</v>
      </c>
      <c r="E52" s="39">
        <f>IF(D60=0, "-", D52/D60)</f>
        <v>0.23510971786833856</v>
      </c>
      <c r="F52" s="136">
        <v>58</v>
      </c>
      <c r="G52" s="146">
        <f>IF(F60=0, "-", F52/F60)</f>
        <v>3.6069651741293535E-2</v>
      </c>
      <c r="H52" s="35">
        <v>287</v>
      </c>
      <c r="I52" s="39">
        <f>IF(H60=0, "-", H52/H60)</f>
        <v>0.18397435897435899</v>
      </c>
      <c r="J52" s="38">
        <f t="shared" si="4"/>
        <v>-0.92</v>
      </c>
      <c r="K52" s="39">
        <f t="shared" si="5"/>
        <v>-0.79790940766550522</v>
      </c>
    </row>
    <row r="53" spans="1:11" x14ac:dyDescent="0.25">
      <c r="A53" s="34" t="s">
        <v>415</v>
      </c>
      <c r="B53" s="35">
        <v>64</v>
      </c>
      <c r="C53" s="146">
        <f>IF(B60=0, "-", B53/B60)</f>
        <v>0.125</v>
      </c>
      <c r="D53" s="35">
        <v>1</v>
      </c>
      <c r="E53" s="39">
        <f>IF(D60=0, "-", D53/D60)</f>
        <v>1.567398119122257E-3</v>
      </c>
      <c r="F53" s="136">
        <v>72</v>
      </c>
      <c r="G53" s="146">
        <f>IF(F60=0, "-", F53/F60)</f>
        <v>4.4776119402985072E-2</v>
      </c>
      <c r="H53" s="35">
        <v>7</v>
      </c>
      <c r="I53" s="39">
        <f>IF(H60=0, "-", H53/H60)</f>
        <v>4.4871794871794869E-3</v>
      </c>
      <c r="J53" s="38" t="str">
        <f t="shared" si="4"/>
        <v>&gt;999%</v>
      </c>
      <c r="K53" s="39">
        <f t="shared" si="5"/>
        <v>9.2857142857142865</v>
      </c>
    </row>
    <row r="54" spans="1:11" x14ac:dyDescent="0.25">
      <c r="A54" s="34" t="s">
        <v>416</v>
      </c>
      <c r="B54" s="35">
        <v>24</v>
      </c>
      <c r="C54" s="146">
        <f>IF(B60=0, "-", B54/B60)</f>
        <v>4.6875E-2</v>
      </c>
      <c r="D54" s="35">
        <v>50</v>
      </c>
      <c r="E54" s="39">
        <f>IF(D60=0, "-", D54/D60)</f>
        <v>7.8369905956112859E-2</v>
      </c>
      <c r="F54" s="136">
        <v>54</v>
      </c>
      <c r="G54" s="146">
        <f>IF(F60=0, "-", F54/F60)</f>
        <v>3.3582089552238806E-2</v>
      </c>
      <c r="H54" s="35">
        <v>66</v>
      </c>
      <c r="I54" s="39">
        <f>IF(H60=0, "-", H54/H60)</f>
        <v>4.230769230769231E-2</v>
      </c>
      <c r="J54" s="38">
        <f t="shared" si="4"/>
        <v>-0.52</v>
      </c>
      <c r="K54" s="39">
        <f t="shared" si="5"/>
        <v>-0.18181818181818182</v>
      </c>
    </row>
    <row r="55" spans="1:11" x14ac:dyDescent="0.25">
      <c r="A55" s="34" t="s">
        <v>417</v>
      </c>
      <c r="B55" s="35">
        <v>24</v>
      </c>
      <c r="C55" s="146">
        <f>IF(B60=0, "-", B55/B60)</f>
        <v>4.6875E-2</v>
      </c>
      <c r="D55" s="35">
        <v>47</v>
      </c>
      <c r="E55" s="39">
        <f>IF(D60=0, "-", D55/D60)</f>
        <v>7.3667711598746077E-2</v>
      </c>
      <c r="F55" s="136">
        <v>103</v>
      </c>
      <c r="G55" s="146">
        <f>IF(F60=0, "-", F55/F60)</f>
        <v>6.4054726368159204E-2</v>
      </c>
      <c r="H55" s="35">
        <v>103</v>
      </c>
      <c r="I55" s="39">
        <f>IF(H60=0, "-", H55/H60)</f>
        <v>6.6025641025641027E-2</v>
      </c>
      <c r="J55" s="38">
        <f t="shared" si="4"/>
        <v>-0.48936170212765956</v>
      </c>
      <c r="K55" s="39">
        <f t="shared" si="5"/>
        <v>0</v>
      </c>
    </row>
    <row r="56" spans="1:11" x14ac:dyDescent="0.25">
      <c r="A56" s="34" t="s">
        <v>418</v>
      </c>
      <c r="B56" s="35">
        <v>149</v>
      </c>
      <c r="C56" s="146">
        <f>IF(B60=0, "-", B56/B60)</f>
        <v>0.291015625</v>
      </c>
      <c r="D56" s="35">
        <v>116</v>
      </c>
      <c r="E56" s="39">
        <f>IF(D60=0, "-", D56/D60)</f>
        <v>0.18181818181818182</v>
      </c>
      <c r="F56" s="136">
        <v>340</v>
      </c>
      <c r="G56" s="146">
        <f>IF(F60=0, "-", F56/F60)</f>
        <v>0.21144278606965175</v>
      </c>
      <c r="H56" s="35">
        <v>305</v>
      </c>
      <c r="I56" s="39">
        <f>IF(H60=0, "-", H56/H60)</f>
        <v>0.19551282051282051</v>
      </c>
      <c r="J56" s="38">
        <f t="shared" si="4"/>
        <v>0.28448275862068967</v>
      </c>
      <c r="K56" s="39">
        <f t="shared" si="5"/>
        <v>0.11475409836065574</v>
      </c>
    </row>
    <row r="57" spans="1:11" x14ac:dyDescent="0.25">
      <c r="A57" s="34" t="s">
        <v>419</v>
      </c>
      <c r="B57" s="35">
        <v>13</v>
      </c>
      <c r="C57" s="146">
        <f>IF(B60=0, "-", B57/B60)</f>
        <v>2.5390625E-2</v>
      </c>
      <c r="D57" s="35">
        <v>27</v>
      </c>
      <c r="E57" s="39">
        <f>IF(D60=0, "-", D57/D60)</f>
        <v>4.2319749216300939E-2</v>
      </c>
      <c r="F57" s="136">
        <v>80</v>
      </c>
      <c r="G57" s="146">
        <f>IF(F60=0, "-", F57/F60)</f>
        <v>4.975124378109453E-2</v>
      </c>
      <c r="H57" s="35">
        <v>102</v>
      </c>
      <c r="I57" s="39">
        <f>IF(H60=0, "-", H57/H60)</f>
        <v>6.5384615384615388E-2</v>
      </c>
      <c r="J57" s="38">
        <f t="shared" si="4"/>
        <v>-0.51851851851851849</v>
      </c>
      <c r="K57" s="39">
        <f t="shared" si="5"/>
        <v>-0.21568627450980393</v>
      </c>
    </row>
    <row r="58" spans="1:11" x14ac:dyDescent="0.25">
      <c r="A58" s="34" t="s">
        <v>420</v>
      </c>
      <c r="B58" s="35">
        <v>48</v>
      </c>
      <c r="C58" s="146">
        <f>IF(B60=0, "-", B58/B60)</f>
        <v>9.375E-2</v>
      </c>
      <c r="D58" s="35">
        <v>69</v>
      </c>
      <c r="E58" s="39">
        <f>IF(D60=0, "-", D58/D60)</f>
        <v>0.10815047021943573</v>
      </c>
      <c r="F58" s="136">
        <v>187</v>
      </c>
      <c r="G58" s="146">
        <f>IF(F60=0, "-", F58/F60)</f>
        <v>0.11629353233830846</v>
      </c>
      <c r="H58" s="35">
        <v>219</v>
      </c>
      <c r="I58" s="39">
        <f>IF(H60=0, "-", H58/H60)</f>
        <v>0.14038461538461539</v>
      </c>
      <c r="J58" s="38">
        <f t="shared" si="4"/>
        <v>-0.30434782608695654</v>
      </c>
      <c r="K58" s="39">
        <f t="shared" si="5"/>
        <v>-0.14611872146118721</v>
      </c>
    </row>
    <row r="59" spans="1:11" x14ac:dyDescent="0.25">
      <c r="A59" s="137"/>
      <c r="B59" s="40"/>
      <c r="D59" s="40"/>
      <c r="E59" s="44"/>
      <c r="F59" s="138"/>
      <c r="H59" s="40"/>
      <c r="I59" s="44"/>
      <c r="J59" s="43"/>
      <c r="K59" s="44"/>
    </row>
    <row r="60" spans="1:11" s="52" customFormat="1" ht="13" x14ac:dyDescent="0.3">
      <c r="A60" s="139" t="s">
        <v>421</v>
      </c>
      <c r="B60" s="46">
        <f>SUM(B49:B59)</f>
        <v>512</v>
      </c>
      <c r="C60" s="140">
        <f>B60/21662</f>
        <v>2.3635860031391377E-2</v>
      </c>
      <c r="D60" s="46">
        <f>SUM(D49:D59)</f>
        <v>638</v>
      </c>
      <c r="E60" s="141">
        <f>D60/27520</f>
        <v>2.3183139534883723E-2</v>
      </c>
      <c r="F60" s="128">
        <f>SUM(F49:F59)</f>
        <v>1608</v>
      </c>
      <c r="G60" s="142">
        <f>F60/65027</f>
        <v>2.4728189828840327E-2</v>
      </c>
      <c r="H60" s="46">
        <f>SUM(H49:H59)</f>
        <v>1560</v>
      </c>
      <c r="I60" s="141">
        <f>H60/76509</f>
        <v>2.0389758067678312E-2</v>
      </c>
      <c r="J60" s="49">
        <f>IF(D60=0, "-", IF((B60-D60)/D60&lt;10, (B60-D60)/D60, "&gt;999%"))</f>
        <v>-0.19749216300940439</v>
      </c>
      <c r="K60" s="50">
        <f>IF(H60=0, "-", IF((F60-H60)/H60&lt;10, (F60-H60)/H60, "&gt;999%"))</f>
        <v>3.0769230769230771E-2</v>
      </c>
    </row>
    <row r="61" spans="1:11" x14ac:dyDescent="0.25">
      <c r="B61" s="138"/>
      <c r="D61" s="138"/>
      <c r="F61" s="138"/>
      <c r="H61" s="138"/>
    </row>
    <row r="62" spans="1:11" s="52" customFormat="1" ht="13" x14ac:dyDescent="0.3">
      <c r="A62" s="139" t="s">
        <v>422</v>
      </c>
      <c r="B62" s="46">
        <v>2527</v>
      </c>
      <c r="C62" s="140">
        <f>B62/21662</f>
        <v>0.11665589511587111</v>
      </c>
      <c r="D62" s="46">
        <v>3119</v>
      </c>
      <c r="E62" s="141">
        <f>D62/27520</f>
        <v>0.11333575581395348</v>
      </c>
      <c r="F62" s="128">
        <v>8008</v>
      </c>
      <c r="G62" s="142">
        <f>F62/65027</f>
        <v>0.12314884586402572</v>
      </c>
      <c r="H62" s="46">
        <v>7826</v>
      </c>
      <c r="I62" s="141">
        <f>H62/76509</f>
        <v>0.10228861963951953</v>
      </c>
      <c r="J62" s="49">
        <f>IF(D62=0, "-", IF((B62-D62)/D62&lt;10, (B62-D62)/D62, "&gt;999%"))</f>
        <v>-0.18980442449503046</v>
      </c>
      <c r="K62" s="50">
        <f>IF(H62=0, "-", IF((F62-H62)/H62&lt;10, (F62-H62)/H62, "&gt;999%"))</f>
        <v>2.3255813953488372E-2</v>
      </c>
    </row>
    <row r="63" spans="1:11" x14ac:dyDescent="0.25">
      <c r="B63" s="138"/>
      <c r="D63" s="138"/>
      <c r="F63" s="138"/>
      <c r="H63" s="138"/>
    </row>
    <row r="64" spans="1:11" ht="15.5" x14ac:dyDescent="0.35">
      <c r="A64" s="129" t="s">
        <v>37</v>
      </c>
      <c r="B64" s="22" t="s">
        <v>4</v>
      </c>
      <c r="C64" s="25"/>
      <c r="D64" s="25"/>
      <c r="E64" s="23"/>
      <c r="F64" s="22" t="s">
        <v>166</v>
      </c>
      <c r="G64" s="25"/>
      <c r="H64" s="25"/>
      <c r="I64" s="23"/>
      <c r="J64" s="22" t="s">
        <v>167</v>
      </c>
      <c r="K64" s="23"/>
    </row>
    <row r="65" spans="1:11" ht="13" x14ac:dyDescent="0.3">
      <c r="A65" s="30"/>
      <c r="B65" s="22">
        <f>VALUE(RIGHT($B$2, 4))</f>
        <v>2020</v>
      </c>
      <c r="C65" s="23"/>
      <c r="D65" s="22">
        <f>B65-1</f>
        <v>2019</v>
      </c>
      <c r="E65" s="130"/>
      <c r="F65" s="22">
        <f>B65</f>
        <v>2020</v>
      </c>
      <c r="G65" s="130"/>
      <c r="H65" s="22">
        <f>D65</f>
        <v>2019</v>
      </c>
      <c r="I65" s="130"/>
      <c r="J65" s="27" t="s">
        <v>8</v>
      </c>
      <c r="K65" s="28" t="s">
        <v>5</v>
      </c>
    </row>
    <row r="66" spans="1:11" ht="13" x14ac:dyDescent="0.3">
      <c r="A66" s="131" t="s">
        <v>423</v>
      </c>
      <c r="B66" s="132" t="s">
        <v>168</v>
      </c>
      <c r="C66" s="133" t="s">
        <v>169</v>
      </c>
      <c r="D66" s="132" t="s">
        <v>168</v>
      </c>
      <c r="E66" s="134" t="s">
        <v>169</v>
      </c>
      <c r="F66" s="133" t="s">
        <v>168</v>
      </c>
      <c r="G66" s="133" t="s">
        <v>169</v>
      </c>
      <c r="H66" s="132" t="s">
        <v>168</v>
      </c>
      <c r="I66" s="134" t="s">
        <v>169</v>
      </c>
      <c r="J66" s="132"/>
      <c r="K66" s="134"/>
    </row>
    <row r="67" spans="1:11" x14ac:dyDescent="0.25">
      <c r="A67" s="34" t="s">
        <v>424</v>
      </c>
      <c r="B67" s="35">
        <v>1</v>
      </c>
      <c r="C67" s="146">
        <f>IF(B91=0, "-", B67/B91)</f>
        <v>2.6888948642108095E-4</v>
      </c>
      <c r="D67" s="35">
        <v>0</v>
      </c>
      <c r="E67" s="39">
        <f>IF(D91=0, "-", D67/D91)</f>
        <v>0</v>
      </c>
      <c r="F67" s="136">
        <v>3</v>
      </c>
      <c r="G67" s="146">
        <f>IF(F91=0, "-", F67/F91)</f>
        <v>2.6546323334218213E-4</v>
      </c>
      <c r="H67" s="35">
        <v>0</v>
      </c>
      <c r="I67" s="39">
        <f>IF(H91=0, "-", H67/H91)</f>
        <v>0</v>
      </c>
      <c r="J67" s="38" t="str">
        <f t="shared" ref="J67:J89" si="6">IF(D67=0, "-", IF((B67-D67)/D67&lt;10, (B67-D67)/D67, "&gt;999%"))</f>
        <v>-</v>
      </c>
      <c r="K67" s="39" t="str">
        <f t="shared" ref="K67:K89" si="7">IF(H67=0, "-", IF((F67-H67)/H67&lt;10, (F67-H67)/H67, "&gt;999%"))</f>
        <v>-</v>
      </c>
    </row>
    <row r="68" spans="1:11" x14ac:dyDescent="0.25">
      <c r="A68" s="34" t="s">
        <v>425</v>
      </c>
      <c r="B68" s="35">
        <v>108</v>
      </c>
      <c r="C68" s="146">
        <f>IF(B91=0, "-", B68/B91)</f>
        <v>2.9040064533476739E-2</v>
      </c>
      <c r="D68" s="35">
        <v>169</v>
      </c>
      <c r="E68" s="39">
        <f>IF(D91=0, "-", D68/D91)</f>
        <v>3.842655752614825E-2</v>
      </c>
      <c r="F68" s="136">
        <v>321</v>
      </c>
      <c r="G68" s="146">
        <f>IF(F91=0, "-", F68/F91)</f>
        <v>2.8404565967613486E-2</v>
      </c>
      <c r="H68" s="35">
        <v>553</v>
      </c>
      <c r="I68" s="39">
        <f>IF(H91=0, "-", H68/H91)</f>
        <v>4.431799967943581E-2</v>
      </c>
      <c r="J68" s="38">
        <f t="shared" si="6"/>
        <v>-0.36094674556213019</v>
      </c>
      <c r="K68" s="39">
        <f t="shared" si="7"/>
        <v>-0.41952983725135623</v>
      </c>
    </row>
    <row r="69" spans="1:11" x14ac:dyDescent="0.25">
      <c r="A69" s="34" t="s">
        <v>426</v>
      </c>
      <c r="B69" s="35">
        <v>8</v>
      </c>
      <c r="C69" s="146">
        <f>IF(B91=0, "-", B69/B91)</f>
        <v>2.1511158913686476E-3</v>
      </c>
      <c r="D69" s="35">
        <v>9</v>
      </c>
      <c r="E69" s="39">
        <f>IF(D91=0, "-", D69/D91)</f>
        <v>2.0463847203274215E-3</v>
      </c>
      <c r="F69" s="136">
        <v>35</v>
      </c>
      <c r="G69" s="146">
        <f>IF(F91=0, "-", F69/F91)</f>
        <v>3.0970710556587912E-3</v>
      </c>
      <c r="H69" s="35">
        <v>22</v>
      </c>
      <c r="I69" s="39">
        <f>IF(H91=0, "-", H69/H91)</f>
        <v>1.7631030613880429E-3</v>
      </c>
      <c r="J69" s="38">
        <f t="shared" si="6"/>
        <v>-0.1111111111111111</v>
      </c>
      <c r="K69" s="39">
        <f t="shared" si="7"/>
        <v>0.59090909090909094</v>
      </c>
    </row>
    <row r="70" spans="1:11" x14ac:dyDescent="0.25">
      <c r="A70" s="34" t="s">
        <v>427</v>
      </c>
      <c r="B70" s="35">
        <v>134</v>
      </c>
      <c r="C70" s="146">
        <f>IF(B91=0, "-", B70/B91)</f>
        <v>3.6031191180424846E-2</v>
      </c>
      <c r="D70" s="35">
        <v>215</v>
      </c>
      <c r="E70" s="39">
        <f>IF(D91=0, "-", D70/D91)</f>
        <v>4.8885857207821737E-2</v>
      </c>
      <c r="F70" s="136">
        <v>248</v>
      </c>
      <c r="G70" s="146">
        <f>IF(F91=0, "-", F70/F91)</f>
        <v>2.1944960622953719E-2</v>
      </c>
      <c r="H70" s="35">
        <v>614</v>
      </c>
      <c r="I70" s="39">
        <f>IF(H91=0, "-", H70/H91)</f>
        <v>4.9206603622375382E-2</v>
      </c>
      <c r="J70" s="38">
        <f t="shared" si="6"/>
        <v>-0.37674418604651161</v>
      </c>
      <c r="K70" s="39">
        <f t="shared" si="7"/>
        <v>-0.59609120521172643</v>
      </c>
    </row>
    <row r="71" spans="1:11" x14ac:dyDescent="0.25">
      <c r="A71" s="34" t="s">
        <v>428</v>
      </c>
      <c r="B71" s="35">
        <v>293</v>
      </c>
      <c r="C71" s="146">
        <f>IF(B91=0, "-", B71/B91)</f>
        <v>7.878461952137672E-2</v>
      </c>
      <c r="D71" s="35">
        <v>414</v>
      </c>
      <c r="E71" s="39">
        <f>IF(D91=0, "-", D71/D91)</f>
        <v>9.4133697135061395E-2</v>
      </c>
      <c r="F71" s="136">
        <v>999</v>
      </c>
      <c r="G71" s="146">
        <f>IF(F91=0, "-", F71/F91)</f>
        <v>8.8399256702946641E-2</v>
      </c>
      <c r="H71" s="35">
        <v>1150</v>
      </c>
      <c r="I71" s="39">
        <f>IF(H91=0, "-", H71/H91)</f>
        <v>9.2162205481647705E-2</v>
      </c>
      <c r="J71" s="38">
        <f t="shared" si="6"/>
        <v>-0.2922705314009662</v>
      </c>
      <c r="K71" s="39">
        <f t="shared" si="7"/>
        <v>-0.13130434782608696</v>
      </c>
    </row>
    <row r="72" spans="1:11" x14ac:dyDescent="0.25">
      <c r="A72" s="34" t="s">
        <v>429</v>
      </c>
      <c r="B72" s="35">
        <v>291</v>
      </c>
      <c r="C72" s="146">
        <f>IF(B91=0, "-", B72/B91)</f>
        <v>7.8246840548534549E-2</v>
      </c>
      <c r="D72" s="35">
        <v>468</v>
      </c>
      <c r="E72" s="39">
        <f>IF(D91=0, "-", D72/D91)</f>
        <v>0.10641200545702592</v>
      </c>
      <c r="F72" s="136">
        <v>966</v>
      </c>
      <c r="G72" s="146">
        <f>IF(F91=0, "-", F72/F91)</f>
        <v>8.5479161136182633E-2</v>
      </c>
      <c r="H72" s="35">
        <v>1105</v>
      </c>
      <c r="I72" s="39">
        <f>IF(H91=0, "-", H72/H91)</f>
        <v>8.8555858310626706E-2</v>
      </c>
      <c r="J72" s="38">
        <f t="shared" si="6"/>
        <v>-0.37820512820512819</v>
      </c>
      <c r="K72" s="39">
        <f t="shared" si="7"/>
        <v>-0.12579185520361991</v>
      </c>
    </row>
    <row r="73" spans="1:11" x14ac:dyDescent="0.25">
      <c r="A73" s="34" t="s">
        <v>430</v>
      </c>
      <c r="B73" s="35">
        <v>7</v>
      </c>
      <c r="C73" s="146">
        <f>IF(B91=0, "-", B73/B91)</f>
        <v>1.8822264049475664E-3</v>
      </c>
      <c r="D73" s="35">
        <v>12</v>
      </c>
      <c r="E73" s="39">
        <f>IF(D91=0, "-", D73/D91)</f>
        <v>2.7285129604365621E-3</v>
      </c>
      <c r="F73" s="136">
        <v>38</v>
      </c>
      <c r="G73" s="146">
        <f>IF(F91=0, "-", F73/F91)</f>
        <v>3.3625342890009732E-3</v>
      </c>
      <c r="H73" s="35">
        <v>53</v>
      </c>
      <c r="I73" s="39">
        <f>IF(H91=0, "-", H73/H91)</f>
        <v>4.2474755569802854E-3</v>
      </c>
      <c r="J73" s="38">
        <f t="shared" si="6"/>
        <v>-0.41666666666666669</v>
      </c>
      <c r="K73" s="39">
        <f t="shared" si="7"/>
        <v>-0.28301886792452829</v>
      </c>
    </row>
    <row r="74" spans="1:11" x14ac:dyDescent="0.25">
      <c r="A74" s="34" t="s">
        <v>431</v>
      </c>
      <c r="B74" s="35">
        <v>571</v>
      </c>
      <c r="C74" s="146">
        <f>IF(B91=0, "-", B74/B91)</f>
        <v>0.15353589674643722</v>
      </c>
      <c r="D74" s="35">
        <v>390</v>
      </c>
      <c r="E74" s="39">
        <f>IF(D91=0, "-", D74/D91)</f>
        <v>8.8676671214188263E-2</v>
      </c>
      <c r="F74" s="136">
        <v>1167</v>
      </c>
      <c r="G74" s="146">
        <f>IF(F91=0, "-", F74/F91)</f>
        <v>0.10326519777010884</v>
      </c>
      <c r="H74" s="35">
        <v>1220</v>
      </c>
      <c r="I74" s="39">
        <f>IF(H91=0, "-", H74/H91)</f>
        <v>9.7772078858791467E-2</v>
      </c>
      <c r="J74" s="38">
        <f t="shared" si="6"/>
        <v>0.46410256410256412</v>
      </c>
      <c r="K74" s="39">
        <f t="shared" si="7"/>
        <v>-4.3442622950819673E-2</v>
      </c>
    </row>
    <row r="75" spans="1:11" x14ac:dyDescent="0.25">
      <c r="A75" s="34" t="s">
        <v>432</v>
      </c>
      <c r="B75" s="35">
        <v>462</v>
      </c>
      <c r="C75" s="146">
        <f>IF(B91=0, "-", B75/B91)</f>
        <v>0.12422694272653939</v>
      </c>
      <c r="D75" s="35">
        <v>742</v>
      </c>
      <c r="E75" s="39">
        <f>IF(D91=0, "-", D75/D91)</f>
        <v>0.16871305138699408</v>
      </c>
      <c r="F75" s="136">
        <v>1639</v>
      </c>
      <c r="G75" s="146">
        <f>IF(F91=0, "-", F75/F91)</f>
        <v>0.14503141314927884</v>
      </c>
      <c r="H75" s="35">
        <v>2106</v>
      </c>
      <c r="I75" s="39">
        <f>IF(H91=0, "-", H75/H91)</f>
        <v>0.16877704760378265</v>
      </c>
      <c r="J75" s="38">
        <f t="shared" si="6"/>
        <v>-0.37735849056603776</v>
      </c>
      <c r="K75" s="39">
        <f t="shared" si="7"/>
        <v>-0.22174738841405509</v>
      </c>
    </row>
    <row r="76" spans="1:11" x14ac:dyDescent="0.25">
      <c r="A76" s="34" t="s">
        <v>433</v>
      </c>
      <c r="B76" s="35">
        <v>0</v>
      </c>
      <c r="C76" s="146">
        <f>IF(B91=0, "-", B76/B91)</f>
        <v>0</v>
      </c>
      <c r="D76" s="35">
        <v>17</v>
      </c>
      <c r="E76" s="39">
        <f>IF(D91=0, "-", D76/D91)</f>
        <v>3.865393360618463E-3</v>
      </c>
      <c r="F76" s="136">
        <v>0</v>
      </c>
      <c r="G76" s="146">
        <f>IF(F91=0, "-", F76/F91)</f>
        <v>0</v>
      </c>
      <c r="H76" s="35">
        <v>29</v>
      </c>
      <c r="I76" s="39">
        <f>IF(H91=0, "-", H76/H91)</f>
        <v>2.3240903991024204E-3</v>
      </c>
      <c r="J76" s="38">
        <f t="shared" si="6"/>
        <v>-1</v>
      </c>
      <c r="K76" s="39">
        <f t="shared" si="7"/>
        <v>-1</v>
      </c>
    </row>
    <row r="77" spans="1:11" x14ac:dyDescent="0.25">
      <c r="A77" s="34" t="s">
        <v>434</v>
      </c>
      <c r="B77" s="35">
        <v>44</v>
      </c>
      <c r="C77" s="146">
        <f>IF(B91=0, "-", B77/B91)</f>
        <v>1.1831137402527562E-2</v>
      </c>
      <c r="D77" s="35">
        <v>0</v>
      </c>
      <c r="E77" s="39">
        <f>IF(D91=0, "-", D77/D91)</f>
        <v>0</v>
      </c>
      <c r="F77" s="136">
        <v>107</v>
      </c>
      <c r="G77" s="146">
        <f>IF(F91=0, "-", F77/F91)</f>
        <v>9.4681886558711618E-3</v>
      </c>
      <c r="H77" s="35">
        <v>0</v>
      </c>
      <c r="I77" s="39">
        <f>IF(H91=0, "-", H77/H91)</f>
        <v>0</v>
      </c>
      <c r="J77" s="38" t="str">
        <f t="shared" si="6"/>
        <v>-</v>
      </c>
      <c r="K77" s="39" t="str">
        <f t="shared" si="7"/>
        <v>-</v>
      </c>
    </row>
    <row r="78" spans="1:11" x14ac:dyDescent="0.25">
      <c r="A78" s="34" t="s">
        <v>435</v>
      </c>
      <c r="B78" s="35">
        <v>193</v>
      </c>
      <c r="C78" s="146">
        <f>IF(B91=0, "-", B78/B91)</f>
        <v>5.1895670879268621E-2</v>
      </c>
      <c r="D78" s="35">
        <v>421</v>
      </c>
      <c r="E78" s="39">
        <f>IF(D91=0, "-", D78/D91)</f>
        <v>9.5725329695316053E-2</v>
      </c>
      <c r="F78" s="136">
        <v>683</v>
      </c>
      <c r="G78" s="146">
        <f>IF(F91=0, "-", F78/F91)</f>
        <v>6.0437129457570127E-2</v>
      </c>
      <c r="H78" s="35">
        <v>1101</v>
      </c>
      <c r="I78" s="39">
        <f>IF(H91=0, "-", H78/H91)</f>
        <v>8.8235294117647065E-2</v>
      </c>
      <c r="J78" s="38">
        <f t="shared" si="6"/>
        <v>-0.54156769596199528</v>
      </c>
      <c r="K78" s="39">
        <f t="shared" si="7"/>
        <v>-0.37965485921889192</v>
      </c>
    </row>
    <row r="79" spans="1:11" x14ac:dyDescent="0.25">
      <c r="A79" s="34" t="s">
        <v>436</v>
      </c>
      <c r="B79" s="35">
        <v>409</v>
      </c>
      <c r="C79" s="146">
        <f>IF(B91=0, "-", B79/B91)</f>
        <v>0.1099757999462221</v>
      </c>
      <c r="D79" s="35">
        <v>569</v>
      </c>
      <c r="E79" s="39">
        <f>IF(D91=0, "-", D79/D91)</f>
        <v>0.12937698954070032</v>
      </c>
      <c r="F79" s="136">
        <v>1354</v>
      </c>
      <c r="G79" s="146">
        <f>IF(F91=0, "-", F79/F91)</f>
        <v>0.11981240598177152</v>
      </c>
      <c r="H79" s="35">
        <v>1659</v>
      </c>
      <c r="I79" s="39">
        <f>IF(H91=0, "-", H79/H91)</f>
        <v>0.13295399903830743</v>
      </c>
      <c r="J79" s="38">
        <f t="shared" si="6"/>
        <v>-0.28119507908611602</v>
      </c>
      <c r="K79" s="39">
        <f t="shared" si="7"/>
        <v>-0.18384569017480409</v>
      </c>
    </row>
    <row r="80" spans="1:11" x14ac:dyDescent="0.25">
      <c r="A80" s="34" t="s">
        <v>437</v>
      </c>
      <c r="B80" s="35">
        <v>27</v>
      </c>
      <c r="C80" s="146">
        <f>IF(B91=0, "-", B80/B91)</f>
        <v>7.2600161333691848E-3</v>
      </c>
      <c r="D80" s="35">
        <v>12</v>
      </c>
      <c r="E80" s="39">
        <f>IF(D91=0, "-", D80/D91)</f>
        <v>2.7285129604365621E-3</v>
      </c>
      <c r="F80" s="136">
        <v>81</v>
      </c>
      <c r="G80" s="146">
        <f>IF(F91=0, "-", F80/F91)</f>
        <v>7.1675073002389171E-3</v>
      </c>
      <c r="H80" s="35">
        <v>67</v>
      </c>
      <c r="I80" s="39">
        <f>IF(H91=0, "-", H80/H91)</f>
        <v>5.3694502324090395E-3</v>
      </c>
      <c r="J80" s="38">
        <f t="shared" si="6"/>
        <v>1.25</v>
      </c>
      <c r="K80" s="39">
        <f t="shared" si="7"/>
        <v>0.20895522388059701</v>
      </c>
    </row>
    <row r="81" spans="1:11" x14ac:dyDescent="0.25">
      <c r="A81" s="34" t="s">
        <v>438</v>
      </c>
      <c r="B81" s="35">
        <v>8</v>
      </c>
      <c r="C81" s="146">
        <f>IF(B91=0, "-", B81/B91)</f>
        <v>2.1511158913686476E-3</v>
      </c>
      <c r="D81" s="35">
        <v>6</v>
      </c>
      <c r="E81" s="39">
        <f>IF(D91=0, "-", D81/D91)</f>
        <v>1.364256480218281E-3</v>
      </c>
      <c r="F81" s="136">
        <v>25</v>
      </c>
      <c r="G81" s="146">
        <f>IF(F91=0, "-", F81/F91)</f>
        <v>2.2121936111848509E-3</v>
      </c>
      <c r="H81" s="35">
        <v>29</v>
      </c>
      <c r="I81" s="39">
        <f>IF(H91=0, "-", H81/H91)</f>
        <v>2.3240903991024204E-3</v>
      </c>
      <c r="J81" s="38">
        <f t="shared" si="6"/>
        <v>0.33333333333333331</v>
      </c>
      <c r="K81" s="39">
        <f t="shared" si="7"/>
        <v>-0.13793103448275862</v>
      </c>
    </row>
    <row r="82" spans="1:11" x14ac:dyDescent="0.25">
      <c r="A82" s="34" t="s">
        <v>439</v>
      </c>
      <c r="B82" s="35">
        <v>40</v>
      </c>
      <c r="C82" s="146">
        <f>IF(B91=0, "-", B82/B91)</f>
        <v>1.0755579456843238E-2</v>
      </c>
      <c r="D82" s="35">
        <v>135</v>
      </c>
      <c r="E82" s="39">
        <f>IF(D91=0, "-", D82/D91)</f>
        <v>3.0695770804911322E-2</v>
      </c>
      <c r="F82" s="136">
        <v>148</v>
      </c>
      <c r="G82" s="146">
        <f>IF(F91=0, "-", F82/F91)</f>
        <v>1.3096186178214318E-2</v>
      </c>
      <c r="H82" s="35">
        <v>283</v>
      </c>
      <c r="I82" s="39">
        <f>IF(H91=0, "-", H82/H91)</f>
        <v>2.2679916653309824E-2</v>
      </c>
      <c r="J82" s="38">
        <f t="shared" si="6"/>
        <v>-0.70370370370370372</v>
      </c>
      <c r="K82" s="39">
        <f t="shared" si="7"/>
        <v>-0.47703180212014135</v>
      </c>
    </row>
    <row r="83" spans="1:11" x14ac:dyDescent="0.25">
      <c r="A83" s="34" t="s">
        <v>440</v>
      </c>
      <c r="B83" s="35">
        <v>16</v>
      </c>
      <c r="C83" s="146">
        <f>IF(B91=0, "-", B83/B91)</f>
        <v>4.3022317827372952E-3</v>
      </c>
      <c r="D83" s="35">
        <v>40</v>
      </c>
      <c r="E83" s="39">
        <f>IF(D91=0, "-", D83/D91)</f>
        <v>9.0950432014552073E-3</v>
      </c>
      <c r="F83" s="136">
        <v>79</v>
      </c>
      <c r="G83" s="146">
        <f>IF(F91=0, "-", F83/F91)</f>
        <v>6.9905318113441285E-3</v>
      </c>
      <c r="H83" s="35">
        <v>81</v>
      </c>
      <c r="I83" s="39">
        <f>IF(H91=0, "-", H83/H91)</f>
        <v>6.4914249078377945E-3</v>
      </c>
      <c r="J83" s="38">
        <f t="shared" si="6"/>
        <v>-0.6</v>
      </c>
      <c r="K83" s="39">
        <f t="shared" si="7"/>
        <v>-2.4691358024691357E-2</v>
      </c>
    </row>
    <row r="84" spans="1:11" x14ac:dyDescent="0.25">
      <c r="A84" s="34" t="s">
        <v>441</v>
      </c>
      <c r="B84" s="35">
        <v>1</v>
      </c>
      <c r="C84" s="146">
        <f>IF(B91=0, "-", B84/B91)</f>
        <v>2.6888948642108095E-4</v>
      </c>
      <c r="D84" s="35">
        <v>0</v>
      </c>
      <c r="E84" s="39">
        <f>IF(D91=0, "-", D84/D91)</f>
        <v>0</v>
      </c>
      <c r="F84" s="136">
        <v>12</v>
      </c>
      <c r="G84" s="146">
        <f>IF(F91=0, "-", F84/F91)</f>
        <v>1.0618529333687285E-3</v>
      </c>
      <c r="H84" s="35">
        <v>0</v>
      </c>
      <c r="I84" s="39">
        <f>IF(H91=0, "-", H84/H91)</f>
        <v>0</v>
      </c>
      <c r="J84" s="38" t="str">
        <f t="shared" si="6"/>
        <v>-</v>
      </c>
      <c r="K84" s="39" t="str">
        <f t="shared" si="7"/>
        <v>-</v>
      </c>
    </row>
    <row r="85" spans="1:11" x14ac:dyDescent="0.25">
      <c r="A85" s="34" t="s">
        <v>442</v>
      </c>
      <c r="B85" s="35">
        <v>231</v>
      </c>
      <c r="C85" s="146">
        <f>IF(B91=0, "-", B85/B91)</f>
        <v>6.2113471363269696E-2</v>
      </c>
      <c r="D85" s="35">
        <v>189</v>
      </c>
      <c r="E85" s="39">
        <f>IF(D91=0, "-", D85/D91)</f>
        <v>4.2974079126875855E-2</v>
      </c>
      <c r="F85" s="136">
        <v>609</v>
      </c>
      <c r="G85" s="146">
        <f>IF(F91=0, "-", F85/F91)</f>
        <v>5.388903636846297E-2</v>
      </c>
      <c r="H85" s="35">
        <v>631</v>
      </c>
      <c r="I85" s="39">
        <f>IF(H91=0, "-", H85/H91)</f>
        <v>5.0569001442538869E-2</v>
      </c>
      <c r="J85" s="38">
        <f t="shared" si="6"/>
        <v>0.22222222222222221</v>
      </c>
      <c r="K85" s="39">
        <f t="shared" si="7"/>
        <v>-3.486529318541997E-2</v>
      </c>
    </row>
    <row r="86" spans="1:11" x14ac:dyDescent="0.25">
      <c r="A86" s="34" t="s">
        <v>443</v>
      </c>
      <c r="B86" s="35">
        <v>0</v>
      </c>
      <c r="C86" s="146">
        <f>IF(B91=0, "-", B86/B91)</f>
        <v>0</v>
      </c>
      <c r="D86" s="35">
        <v>6</v>
      </c>
      <c r="E86" s="39">
        <f>IF(D91=0, "-", D86/D91)</f>
        <v>1.364256480218281E-3</v>
      </c>
      <c r="F86" s="136">
        <v>0</v>
      </c>
      <c r="G86" s="146">
        <f>IF(F91=0, "-", F86/F91)</f>
        <v>0</v>
      </c>
      <c r="H86" s="35">
        <v>17</v>
      </c>
      <c r="I86" s="39">
        <f>IF(H91=0, "-", H86/H91)</f>
        <v>1.3623978201634877E-3</v>
      </c>
      <c r="J86" s="38">
        <f t="shared" si="6"/>
        <v>-1</v>
      </c>
      <c r="K86" s="39">
        <f t="shared" si="7"/>
        <v>-1</v>
      </c>
    </row>
    <row r="87" spans="1:11" x14ac:dyDescent="0.25">
      <c r="A87" s="34" t="s">
        <v>444</v>
      </c>
      <c r="B87" s="35">
        <v>772</v>
      </c>
      <c r="C87" s="146">
        <f>IF(B91=0, "-", B87/B91)</f>
        <v>0.20758268351707448</v>
      </c>
      <c r="D87" s="35">
        <v>293</v>
      </c>
      <c r="E87" s="39">
        <f>IF(D91=0, "-", D87/D91)</f>
        <v>6.6621191450659395E-2</v>
      </c>
      <c r="F87" s="136">
        <v>2355</v>
      </c>
      <c r="G87" s="146">
        <f>IF(F91=0, "-", F87/F91)</f>
        <v>0.20838863817361294</v>
      </c>
      <c r="H87" s="35">
        <v>1098</v>
      </c>
      <c r="I87" s="39">
        <f>IF(H91=0, "-", H87/H91)</f>
        <v>8.7994870972912323E-2</v>
      </c>
      <c r="J87" s="38">
        <f t="shared" si="6"/>
        <v>1.6348122866894197</v>
      </c>
      <c r="K87" s="39">
        <f t="shared" si="7"/>
        <v>1.144808743169399</v>
      </c>
    </row>
    <row r="88" spans="1:11" x14ac:dyDescent="0.25">
      <c r="A88" s="34" t="s">
        <v>445</v>
      </c>
      <c r="B88" s="35">
        <v>12</v>
      </c>
      <c r="C88" s="146">
        <f>IF(B91=0, "-", B88/B91)</f>
        <v>3.2266738370529714E-3</v>
      </c>
      <c r="D88" s="35">
        <v>26</v>
      </c>
      <c r="E88" s="39">
        <f>IF(D91=0, "-", D88/D91)</f>
        <v>5.9117780809458849E-3</v>
      </c>
      <c r="F88" s="136">
        <v>40</v>
      </c>
      <c r="G88" s="146">
        <f>IF(F91=0, "-", F88/F91)</f>
        <v>3.5395097778957614E-3</v>
      </c>
      <c r="H88" s="35">
        <v>58</v>
      </c>
      <c r="I88" s="39">
        <f>IF(H91=0, "-", H88/H91)</f>
        <v>4.6481807982048408E-3</v>
      </c>
      <c r="J88" s="38">
        <f t="shared" si="6"/>
        <v>-0.53846153846153844</v>
      </c>
      <c r="K88" s="39">
        <f t="shared" si="7"/>
        <v>-0.31034482758620691</v>
      </c>
    </row>
    <row r="89" spans="1:11" x14ac:dyDescent="0.25">
      <c r="A89" s="34" t="s">
        <v>446</v>
      </c>
      <c r="B89" s="35">
        <v>91</v>
      </c>
      <c r="C89" s="146">
        <f>IF(B91=0, "-", B89/B91)</f>
        <v>2.4468943264318366E-2</v>
      </c>
      <c r="D89" s="35">
        <v>265</v>
      </c>
      <c r="E89" s="39">
        <f>IF(D91=0, "-", D89/D91)</f>
        <v>6.0254661209640743E-2</v>
      </c>
      <c r="F89" s="136">
        <v>392</v>
      </c>
      <c r="G89" s="146">
        <f>IF(F91=0, "-", F89/F91)</f>
        <v>3.468719582337846E-2</v>
      </c>
      <c r="H89" s="35">
        <v>602</v>
      </c>
      <c r="I89" s="39">
        <f>IF(H91=0, "-", H89/H91)</f>
        <v>4.824491104343645E-2</v>
      </c>
      <c r="J89" s="38">
        <f t="shared" si="6"/>
        <v>-0.65660377358490563</v>
      </c>
      <c r="K89" s="39">
        <f t="shared" si="7"/>
        <v>-0.34883720930232559</v>
      </c>
    </row>
    <row r="90" spans="1:11" x14ac:dyDescent="0.25">
      <c r="A90" s="137"/>
      <c r="B90" s="40"/>
      <c r="D90" s="40"/>
      <c r="E90" s="44"/>
      <c r="F90" s="138"/>
      <c r="H90" s="40"/>
      <c r="I90" s="44"/>
      <c r="J90" s="43"/>
      <c r="K90" s="44"/>
    </row>
    <row r="91" spans="1:11" s="52" customFormat="1" ht="13" x14ac:dyDescent="0.3">
      <c r="A91" s="139" t="s">
        <v>447</v>
      </c>
      <c r="B91" s="46">
        <f>SUM(B67:B90)</f>
        <v>3719</v>
      </c>
      <c r="C91" s="140">
        <f>B91/21662</f>
        <v>0.17168313175145417</v>
      </c>
      <c r="D91" s="46">
        <f>SUM(D67:D90)</f>
        <v>4398</v>
      </c>
      <c r="E91" s="141">
        <f>D91/27520</f>
        <v>0.15981104651162792</v>
      </c>
      <c r="F91" s="128">
        <f>SUM(F67:F90)</f>
        <v>11301</v>
      </c>
      <c r="G91" s="142">
        <f>F91/65027</f>
        <v>0.1737893490396297</v>
      </c>
      <c r="H91" s="46">
        <f>SUM(H67:H90)</f>
        <v>12478</v>
      </c>
      <c r="I91" s="141">
        <f>H91/76509</f>
        <v>0.16309192382595511</v>
      </c>
      <c r="J91" s="49">
        <f>IF(D91=0, "-", IF((B91-D91)/D91&lt;10, (B91-D91)/D91, "&gt;999%"))</f>
        <v>-0.15438835834470213</v>
      </c>
      <c r="K91" s="50">
        <f>IF(H91=0, "-", IF((F91-H91)/H91&lt;10, (F91-H91)/H91, "&gt;999%"))</f>
        <v>-9.4326013784260296E-2</v>
      </c>
    </row>
    <row r="92" spans="1:11" x14ac:dyDescent="0.25">
      <c r="B92" s="138"/>
      <c r="D92" s="138"/>
      <c r="F92" s="138"/>
      <c r="H92" s="138"/>
    </row>
    <row r="93" spans="1:11" ht="13" x14ac:dyDescent="0.3">
      <c r="A93" s="131" t="s">
        <v>448</v>
      </c>
      <c r="B93" s="132" t="s">
        <v>168</v>
      </c>
      <c r="C93" s="133" t="s">
        <v>169</v>
      </c>
      <c r="D93" s="132" t="s">
        <v>168</v>
      </c>
      <c r="E93" s="134" t="s">
        <v>169</v>
      </c>
      <c r="F93" s="133" t="s">
        <v>168</v>
      </c>
      <c r="G93" s="133" t="s">
        <v>169</v>
      </c>
      <c r="H93" s="132" t="s">
        <v>168</v>
      </c>
      <c r="I93" s="134" t="s">
        <v>169</v>
      </c>
      <c r="J93" s="132"/>
      <c r="K93" s="134"/>
    </row>
    <row r="94" spans="1:11" x14ac:dyDescent="0.25">
      <c r="A94" s="34" t="s">
        <v>449</v>
      </c>
      <c r="B94" s="35">
        <v>9</v>
      </c>
      <c r="C94" s="146">
        <f>IF(B107=0, "-", B94/B107)</f>
        <v>1.3595166163141994E-2</v>
      </c>
      <c r="D94" s="35">
        <v>12</v>
      </c>
      <c r="E94" s="39">
        <f>IF(D107=0, "-", D94/D107)</f>
        <v>9.7879282218597055E-3</v>
      </c>
      <c r="F94" s="136">
        <v>43</v>
      </c>
      <c r="G94" s="146">
        <f>IF(F107=0, "-", F94/F107)</f>
        <v>1.7659137577002052E-2</v>
      </c>
      <c r="H94" s="35">
        <v>73</v>
      </c>
      <c r="I94" s="39">
        <f>IF(H107=0, "-", H94/H107)</f>
        <v>2.6927333087421616E-2</v>
      </c>
      <c r="J94" s="38">
        <f t="shared" ref="J94:J105" si="8">IF(D94=0, "-", IF((B94-D94)/D94&lt;10, (B94-D94)/D94, "&gt;999%"))</f>
        <v>-0.25</v>
      </c>
      <c r="K94" s="39">
        <f t="shared" ref="K94:K105" si="9">IF(H94=0, "-", IF((F94-H94)/H94&lt;10, (F94-H94)/H94, "&gt;999%"))</f>
        <v>-0.41095890410958902</v>
      </c>
    </row>
    <row r="95" spans="1:11" x14ac:dyDescent="0.25">
      <c r="A95" s="34" t="s">
        <v>450</v>
      </c>
      <c r="B95" s="35">
        <v>41</v>
      </c>
      <c r="C95" s="146">
        <f>IF(B107=0, "-", B95/B107)</f>
        <v>6.1933534743202415E-2</v>
      </c>
      <c r="D95" s="35">
        <v>81</v>
      </c>
      <c r="E95" s="39">
        <f>IF(D107=0, "-", D95/D107)</f>
        <v>6.6068515497553021E-2</v>
      </c>
      <c r="F95" s="136">
        <v>252</v>
      </c>
      <c r="G95" s="146">
        <f>IF(F107=0, "-", F95/F107)</f>
        <v>0.10349075975359343</v>
      </c>
      <c r="H95" s="35">
        <v>253</v>
      </c>
      <c r="I95" s="39">
        <f>IF(H107=0, "-", H95/H107)</f>
        <v>9.3323496864625599E-2</v>
      </c>
      <c r="J95" s="38">
        <f t="shared" si="8"/>
        <v>-0.49382716049382713</v>
      </c>
      <c r="K95" s="39">
        <f t="shared" si="9"/>
        <v>-3.952569169960474E-3</v>
      </c>
    </row>
    <row r="96" spans="1:11" x14ac:dyDescent="0.25">
      <c r="A96" s="34" t="s">
        <v>451</v>
      </c>
      <c r="B96" s="35">
        <v>139</v>
      </c>
      <c r="C96" s="146">
        <f>IF(B107=0, "-", B96/B107)</f>
        <v>0.20996978851963746</v>
      </c>
      <c r="D96" s="35">
        <v>250</v>
      </c>
      <c r="E96" s="39">
        <f>IF(D107=0, "-", D96/D107)</f>
        <v>0.2039151712887439</v>
      </c>
      <c r="F96" s="136">
        <v>392</v>
      </c>
      <c r="G96" s="146">
        <f>IF(F107=0, "-", F96/F107)</f>
        <v>0.16098562628336754</v>
      </c>
      <c r="H96" s="35">
        <v>732</v>
      </c>
      <c r="I96" s="39">
        <f>IF(H107=0, "-", H96/H107)</f>
        <v>0.27001106602729619</v>
      </c>
      <c r="J96" s="38">
        <f t="shared" si="8"/>
        <v>-0.44400000000000001</v>
      </c>
      <c r="K96" s="39">
        <f t="shared" si="9"/>
        <v>-0.46448087431693991</v>
      </c>
    </row>
    <row r="97" spans="1:11" x14ac:dyDescent="0.25">
      <c r="A97" s="34" t="s">
        <v>452</v>
      </c>
      <c r="B97" s="35">
        <v>28</v>
      </c>
      <c r="C97" s="146">
        <f>IF(B107=0, "-", B97/B107)</f>
        <v>4.2296072507552872E-2</v>
      </c>
      <c r="D97" s="35">
        <v>67</v>
      </c>
      <c r="E97" s="39">
        <f>IF(D107=0, "-", D97/D107)</f>
        <v>5.4649265905383361E-2</v>
      </c>
      <c r="F97" s="136">
        <v>167</v>
      </c>
      <c r="G97" s="146">
        <f>IF(F107=0, "-", F97/F107)</f>
        <v>6.8583162217659144E-2</v>
      </c>
      <c r="H97" s="35">
        <v>169</v>
      </c>
      <c r="I97" s="39">
        <f>IF(H107=0, "-", H97/H107)</f>
        <v>6.2338620435263739E-2</v>
      </c>
      <c r="J97" s="38">
        <f t="shared" si="8"/>
        <v>-0.58208955223880599</v>
      </c>
      <c r="K97" s="39">
        <f t="shared" si="9"/>
        <v>-1.1834319526627219E-2</v>
      </c>
    </row>
    <row r="98" spans="1:11" x14ac:dyDescent="0.25">
      <c r="A98" s="34" t="s">
        <v>453</v>
      </c>
      <c r="B98" s="35">
        <v>49</v>
      </c>
      <c r="C98" s="146">
        <f>IF(B107=0, "-", B98/B107)</f>
        <v>7.4018126888217517E-2</v>
      </c>
      <c r="D98" s="35">
        <v>121</v>
      </c>
      <c r="E98" s="39">
        <f>IF(D107=0, "-", D98/D107)</f>
        <v>9.8694942903752039E-2</v>
      </c>
      <c r="F98" s="136">
        <v>125</v>
      </c>
      <c r="G98" s="146">
        <f>IF(F107=0, "-", F98/F107)</f>
        <v>5.1334702258726897E-2</v>
      </c>
      <c r="H98" s="35">
        <v>145</v>
      </c>
      <c r="I98" s="39">
        <f>IF(H107=0, "-", H98/H107)</f>
        <v>5.3485798598303207E-2</v>
      </c>
      <c r="J98" s="38">
        <f t="shared" si="8"/>
        <v>-0.5950413223140496</v>
      </c>
      <c r="K98" s="39">
        <f t="shared" si="9"/>
        <v>-0.13793103448275862</v>
      </c>
    </row>
    <row r="99" spans="1:11" x14ac:dyDescent="0.25">
      <c r="A99" s="34" t="s">
        <v>454</v>
      </c>
      <c r="B99" s="35">
        <v>46</v>
      </c>
      <c r="C99" s="146">
        <f>IF(B107=0, "-", B99/B107)</f>
        <v>6.9486404833836862E-2</v>
      </c>
      <c r="D99" s="35">
        <v>82</v>
      </c>
      <c r="E99" s="39">
        <f>IF(D107=0, "-", D99/D107)</f>
        <v>6.6884176182707991E-2</v>
      </c>
      <c r="F99" s="136">
        <v>125</v>
      </c>
      <c r="G99" s="146">
        <f>IF(F107=0, "-", F99/F107)</f>
        <v>5.1334702258726897E-2</v>
      </c>
      <c r="H99" s="35">
        <v>100</v>
      </c>
      <c r="I99" s="39">
        <f>IF(H107=0, "-", H99/H107)</f>
        <v>3.6886757654002213E-2</v>
      </c>
      <c r="J99" s="38">
        <f t="shared" si="8"/>
        <v>-0.43902439024390244</v>
      </c>
      <c r="K99" s="39">
        <f t="shared" si="9"/>
        <v>0.25</v>
      </c>
    </row>
    <row r="100" spans="1:11" x14ac:dyDescent="0.25">
      <c r="A100" s="34" t="s">
        <v>455</v>
      </c>
      <c r="B100" s="35">
        <v>71</v>
      </c>
      <c r="C100" s="146">
        <f>IF(B107=0, "-", B100/B107)</f>
        <v>0.10725075528700906</v>
      </c>
      <c r="D100" s="35">
        <v>73</v>
      </c>
      <c r="E100" s="39">
        <f>IF(D107=0, "-", D100/D107)</f>
        <v>5.954323001631321E-2</v>
      </c>
      <c r="F100" s="136">
        <v>256</v>
      </c>
      <c r="G100" s="146">
        <f>IF(F107=0, "-", F100/F107)</f>
        <v>0.10513347022587269</v>
      </c>
      <c r="H100" s="35">
        <v>220</v>
      </c>
      <c r="I100" s="39">
        <f>IF(H107=0, "-", H100/H107)</f>
        <v>8.1150866838804875E-2</v>
      </c>
      <c r="J100" s="38">
        <f t="shared" si="8"/>
        <v>-2.7397260273972601E-2</v>
      </c>
      <c r="K100" s="39">
        <f t="shared" si="9"/>
        <v>0.16363636363636364</v>
      </c>
    </row>
    <row r="101" spans="1:11" x14ac:dyDescent="0.25">
      <c r="A101" s="34" t="s">
        <v>456</v>
      </c>
      <c r="B101" s="35">
        <v>7</v>
      </c>
      <c r="C101" s="146">
        <f>IF(B107=0, "-", B101/B107)</f>
        <v>1.0574018126888218E-2</v>
      </c>
      <c r="D101" s="35">
        <v>0</v>
      </c>
      <c r="E101" s="39">
        <f>IF(D107=0, "-", D101/D107)</f>
        <v>0</v>
      </c>
      <c r="F101" s="136">
        <v>10</v>
      </c>
      <c r="G101" s="146">
        <f>IF(F107=0, "-", F101/F107)</f>
        <v>4.1067761806981521E-3</v>
      </c>
      <c r="H101" s="35">
        <v>0</v>
      </c>
      <c r="I101" s="39">
        <f>IF(H107=0, "-", H101/H107)</f>
        <v>0</v>
      </c>
      <c r="J101" s="38" t="str">
        <f t="shared" si="8"/>
        <v>-</v>
      </c>
      <c r="K101" s="39" t="str">
        <f t="shared" si="9"/>
        <v>-</v>
      </c>
    </row>
    <row r="102" spans="1:11" x14ac:dyDescent="0.25">
      <c r="A102" s="34" t="s">
        <v>457</v>
      </c>
      <c r="B102" s="35">
        <v>123</v>
      </c>
      <c r="C102" s="146">
        <f>IF(B107=0, "-", B102/B107)</f>
        <v>0.18580060422960726</v>
      </c>
      <c r="D102" s="35">
        <v>285</v>
      </c>
      <c r="E102" s="39">
        <f>IF(D107=0, "-", D102/D107)</f>
        <v>0.23246329526916804</v>
      </c>
      <c r="F102" s="136">
        <v>550</v>
      </c>
      <c r="G102" s="146">
        <f>IF(F107=0, "-", F102/F107)</f>
        <v>0.22587268993839835</v>
      </c>
      <c r="H102" s="35">
        <v>554</v>
      </c>
      <c r="I102" s="39">
        <f>IF(H107=0, "-", H102/H107)</f>
        <v>0.20435263740317225</v>
      </c>
      <c r="J102" s="38">
        <f t="shared" si="8"/>
        <v>-0.56842105263157894</v>
      </c>
      <c r="K102" s="39">
        <f t="shared" si="9"/>
        <v>-7.2202166064981952E-3</v>
      </c>
    </row>
    <row r="103" spans="1:11" x14ac:dyDescent="0.25">
      <c r="A103" s="34" t="s">
        <v>458</v>
      </c>
      <c r="B103" s="35">
        <v>45</v>
      </c>
      <c r="C103" s="146">
        <f>IF(B107=0, "-", B103/B107)</f>
        <v>6.7975830815709973E-2</v>
      </c>
      <c r="D103" s="35">
        <v>57</v>
      </c>
      <c r="E103" s="39">
        <f>IF(D107=0, "-", D103/D107)</f>
        <v>4.6492659053833603E-2</v>
      </c>
      <c r="F103" s="136">
        <v>131</v>
      </c>
      <c r="G103" s="146">
        <f>IF(F107=0, "-", F103/F107)</f>
        <v>5.3798767967145791E-2</v>
      </c>
      <c r="H103" s="35">
        <v>121</v>
      </c>
      <c r="I103" s="39">
        <f>IF(H107=0, "-", H103/H107)</f>
        <v>4.4632976761342681E-2</v>
      </c>
      <c r="J103" s="38">
        <f t="shared" si="8"/>
        <v>-0.21052631578947367</v>
      </c>
      <c r="K103" s="39">
        <f t="shared" si="9"/>
        <v>8.2644628099173556E-2</v>
      </c>
    </row>
    <row r="104" spans="1:11" x14ac:dyDescent="0.25">
      <c r="A104" s="34" t="s">
        <v>459</v>
      </c>
      <c r="B104" s="35">
        <v>64</v>
      </c>
      <c r="C104" s="146">
        <f>IF(B107=0, "-", B104/B107)</f>
        <v>9.6676737160120846E-2</v>
      </c>
      <c r="D104" s="35">
        <v>82</v>
      </c>
      <c r="E104" s="39">
        <f>IF(D107=0, "-", D104/D107)</f>
        <v>6.6884176182707991E-2</v>
      </c>
      <c r="F104" s="136">
        <v>201</v>
      </c>
      <c r="G104" s="146">
        <f>IF(F107=0, "-", F104/F107)</f>
        <v>8.2546201232032851E-2</v>
      </c>
      <c r="H104" s="35">
        <v>126</v>
      </c>
      <c r="I104" s="39">
        <f>IF(H107=0, "-", H104/H107)</f>
        <v>4.647731464404279E-2</v>
      </c>
      <c r="J104" s="38">
        <f t="shared" si="8"/>
        <v>-0.21951219512195122</v>
      </c>
      <c r="K104" s="39">
        <f t="shared" si="9"/>
        <v>0.59523809523809523</v>
      </c>
    </row>
    <row r="105" spans="1:11" x14ac:dyDescent="0.25">
      <c r="A105" s="34" t="s">
        <v>460</v>
      </c>
      <c r="B105" s="35">
        <v>40</v>
      </c>
      <c r="C105" s="146">
        <f>IF(B107=0, "-", B105/B107)</f>
        <v>6.0422960725075532E-2</v>
      </c>
      <c r="D105" s="35">
        <v>116</v>
      </c>
      <c r="E105" s="39">
        <f>IF(D107=0, "-", D105/D107)</f>
        <v>9.461663947797716E-2</v>
      </c>
      <c r="F105" s="136">
        <v>183</v>
      </c>
      <c r="G105" s="146">
        <f>IF(F107=0, "-", F105/F107)</f>
        <v>7.5154004106776182E-2</v>
      </c>
      <c r="H105" s="35">
        <v>218</v>
      </c>
      <c r="I105" s="39">
        <f>IF(H107=0, "-", H105/H107)</f>
        <v>8.0413131685724823E-2</v>
      </c>
      <c r="J105" s="38">
        <f t="shared" si="8"/>
        <v>-0.65517241379310343</v>
      </c>
      <c r="K105" s="39">
        <f t="shared" si="9"/>
        <v>-0.16055045871559634</v>
      </c>
    </row>
    <row r="106" spans="1:11" x14ac:dyDescent="0.25">
      <c r="A106" s="137"/>
      <c r="B106" s="40"/>
      <c r="D106" s="40"/>
      <c r="E106" s="44"/>
      <c r="F106" s="138"/>
      <c r="H106" s="40"/>
      <c r="I106" s="44"/>
      <c r="J106" s="43"/>
      <c r="K106" s="44"/>
    </row>
    <row r="107" spans="1:11" s="52" customFormat="1" ht="13" x14ac:dyDescent="0.3">
      <c r="A107" s="139" t="s">
        <v>461</v>
      </c>
      <c r="B107" s="46">
        <f>SUM(B94:B106)</f>
        <v>662</v>
      </c>
      <c r="C107" s="140">
        <f>B107/21662</f>
        <v>3.056042839996307E-2</v>
      </c>
      <c r="D107" s="46">
        <f>SUM(D94:D106)</f>
        <v>1226</v>
      </c>
      <c r="E107" s="141">
        <f>D107/27520</f>
        <v>4.4549418604651163E-2</v>
      </c>
      <c r="F107" s="128">
        <f>SUM(F94:F106)</f>
        <v>2435</v>
      </c>
      <c r="G107" s="142">
        <f>F107/65027</f>
        <v>3.7445983975886936E-2</v>
      </c>
      <c r="H107" s="46">
        <f>SUM(H94:H106)</f>
        <v>2711</v>
      </c>
      <c r="I107" s="141">
        <f>H107/76509</f>
        <v>3.5433739821458914E-2</v>
      </c>
      <c r="J107" s="49">
        <f>IF(D107=0, "-", IF((B107-D107)/D107&lt;10, (B107-D107)/D107, "&gt;999%"))</f>
        <v>-0.46003262642740622</v>
      </c>
      <c r="K107" s="50">
        <f>IF(H107=0, "-", IF((F107-H107)/H107&lt;10, (F107-H107)/H107, "&gt;999%"))</f>
        <v>-0.10180745112504611</v>
      </c>
    </row>
    <row r="108" spans="1:11" x14ac:dyDescent="0.25">
      <c r="B108" s="138"/>
      <c r="D108" s="138"/>
      <c r="F108" s="138"/>
      <c r="H108" s="138"/>
    </row>
    <row r="109" spans="1:11" s="52" customFormat="1" ht="13" x14ac:dyDescent="0.3">
      <c r="A109" s="139" t="s">
        <v>462</v>
      </c>
      <c r="B109" s="46">
        <v>4381</v>
      </c>
      <c r="C109" s="140">
        <f>B109/21662</f>
        <v>0.20224356015141723</v>
      </c>
      <c r="D109" s="46">
        <v>5624</v>
      </c>
      <c r="E109" s="141">
        <f>D109/27520</f>
        <v>0.20436046511627906</v>
      </c>
      <c r="F109" s="128">
        <v>13736</v>
      </c>
      <c r="G109" s="142">
        <f>F109/65027</f>
        <v>0.21123533301551664</v>
      </c>
      <c r="H109" s="46">
        <v>15189</v>
      </c>
      <c r="I109" s="141">
        <f>H109/76509</f>
        <v>0.19852566364741403</v>
      </c>
      <c r="J109" s="49">
        <f>IF(D109=0, "-", IF((B109-D109)/D109&lt;10, (B109-D109)/D109, "&gt;999%"))</f>
        <v>-0.22101706970128024</v>
      </c>
      <c r="K109" s="50">
        <f>IF(H109=0, "-", IF((F109-H109)/H109&lt;10, (F109-H109)/H109, "&gt;999%"))</f>
        <v>-9.5661333860030284E-2</v>
      </c>
    </row>
    <row r="110" spans="1:11" x14ac:dyDescent="0.25">
      <c r="B110" s="138"/>
      <c r="D110" s="138"/>
      <c r="F110" s="138"/>
      <c r="H110" s="138"/>
    </row>
    <row r="111" spans="1:11" ht="15.5" x14ac:dyDescent="0.35">
      <c r="A111" s="129" t="s">
        <v>38</v>
      </c>
      <c r="B111" s="22" t="s">
        <v>4</v>
      </c>
      <c r="C111" s="25"/>
      <c r="D111" s="25"/>
      <c r="E111" s="23"/>
      <c r="F111" s="22" t="s">
        <v>166</v>
      </c>
      <c r="G111" s="25"/>
      <c r="H111" s="25"/>
      <c r="I111" s="23"/>
      <c r="J111" s="22" t="s">
        <v>167</v>
      </c>
      <c r="K111" s="23"/>
    </row>
    <row r="112" spans="1:11" ht="13" x14ac:dyDescent="0.3">
      <c r="A112" s="30"/>
      <c r="B112" s="22">
        <f>VALUE(RIGHT($B$2, 4))</f>
        <v>2020</v>
      </c>
      <c r="C112" s="23"/>
      <c r="D112" s="22">
        <f>B112-1</f>
        <v>2019</v>
      </c>
      <c r="E112" s="130"/>
      <c r="F112" s="22">
        <f>B112</f>
        <v>2020</v>
      </c>
      <c r="G112" s="130"/>
      <c r="H112" s="22">
        <f>D112</f>
        <v>2019</v>
      </c>
      <c r="I112" s="130"/>
      <c r="J112" s="27" t="s">
        <v>8</v>
      </c>
      <c r="K112" s="28" t="s">
        <v>5</v>
      </c>
    </row>
    <row r="113" spans="1:11" ht="13" x14ac:dyDescent="0.3">
      <c r="A113" s="131" t="s">
        <v>463</v>
      </c>
      <c r="B113" s="132" t="s">
        <v>168</v>
      </c>
      <c r="C113" s="133" t="s">
        <v>169</v>
      </c>
      <c r="D113" s="132" t="s">
        <v>168</v>
      </c>
      <c r="E113" s="134" t="s">
        <v>169</v>
      </c>
      <c r="F113" s="133" t="s">
        <v>168</v>
      </c>
      <c r="G113" s="133" t="s">
        <v>169</v>
      </c>
      <c r="H113" s="132" t="s">
        <v>168</v>
      </c>
      <c r="I113" s="134" t="s">
        <v>169</v>
      </c>
      <c r="J113" s="132"/>
      <c r="K113" s="134"/>
    </row>
    <row r="114" spans="1:11" x14ac:dyDescent="0.25">
      <c r="A114" s="34" t="s">
        <v>464</v>
      </c>
      <c r="B114" s="35">
        <v>31</v>
      </c>
      <c r="C114" s="146">
        <f>IF(B141=0, "-", B114/B141)</f>
        <v>1.4818355640535373E-2</v>
      </c>
      <c r="D114" s="35">
        <v>89</v>
      </c>
      <c r="E114" s="39">
        <f>IF(D141=0, "-", D114/D141)</f>
        <v>3.276877761413844E-2</v>
      </c>
      <c r="F114" s="136">
        <v>186</v>
      </c>
      <c r="G114" s="146">
        <f>IF(F141=0, "-", F114/F141)</f>
        <v>2.9509757258448358E-2</v>
      </c>
      <c r="H114" s="35">
        <v>176</v>
      </c>
      <c r="I114" s="39">
        <f>IF(H141=0, "-", H114/H141)</f>
        <v>2.3311258278145695E-2</v>
      </c>
      <c r="J114" s="38">
        <f t="shared" ref="J114:J139" si="10">IF(D114=0, "-", IF((B114-D114)/D114&lt;10, (B114-D114)/D114, "&gt;999%"))</f>
        <v>-0.651685393258427</v>
      </c>
      <c r="K114" s="39">
        <f t="shared" ref="K114:K139" si="11">IF(H114=0, "-", IF((F114-H114)/H114&lt;10, (F114-H114)/H114, "&gt;999%"))</f>
        <v>5.6818181818181816E-2</v>
      </c>
    </row>
    <row r="115" spans="1:11" x14ac:dyDescent="0.25">
      <c r="A115" s="34" t="s">
        <v>465</v>
      </c>
      <c r="B115" s="35">
        <v>278</v>
      </c>
      <c r="C115" s="146">
        <f>IF(B141=0, "-", B115/B141)</f>
        <v>0.13288718929254303</v>
      </c>
      <c r="D115" s="35">
        <v>188</v>
      </c>
      <c r="E115" s="39">
        <f>IF(D141=0, "-", D115/D141)</f>
        <v>6.9219440353460976E-2</v>
      </c>
      <c r="F115" s="136">
        <v>603</v>
      </c>
      <c r="G115" s="146">
        <f>IF(F141=0, "-", F115/F141)</f>
        <v>9.5668729176582576E-2</v>
      </c>
      <c r="H115" s="35">
        <v>565</v>
      </c>
      <c r="I115" s="39">
        <f>IF(H141=0, "-", H115/H141)</f>
        <v>7.483443708609272E-2</v>
      </c>
      <c r="J115" s="38">
        <f t="shared" si="10"/>
        <v>0.47872340425531917</v>
      </c>
      <c r="K115" s="39">
        <f t="shared" si="11"/>
        <v>6.7256637168141592E-2</v>
      </c>
    </row>
    <row r="116" spans="1:11" x14ac:dyDescent="0.25">
      <c r="A116" s="34" t="s">
        <v>466</v>
      </c>
      <c r="B116" s="35">
        <v>0</v>
      </c>
      <c r="C116" s="146">
        <f>IF(B141=0, "-", B116/B141)</f>
        <v>0</v>
      </c>
      <c r="D116" s="35">
        <v>1</v>
      </c>
      <c r="E116" s="39">
        <f>IF(D141=0, "-", D116/D141)</f>
        <v>3.6818851251840942E-4</v>
      </c>
      <c r="F116" s="136">
        <v>0</v>
      </c>
      <c r="G116" s="146">
        <f>IF(F141=0, "-", F116/F141)</f>
        <v>0</v>
      </c>
      <c r="H116" s="35">
        <v>1</v>
      </c>
      <c r="I116" s="39">
        <f>IF(H141=0, "-", H116/H141)</f>
        <v>1.3245033112582781E-4</v>
      </c>
      <c r="J116" s="38">
        <f t="shared" si="10"/>
        <v>-1</v>
      </c>
      <c r="K116" s="39">
        <f t="shared" si="11"/>
        <v>-1</v>
      </c>
    </row>
    <row r="117" spans="1:11" x14ac:dyDescent="0.25">
      <c r="A117" s="34" t="s">
        <v>467</v>
      </c>
      <c r="B117" s="35">
        <v>6</v>
      </c>
      <c r="C117" s="146">
        <f>IF(B141=0, "-", B117/B141)</f>
        <v>2.8680688336520078E-3</v>
      </c>
      <c r="D117" s="35">
        <v>9</v>
      </c>
      <c r="E117" s="39">
        <f>IF(D141=0, "-", D117/D141)</f>
        <v>3.3136966126656848E-3</v>
      </c>
      <c r="F117" s="136">
        <v>18</v>
      </c>
      <c r="G117" s="146">
        <f>IF(F141=0, "-", F117/F141)</f>
        <v>2.8557829604950024E-3</v>
      </c>
      <c r="H117" s="35">
        <v>17</v>
      </c>
      <c r="I117" s="39">
        <f>IF(H141=0, "-", H117/H141)</f>
        <v>2.2516556291390728E-3</v>
      </c>
      <c r="J117" s="38">
        <f t="shared" si="10"/>
        <v>-0.33333333333333331</v>
      </c>
      <c r="K117" s="39">
        <f t="shared" si="11"/>
        <v>5.8823529411764705E-2</v>
      </c>
    </row>
    <row r="118" spans="1:11" x14ac:dyDescent="0.25">
      <c r="A118" s="34" t="s">
        <v>468</v>
      </c>
      <c r="B118" s="35">
        <v>111</v>
      </c>
      <c r="C118" s="146">
        <f>IF(B141=0, "-", B118/B141)</f>
        <v>5.3059273422562142E-2</v>
      </c>
      <c r="D118" s="35">
        <v>54</v>
      </c>
      <c r="E118" s="39">
        <f>IF(D141=0, "-", D118/D141)</f>
        <v>1.9882179675994108E-2</v>
      </c>
      <c r="F118" s="136">
        <v>297</v>
      </c>
      <c r="G118" s="146">
        <f>IF(F141=0, "-", F118/F141)</f>
        <v>4.712041884816754E-2</v>
      </c>
      <c r="H118" s="35">
        <v>218</v>
      </c>
      <c r="I118" s="39">
        <f>IF(H141=0, "-", H118/H141)</f>
        <v>2.8874172185430463E-2</v>
      </c>
      <c r="J118" s="38">
        <f t="shared" si="10"/>
        <v>1.0555555555555556</v>
      </c>
      <c r="K118" s="39">
        <f t="shared" si="11"/>
        <v>0.36238532110091742</v>
      </c>
    </row>
    <row r="119" spans="1:11" x14ac:dyDescent="0.25">
      <c r="A119" s="34" t="s">
        <v>469</v>
      </c>
      <c r="B119" s="35">
        <v>0</v>
      </c>
      <c r="C119" s="146">
        <f>IF(B141=0, "-", B119/B141)</f>
        <v>0</v>
      </c>
      <c r="D119" s="35">
        <v>28</v>
      </c>
      <c r="E119" s="39">
        <f>IF(D141=0, "-", D119/D141)</f>
        <v>1.0309278350515464E-2</v>
      </c>
      <c r="F119" s="136">
        <v>0</v>
      </c>
      <c r="G119" s="146">
        <f>IF(F141=0, "-", F119/F141)</f>
        <v>0</v>
      </c>
      <c r="H119" s="35">
        <v>103</v>
      </c>
      <c r="I119" s="39">
        <f>IF(H141=0, "-", H119/H141)</f>
        <v>1.3642384105960265E-2</v>
      </c>
      <c r="J119" s="38">
        <f t="shared" si="10"/>
        <v>-1</v>
      </c>
      <c r="K119" s="39">
        <f t="shared" si="11"/>
        <v>-1</v>
      </c>
    </row>
    <row r="120" spans="1:11" x14ac:dyDescent="0.25">
      <c r="A120" s="34" t="s">
        <v>470</v>
      </c>
      <c r="B120" s="35">
        <v>65</v>
      </c>
      <c r="C120" s="146">
        <f>IF(B141=0, "-", B120/B141)</f>
        <v>3.1070745697896751E-2</v>
      </c>
      <c r="D120" s="35">
        <v>89</v>
      </c>
      <c r="E120" s="39">
        <f>IF(D141=0, "-", D120/D141)</f>
        <v>3.276877761413844E-2</v>
      </c>
      <c r="F120" s="136">
        <v>166</v>
      </c>
      <c r="G120" s="146">
        <f>IF(F141=0, "-", F120/F141)</f>
        <v>2.6336665080120579E-2</v>
      </c>
      <c r="H120" s="35">
        <v>178</v>
      </c>
      <c r="I120" s="39">
        <f>IF(H141=0, "-", H120/H141)</f>
        <v>2.357615894039735E-2</v>
      </c>
      <c r="J120" s="38">
        <f t="shared" si="10"/>
        <v>-0.2696629213483146</v>
      </c>
      <c r="K120" s="39">
        <f t="shared" si="11"/>
        <v>-6.741573033707865E-2</v>
      </c>
    </row>
    <row r="121" spans="1:11" x14ac:dyDescent="0.25">
      <c r="A121" s="34" t="s">
        <v>471</v>
      </c>
      <c r="B121" s="35">
        <v>105</v>
      </c>
      <c r="C121" s="146">
        <f>IF(B141=0, "-", B121/B141)</f>
        <v>5.0191204588910132E-2</v>
      </c>
      <c r="D121" s="35">
        <v>137</v>
      </c>
      <c r="E121" s="39">
        <f>IF(D141=0, "-", D121/D141)</f>
        <v>5.0441826215022093E-2</v>
      </c>
      <c r="F121" s="136">
        <v>395</v>
      </c>
      <c r="G121" s="146">
        <f>IF(F141=0, "-", F121/F141)</f>
        <v>6.2668570521973666E-2</v>
      </c>
      <c r="H121" s="35">
        <v>412</v>
      </c>
      <c r="I121" s="39">
        <f>IF(H141=0, "-", H121/H141)</f>
        <v>5.4569536423841061E-2</v>
      </c>
      <c r="J121" s="38">
        <f t="shared" si="10"/>
        <v>-0.23357664233576642</v>
      </c>
      <c r="K121" s="39">
        <f t="shared" si="11"/>
        <v>-4.12621359223301E-2</v>
      </c>
    </row>
    <row r="122" spans="1:11" x14ac:dyDescent="0.25">
      <c r="A122" s="34" t="s">
        <v>472</v>
      </c>
      <c r="B122" s="35">
        <v>114</v>
      </c>
      <c r="C122" s="146">
        <f>IF(B141=0, "-", B122/B141)</f>
        <v>5.4493307839388147E-2</v>
      </c>
      <c r="D122" s="35">
        <v>142</v>
      </c>
      <c r="E122" s="39">
        <f>IF(D141=0, "-", D122/D141)</f>
        <v>5.228276877761414E-2</v>
      </c>
      <c r="F122" s="136">
        <v>295</v>
      </c>
      <c r="G122" s="146">
        <f>IF(F141=0, "-", F122/F141)</f>
        <v>4.6803109630334759E-2</v>
      </c>
      <c r="H122" s="35">
        <v>346</v>
      </c>
      <c r="I122" s="39">
        <f>IF(H141=0, "-", H122/H141)</f>
        <v>4.5827814569536426E-2</v>
      </c>
      <c r="J122" s="38">
        <f t="shared" si="10"/>
        <v>-0.19718309859154928</v>
      </c>
      <c r="K122" s="39">
        <f t="shared" si="11"/>
        <v>-0.14739884393063585</v>
      </c>
    </row>
    <row r="123" spans="1:11" x14ac:dyDescent="0.25">
      <c r="A123" s="34" t="s">
        <v>473</v>
      </c>
      <c r="B123" s="35">
        <v>45</v>
      </c>
      <c r="C123" s="146">
        <f>IF(B141=0, "-", B123/B141)</f>
        <v>2.1510516252390057E-2</v>
      </c>
      <c r="D123" s="35">
        <v>112</v>
      </c>
      <c r="E123" s="39">
        <f>IF(D141=0, "-", D123/D141)</f>
        <v>4.1237113402061855E-2</v>
      </c>
      <c r="F123" s="136">
        <v>221</v>
      </c>
      <c r="G123" s="146">
        <f>IF(F141=0, "-", F123/F141)</f>
        <v>3.5062668570521975E-2</v>
      </c>
      <c r="H123" s="35">
        <v>290</v>
      </c>
      <c r="I123" s="39">
        <f>IF(H141=0, "-", H123/H141)</f>
        <v>3.8410596026490065E-2</v>
      </c>
      <c r="J123" s="38">
        <f t="shared" si="10"/>
        <v>-0.5982142857142857</v>
      </c>
      <c r="K123" s="39">
        <f t="shared" si="11"/>
        <v>-0.23793103448275862</v>
      </c>
    </row>
    <row r="124" spans="1:11" x14ac:dyDescent="0.25">
      <c r="A124" s="34" t="s">
        <v>474</v>
      </c>
      <c r="B124" s="35">
        <v>24</v>
      </c>
      <c r="C124" s="146">
        <f>IF(B141=0, "-", B124/B141)</f>
        <v>1.1472275334608031E-2</v>
      </c>
      <c r="D124" s="35">
        <v>19</v>
      </c>
      <c r="E124" s="39">
        <f>IF(D141=0, "-", D124/D141)</f>
        <v>6.9955817378497794E-3</v>
      </c>
      <c r="F124" s="136">
        <v>94</v>
      </c>
      <c r="G124" s="146">
        <f>IF(F141=0, "-", F124/F141)</f>
        <v>1.4913533238140568E-2</v>
      </c>
      <c r="H124" s="35">
        <v>71</v>
      </c>
      <c r="I124" s="39">
        <f>IF(H141=0, "-", H124/H141)</f>
        <v>9.4039735099337753E-3</v>
      </c>
      <c r="J124" s="38">
        <f t="shared" si="10"/>
        <v>0.26315789473684209</v>
      </c>
      <c r="K124" s="39">
        <f t="shared" si="11"/>
        <v>0.323943661971831</v>
      </c>
    </row>
    <row r="125" spans="1:11" x14ac:dyDescent="0.25">
      <c r="A125" s="34" t="s">
        <v>475</v>
      </c>
      <c r="B125" s="35">
        <v>82</v>
      </c>
      <c r="C125" s="146">
        <f>IF(B141=0, "-", B125/B141)</f>
        <v>3.9196940726577437E-2</v>
      </c>
      <c r="D125" s="35">
        <v>76</v>
      </c>
      <c r="E125" s="39">
        <f>IF(D141=0, "-", D125/D141)</f>
        <v>2.7982326951399118E-2</v>
      </c>
      <c r="F125" s="136">
        <v>234</v>
      </c>
      <c r="G125" s="146">
        <f>IF(F141=0, "-", F125/F141)</f>
        <v>3.7125178486435033E-2</v>
      </c>
      <c r="H125" s="35">
        <v>321</v>
      </c>
      <c r="I125" s="39">
        <f>IF(H141=0, "-", H125/H141)</f>
        <v>4.2516556291390728E-2</v>
      </c>
      <c r="J125" s="38">
        <f t="shared" si="10"/>
        <v>7.8947368421052627E-2</v>
      </c>
      <c r="K125" s="39">
        <f t="shared" si="11"/>
        <v>-0.27102803738317754</v>
      </c>
    </row>
    <row r="126" spans="1:11" x14ac:dyDescent="0.25">
      <c r="A126" s="34" t="s">
        <v>476</v>
      </c>
      <c r="B126" s="35">
        <v>6</v>
      </c>
      <c r="C126" s="146">
        <f>IF(B141=0, "-", B126/B141)</f>
        <v>2.8680688336520078E-3</v>
      </c>
      <c r="D126" s="35">
        <v>3</v>
      </c>
      <c r="E126" s="39">
        <f>IF(D141=0, "-", D126/D141)</f>
        <v>1.1045655375552283E-3</v>
      </c>
      <c r="F126" s="136">
        <v>15</v>
      </c>
      <c r="G126" s="146">
        <f>IF(F141=0, "-", F126/F141)</f>
        <v>2.3798191337458352E-3</v>
      </c>
      <c r="H126" s="35">
        <v>7</v>
      </c>
      <c r="I126" s="39">
        <f>IF(H141=0, "-", H126/H141)</f>
        <v>9.271523178807947E-4</v>
      </c>
      <c r="J126" s="38">
        <f t="shared" si="10"/>
        <v>1</v>
      </c>
      <c r="K126" s="39">
        <f t="shared" si="11"/>
        <v>1.1428571428571428</v>
      </c>
    </row>
    <row r="127" spans="1:11" x14ac:dyDescent="0.25">
      <c r="A127" s="34" t="s">
        <v>477</v>
      </c>
      <c r="B127" s="35">
        <v>68</v>
      </c>
      <c r="C127" s="146">
        <f>IF(B141=0, "-", B127/B141)</f>
        <v>3.2504780114722756E-2</v>
      </c>
      <c r="D127" s="35">
        <v>88</v>
      </c>
      <c r="E127" s="39">
        <f>IF(D141=0, "-", D127/D141)</f>
        <v>3.2400589101620032E-2</v>
      </c>
      <c r="F127" s="136">
        <v>176</v>
      </c>
      <c r="G127" s="146">
        <f>IF(F141=0, "-", F127/F141)</f>
        <v>2.7923211169284468E-2</v>
      </c>
      <c r="H127" s="35">
        <v>245</v>
      </c>
      <c r="I127" s="39">
        <f>IF(H141=0, "-", H127/H141)</f>
        <v>3.2450331125827812E-2</v>
      </c>
      <c r="J127" s="38">
        <f t="shared" si="10"/>
        <v>-0.22727272727272727</v>
      </c>
      <c r="K127" s="39">
        <f t="shared" si="11"/>
        <v>-0.28163265306122448</v>
      </c>
    </row>
    <row r="128" spans="1:11" x14ac:dyDescent="0.25">
      <c r="A128" s="34" t="s">
        <v>478</v>
      </c>
      <c r="B128" s="35">
        <v>168</v>
      </c>
      <c r="C128" s="146">
        <f>IF(B141=0, "-", B128/B141)</f>
        <v>8.0305927342256209E-2</v>
      </c>
      <c r="D128" s="35">
        <v>265</v>
      </c>
      <c r="E128" s="39">
        <f>IF(D141=0, "-", D128/D141)</f>
        <v>9.7569955817378498E-2</v>
      </c>
      <c r="F128" s="136">
        <v>503</v>
      </c>
      <c r="G128" s="146">
        <f>IF(F141=0, "-", F128/F141)</f>
        <v>7.9803268284943676E-2</v>
      </c>
      <c r="H128" s="35">
        <v>527</v>
      </c>
      <c r="I128" s="39">
        <f>IF(H141=0, "-", H128/H141)</f>
        <v>6.9801324503311252E-2</v>
      </c>
      <c r="J128" s="38">
        <f t="shared" si="10"/>
        <v>-0.36603773584905658</v>
      </c>
      <c r="K128" s="39">
        <f t="shared" si="11"/>
        <v>-4.5540796963946868E-2</v>
      </c>
    </row>
    <row r="129" spans="1:11" x14ac:dyDescent="0.25">
      <c r="A129" s="34" t="s">
        <v>479</v>
      </c>
      <c r="B129" s="35">
        <v>14</v>
      </c>
      <c r="C129" s="146">
        <f>IF(B141=0, "-", B129/B141)</f>
        <v>6.6921606118546849E-3</v>
      </c>
      <c r="D129" s="35">
        <v>23</v>
      </c>
      <c r="E129" s="39">
        <f>IF(D141=0, "-", D129/D141)</f>
        <v>8.4683357879234162E-3</v>
      </c>
      <c r="F129" s="136">
        <v>67</v>
      </c>
      <c r="G129" s="146">
        <f>IF(F141=0, "-", F129/F141)</f>
        <v>1.0629858797398065E-2</v>
      </c>
      <c r="H129" s="35">
        <v>62</v>
      </c>
      <c r="I129" s="39">
        <f>IF(H141=0, "-", H129/H141)</f>
        <v>8.2119205298013254E-3</v>
      </c>
      <c r="J129" s="38">
        <f t="shared" si="10"/>
        <v>-0.39130434782608697</v>
      </c>
      <c r="K129" s="39">
        <f t="shared" si="11"/>
        <v>8.0645161290322578E-2</v>
      </c>
    </row>
    <row r="130" spans="1:11" x14ac:dyDescent="0.25">
      <c r="A130" s="34" t="s">
        <v>480</v>
      </c>
      <c r="B130" s="35">
        <v>114</v>
      </c>
      <c r="C130" s="146">
        <f>IF(B141=0, "-", B130/B141)</f>
        <v>5.4493307839388147E-2</v>
      </c>
      <c r="D130" s="35">
        <v>233</v>
      </c>
      <c r="E130" s="39">
        <f>IF(D141=0, "-", D130/D141)</f>
        <v>8.5787923416789397E-2</v>
      </c>
      <c r="F130" s="136">
        <v>262</v>
      </c>
      <c r="G130" s="146">
        <f>IF(F141=0, "-", F130/F141)</f>
        <v>4.1567507536093923E-2</v>
      </c>
      <c r="H130" s="35">
        <v>402</v>
      </c>
      <c r="I130" s="39">
        <f>IF(H141=0, "-", H130/H141)</f>
        <v>5.3245033112582781E-2</v>
      </c>
      <c r="J130" s="38">
        <f t="shared" si="10"/>
        <v>-0.51072961373390557</v>
      </c>
      <c r="K130" s="39">
        <f t="shared" si="11"/>
        <v>-0.34825870646766172</v>
      </c>
    </row>
    <row r="131" spans="1:11" x14ac:dyDescent="0.25">
      <c r="A131" s="34" t="s">
        <v>481</v>
      </c>
      <c r="B131" s="35">
        <v>39</v>
      </c>
      <c r="C131" s="146">
        <f>IF(B141=0, "-", B131/B141)</f>
        <v>1.8642447418738051E-2</v>
      </c>
      <c r="D131" s="35">
        <v>103</v>
      </c>
      <c r="E131" s="39">
        <f>IF(D141=0, "-", D131/D141)</f>
        <v>3.7923416789396168E-2</v>
      </c>
      <c r="F131" s="136">
        <v>224</v>
      </c>
      <c r="G131" s="146">
        <f>IF(F141=0, "-", F131/F141)</f>
        <v>3.553863239727114E-2</v>
      </c>
      <c r="H131" s="35">
        <v>306</v>
      </c>
      <c r="I131" s="39">
        <f>IF(H141=0, "-", H131/H141)</f>
        <v>4.052980132450331E-2</v>
      </c>
      <c r="J131" s="38">
        <f t="shared" si="10"/>
        <v>-0.62135922330097082</v>
      </c>
      <c r="K131" s="39">
        <f t="shared" si="11"/>
        <v>-0.26797385620915032</v>
      </c>
    </row>
    <row r="132" spans="1:11" x14ac:dyDescent="0.25">
      <c r="A132" s="34" t="s">
        <v>482</v>
      </c>
      <c r="B132" s="35">
        <v>30</v>
      </c>
      <c r="C132" s="146">
        <f>IF(B141=0, "-", B132/B141)</f>
        <v>1.4340344168260038E-2</v>
      </c>
      <c r="D132" s="35">
        <v>52</v>
      </c>
      <c r="E132" s="39">
        <f>IF(D141=0, "-", D132/D141)</f>
        <v>1.9145802650957292E-2</v>
      </c>
      <c r="F132" s="136">
        <v>119</v>
      </c>
      <c r="G132" s="146">
        <f>IF(F141=0, "-", F132/F141)</f>
        <v>1.8879898461050294E-2</v>
      </c>
      <c r="H132" s="35">
        <v>160</v>
      </c>
      <c r="I132" s="39">
        <f>IF(H141=0, "-", H132/H141)</f>
        <v>2.119205298013245E-2</v>
      </c>
      <c r="J132" s="38">
        <f t="shared" si="10"/>
        <v>-0.42307692307692307</v>
      </c>
      <c r="K132" s="39">
        <f t="shared" si="11"/>
        <v>-0.25624999999999998</v>
      </c>
    </row>
    <row r="133" spans="1:11" x14ac:dyDescent="0.25">
      <c r="A133" s="34" t="s">
        <v>483</v>
      </c>
      <c r="B133" s="35">
        <v>6</v>
      </c>
      <c r="C133" s="146">
        <f>IF(B141=0, "-", B133/B141)</f>
        <v>2.8680688336520078E-3</v>
      </c>
      <c r="D133" s="35">
        <v>0</v>
      </c>
      <c r="E133" s="39">
        <f>IF(D141=0, "-", D133/D141)</f>
        <v>0</v>
      </c>
      <c r="F133" s="136">
        <v>24</v>
      </c>
      <c r="G133" s="146">
        <f>IF(F141=0, "-", F133/F141)</f>
        <v>3.8077106139933364E-3</v>
      </c>
      <c r="H133" s="35">
        <v>0</v>
      </c>
      <c r="I133" s="39">
        <f>IF(H141=0, "-", H133/H141)</f>
        <v>0</v>
      </c>
      <c r="J133" s="38" t="str">
        <f t="shared" si="10"/>
        <v>-</v>
      </c>
      <c r="K133" s="39" t="str">
        <f t="shared" si="11"/>
        <v>-</v>
      </c>
    </row>
    <row r="134" spans="1:11" x14ac:dyDescent="0.25">
      <c r="A134" s="34" t="s">
        <v>484</v>
      </c>
      <c r="B134" s="35">
        <v>107</v>
      </c>
      <c r="C134" s="146">
        <f>IF(B141=0, "-", B134/B141)</f>
        <v>5.11472275334608E-2</v>
      </c>
      <c r="D134" s="35">
        <v>151</v>
      </c>
      <c r="E134" s="39">
        <f>IF(D141=0, "-", D134/D141)</f>
        <v>5.559646539027982E-2</v>
      </c>
      <c r="F134" s="136">
        <v>276</v>
      </c>
      <c r="G134" s="146">
        <f>IF(F141=0, "-", F134/F141)</f>
        <v>4.3788672060923371E-2</v>
      </c>
      <c r="H134" s="35">
        <v>605</v>
      </c>
      <c r="I134" s="39">
        <f>IF(H141=0, "-", H134/H141)</f>
        <v>8.0132450331125829E-2</v>
      </c>
      <c r="J134" s="38">
        <f t="shared" si="10"/>
        <v>-0.29139072847682118</v>
      </c>
      <c r="K134" s="39">
        <f t="shared" si="11"/>
        <v>-0.54380165289256199</v>
      </c>
    </row>
    <row r="135" spans="1:11" x14ac:dyDescent="0.25">
      <c r="A135" s="34" t="s">
        <v>485</v>
      </c>
      <c r="B135" s="35">
        <v>39</v>
      </c>
      <c r="C135" s="146">
        <f>IF(B141=0, "-", B135/B141)</f>
        <v>1.8642447418738051E-2</v>
      </c>
      <c r="D135" s="35">
        <v>48</v>
      </c>
      <c r="E135" s="39">
        <f>IF(D141=0, "-", D135/D141)</f>
        <v>1.7673048600883652E-2</v>
      </c>
      <c r="F135" s="136">
        <v>114</v>
      </c>
      <c r="G135" s="146">
        <f>IF(F141=0, "-", F135/F141)</f>
        <v>1.8086625416468348E-2</v>
      </c>
      <c r="H135" s="35">
        <v>149</v>
      </c>
      <c r="I135" s="39">
        <f>IF(H141=0, "-", H135/H141)</f>
        <v>1.9735099337748346E-2</v>
      </c>
      <c r="J135" s="38">
        <f t="shared" si="10"/>
        <v>-0.1875</v>
      </c>
      <c r="K135" s="39">
        <f t="shared" si="11"/>
        <v>-0.2348993288590604</v>
      </c>
    </row>
    <row r="136" spans="1:11" x14ac:dyDescent="0.25">
      <c r="A136" s="34" t="s">
        <v>486</v>
      </c>
      <c r="B136" s="35">
        <v>292</v>
      </c>
      <c r="C136" s="146">
        <f>IF(B141=0, "-", B136/B141)</f>
        <v>0.13957934990439771</v>
      </c>
      <c r="D136" s="35">
        <v>318</v>
      </c>
      <c r="E136" s="39">
        <f>IF(D141=0, "-", D136/D141)</f>
        <v>0.1170839469808542</v>
      </c>
      <c r="F136" s="136">
        <v>948</v>
      </c>
      <c r="G136" s="146">
        <f>IF(F141=0, "-", F136/F141)</f>
        <v>0.15040456925273679</v>
      </c>
      <c r="H136" s="35">
        <v>1004</v>
      </c>
      <c r="I136" s="39">
        <f>IF(H141=0, "-", H136/H141)</f>
        <v>0.13298013245033113</v>
      </c>
      <c r="J136" s="38">
        <f t="shared" si="10"/>
        <v>-8.1761006289308172E-2</v>
      </c>
      <c r="K136" s="39">
        <f t="shared" si="11"/>
        <v>-5.5776892430278883E-2</v>
      </c>
    </row>
    <row r="137" spans="1:11" x14ac:dyDescent="0.25">
      <c r="A137" s="34" t="s">
        <v>487</v>
      </c>
      <c r="B137" s="35">
        <v>261</v>
      </c>
      <c r="C137" s="146">
        <f>IF(B141=0, "-", B137/B141)</f>
        <v>0.12476099426386233</v>
      </c>
      <c r="D137" s="35">
        <v>327</v>
      </c>
      <c r="E137" s="39">
        <f>IF(D141=0, "-", D137/D141)</f>
        <v>0.12039764359351988</v>
      </c>
      <c r="F137" s="136">
        <v>781</v>
      </c>
      <c r="G137" s="146">
        <f>IF(F141=0, "-", F137/F141)</f>
        <v>0.12390924956369982</v>
      </c>
      <c r="H137" s="35">
        <v>920</v>
      </c>
      <c r="I137" s="39">
        <f>IF(H141=0, "-", H137/H141)</f>
        <v>0.12185430463576159</v>
      </c>
      <c r="J137" s="38">
        <f t="shared" si="10"/>
        <v>-0.20183486238532111</v>
      </c>
      <c r="K137" s="39">
        <f t="shared" si="11"/>
        <v>-0.15108695652173912</v>
      </c>
    </row>
    <row r="138" spans="1:11" x14ac:dyDescent="0.25">
      <c r="A138" s="34" t="s">
        <v>488</v>
      </c>
      <c r="B138" s="35">
        <v>0</v>
      </c>
      <c r="C138" s="146">
        <f>IF(B141=0, "-", B138/B141)</f>
        <v>0</v>
      </c>
      <c r="D138" s="35">
        <v>10</v>
      </c>
      <c r="E138" s="39">
        <f>IF(D141=0, "-", D138/D141)</f>
        <v>3.6818851251840942E-3</v>
      </c>
      <c r="F138" s="136">
        <v>0</v>
      </c>
      <c r="G138" s="146">
        <f>IF(F141=0, "-", F138/F141)</f>
        <v>0</v>
      </c>
      <c r="H138" s="35">
        <v>32</v>
      </c>
      <c r="I138" s="39">
        <f>IF(H141=0, "-", H138/H141)</f>
        <v>4.2384105960264901E-3</v>
      </c>
      <c r="J138" s="38">
        <f t="shared" si="10"/>
        <v>-1</v>
      </c>
      <c r="K138" s="39">
        <f t="shared" si="11"/>
        <v>-1</v>
      </c>
    </row>
    <row r="139" spans="1:11" x14ac:dyDescent="0.25">
      <c r="A139" s="34" t="s">
        <v>489</v>
      </c>
      <c r="B139" s="35">
        <v>87</v>
      </c>
      <c r="C139" s="146">
        <f>IF(B141=0, "-", B139/B141)</f>
        <v>4.1586998087954109E-2</v>
      </c>
      <c r="D139" s="35">
        <v>151</v>
      </c>
      <c r="E139" s="39">
        <f>IF(D141=0, "-", D139/D141)</f>
        <v>5.559646539027982E-2</v>
      </c>
      <c r="F139" s="136">
        <v>285</v>
      </c>
      <c r="G139" s="146">
        <f>IF(F141=0, "-", F139/F141)</f>
        <v>4.5216563541170873E-2</v>
      </c>
      <c r="H139" s="35">
        <v>433</v>
      </c>
      <c r="I139" s="39">
        <f>IF(H141=0, "-", H139/H141)</f>
        <v>5.7350993377483443E-2</v>
      </c>
      <c r="J139" s="38">
        <f t="shared" si="10"/>
        <v>-0.42384105960264901</v>
      </c>
      <c r="K139" s="39">
        <f t="shared" si="11"/>
        <v>-0.34180138568129331</v>
      </c>
    </row>
    <row r="140" spans="1:11" x14ac:dyDescent="0.25">
      <c r="A140" s="137"/>
      <c r="B140" s="40"/>
      <c r="D140" s="40"/>
      <c r="E140" s="44"/>
      <c r="F140" s="138"/>
      <c r="H140" s="40"/>
      <c r="I140" s="44"/>
      <c r="J140" s="43"/>
      <c r="K140" s="44"/>
    </row>
    <row r="141" spans="1:11" s="52" customFormat="1" ht="13" x14ac:dyDescent="0.3">
      <c r="A141" s="139" t="s">
        <v>490</v>
      </c>
      <c r="B141" s="46">
        <f>SUM(B114:B140)</f>
        <v>2092</v>
      </c>
      <c r="C141" s="140">
        <f>B141/21662</f>
        <v>9.657464684701321E-2</v>
      </c>
      <c r="D141" s="46">
        <f>SUM(D114:D140)</f>
        <v>2716</v>
      </c>
      <c r="E141" s="141">
        <f>D141/27520</f>
        <v>9.8691860465116285E-2</v>
      </c>
      <c r="F141" s="128">
        <f>SUM(F114:F140)</f>
        <v>6303</v>
      </c>
      <c r="G141" s="142">
        <f>F141/65027</f>
        <v>9.6928967967152099E-2</v>
      </c>
      <c r="H141" s="46">
        <f>SUM(H114:H140)</f>
        <v>7550</v>
      </c>
      <c r="I141" s="141">
        <f>H141/76509</f>
        <v>9.868120090446876E-2</v>
      </c>
      <c r="J141" s="49">
        <f>IF(D141=0, "-", IF((B141-D141)/D141&lt;10, (B141-D141)/D141, "&gt;999%"))</f>
        <v>-0.22974963181148747</v>
      </c>
      <c r="K141" s="50">
        <f>IF(H141=0, "-", IF((F141-H141)/H141&lt;10, (F141-H141)/H141, "&gt;999%"))</f>
        <v>-0.16516556291390727</v>
      </c>
    </row>
    <row r="142" spans="1:11" x14ac:dyDescent="0.25">
      <c r="B142" s="138"/>
      <c r="D142" s="138"/>
      <c r="F142" s="138"/>
      <c r="H142" s="138"/>
    </row>
    <row r="143" spans="1:11" ht="13" x14ac:dyDescent="0.3">
      <c r="A143" s="131" t="s">
        <v>491</v>
      </c>
      <c r="B143" s="132" t="s">
        <v>168</v>
      </c>
      <c r="C143" s="133" t="s">
        <v>169</v>
      </c>
      <c r="D143" s="132" t="s">
        <v>168</v>
      </c>
      <c r="E143" s="134" t="s">
        <v>169</v>
      </c>
      <c r="F143" s="133" t="s">
        <v>168</v>
      </c>
      <c r="G143" s="133" t="s">
        <v>169</v>
      </c>
      <c r="H143" s="132" t="s">
        <v>168</v>
      </c>
      <c r="I143" s="134" t="s">
        <v>169</v>
      </c>
      <c r="J143" s="132"/>
      <c r="K143" s="134"/>
    </row>
    <row r="144" spans="1:11" x14ac:dyDescent="0.25">
      <c r="A144" s="34" t="s">
        <v>492</v>
      </c>
      <c r="B144" s="35">
        <v>18</v>
      </c>
      <c r="C144" s="146">
        <f>IF(B161=0, "-", B144/B161)</f>
        <v>4.9723756906077346E-2</v>
      </c>
      <c r="D144" s="35">
        <v>7</v>
      </c>
      <c r="E144" s="39">
        <f>IF(D161=0, "-", D144/D161)</f>
        <v>1.4256619144602852E-2</v>
      </c>
      <c r="F144" s="136">
        <v>139</v>
      </c>
      <c r="G144" s="146">
        <f>IF(F161=0, "-", F144/F161)</f>
        <v>8.9389067524115753E-2</v>
      </c>
      <c r="H144" s="35">
        <v>17</v>
      </c>
      <c r="I144" s="39">
        <f>IF(H161=0, "-", H144/H161)</f>
        <v>1.2160228898426323E-2</v>
      </c>
      <c r="J144" s="38">
        <f t="shared" ref="J144:J159" si="12">IF(D144=0, "-", IF((B144-D144)/D144&lt;10, (B144-D144)/D144, "&gt;999%"))</f>
        <v>1.5714285714285714</v>
      </c>
      <c r="K144" s="39">
        <f t="shared" ref="K144:K159" si="13">IF(H144=0, "-", IF((F144-H144)/H144&lt;10, (F144-H144)/H144, "&gt;999%"))</f>
        <v>7.1764705882352944</v>
      </c>
    </row>
    <row r="145" spans="1:11" x14ac:dyDescent="0.25">
      <c r="A145" s="34" t="s">
        <v>493</v>
      </c>
      <c r="B145" s="35">
        <v>85</v>
      </c>
      <c r="C145" s="146">
        <f>IF(B161=0, "-", B145/B161)</f>
        <v>0.23480662983425415</v>
      </c>
      <c r="D145" s="35">
        <v>100</v>
      </c>
      <c r="E145" s="39">
        <f>IF(D161=0, "-", D145/D161)</f>
        <v>0.20366598778004075</v>
      </c>
      <c r="F145" s="136">
        <v>271</v>
      </c>
      <c r="G145" s="146">
        <f>IF(F161=0, "-", F145/F161)</f>
        <v>0.1742765273311897</v>
      </c>
      <c r="H145" s="35">
        <v>376</v>
      </c>
      <c r="I145" s="39">
        <f>IF(H161=0, "-", H145/H161)</f>
        <v>0.26895565092989987</v>
      </c>
      <c r="J145" s="38">
        <f t="shared" si="12"/>
        <v>-0.15</v>
      </c>
      <c r="K145" s="39">
        <f t="shared" si="13"/>
        <v>-0.27925531914893614</v>
      </c>
    </row>
    <row r="146" spans="1:11" x14ac:dyDescent="0.25">
      <c r="A146" s="34" t="s">
        <v>494</v>
      </c>
      <c r="B146" s="35">
        <v>7</v>
      </c>
      <c r="C146" s="146">
        <f>IF(B161=0, "-", B146/B161)</f>
        <v>1.9337016574585635E-2</v>
      </c>
      <c r="D146" s="35">
        <v>8</v>
      </c>
      <c r="E146" s="39">
        <f>IF(D161=0, "-", D146/D161)</f>
        <v>1.6293279022403257E-2</v>
      </c>
      <c r="F146" s="136">
        <v>47</v>
      </c>
      <c r="G146" s="146">
        <f>IF(F161=0, "-", F146/F161)</f>
        <v>3.0225080385852091E-2</v>
      </c>
      <c r="H146" s="35">
        <v>48</v>
      </c>
      <c r="I146" s="39">
        <f>IF(H161=0, "-", H146/H161)</f>
        <v>3.4334763948497854E-2</v>
      </c>
      <c r="J146" s="38">
        <f t="shared" si="12"/>
        <v>-0.125</v>
      </c>
      <c r="K146" s="39">
        <f t="shared" si="13"/>
        <v>-2.0833333333333332E-2</v>
      </c>
    </row>
    <row r="147" spans="1:11" x14ac:dyDescent="0.25">
      <c r="A147" s="34" t="s">
        <v>495</v>
      </c>
      <c r="B147" s="35">
        <v>0</v>
      </c>
      <c r="C147" s="146">
        <f>IF(B161=0, "-", B147/B161)</f>
        <v>0</v>
      </c>
      <c r="D147" s="35">
        <v>5</v>
      </c>
      <c r="E147" s="39">
        <f>IF(D161=0, "-", D147/D161)</f>
        <v>1.0183299389002037E-2</v>
      </c>
      <c r="F147" s="136">
        <v>1</v>
      </c>
      <c r="G147" s="146">
        <f>IF(F161=0, "-", F147/F161)</f>
        <v>6.4308681672025725E-4</v>
      </c>
      <c r="H147" s="35">
        <v>13</v>
      </c>
      <c r="I147" s="39">
        <f>IF(H161=0, "-", H147/H161)</f>
        <v>9.2989985693848354E-3</v>
      </c>
      <c r="J147" s="38">
        <f t="shared" si="12"/>
        <v>-1</v>
      </c>
      <c r="K147" s="39">
        <f t="shared" si="13"/>
        <v>-0.92307692307692313</v>
      </c>
    </row>
    <row r="148" spans="1:11" x14ac:dyDescent="0.25">
      <c r="A148" s="34" t="s">
        <v>496</v>
      </c>
      <c r="B148" s="35">
        <v>4</v>
      </c>
      <c r="C148" s="146">
        <f>IF(B161=0, "-", B148/B161)</f>
        <v>1.1049723756906077E-2</v>
      </c>
      <c r="D148" s="35">
        <v>22</v>
      </c>
      <c r="E148" s="39">
        <f>IF(D161=0, "-", D148/D161)</f>
        <v>4.4806517311608958E-2</v>
      </c>
      <c r="F148" s="136">
        <v>28</v>
      </c>
      <c r="G148" s="146">
        <f>IF(F161=0, "-", F148/F161)</f>
        <v>1.8006430868167202E-2</v>
      </c>
      <c r="H148" s="35">
        <v>56</v>
      </c>
      <c r="I148" s="39">
        <f>IF(H161=0, "-", H148/H161)</f>
        <v>4.005722460658083E-2</v>
      </c>
      <c r="J148" s="38">
        <f t="shared" si="12"/>
        <v>-0.81818181818181823</v>
      </c>
      <c r="K148" s="39">
        <f t="shared" si="13"/>
        <v>-0.5</v>
      </c>
    </row>
    <row r="149" spans="1:11" x14ac:dyDescent="0.25">
      <c r="A149" s="34" t="s">
        <v>497</v>
      </c>
      <c r="B149" s="35">
        <v>3</v>
      </c>
      <c r="C149" s="146">
        <f>IF(B161=0, "-", B149/B161)</f>
        <v>8.2872928176795577E-3</v>
      </c>
      <c r="D149" s="35">
        <v>7</v>
      </c>
      <c r="E149" s="39">
        <f>IF(D161=0, "-", D149/D161)</f>
        <v>1.4256619144602852E-2</v>
      </c>
      <c r="F149" s="136">
        <v>4</v>
      </c>
      <c r="G149" s="146">
        <f>IF(F161=0, "-", F149/F161)</f>
        <v>2.572347266881029E-3</v>
      </c>
      <c r="H149" s="35">
        <v>13</v>
      </c>
      <c r="I149" s="39">
        <f>IF(H161=0, "-", H149/H161)</f>
        <v>9.2989985693848354E-3</v>
      </c>
      <c r="J149" s="38">
        <f t="shared" si="12"/>
        <v>-0.5714285714285714</v>
      </c>
      <c r="K149" s="39">
        <f t="shared" si="13"/>
        <v>-0.69230769230769229</v>
      </c>
    </row>
    <row r="150" spans="1:11" x14ac:dyDescent="0.25">
      <c r="A150" s="34" t="s">
        <v>498</v>
      </c>
      <c r="B150" s="35">
        <v>49</v>
      </c>
      <c r="C150" s="146">
        <f>IF(B161=0, "-", B150/B161)</f>
        <v>0.13535911602209943</v>
      </c>
      <c r="D150" s="35">
        <v>103</v>
      </c>
      <c r="E150" s="39">
        <f>IF(D161=0, "-", D150/D161)</f>
        <v>0.20977596741344195</v>
      </c>
      <c r="F150" s="136">
        <v>161</v>
      </c>
      <c r="G150" s="146">
        <f>IF(F161=0, "-", F150/F161)</f>
        <v>0.10353697749196142</v>
      </c>
      <c r="H150" s="35">
        <v>239</v>
      </c>
      <c r="I150" s="39">
        <f>IF(H161=0, "-", H150/H161)</f>
        <v>0.17095851216022889</v>
      </c>
      <c r="J150" s="38">
        <f t="shared" si="12"/>
        <v>-0.52427184466019416</v>
      </c>
      <c r="K150" s="39">
        <f t="shared" si="13"/>
        <v>-0.32635983263598328</v>
      </c>
    </row>
    <row r="151" spans="1:11" x14ac:dyDescent="0.25">
      <c r="A151" s="34" t="s">
        <v>499</v>
      </c>
      <c r="B151" s="35">
        <v>11</v>
      </c>
      <c r="C151" s="146">
        <f>IF(B161=0, "-", B151/B161)</f>
        <v>3.0386740331491711E-2</v>
      </c>
      <c r="D151" s="35">
        <v>28</v>
      </c>
      <c r="E151" s="39">
        <f>IF(D161=0, "-", D151/D161)</f>
        <v>5.7026476578411409E-2</v>
      </c>
      <c r="F151" s="136">
        <v>53</v>
      </c>
      <c r="G151" s="146">
        <f>IF(F161=0, "-", F151/F161)</f>
        <v>3.4083601286173631E-2</v>
      </c>
      <c r="H151" s="35">
        <v>99</v>
      </c>
      <c r="I151" s="39">
        <f>IF(H161=0, "-", H151/H161)</f>
        <v>7.0815450643776826E-2</v>
      </c>
      <c r="J151" s="38">
        <f t="shared" si="12"/>
        <v>-0.6071428571428571</v>
      </c>
      <c r="K151" s="39">
        <f t="shared" si="13"/>
        <v>-0.46464646464646464</v>
      </c>
    </row>
    <row r="152" spans="1:11" x14ac:dyDescent="0.25">
      <c r="A152" s="34" t="s">
        <v>500</v>
      </c>
      <c r="B152" s="35">
        <v>45</v>
      </c>
      <c r="C152" s="146">
        <f>IF(B161=0, "-", B152/B161)</f>
        <v>0.12430939226519337</v>
      </c>
      <c r="D152" s="35">
        <v>40</v>
      </c>
      <c r="E152" s="39">
        <f>IF(D161=0, "-", D152/D161)</f>
        <v>8.1466395112016296E-2</v>
      </c>
      <c r="F152" s="136">
        <v>135</v>
      </c>
      <c r="G152" s="146">
        <f>IF(F161=0, "-", F152/F161)</f>
        <v>8.6816720257234734E-2</v>
      </c>
      <c r="H152" s="35">
        <v>124</v>
      </c>
      <c r="I152" s="39">
        <f>IF(H161=0, "-", H152/H161)</f>
        <v>8.869814020028613E-2</v>
      </c>
      <c r="J152" s="38">
        <f t="shared" si="12"/>
        <v>0.125</v>
      </c>
      <c r="K152" s="39">
        <f t="shared" si="13"/>
        <v>8.8709677419354843E-2</v>
      </c>
    </row>
    <row r="153" spans="1:11" x14ac:dyDescent="0.25">
      <c r="A153" s="34" t="s">
        <v>501</v>
      </c>
      <c r="B153" s="35">
        <v>4</v>
      </c>
      <c r="C153" s="146">
        <f>IF(B161=0, "-", B153/B161)</f>
        <v>1.1049723756906077E-2</v>
      </c>
      <c r="D153" s="35">
        <v>14</v>
      </c>
      <c r="E153" s="39">
        <f>IF(D161=0, "-", D153/D161)</f>
        <v>2.8513238289205704E-2</v>
      </c>
      <c r="F153" s="136">
        <v>24</v>
      </c>
      <c r="G153" s="146">
        <f>IF(F161=0, "-", F153/F161)</f>
        <v>1.5434083601286173E-2</v>
      </c>
      <c r="H153" s="35">
        <v>23</v>
      </c>
      <c r="I153" s="39">
        <f>IF(H161=0, "-", H153/H161)</f>
        <v>1.6452074391988557E-2</v>
      </c>
      <c r="J153" s="38">
        <f t="shared" si="12"/>
        <v>-0.7142857142857143</v>
      </c>
      <c r="K153" s="39">
        <f t="shared" si="13"/>
        <v>4.3478260869565216E-2</v>
      </c>
    </row>
    <row r="154" spans="1:11" x14ac:dyDescent="0.25">
      <c r="A154" s="34" t="s">
        <v>502</v>
      </c>
      <c r="B154" s="35">
        <v>62</v>
      </c>
      <c r="C154" s="146">
        <f>IF(B161=0, "-", B154/B161)</f>
        <v>0.17127071823204421</v>
      </c>
      <c r="D154" s="35">
        <v>22</v>
      </c>
      <c r="E154" s="39">
        <f>IF(D161=0, "-", D154/D161)</f>
        <v>4.4806517311608958E-2</v>
      </c>
      <c r="F154" s="136">
        <v>364</v>
      </c>
      <c r="G154" s="146">
        <f>IF(F161=0, "-", F154/F161)</f>
        <v>0.23408360128617364</v>
      </c>
      <c r="H154" s="35">
        <v>69</v>
      </c>
      <c r="I154" s="39">
        <f>IF(H161=0, "-", H154/H161)</f>
        <v>4.9356223175965663E-2</v>
      </c>
      <c r="J154" s="38">
        <f t="shared" si="12"/>
        <v>1.8181818181818181</v>
      </c>
      <c r="K154" s="39">
        <f t="shared" si="13"/>
        <v>4.27536231884058</v>
      </c>
    </row>
    <row r="155" spans="1:11" x14ac:dyDescent="0.25">
      <c r="A155" s="34" t="s">
        <v>503</v>
      </c>
      <c r="B155" s="35">
        <v>2</v>
      </c>
      <c r="C155" s="146">
        <f>IF(B161=0, "-", B155/B161)</f>
        <v>5.5248618784530384E-3</v>
      </c>
      <c r="D155" s="35">
        <v>22</v>
      </c>
      <c r="E155" s="39">
        <f>IF(D161=0, "-", D155/D161)</f>
        <v>4.4806517311608958E-2</v>
      </c>
      <c r="F155" s="136">
        <v>9</v>
      </c>
      <c r="G155" s="146">
        <f>IF(F161=0, "-", F155/F161)</f>
        <v>5.7877813504823147E-3</v>
      </c>
      <c r="H155" s="35">
        <v>57</v>
      </c>
      <c r="I155" s="39">
        <f>IF(H161=0, "-", H155/H161)</f>
        <v>4.07725321888412E-2</v>
      </c>
      <c r="J155" s="38">
        <f t="shared" si="12"/>
        <v>-0.90909090909090906</v>
      </c>
      <c r="K155" s="39">
        <f t="shared" si="13"/>
        <v>-0.84210526315789469</v>
      </c>
    </row>
    <row r="156" spans="1:11" x14ac:dyDescent="0.25">
      <c r="A156" s="34" t="s">
        <v>504</v>
      </c>
      <c r="B156" s="35">
        <v>34</v>
      </c>
      <c r="C156" s="146">
        <f>IF(B161=0, "-", B156/B161)</f>
        <v>9.3922651933701654E-2</v>
      </c>
      <c r="D156" s="35">
        <v>76</v>
      </c>
      <c r="E156" s="39">
        <f>IF(D161=0, "-", D156/D161)</f>
        <v>0.15478615071283094</v>
      </c>
      <c r="F156" s="136">
        <v>143</v>
      </c>
      <c r="G156" s="146">
        <f>IF(F161=0, "-", F156/F161)</f>
        <v>9.1961414790996787E-2</v>
      </c>
      <c r="H156" s="35">
        <v>146</v>
      </c>
      <c r="I156" s="39">
        <f>IF(H161=0, "-", H156/H161)</f>
        <v>0.1044349070100143</v>
      </c>
      <c r="J156" s="38">
        <f t="shared" si="12"/>
        <v>-0.55263157894736847</v>
      </c>
      <c r="K156" s="39">
        <f t="shared" si="13"/>
        <v>-2.0547945205479451E-2</v>
      </c>
    </row>
    <row r="157" spans="1:11" x14ac:dyDescent="0.25">
      <c r="A157" s="34" t="s">
        <v>505</v>
      </c>
      <c r="B157" s="35">
        <v>23</v>
      </c>
      <c r="C157" s="146">
        <f>IF(B161=0, "-", B157/B161)</f>
        <v>6.3535911602209949E-2</v>
      </c>
      <c r="D157" s="35">
        <v>14</v>
      </c>
      <c r="E157" s="39">
        <f>IF(D161=0, "-", D157/D161)</f>
        <v>2.8513238289205704E-2</v>
      </c>
      <c r="F157" s="136">
        <v>99</v>
      </c>
      <c r="G157" s="146">
        <f>IF(F161=0, "-", F157/F161)</f>
        <v>6.3665594855305471E-2</v>
      </c>
      <c r="H157" s="35">
        <v>33</v>
      </c>
      <c r="I157" s="39">
        <f>IF(H161=0, "-", H157/H161)</f>
        <v>2.3605150214592276E-2</v>
      </c>
      <c r="J157" s="38">
        <f t="shared" si="12"/>
        <v>0.6428571428571429</v>
      </c>
      <c r="K157" s="39">
        <f t="shared" si="13"/>
        <v>2</v>
      </c>
    </row>
    <row r="158" spans="1:11" x14ac:dyDescent="0.25">
      <c r="A158" s="34" t="s">
        <v>506</v>
      </c>
      <c r="B158" s="35">
        <v>0</v>
      </c>
      <c r="C158" s="146">
        <f>IF(B161=0, "-", B158/B161)</f>
        <v>0</v>
      </c>
      <c r="D158" s="35">
        <v>0</v>
      </c>
      <c r="E158" s="39">
        <f>IF(D161=0, "-", D158/D161)</f>
        <v>0</v>
      </c>
      <c r="F158" s="136">
        <v>7</v>
      </c>
      <c r="G158" s="146">
        <f>IF(F161=0, "-", F158/F161)</f>
        <v>4.5016077170418004E-3</v>
      </c>
      <c r="H158" s="35">
        <v>0</v>
      </c>
      <c r="I158" s="39">
        <f>IF(H161=0, "-", H158/H161)</f>
        <v>0</v>
      </c>
      <c r="J158" s="38" t="str">
        <f t="shared" si="12"/>
        <v>-</v>
      </c>
      <c r="K158" s="39" t="str">
        <f t="shared" si="13"/>
        <v>-</v>
      </c>
    </row>
    <row r="159" spans="1:11" x14ac:dyDescent="0.25">
      <c r="A159" s="34" t="s">
        <v>507</v>
      </c>
      <c r="B159" s="35">
        <v>15</v>
      </c>
      <c r="C159" s="146">
        <f>IF(B161=0, "-", B159/B161)</f>
        <v>4.1436464088397788E-2</v>
      </c>
      <c r="D159" s="35">
        <v>23</v>
      </c>
      <c r="E159" s="39">
        <f>IF(D161=0, "-", D159/D161)</f>
        <v>4.684317718940937E-2</v>
      </c>
      <c r="F159" s="136">
        <v>70</v>
      </c>
      <c r="G159" s="146">
        <f>IF(F161=0, "-", F159/F161)</f>
        <v>4.5016077170418008E-2</v>
      </c>
      <c r="H159" s="35">
        <v>85</v>
      </c>
      <c r="I159" s="39">
        <f>IF(H161=0, "-", H159/H161)</f>
        <v>6.0801144492131615E-2</v>
      </c>
      <c r="J159" s="38">
        <f t="shared" si="12"/>
        <v>-0.34782608695652173</v>
      </c>
      <c r="K159" s="39">
        <f t="shared" si="13"/>
        <v>-0.17647058823529413</v>
      </c>
    </row>
    <row r="160" spans="1:11" x14ac:dyDescent="0.25">
      <c r="A160" s="137"/>
      <c r="B160" s="40"/>
      <c r="D160" s="40"/>
      <c r="E160" s="44"/>
      <c r="F160" s="138"/>
      <c r="H160" s="40"/>
      <c r="I160" s="44"/>
      <c r="J160" s="43"/>
      <c r="K160" s="44"/>
    </row>
    <row r="161" spans="1:11" s="52" customFormat="1" ht="13" x14ac:dyDescent="0.3">
      <c r="A161" s="139" t="s">
        <v>508</v>
      </c>
      <c r="B161" s="46">
        <f>SUM(B144:B160)</f>
        <v>362</v>
      </c>
      <c r="C161" s="140">
        <f>B161/21662</f>
        <v>1.6711291662819684E-2</v>
      </c>
      <c r="D161" s="46">
        <f>SUM(D144:D160)</f>
        <v>491</v>
      </c>
      <c r="E161" s="141">
        <f>D161/27520</f>
        <v>1.7841569767441862E-2</v>
      </c>
      <c r="F161" s="128">
        <f>SUM(F144:F160)</f>
        <v>1555</v>
      </c>
      <c r="G161" s="142">
        <f>F161/65027</f>
        <v>2.3913143771048948E-2</v>
      </c>
      <c r="H161" s="46">
        <f>SUM(H144:H160)</f>
        <v>1398</v>
      </c>
      <c r="I161" s="141">
        <f>H161/76509</f>
        <v>1.8272360114496334E-2</v>
      </c>
      <c r="J161" s="49">
        <f>IF(D161=0, "-", IF((B161-D161)/D161&lt;10, (B161-D161)/D161, "&gt;999%"))</f>
        <v>-0.26272912423625255</v>
      </c>
      <c r="K161" s="50">
        <f>IF(H161=0, "-", IF((F161-H161)/H161&lt;10, (F161-H161)/H161, "&gt;999%"))</f>
        <v>0.1123032904148784</v>
      </c>
    </row>
    <row r="162" spans="1:11" x14ac:dyDescent="0.25">
      <c r="B162" s="138"/>
      <c r="D162" s="138"/>
      <c r="F162" s="138"/>
      <c r="H162" s="138"/>
    </row>
    <row r="163" spans="1:11" s="52" customFormat="1" ht="13" x14ac:dyDescent="0.3">
      <c r="A163" s="139" t="s">
        <v>509</v>
      </c>
      <c r="B163" s="46">
        <v>2454</v>
      </c>
      <c r="C163" s="140">
        <f>B163/21662</f>
        <v>0.11328593850983289</v>
      </c>
      <c r="D163" s="46">
        <v>3207</v>
      </c>
      <c r="E163" s="141">
        <f>D163/27520</f>
        <v>0.11653343023255813</v>
      </c>
      <c r="F163" s="128">
        <v>7858</v>
      </c>
      <c r="G163" s="142">
        <f>F163/65027</f>
        <v>0.12084211173820106</v>
      </c>
      <c r="H163" s="46">
        <v>8948</v>
      </c>
      <c r="I163" s="141">
        <f>H163/76509</f>
        <v>0.11695356101896509</v>
      </c>
      <c r="J163" s="49">
        <f>IF(D163=0, "-", IF((B163-D163)/D163&lt;10, (B163-D163)/D163, "&gt;999%"))</f>
        <v>-0.23479887745556596</v>
      </c>
      <c r="K163" s="50">
        <f>IF(H163=0, "-", IF((F163-H163)/H163&lt;10, (F163-H163)/H163, "&gt;999%"))</f>
        <v>-0.12181493071077336</v>
      </c>
    </row>
    <row r="164" spans="1:11" x14ac:dyDescent="0.25">
      <c r="B164" s="138"/>
      <c r="D164" s="138"/>
      <c r="F164" s="138"/>
      <c r="H164" s="138"/>
    </row>
    <row r="165" spans="1:11" ht="15.5" x14ac:dyDescent="0.35">
      <c r="A165" s="129" t="s">
        <v>39</v>
      </c>
      <c r="B165" s="22" t="s">
        <v>4</v>
      </c>
      <c r="C165" s="25"/>
      <c r="D165" s="25"/>
      <c r="E165" s="23"/>
      <c r="F165" s="22" t="s">
        <v>166</v>
      </c>
      <c r="G165" s="25"/>
      <c r="H165" s="25"/>
      <c r="I165" s="23"/>
      <c r="J165" s="22" t="s">
        <v>167</v>
      </c>
      <c r="K165" s="23"/>
    </row>
    <row r="166" spans="1:11" ht="13" x14ac:dyDescent="0.3">
      <c r="A166" s="30"/>
      <c r="B166" s="22">
        <f>VALUE(RIGHT($B$2, 4))</f>
        <v>2020</v>
      </c>
      <c r="C166" s="23"/>
      <c r="D166" s="22">
        <f>B166-1</f>
        <v>2019</v>
      </c>
      <c r="E166" s="130"/>
      <c r="F166" s="22">
        <f>B166</f>
        <v>2020</v>
      </c>
      <c r="G166" s="130"/>
      <c r="H166" s="22">
        <f>D166</f>
        <v>2019</v>
      </c>
      <c r="I166" s="130"/>
      <c r="J166" s="27" t="s">
        <v>8</v>
      </c>
      <c r="K166" s="28" t="s">
        <v>5</v>
      </c>
    </row>
    <row r="167" spans="1:11" ht="13" x14ac:dyDescent="0.3">
      <c r="A167" s="131" t="s">
        <v>510</v>
      </c>
      <c r="B167" s="132" t="s">
        <v>168</v>
      </c>
      <c r="C167" s="133" t="s">
        <v>169</v>
      </c>
      <c r="D167" s="132" t="s">
        <v>168</v>
      </c>
      <c r="E167" s="134" t="s">
        <v>169</v>
      </c>
      <c r="F167" s="133" t="s">
        <v>168</v>
      </c>
      <c r="G167" s="133" t="s">
        <v>169</v>
      </c>
      <c r="H167" s="132" t="s">
        <v>168</v>
      </c>
      <c r="I167" s="134" t="s">
        <v>169</v>
      </c>
      <c r="J167" s="132"/>
      <c r="K167" s="134"/>
    </row>
    <row r="168" spans="1:11" x14ac:dyDescent="0.25">
      <c r="A168" s="34" t="s">
        <v>511</v>
      </c>
      <c r="B168" s="35">
        <v>92</v>
      </c>
      <c r="C168" s="146">
        <f>IF(B171=0, "-", B168/B171)</f>
        <v>0.26361031518624639</v>
      </c>
      <c r="D168" s="35">
        <v>92</v>
      </c>
      <c r="E168" s="39">
        <f>IF(D171=0, "-", D168/D171)</f>
        <v>0.20956719817767655</v>
      </c>
      <c r="F168" s="136">
        <v>177</v>
      </c>
      <c r="G168" s="146">
        <f>IF(F171=0, "-", F168/F171)</f>
        <v>0.21585365853658536</v>
      </c>
      <c r="H168" s="35">
        <v>173</v>
      </c>
      <c r="I168" s="39">
        <f>IF(H171=0, "-", H168/H171)</f>
        <v>0.18229715489989462</v>
      </c>
      <c r="J168" s="38">
        <f>IF(D168=0, "-", IF((B168-D168)/D168&lt;10, (B168-D168)/D168, "&gt;999%"))</f>
        <v>0</v>
      </c>
      <c r="K168" s="39">
        <f>IF(H168=0, "-", IF((F168-H168)/H168&lt;10, (F168-H168)/H168, "&gt;999%"))</f>
        <v>2.3121387283236993E-2</v>
      </c>
    </row>
    <row r="169" spans="1:11" x14ac:dyDescent="0.25">
      <c r="A169" s="34" t="s">
        <v>512</v>
      </c>
      <c r="B169" s="35">
        <v>257</v>
      </c>
      <c r="C169" s="146">
        <f>IF(B171=0, "-", B169/B171)</f>
        <v>0.73638968481375355</v>
      </c>
      <c r="D169" s="35">
        <v>347</v>
      </c>
      <c r="E169" s="39">
        <f>IF(D171=0, "-", D169/D171)</f>
        <v>0.79043280182232345</v>
      </c>
      <c r="F169" s="136">
        <v>643</v>
      </c>
      <c r="G169" s="146">
        <f>IF(F171=0, "-", F169/F171)</f>
        <v>0.78414634146341466</v>
      </c>
      <c r="H169" s="35">
        <v>776</v>
      </c>
      <c r="I169" s="39">
        <f>IF(H171=0, "-", H169/H171)</f>
        <v>0.81770284510010538</v>
      </c>
      <c r="J169" s="38">
        <f>IF(D169=0, "-", IF((B169-D169)/D169&lt;10, (B169-D169)/D169, "&gt;999%"))</f>
        <v>-0.25936599423631124</v>
      </c>
      <c r="K169" s="39">
        <f>IF(H169=0, "-", IF((F169-H169)/H169&lt;10, (F169-H169)/H169, "&gt;999%"))</f>
        <v>-0.17139175257731959</v>
      </c>
    </row>
    <row r="170" spans="1:11" x14ac:dyDescent="0.25">
      <c r="A170" s="137"/>
      <c r="B170" s="40"/>
      <c r="D170" s="40"/>
      <c r="E170" s="44"/>
      <c r="F170" s="138"/>
      <c r="H170" s="40"/>
      <c r="I170" s="44"/>
      <c r="J170" s="43"/>
      <c r="K170" s="44"/>
    </row>
    <row r="171" spans="1:11" s="52" customFormat="1" ht="13" x14ac:dyDescent="0.3">
      <c r="A171" s="139" t="s">
        <v>513</v>
      </c>
      <c r="B171" s="46">
        <f>SUM(B168:B170)</f>
        <v>349</v>
      </c>
      <c r="C171" s="140">
        <f>B171/21662</f>
        <v>1.6111162404210136E-2</v>
      </c>
      <c r="D171" s="46">
        <f>SUM(D168:D170)</f>
        <v>439</v>
      </c>
      <c r="E171" s="141">
        <f>D171/27520</f>
        <v>1.595203488372093E-2</v>
      </c>
      <c r="F171" s="128">
        <f>SUM(F168:F170)</f>
        <v>820</v>
      </c>
      <c r="G171" s="142">
        <f>F171/65027</f>
        <v>1.2610146554508128E-2</v>
      </c>
      <c r="H171" s="46">
        <f>SUM(H168:H170)</f>
        <v>949</v>
      </c>
      <c r="I171" s="141">
        <f>H171/76509</f>
        <v>1.2403769491170974E-2</v>
      </c>
      <c r="J171" s="49">
        <f>IF(D171=0, "-", IF((B171-D171)/D171&lt;10, (B171-D171)/D171, "&gt;999%"))</f>
        <v>-0.20501138952164008</v>
      </c>
      <c r="K171" s="50">
        <f>IF(H171=0, "-", IF((F171-H171)/H171&lt;10, (F171-H171)/H171, "&gt;999%"))</f>
        <v>-0.13593256059009484</v>
      </c>
    </row>
    <row r="172" spans="1:11" x14ac:dyDescent="0.25">
      <c r="B172" s="138"/>
      <c r="D172" s="138"/>
      <c r="F172" s="138"/>
      <c r="H172" s="138"/>
    </row>
    <row r="173" spans="1:11" ht="13" x14ac:dyDescent="0.3">
      <c r="A173" s="131" t="s">
        <v>514</v>
      </c>
      <c r="B173" s="132" t="s">
        <v>168</v>
      </c>
      <c r="C173" s="133" t="s">
        <v>169</v>
      </c>
      <c r="D173" s="132" t="s">
        <v>168</v>
      </c>
      <c r="E173" s="134" t="s">
        <v>169</v>
      </c>
      <c r="F173" s="133" t="s">
        <v>168</v>
      </c>
      <c r="G173" s="133" t="s">
        <v>169</v>
      </c>
      <c r="H173" s="132" t="s">
        <v>168</v>
      </c>
      <c r="I173" s="134" t="s">
        <v>169</v>
      </c>
      <c r="J173" s="132"/>
      <c r="K173" s="134"/>
    </row>
    <row r="174" spans="1:11" x14ac:dyDescent="0.25">
      <c r="A174" s="34" t="s">
        <v>515</v>
      </c>
      <c r="B174" s="35">
        <v>5</v>
      </c>
      <c r="C174" s="146">
        <f>IF(B187=0, "-", B174/B187)</f>
        <v>4.5045045045045043E-2</v>
      </c>
      <c r="D174" s="35">
        <v>14</v>
      </c>
      <c r="E174" s="39">
        <f>IF(D187=0, "-", D174/D187)</f>
        <v>0.10852713178294573</v>
      </c>
      <c r="F174" s="136">
        <v>31</v>
      </c>
      <c r="G174" s="146">
        <f>IF(F187=0, "-", F174/F187)</f>
        <v>9.9041533546325874E-2</v>
      </c>
      <c r="H174" s="35">
        <v>25</v>
      </c>
      <c r="I174" s="39">
        <f>IF(H187=0, "-", H174/H187)</f>
        <v>7.5075075075075076E-2</v>
      </c>
      <c r="J174" s="38">
        <f t="shared" ref="J174:J185" si="14">IF(D174=0, "-", IF((B174-D174)/D174&lt;10, (B174-D174)/D174, "&gt;999%"))</f>
        <v>-0.6428571428571429</v>
      </c>
      <c r="K174" s="39">
        <f t="shared" ref="K174:K185" si="15">IF(H174=0, "-", IF((F174-H174)/H174&lt;10, (F174-H174)/H174, "&gt;999%"))</f>
        <v>0.24</v>
      </c>
    </row>
    <row r="175" spans="1:11" x14ac:dyDescent="0.25">
      <c r="A175" s="34" t="s">
        <v>516</v>
      </c>
      <c r="B175" s="35">
        <v>2</v>
      </c>
      <c r="C175" s="146">
        <f>IF(B187=0, "-", B175/B187)</f>
        <v>1.8018018018018018E-2</v>
      </c>
      <c r="D175" s="35">
        <v>3</v>
      </c>
      <c r="E175" s="39">
        <f>IF(D187=0, "-", D175/D187)</f>
        <v>2.3255813953488372E-2</v>
      </c>
      <c r="F175" s="136">
        <v>3</v>
      </c>
      <c r="G175" s="146">
        <f>IF(F187=0, "-", F175/F187)</f>
        <v>9.5846645367412137E-3</v>
      </c>
      <c r="H175" s="35">
        <v>5</v>
      </c>
      <c r="I175" s="39">
        <f>IF(H187=0, "-", H175/H187)</f>
        <v>1.5015015015015015E-2</v>
      </c>
      <c r="J175" s="38">
        <f t="shared" si="14"/>
        <v>-0.33333333333333331</v>
      </c>
      <c r="K175" s="39">
        <f t="shared" si="15"/>
        <v>-0.4</v>
      </c>
    </row>
    <row r="176" spans="1:11" x14ac:dyDescent="0.25">
      <c r="A176" s="34" t="s">
        <v>517</v>
      </c>
      <c r="B176" s="35">
        <v>25</v>
      </c>
      <c r="C176" s="146">
        <f>IF(B187=0, "-", B176/B187)</f>
        <v>0.22522522522522523</v>
      </c>
      <c r="D176" s="35">
        <v>0</v>
      </c>
      <c r="E176" s="39">
        <f>IF(D187=0, "-", D176/D187)</f>
        <v>0</v>
      </c>
      <c r="F176" s="136">
        <v>43</v>
      </c>
      <c r="G176" s="146">
        <f>IF(F187=0, "-", F176/F187)</f>
        <v>0.13738019169329074</v>
      </c>
      <c r="H176" s="35">
        <v>0</v>
      </c>
      <c r="I176" s="39">
        <f>IF(H187=0, "-", H176/H187)</f>
        <v>0</v>
      </c>
      <c r="J176" s="38" t="str">
        <f t="shared" si="14"/>
        <v>-</v>
      </c>
      <c r="K176" s="39" t="str">
        <f t="shared" si="15"/>
        <v>-</v>
      </c>
    </row>
    <row r="177" spans="1:11" x14ac:dyDescent="0.25">
      <c r="A177" s="34" t="s">
        <v>518</v>
      </c>
      <c r="B177" s="35">
        <v>0</v>
      </c>
      <c r="C177" s="146">
        <f>IF(B187=0, "-", B177/B187)</f>
        <v>0</v>
      </c>
      <c r="D177" s="35">
        <v>10</v>
      </c>
      <c r="E177" s="39">
        <f>IF(D187=0, "-", D177/D187)</f>
        <v>7.7519379844961239E-2</v>
      </c>
      <c r="F177" s="136">
        <v>0</v>
      </c>
      <c r="G177" s="146">
        <f>IF(F187=0, "-", F177/F187)</f>
        <v>0</v>
      </c>
      <c r="H177" s="35">
        <v>15</v>
      </c>
      <c r="I177" s="39">
        <f>IF(H187=0, "-", H177/H187)</f>
        <v>4.5045045045045043E-2</v>
      </c>
      <c r="J177" s="38">
        <f t="shared" si="14"/>
        <v>-1</v>
      </c>
      <c r="K177" s="39">
        <f t="shared" si="15"/>
        <v>-1</v>
      </c>
    </row>
    <row r="178" spans="1:11" x14ac:dyDescent="0.25">
      <c r="A178" s="34" t="s">
        <v>519</v>
      </c>
      <c r="B178" s="35">
        <v>4</v>
      </c>
      <c r="C178" s="146">
        <f>IF(B187=0, "-", B178/B187)</f>
        <v>3.6036036036036036E-2</v>
      </c>
      <c r="D178" s="35">
        <v>1</v>
      </c>
      <c r="E178" s="39">
        <f>IF(D187=0, "-", D178/D187)</f>
        <v>7.7519379844961239E-3</v>
      </c>
      <c r="F178" s="136">
        <v>7</v>
      </c>
      <c r="G178" s="146">
        <f>IF(F187=0, "-", F178/F187)</f>
        <v>2.2364217252396165E-2</v>
      </c>
      <c r="H178" s="35">
        <v>4</v>
      </c>
      <c r="I178" s="39">
        <f>IF(H187=0, "-", H178/H187)</f>
        <v>1.2012012012012012E-2</v>
      </c>
      <c r="J178" s="38">
        <f t="shared" si="14"/>
        <v>3</v>
      </c>
      <c r="K178" s="39">
        <f t="shared" si="15"/>
        <v>0.75</v>
      </c>
    </row>
    <row r="179" spans="1:11" x14ac:dyDescent="0.25">
      <c r="A179" s="34" t="s">
        <v>520</v>
      </c>
      <c r="B179" s="35">
        <v>24</v>
      </c>
      <c r="C179" s="146">
        <f>IF(B187=0, "-", B179/B187)</f>
        <v>0.21621621621621623</v>
      </c>
      <c r="D179" s="35">
        <v>44</v>
      </c>
      <c r="E179" s="39">
        <f>IF(D187=0, "-", D179/D187)</f>
        <v>0.34108527131782945</v>
      </c>
      <c r="F179" s="136">
        <v>75</v>
      </c>
      <c r="G179" s="146">
        <f>IF(F187=0, "-", F179/F187)</f>
        <v>0.23961661341853036</v>
      </c>
      <c r="H179" s="35">
        <v>110</v>
      </c>
      <c r="I179" s="39">
        <f>IF(H187=0, "-", H179/H187)</f>
        <v>0.33033033033033032</v>
      </c>
      <c r="J179" s="38">
        <f t="shared" si="14"/>
        <v>-0.45454545454545453</v>
      </c>
      <c r="K179" s="39">
        <f t="shared" si="15"/>
        <v>-0.31818181818181818</v>
      </c>
    </row>
    <row r="180" spans="1:11" x14ac:dyDescent="0.25">
      <c r="A180" s="34" t="s">
        <v>521</v>
      </c>
      <c r="B180" s="35">
        <v>8</v>
      </c>
      <c r="C180" s="146">
        <f>IF(B187=0, "-", B180/B187)</f>
        <v>7.2072072072072071E-2</v>
      </c>
      <c r="D180" s="35">
        <v>10</v>
      </c>
      <c r="E180" s="39">
        <f>IF(D187=0, "-", D180/D187)</f>
        <v>7.7519379844961239E-2</v>
      </c>
      <c r="F180" s="136">
        <v>22</v>
      </c>
      <c r="G180" s="146">
        <f>IF(F187=0, "-", F180/F187)</f>
        <v>7.0287539936102233E-2</v>
      </c>
      <c r="H180" s="35">
        <v>37</v>
      </c>
      <c r="I180" s="39">
        <f>IF(H187=0, "-", H180/H187)</f>
        <v>0.1111111111111111</v>
      </c>
      <c r="J180" s="38">
        <f t="shared" si="14"/>
        <v>-0.2</v>
      </c>
      <c r="K180" s="39">
        <f t="shared" si="15"/>
        <v>-0.40540540540540543</v>
      </c>
    </row>
    <row r="181" spans="1:11" x14ac:dyDescent="0.25">
      <c r="A181" s="34" t="s">
        <v>522</v>
      </c>
      <c r="B181" s="35">
        <v>7</v>
      </c>
      <c r="C181" s="146">
        <f>IF(B187=0, "-", B181/B187)</f>
        <v>6.3063063063063057E-2</v>
      </c>
      <c r="D181" s="35">
        <v>17</v>
      </c>
      <c r="E181" s="39">
        <f>IF(D187=0, "-", D181/D187)</f>
        <v>0.13178294573643412</v>
      </c>
      <c r="F181" s="136">
        <v>28</v>
      </c>
      <c r="G181" s="146">
        <f>IF(F187=0, "-", F181/F187)</f>
        <v>8.9456869009584661E-2</v>
      </c>
      <c r="H181" s="35">
        <v>43</v>
      </c>
      <c r="I181" s="39">
        <f>IF(H187=0, "-", H181/H187)</f>
        <v>0.12912912912912913</v>
      </c>
      <c r="J181" s="38">
        <f t="shared" si="14"/>
        <v>-0.58823529411764708</v>
      </c>
      <c r="K181" s="39">
        <f t="shared" si="15"/>
        <v>-0.34883720930232559</v>
      </c>
    </row>
    <row r="182" spans="1:11" x14ac:dyDescent="0.25">
      <c r="A182" s="34" t="s">
        <v>523</v>
      </c>
      <c r="B182" s="35">
        <v>4</v>
      </c>
      <c r="C182" s="146">
        <f>IF(B187=0, "-", B182/B187)</f>
        <v>3.6036036036036036E-2</v>
      </c>
      <c r="D182" s="35">
        <v>13</v>
      </c>
      <c r="E182" s="39">
        <f>IF(D187=0, "-", D182/D187)</f>
        <v>0.10077519379844961</v>
      </c>
      <c r="F182" s="136">
        <v>8</v>
      </c>
      <c r="G182" s="146">
        <f>IF(F187=0, "-", F182/F187)</f>
        <v>2.5559105431309903E-2</v>
      </c>
      <c r="H182" s="35">
        <v>31</v>
      </c>
      <c r="I182" s="39">
        <f>IF(H187=0, "-", H182/H187)</f>
        <v>9.3093093093093091E-2</v>
      </c>
      <c r="J182" s="38">
        <f t="shared" si="14"/>
        <v>-0.69230769230769229</v>
      </c>
      <c r="K182" s="39">
        <f t="shared" si="15"/>
        <v>-0.74193548387096775</v>
      </c>
    </row>
    <row r="183" spans="1:11" x14ac:dyDescent="0.25">
      <c r="A183" s="34" t="s">
        <v>524</v>
      </c>
      <c r="B183" s="35">
        <v>30</v>
      </c>
      <c r="C183" s="146">
        <f>IF(B187=0, "-", B183/B187)</f>
        <v>0.27027027027027029</v>
      </c>
      <c r="D183" s="35">
        <v>12</v>
      </c>
      <c r="E183" s="39">
        <f>IF(D187=0, "-", D183/D187)</f>
        <v>9.3023255813953487E-2</v>
      </c>
      <c r="F183" s="136">
        <v>93</v>
      </c>
      <c r="G183" s="146">
        <f>IF(F187=0, "-", F183/F187)</f>
        <v>0.29712460063897761</v>
      </c>
      <c r="H183" s="35">
        <v>53</v>
      </c>
      <c r="I183" s="39">
        <f>IF(H187=0, "-", H183/H187)</f>
        <v>0.15915915915915915</v>
      </c>
      <c r="J183" s="38">
        <f t="shared" si="14"/>
        <v>1.5</v>
      </c>
      <c r="K183" s="39">
        <f t="shared" si="15"/>
        <v>0.75471698113207553</v>
      </c>
    </row>
    <row r="184" spans="1:11" x14ac:dyDescent="0.25">
      <c r="A184" s="34" t="s">
        <v>525</v>
      </c>
      <c r="B184" s="35">
        <v>0</v>
      </c>
      <c r="C184" s="146">
        <f>IF(B187=0, "-", B184/B187)</f>
        <v>0</v>
      </c>
      <c r="D184" s="35">
        <v>5</v>
      </c>
      <c r="E184" s="39">
        <f>IF(D187=0, "-", D184/D187)</f>
        <v>3.875968992248062E-2</v>
      </c>
      <c r="F184" s="136">
        <v>1</v>
      </c>
      <c r="G184" s="146">
        <f>IF(F187=0, "-", F184/F187)</f>
        <v>3.1948881789137379E-3</v>
      </c>
      <c r="H184" s="35">
        <v>10</v>
      </c>
      <c r="I184" s="39">
        <f>IF(H187=0, "-", H184/H187)</f>
        <v>3.003003003003003E-2</v>
      </c>
      <c r="J184" s="38">
        <f t="shared" si="14"/>
        <v>-1</v>
      </c>
      <c r="K184" s="39">
        <f t="shared" si="15"/>
        <v>-0.9</v>
      </c>
    </row>
    <row r="185" spans="1:11" x14ac:dyDescent="0.25">
      <c r="A185" s="34" t="s">
        <v>526</v>
      </c>
      <c r="B185" s="35">
        <v>2</v>
      </c>
      <c r="C185" s="146">
        <f>IF(B187=0, "-", B185/B187)</f>
        <v>1.8018018018018018E-2</v>
      </c>
      <c r="D185" s="35">
        <v>0</v>
      </c>
      <c r="E185" s="39">
        <f>IF(D187=0, "-", D185/D187)</f>
        <v>0</v>
      </c>
      <c r="F185" s="136">
        <v>2</v>
      </c>
      <c r="G185" s="146">
        <f>IF(F187=0, "-", F185/F187)</f>
        <v>6.3897763578274758E-3</v>
      </c>
      <c r="H185" s="35">
        <v>0</v>
      </c>
      <c r="I185" s="39">
        <f>IF(H187=0, "-", H185/H187)</f>
        <v>0</v>
      </c>
      <c r="J185" s="38" t="str">
        <f t="shared" si="14"/>
        <v>-</v>
      </c>
      <c r="K185" s="39" t="str">
        <f t="shared" si="15"/>
        <v>-</v>
      </c>
    </row>
    <row r="186" spans="1:11" x14ac:dyDescent="0.25">
      <c r="A186" s="137"/>
      <c r="B186" s="40"/>
      <c r="D186" s="40"/>
      <c r="E186" s="44"/>
      <c r="F186" s="138"/>
      <c r="H186" s="40"/>
      <c r="I186" s="44"/>
      <c r="J186" s="43"/>
      <c r="K186" s="44"/>
    </row>
    <row r="187" spans="1:11" s="52" customFormat="1" ht="13" x14ac:dyDescent="0.3">
      <c r="A187" s="139" t="s">
        <v>527</v>
      </c>
      <c r="B187" s="46">
        <f>SUM(B174:B186)</f>
        <v>111</v>
      </c>
      <c r="C187" s="140">
        <f>B187/21662</f>
        <v>5.1241805927430524E-3</v>
      </c>
      <c r="D187" s="46">
        <f>SUM(D174:D186)</f>
        <v>129</v>
      </c>
      <c r="E187" s="141">
        <f>D187/27520</f>
        <v>4.6874999999999998E-3</v>
      </c>
      <c r="F187" s="128">
        <f>SUM(F174:F186)</f>
        <v>313</v>
      </c>
      <c r="G187" s="142">
        <f>F187/65027</f>
        <v>4.8133852092207855E-3</v>
      </c>
      <c r="H187" s="46">
        <f>SUM(H174:H186)</f>
        <v>333</v>
      </c>
      <c r="I187" s="141">
        <f>H187/76509</f>
        <v>4.3524291259851786E-3</v>
      </c>
      <c r="J187" s="49">
        <f>IF(D187=0, "-", IF((B187-D187)/D187&lt;10, (B187-D187)/D187, "&gt;999%"))</f>
        <v>-0.13953488372093023</v>
      </c>
      <c r="K187" s="50">
        <f>IF(H187=0, "-", IF((F187-H187)/H187&lt;10, (F187-H187)/H187, "&gt;999%"))</f>
        <v>-6.006006006006006E-2</v>
      </c>
    </row>
    <row r="188" spans="1:11" x14ac:dyDescent="0.25">
      <c r="B188" s="138"/>
      <c r="D188" s="138"/>
      <c r="F188" s="138"/>
      <c r="H188" s="138"/>
    </row>
    <row r="189" spans="1:11" s="52" customFormat="1" ht="13" x14ac:dyDescent="0.3">
      <c r="A189" s="139" t="s">
        <v>528</v>
      </c>
      <c r="B189" s="46">
        <v>460</v>
      </c>
      <c r="C189" s="140">
        <f>B189/21662</f>
        <v>2.1235342996953191E-2</v>
      </c>
      <c r="D189" s="46">
        <v>568</v>
      </c>
      <c r="E189" s="141">
        <f>D189/27520</f>
        <v>2.0639534883720931E-2</v>
      </c>
      <c r="F189" s="128">
        <v>1133</v>
      </c>
      <c r="G189" s="142">
        <f>F189/65027</f>
        <v>1.7423531763728912E-2</v>
      </c>
      <c r="H189" s="46">
        <v>1282</v>
      </c>
      <c r="I189" s="141">
        <f>H189/76509</f>
        <v>1.6756198617156152E-2</v>
      </c>
      <c r="J189" s="49">
        <f>IF(D189=0, "-", IF((B189-D189)/D189&lt;10, (B189-D189)/D189, "&gt;999%"))</f>
        <v>-0.19014084507042253</v>
      </c>
      <c r="K189" s="50">
        <f>IF(H189=0, "-", IF((F189-H189)/H189&lt;10, (F189-H189)/H189, "&gt;999%"))</f>
        <v>-0.11622464898595944</v>
      </c>
    </row>
    <row r="190" spans="1:11" x14ac:dyDescent="0.25">
      <c r="B190" s="138"/>
      <c r="D190" s="138"/>
      <c r="F190" s="138"/>
      <c r="H190" s="138"/>
    </row>
    <row r="191" spans="1:11" ht="13" x14ac:dyDescent="0.3">
      <c r="A191" s="26" t="s">
        <v>529</v>
      </c>
      <c r="B191" s="46">
        <f>B195-B193</f>
        <v>8791</v>
      </c>
      <c r="C191" s="140">
        <f>B191/21662</f>
        <v>0.405825870187425</v>
      </c>
      <c r="D191" s="46">
        <f>D195-D193</f>
        <v>10620</v>
      </c>
      <c r="E191" s="141">
        <f>D191/27520</f>
        <v>0.38590116279069769</v>
      </c>
      <c r="F191" s="128">
        <f>F195-F193</f>
        <v>26830</v>
      </c>
      <c r="G191" s="142">
        <f>F191/65027</f>
        <v>0.41259784397250371</v>
      </c>
      <c r="H191" s="46">
        <f>H195-H193</f>
        <v>29029</v>
      </c>
      <c r="I191" s="141">
        <f>H191/76509</f>
        <v>0.37941941470938062</v>
      </c>
      <c r="J191" s="49">
        <f>IF(D191=0, "-", IF((B191-D191)/D191&lt;10, (B191-D191)/D191, "&gt;999%"))</f>
        <v>-0.17222222222222222</v>
      </c>
      <c r="K191" s="50">
        <f>IF(H191=0, "-", IF((F191-H191)/H191&lt;10, (F191-H191)/H191, "&gt;999%"))</f>
        <v>-7.575183437252403E-2</v>
      </c>
    </row>
    <row r="192" spans="1:11" ht="13" x14ac:dyDescent="0.3">
      <c r="A192" s="26"/>
      <c r="B192" s="46"/>
      <c r="C192" s="140"/>
      <c r="D192" s="46"/>
      <c r="E192" s="141"/>
      <c r="F192" s="128"/>
      <c r="G192" s="142"/>
      <c r="H192" s="46"/>
      <c r="I192" s="141"/>
      <c r="J192" s="49"/>
      <c r="K192" s="50"/>
    </row>
    <row r="193" spans="1:11" ht="13" x14ac:dyDescent="0.3">
      <c r="A193" s="26" t="s">
        <v>530</v>
      </c>
      <c r="B193" s="46">
        <v>1647</v>
      </c>
      <c r="C193" s="140">
        <f>B193/21662</f>
        <v>7.603176068691718E-2</v>
      </c>
      <c r="D193" s="46">
        <v>2484</v>
      </c>
      <c r="E193" s="141">
        <f>D193/27520</f>
        <v>9.0261627906976741E-2</v>
      </c>
      <c r="F193" s="128">
        <v>5911</v>
      </c>
      <c r="G193" s="142">
        <f>F193/65027</f>
        <v>9.0900702784996998E-2</v>
      </c>
      <c r="H193" s="46">
        <v>6002</v>
      </c>
      <c r="I193" s="141">
        <f>H193/76509</f>
        <v>7.8448287129618738E-2</v>
      </c>
      <c r="J193" s="49">
        <f>IF(D193=0, "-", IF((B193-D193)/D193&lt;10, (B193-D193)/D193, "&gt;999%"))</f>
        <v>-0.33695652173913043</v>
      </c>
      <c r="K193" s="50">
        <f>IF(H193=0, "-", IF((F193-H193)/H193&lt;10, (F193-H193)/H193, "&gt;999%"))</f>
        <v>-1.5161612795734756E-2</v>
      </c>
    </row>
    <row r="194" spans="1:11" ht="13" x14ac:dyDescent="0.3">
      <c r="A194" s="26"/>
      <c r="B194" s="46"/>
      <c r="C194" s="140"/>
      <c r="D194" s="46"/>
      <c r="E194" s="141"/>
      <c r="F194" s="128"/>
      <c r="G194" s="142"/>
      <c r="H194" s="46"/>
      <c r="I194" s="141"/>
      <c r="J194" s="49"/>
      <c r="K194" s="50"/>
    </row>
    <row r="195" spans="1:11" ht="13" x14ac:dyDescent="0.3">
      <c r="A195" s="26" t="s">
        <v>531</v>
      </c>
      <c r="B195" s="46">
        <v>10438</v>
      </c>
      <c r="C195" s="140">
        <f>B195/21662</f>
        <v>0.48185763087434219</v>
      </c>
      <c r="D195" s="46">
        <v>13104</v>
      </c>
      <c r="E195" s="141">
        <f>D195/27520</f>
        <v>0.47616279069767442</v>
      </c>
      <c r="F195" s="128">
        <v>32741</v>
      </c>
      <c r="G195" s="142">
        <f>F195/65027</f>
        <v>0.50349854675750072</v>
      </c>
      <c r="H195" s="46">
        <v>35031</v>
      </c>
      <c r="I195" s="141">
        <f>H195/76509</f>
        <v>0.45786770183899933</v>
      </c>
      <c r="J195" s="49">
        <f>IF(D195=0, "-", IF((B195-D195)/D195&lt;10, (B195-D195)/D195, "&gt;999%"))</f>
        <v>-0.20344932844932845</v>
      </c>
      <c r="K195" s="50">
        <f>IF(H195=0, "-", IF((F195-H195)/H195&lt;10, (F195-H195)/H195, "&gt;999%"))</f>
        <v>-6.5370671690788154E-2</v>
      </c>
    </row>
  </sheetData>
  <mergeCells count="37">
    <mergeCell ref="B165:E165"/>
    <mergeCell ref="F165:I165"/>
    <mergeCell ref="J165:K165"/>
    <mergeCell ref="B166:C166"/>
    <mergeCell ref="D166:E166"/>
    <mergeCell ref="F166:G166"/>
    <mergeCell ref="H166:I166"/>
    <mergeCell ref="B111:E111"/>
    <mergeCell ref="F111:I111"/>
    <mergeCell ref="J111:K111"/>
    <mergeCell ref="B112:C112"/>
    <mergeCell ref="D112:E112"/>
    <mergeCell ref="F112:G112"/>
    <mergeCell ref="H112:I112"/>
    <mergeCell ref="B64:E64"/>
    <mergeCell ref="F64:I64"/>
    <mergeCell ref="J64:K64"/>
    <mergeCell ref="B65:C65"/>
    <mergeCell ref="D65:E65"/>
    <mergeCell ref="F65:G65"/>
    <mergeCell ref="H65:I65"/>
    <mergeCell ref="B23:E23"/>
    <mergeCell ref="F23:I23"/>
    <mergeCell ref="J23:K23"/>
    <mergeCell ref="B24:C24"/>
    <mergeCell ref="D24:E24"/>
    <mergeCell ref="F24:G24"/>
    <mergeCell ref="H24:I24"/>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7" max="16383" man="1"/>
    <brk id="92" max="16383" man="1"/>
    <brk id="14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570B8-3F6A-4CF2-8B58-1BB1A7D291CD}">
  <sheetPr>
    <pageSetUpPr fitToPage="1"/>
  </sheetPr>
  <dimension ref="A1:K46"/>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532</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166</v>
      </c>
      <c r="G4" s="25"/>
      <c r="H4" s="25"/>
      <c r="I4" s="23"/>
      <c r="J4" s="22" t="s">
        <v>167</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168</v>
      </c>
      <c r="C6" s="133" t="s">
        <v>169</v>
      </c>
      <c r="D6" s="132" t="s">
        <v>168</v>
      </c>
      <c r="E6" s="134" t="s">
        <v>169</v>
      </c>
      <c r="F6" s="144" t="s">
        <v>168</v>
      </c>
      <c r="G6" s="133" t="s">
        <v>169</v>
      </c>
      <c r="H6" s="145" t="s">
        <v>168</v>
      </c>
      <c r="I6" s="134" t="s">
        <v>169</v>
      </c>
      <c r="J6" s="132"/>
      <c r="K6" s="134"/>
    </row>
    <row r="7" spans="1:11" x14ac:dyDescent="0.25">
      <c r="A7" s="34" t="s">
        <v>49</v>
      </c>
      <c r="B7" s="35">
        <v>9</v>
      </c>
      <c r="C7" s="146">
        <f>IF(B46=0, "-", B7/B46)</f>
        <v>8.6223414447212114E-4</v>
      </c>
      <c r="D7" s="35">
        <v>12</v>
      </c>
      <c r="E7" s="39">
        <f>IF(D46=0, "-", D7/D46)</f>
        <v>9.1575091575091575E-4</v>
      </c>
      <c r="F7" s="136">
        <v>43</v>
      </c>
      <c r="G7" s="146">
        <f>IF(F46=0, "-", F7/F46)</f>
        <v>1.3133380165541676E-3</v>
      </c>
      <c r="H7" s="35">
        <v>73</v>
      </c>
      <c r="I7" s="39">
        <f>IF(H46=0, "-", H7/H46)</f>
        <v>2.0838685735491422E-3</v>
      </c>
      <c r="J7" s="38">
        <f t="shared" ref="J7:J44" si="0">IF(D7=0, "-", IF((B7-D7)/D7&lt;10, (B7-D7)/D7, "&gt;999%"))</f>
        <v>-0.25</v>
      </c>
      <c r="K7" s="39">
        <f t="shared" ref="K7:K44" si="1">IF(H7=0, "-", IF((F7-H7)/H7&lt;10, (F7-H7)/H7, "&gt;999%"))</f>
        <v>-0.41095890410958902</v>
      </c>
    </row>
    <row r="8" spans="1:11" x14ac:dyDescent="0.25">
      <c r="A8" s="34" t="s">
        <v>52</v>
      </c>
      <c r="B8" s="35">
        <v>141</v>
      </c>
      <c r="C8" s="146">
        <f>IF(B46=0, "-", B8/B46)</f>
        <v>1.350833493006323E-2</v>
      </c>
      <c r="D8" s="35">
        <v>188</v>
      </c>
      <c r="E8" s="39">
        <f>IF(D46=0, "-", D8/D46)</f>
        <v>1.4346764346764346E-2</v>
      </c>
      <c r="F8" s="136">
        <v>766</v>
      </c>
      <c r="G8" s="146">
        <f>IF(F46=0, "-", F8/F46)</f>
        <v>2.3395742341406799E-2</v>
      </c>
      <c r="H8" s="35">
        <v>505</v>
      </c>
      <c r="I8" s="39">
        <f>IF(H46=0, "-", H8/H46)</f>
        <v>1.4415803145785161E-2</v>
      </c>
      <c r="J8" s="38">
        <f t="shared" si="0"/>
        <v>-0.25</v>
      </c>
      <c r="K8" s="39">
        <f t="shared" si="1"/>
        <v>0.51683168316831685</v>
      </c>
    </row>
    <row r="9" spans="1:11" x14ac:dyDescent="0.25">
      <c r="A9" s="34" t="s">
        <v>53</v>
      </c>
      <c r="B9" s="35">
        <v>2</v>
      </c>
      <c r="C9" s="146">
        <f>IF(B46=0, "-", B9/B46)</f>
        <v>1.9160758766047136E-4</v>
      </c>
      <c r="D9" s="35">
        <v>3</v>
      </c>
      <c r="E9" s="39">
        <f>IF(D46=0, "-", D9/D46)</f>
        <v>2.2893772893772894E-4</v>
      </c>
      <c r="F9" s="136">
        <v>3</v>
      </c>
      <c r="G9" s="146">
        <f>IF(F46=0, "-", F9/F46)</f>
        <v>9.1628233713081451E-5</v>
      </c>
      <c r="H9" s="35">
        <v>5</v>
      </c>
      <c r="I9" s="39">
        <f>IF(H46=0, "-", H9/H46)</f>
        <v>1.4273072421569467E-4</v>
      </c>
      <c r="J9" s="38">
        <f t="shared" si="0"/>
        <v>-0.33333333333333331</v>
      </c>
      <c r="K9" s="39">
        <f t="shared" si="1"/>
        <v>-0.4</v>
      </c>
    </row>
    <row r="10" spans="1:11" x14ac:dyDescent="0.25">
      <c r="A10" s="34" t="s">
        <v>54</v>
      </c>
      <c r="B10" s="35">
        <v>397</v>
      </c>
      <c r="C10" s="146">
        <f>IF(B46=0, "-", B10/B46)</f>
        <v>3.8034106150603562E-2</v>
      </c>
      <c r="D10" s="35">
        <v>667</v>
      </c>
      <c r="E10" s="39">
        <f>IF(D46=0, "-", D10/D46)</f>
        <v>5.09004884004884E-2</v>
      </c>
      <c r="F10" s="136">
        <v>1348</v>
      </c>
      <c r="G10" s="146">
        <f>IF(F46=0, "-", F10/F46)</f>
        <v>4.1171619681744605E-2</v>
      </c>
      <c r="H10" s="35">
        <v>1873</v>
      </c>
      <c r="I10" s="39">
        <f>IF(H46=0, "-", H10/H46)</f>
        <v>5.3466929291199221E-2</v>
      </c>
      <c r="J10" s="38">
        <f t="shared" si="0"/>
        <v>-0.40479760119940028</v>
      </c>
      <c r="K10" s="39">
        <f t="shared" si="1"/>
        <v>-0.28029898558462357</v>
      </c>
    </row>
    <row r="11" spans="1:11" x14ac:dyDescent="0.25">
      <c r="A11" s="34" t="s">
        <v>56</v>
      </c>
      <c r="B11" s="35">
        <v>3</v>
      </c>
      <c r="C11" s="146">
        <f>IF(B46=0, "-", B11/B46)</f>
        <v>2.8741138149070703E-4</v>
      </c>
      <c r="D11" s="35">
        <v>0</v>
      </c>
      <c r="E11" s="39">
        <f>IF(D46=0, "-", D11/D46)</f>
        <v>0</v>
      </c>
      <c r="F11" s="136">
        <v>9</v>
      </c>
      <c r="G11" s="146">
        <f>IF(F46=0, "-", F11/F46)</f>
        <v>2.7488470113924435E-4</v>
      </c>
      <c r="H11" s="35">
        <v>1</v>
      </c>
      <c r="I11" s="39">
        <f>IF(H46=0, "-", H11/H46)</f>
        <v>2.8546144843138935E-5</v>
      </c>
      <c r="J11" s="38" t="str">
        <f t="shared" si="0"/>
        <v>-</v>
      </c>
      <c r="K11" s="39">
        <f t="shared" si="1"/>
        <v>8</v>
      </c>
    </row>
    <row r="12" spans="1:11" x14ac:dyDescent="0.25">
      <c r="A12" s="34" t="s">
        <v>58</v>
      </c>
      <c r="B12" s="35">
        <v>3</v>
      </c>
      <c r="C12" s="146">
        <f>IF(B46=0, "-", B12/B46)</f>
        <v>2.8741138149070703E-4</v>
      </c>
      <c r="D12" s="35">
        <v>11</v>
      </c>
      <c r="E12" s="39">
        <f>IF(D46=0, "-", D12/D46)</f>
        <v>8.3943833943833949E-4</v>
      </c>
      <c r="F12" s="136">
        <v>18</v>
      </c>
      <c r="G12" s="146">
        <f>IF(F46=0, "-", F12/F46)</f>
        <v>5.4976940227848871E-4</v>
      </c>
      <c r="H12" s="35">
        <v>28</v>
      </c>
      <c r="I12" s="39">
        <f>IF(H46=0, "-", H12/H46)</f>
        <v>7.992920556078902E-4</v>
      </c>
      <c r="J12" s="38">
        <f t="shared" si="0"/>
        <v>-0.72727272727272729</v>
      </c>
      <c r="K12" s="39">
        <f t="shared" si="1"/>
        <v>-0.35714285714285715</v>
      </c>
    </row>
    <row r="13" spans="1:11" x14ac:dyDescent="0.25">
      <c r="A13" s="34" t="s">
        <v>60</v>
      </c>
      <c r="B13" s="35">
        <v>417</v>
      </c>
      <c r="C13" s="146">
        <f>IF(B46=0, "-", B13/B46)</f>
        <v>3.9950182027208278E-2</v>
      </c>
      <c r="D13" s="35">
        <v>465</v>
      </c>
      <c r="E13" s="39">
        <f>IF(D46=0, "-", D13/D46)</f>
        <v>3.5485347985347984E-2</v>
      </c>
      <c r="F13" s="136">
        <v>1116</v>
      </c>
      <c r="G13" s="146">
        <f>IF(F46=0, "-", F13/F46)</f>
        <v>3.4085702941266303E-2</v>
      </c>
      <c r="H13" s="35">
        <v>1350</v>
      </c>
      <c r="I13" s="39">
        <f>IF(H46=0, "-", H13/H46)</f>
        <v>3.8537295538237558E-2</v>
      </c>
      <c r="J13" s="38">
        <f t="shared" si="0"/>
        <v>-0.1032258064516129</v>
      </c>
      <c r="K13" s="39">
        <f t="shared" si="1"/>
        <v>-0.17333333333333334</v>
      </c>
    </row>
    <row r="14" spans="1:11" x14ac:dyDescent="0.25">
      <c r="A14" s="34" t="s">
        <v>63</v>
      </c>
      <c r="B14" s="35">
        <v>44</v>
      </c>
      <c r="C14" s="146">
        <f>IF(B46=0, "-", B14/B46)</f>
        <v>4.2153669285303697E-3</v>
      </c>
      <c r="D14" s="35">
        <v>37</v>
      </c>
      <c r="E14" s="39">
        <f>IF(D46=0, "-", D14/D46)</f>
        <v>2.8235653235653235E-3</v>
      </c>
      <c r="F14" s="136">
        <v>137</v>
      </c>
      <c r="G14" s="146">
        <f>IF(F46=0, "-", F14/F46)</f>
        <v>4.1843560062307201E-3</v>
      </c>
      <c r="H14" s="35">
        <v>74</v>
      </c>
      <c r="I14" s="39">
        <f>IF(H46=0, "-", H14/H46)</f>
        <v>2.112414718392281E-3</v>
      </c>
      <c r="J14" s="38">
        <f t="shared" si="0"/>
        <v>0.1891891891891892</v>
      </c>
      <c r="K14" s="39">
        <f t="shared" si="1"/>
        <v>0.85135135135135132</v>
      </c>
    </row>
    <row r="15" spans="1:11" x14ac:dyDescent="0.25">
      <c r="A15" s="34" t="s">
        <v>64</v>
      </c>
      <c r="B15" s="35">
        <v>514</v>
      </c>
      <c r="C15" s="146">
        <f>IF(B46=0, "-", B15/B46)</f>
        <v>4.9243150028741141E-2</v>
      </c>
      <c r="D15" s="35">
        <v>519</v>
      </c>
      <c r="E15" s="39">
        <f>IF(D46=0, "-", D15/D46)</f>
        <v>3.9606227106227104E-2</v>
      </c>
      <c r="F15" s="136">
        <v>1252</v>
      </c>
      <c r="G15" s="146">
        <f>IF(F46=0, "-", F15/F46)</f>
        <v>3.8239516202925997E-2</v>
      </c>
      <c r="H15" s="35">
        <v>1477</v>
      </c>
      <c r="I15" s="39">
        <f>IF(H46=0, "-", H15/H46)</f>
        <v>4.2162655933316202E-2</v>
      </c>
      <c r="J15" s="38">
        <f t="shared" si="0"/>
        <v>-9.6339113680154135E-3</v>
      </c>
      <c r="K15" s="39">
        <f t="shared" si="1"/>
        <v>-0.15233581584292485</v>
      </c>
    </row>
    <row r="16" spans="1:11" x14ac:dyDescent="0.25">
      <c r="A16" s="34" t="s">
        <v>65</v>
      </c>
      <c r="B16" s="35">
        <v>579</v>
      </c>
      <c r="C16" s="146">
        <f>IF(B46=0, "-", B16/B46)</f>
        <v>5.5470396627706454E-2</v>
      </c>
      <c r="D16" s="35">
        <v>797</v>
      </c>
      <c r="E16" s="39">
        <f>IF(D46=0, "-", D16/D46)</f>
        <v>6.082112332112332E-2</v>
      </c>
      <c r="F16" s="136">
        <v>1822</v>
      </c>
      <c r="G16" s="146">
        <f>IF(F46=0, "-", F16/F46)</f>
        <v>5.5648880608411472E-2</v>
      </c>
      <c r="H16" s="35">
        <v>2177</v>
      </c>
      <c r="I16" s="39">
        <f>IF(H46=0, "-", H16/H46)</f>
        <v>6.214495732351346E-2</v>
      </c>
      <c r="J16" s="38">
        <f t="shared" si="0"/>
        <v>-0.27352572145545795</v>
      </c>
      <c r="K16" s="39">
        <f t="shared" si="1"/>
        <v>-0.16306844281120808</v>
      </c>
    </row>
    <row r="17" spans="1:11" x14ac:dyDescent="0.25">
      <c r="A17" s="34" t="s">
        <v>66</v>
      </c>
      <c r="B17" s="35">
        <v>725</v>
      </c>
      <c r="C17" s="146">
        <f>IF(B46=0, "-", B17/B46)</f>
        <v>6.9457750526920867E-2</v>
      </c>
      <c r="D17" s="35">
        <v>927</v>
      </c>
      <c r="E17" s="39">
        <f>IF(D46=0, "-", D17/D46)</f>
        <v>7.074175824175824E-2</v>
      </c>
      <c r="F17" s="136">
        <v>2416</v>
      </c>
      <c r="G17" s="146">
        <f>IF(F46=0, "-", F17/F46)</f>
        <v>7.3791270883601601E-2</v>
      </c>
      <c r="H17" s="35">
        <v>2188</v>
      </c>
      <c r="I17" s="39">
        <f>IF(H46=0, "-", H17/H46)</f>
        <v>6.2458964916787985E-2</v>
      </c>
      <c r="J17" s="38">
        <f t="shared" si="0"/>
        <v>-0.21790722761596548</v>
      </c>
      <c r="K17" s="39">
        <f t="shared" si="1"/>
        <v>0.10420475319926874</v>
      </c>
    </row>
    <row r="18" spans="1:11" x14ac:dyDescent="0.25">
      <c r="A18" s="34" t="s">
        <v>67</v>
      </c>
      <c r="B18" s="35">
        <v>64</v>
      </c>
      <c r="C18" s="146">
        <f>IF(B46=0, "-", B18/B46)</f>
        <v>6.1314428051350836E-3</v>
      </c>
      <c r="D18" s="35">
        <v>16</v>
      </c>
      <c r="E18" s="39">
        <f>IF(D46=0, "-", D18/D46)</f>
        <v>1.221001221001221E-3</v>
      </c>
      <c r="F18" s="136">
        <v>73</v>
      </c>
      <c r="G18" s="146">
        <f>IF(F46=0, "-", F18/F46)</f>
        <v>2.2296203536849822E-3</v>
      </c>
      <c r="H18" s="35">
        <v>35</v>
      </c>
      <c r="I18" s="39">
        <f>IF(H46=0, "-", H18/H46)</f>
        <v>9.9911506950986278E-4</v>
      </c>
      <c r="J18" s="38">
        <f t="shared" si="0"/>
        <v>3</v>
      </c>
      <c r="K18" s="39">
        <f t="shared" si="1"/>
        <v>1.0857142857142856</v>
      </c>
    </row>
    <row r="19" spans="1:11" x14ac:dyDescent="0.25">
      <c r="A19" s="34" t="s">
        <v>68</v>
      </c>
      <c r="B19" s="35">
        <v>114</v>
      </c>
      <c r="C19" s="146">
        <f>IF(B46=0, "-", B19/B46)</f>
        <v>1.0921632496646867E-2</v>
      </c>
      <c r="D19" s="35">
        <v>142</v>
      </c>
      <c r="E19" s="39">
        <f>IF(D46=0, "-", D19/D46)</f>
        <v>1.0836385836385836E-2</v>
      </c>
      <c r="F19" s="136">
        <v>295</v>
      </c>
      <c r="G19" s="146">
        <f>IF(F46=0, "-", F19/F46)</f>
        <v>9.0101096484530106E-3</v>
      </c>
      <c r="H19" s="35">
        <v>346</v>
      </c>
      <c r="I19" s="39">
        <f>IF(H46=0, "-", H19/H46)</f>
        <v>9.876966115726072E-3</v>
      </c>
      <c r="J19" s="38">
        <f t="shared" si="0"/>
        <v>-0.19718309859154928</v>
      </c>
      <c r="K19" s="39">
        <f t="shared" si="1"/>
        <v>-0.14739884393063585</v>
      </c>
    </row>
    <row r="20" spans="1:11" x14ac:dyDescent="0.25">
      <c r="A20" s="34" t="s">
        <v>70</v>
      </c>
      <c r="B20" s="35">
        <v>31</v>
      </c>
      <c r="C20" s="146">
        <f>IF(B46=0, "-", B20/B46)</f>
        <v>2.9699176087373061E-3</v>
      </c>
      <c r="D20" s="35">
        <v>79</v>
      </c>
      <c r="E20" s="39">
        <f>IF(D46=0, "-", D20/D46)</f>
        <v>6.028693528693529E-3</v>
      </c>
      <c r="F20" s="136">
        <v>86</v>
      </c>
      <c r="G20" s="146">
        <f>IF(F46=0, "-", F20/F46)</f>
        <v>2.6266760331083352E-3</v>
      </c>
      <c r="H20" s="35">
        <v>135</v>
      </c>
      <c r="I20" s="39">
        <f>IF(H46=0, "-", H20/H46)</f>
        <v>3.8537295538237561E-3</v>
      </c>
      <c r="J20" s="38">
        <f t="shared" si="0"/>
        <v>-0.60759493670886078</v>
      </c>
      <c r="K20" s="39">
        <f t="shared" si="1"/>
        <v>-0.36296296296296299</v>
      </c>
    </row>
    <row r="21" spans="1:11" x14ac:dyDescent="0.25">
      <c r="A21" s="34" t="s">
        <v>71</v>
      </c>
      <c r="B21" s="35">
        <v>84</v>
      </c>
      <c r="C21" s="146">
        <f>IF(B46=0, "-", B21/B46)</f>
        <v>8.0475186817397966E-3</v>
      </c>
      <c r="D21" s="35">
        <v>174</v>
      </c>
      <c r="E21" s="39">
        <f>IF(D46=0, "-", D21/D46)</f>
        <v>1.3278388278388278E-2</v>
      </c>
      <c r="F21" s="136">
        <v>411</v>
      </c>
      <c r="G21" s="146">
        <f>IF(F46=0, "-", F21/F46)</f>
        <v>1.2553068018692159E-2</v>
      </c>
      <c r="H21" s="35">
        <v>492</v>
      </c>
      <c r="I21" s="39">
        <f>IF(H46=0, "-", H21/H46)</f>
        <v>1.4044703262824356E-2</v>
      </c>
      <c r="J21" s="38">
        <f t="shared" si="0"/>
        <v>-0.51724137931034486</v>
      </c>
      <c r="K21" s="39">
        <f t="shared" si="1"/>
        <v>-0.16463414634146342</v>
      </c>
    </row>
    <row r="22" spans="1:11" x14ac:dyDescent="0.25">
      <c r="A22" s="34" t="s">
        <v>72</v>
      </c>
      <c r="B22" s="35">
        <v>831</v>
      </c>
      <c r="C22" s="146">
        <f>IF(B46=0, "-", B22/B46)</f>
        <v>7.9612952672925855E-2</v>
      </c>
      <c r="D22" s="35">
        <v>466</v>
      </c>
      <c r="E22" s="39">
        <f>IF(D46=0, "-", D22/D46)</f>
        <v>3.556166056166056E-2</v>
      </c>
      <c r="F22" s="136">
        <v>2124</v>
      </c>
      <c r="G22" s="146">
        <f>IF(F46=0, "-", F22/F46)</f>
        <v>6.4872789468861672E-2</v>
      </c>
      <c r="H22" s="35">
        <v>1541</v>
      </c>
      <c r="I22" s="39">
        <f>IF(H46=0, "-", H22/H46)</f>
        <v>4.3989609203277096E-2</v>
      </c>
      <c r="J22" s="38">
        <f t="shared" si="0"/>
        <v>0.78326180257510725</v>
      </c>
      <c r="K22" s="39">
        <f t="shared" si="1"/>
        <v>0.37832576249188837</v>
      </c>
    </row>
    <row r="23" spans="1:11" x14ac:dyDescent="0.25">
      <c r="A23" s="34" t="s">
        <v>73</v>
      </c>
      <c r="B23" s="35">
        <v>4</v>
      </c>
      <c r="C23" s="146">
        <f>IF(B46=0, "-", B23/B46)</f>
        <v>3.8321517532094272E-4</v>
      </c>
      <c r="D23" s="35">
        <v>1</v>
      </c>
      <c r="E23" s="39">
        <f>IF(D46=0, "-", D23/D46)</f>
        <v>7.6312576312576313E-5</v>
      </c>
      <c r="F23" s="136">
        <v>7</v>
      </c>
      <c r="G23" s="146">
        <f>IF(F46=0, "-", F23/F46)</f>
        <v>2.1379921199719007E-4</v>
      </c>
      <c r="H23" s="35">
        <v>4</v>
      </c>
      <c r="I23" s="39">
        <f>IF(H46=0, "-", H23/H46)</f>
        <v>1.1418457937255574E-4</v>
      </c>
      <c r="J23" s="38">
        <f t="shared" si="0"/>
        <v>3</v>
      </c>
      <c r="K23" s="39">
        <f t="shared" si="1"/>
        <v>0.75</v>
      </c>
    </row>
    <row r="24" spans="1:11" x14ac:dyDescent="0.25">
      <c r="A24" s="34" t="s">
        <v>74</v>
      </c>
      <c r="B24" s="35">
        <v>187</v>
      </c>
      <c r="C24" s="146">
        <f>IF(B46=0, "-", B24/B46)</f>
        <v>1.7915309446254073E-2</v>
      </c>
      <c r="D24" s="35">
        <v>388</v>
      </c>
      <c r="E24" s="39">
        <f>IF(D46=0, "-", D24/D46)</f>
        <v>2.9609279609279608E-2</v>
      </c>
      <c r="F24" s="136">
        <v>561</v>
      </c>
      <c r="G24" s="146">
        <f>IF(F46=0, "-", F24/F46)</f>
        <v>1.7134479704346232E-2</v>
      </c>
      <c r="H24" s="35">
        <v>730</v>
      </c>
      <c r="I24" s="39">
        <f>IF(H46=0, "-", H24/H46)</f>
        <v>2.083868573549142E-2</v>
      </c>
      <c r="J24" s="38">
        <f t="shared" si="0"/>
        <v>-0.51804123711340211</v>
      </c>
      <c r="K24" s="39">
        <f t="shared" si="1"/>
        <v>-0.23150684931506849</v>
      </c>
    </row>
    <row r="25" spans="1:11" x14ac:dyDescent="0.25">
      <c r="A25" s="34" t="s">
        <v>75</v>
      </c>
      <c r="B25" s="35">
        <v>6</v>
      </c>
      <c r="C25" s="146">
        <f>IF(B46=0, "-", B25/B46)</f>
        <v>5.7482276298141406E-4</v>
      </c>
      <c r="D25" s="35">
        <v>3</v>
      </c>
      <c r="E25" s="39">
        <f>IF(D46=0, "-", D25/D46)</f>
        <v>2.2893772893772894E-4</v>
      </c>
      <c r="F25" s="136">
        <v>15</v>
      </c>
      <c r="G25" s="146">
        <f>IF(F46=0, "-", F25/F46)</f>
        <v>4.5814116856540731E-4</v>
      </c>
      <c r="H25" s="35">
        <v>7</v>
      </c>
      <c r="I25" s="39">
        <f>IF(H46=0, "-", H25/H46)</f>
        <v>1.9982301390197255E-4</v>
      </c>
      <c r="J25" s="38">
        <f t="shared" si="0"/>
        <v>1</v>
      </c>
      <c r="K25" s="39">
        <f t="shared" si="1"/>
        <v>1.1428571428571428</v>
      </c>
    </row>
    <row r="26" spans="1:11" x14ac:dyDescent="0.25">
      <c r="A26" s="34" t="s">
        <v>76</v>
      </c>
      <c r="B26" s="35">
        <v>147</v>
      </c>
      <c r="C26" s="146">
        <f>IF(B46=0, "-", B26/B46)</f>
        <v>1.4083157693044645E-2</v>
      </c>
      <c r="D26" s="35">
        <v>177</v>
      </c>
      <c r="E26" s="39">
        <f>IF(D46=0, "-", D26/D46)</f>
        <v>1.3507326007326008E-2</v>
      </c>
      <c r="F26" s="136">
        <v>522</v>
      </c>
      <c r="G26" s="146">
        <f>IF(F46=0, "-", F26/F46)</f>
        <v>1.5943312666076175E-2</v>
      </c>
      <c r="H26" s="35">
        <v>490</v>
      </c>
      <c r="I26" s="39">
        <f>IF(H46=0, "-", H26/H46)</f>
        <v>1.3987610973138078E-2</v>
      </c>
      <c r="J26" s="38">
        <f t="shared" si="0"/>
        <v>-0.16949152542372881</v>
      </c>
      <c r="K26" s="39">
        <f t="shared" si="1"/>
        <v>6.5306122448979598E-2</v>
      </c>
    </row>
    <row r="27" spans="1:11" x14ac:dyDescent="0.25">
      <c r="A27" s="34" t="s">
        <v>78</v>
      </c>
      <c r="B27" s="35">
        <v>4</v>
      </c>
      <c r="C27" s="146">
        <f>IF(B46=0, "-", B27/B46)</f>
        <v>3.8321517532094272E-4</v>
      </c>
      <c r="D27" s="35">
        <v>14</v>
      </c>
      <c r="E27" s="39">
        <f>IF(D46=0, "-", D27/D46)</f>
        <v>1.0683760683760685E-3</v>
      </c>
      <c r="F27" s="136">
        <v>24</v>
      </c>
      <c r="G27" s="146">
        <f>IF(F46=0, "-", F27/F46)</f>
        <v>7.3302586970465161E-4</v>
      </c>
      <c r="H27" s="35">
        <v>23</v>
      </c>
      <c r="I27" s="39">
        <f>IF(H46=0, "-", H27/H46)</f>
        <v>6.5656133139219554E-4</v>
      </c>
      <c r="J27" s="38">
        <f t="shared" si="0"/>
        <v>-0.7142857142857143</v>
      </c>
      <c r="K27" s="39">
        <f t="shared" si="1"/>
        <v>4.3478260869565216E-2</v>
      </c>
    </row>
    <row r="28" spans="1:11" x14ac:dyDescent="0.25">
      <c r="A28" s="34" t="s">
        <v>79</v>
      </c>
      <c r="B28" s="35">
        <v>1207</v>
      </c>
      <c r="C28" s="146">
        <f>IF(B46=0, "-", B28/B46)</f>
        <v>0.11563517915309446</v>
      </c>
      <c r="D28" s="35">
        <v>1443</v>
      </c>
      <c r="E28" s="39">
        <f>IF(D46=0, "-", D28/D46)</f>
        <v>0.11011904761904762</v>
      </c>
      <c r="F28" s="136">
        <v>3876</v>
      </c>
      <c r="G28" s="146">
        <f>IF(F46=0, "-", F28/F46)</f>
        <v>0.11838367795730124</v>
      </c>
      <c r="H28" s="35">
        <v>3931</v>
      </c>
      <c r="I28" s="39">
        <f>IF(H46=0, "-", H28/H46)</f>
        <v>0.11221489537837916</v>
      </c>
      <c r="J28" s="38">
        <f t="shared" si="0"/>
        <v>-0.16354816354816354</v>
      </c>
      <c r="K28" s="39">
        <f t="shared" si="1"/>
        <v>-1.3991350801322818E-2</v>
      </c>
    </row>
    <row r="29" spans="1:11" x14ac:dyDescent="0.25">
      <c r="A29" s="34" t="s">
        <v>81</v>
      </c>
      <c r="B29" s="35">
        <v>422</v>
      </c>
      <c r="C29" s="146">
        <f>IF(B46=0, "-", B29/B46)</f>
        <v>4.0429200996359459E-2</v>
      </c>
      <c r="D29" s="35">
        <v>532</v>
      </c>
      <c r="E29" s="39">
        <f>IF(D46=0, "-", D29/D46)</f>
        <v>4.05982905982906E-2</v>
      </c>
      <c r="F29" s="136">
        <v>1506</v>
      </c>
      <c r="G29" s="146">
        <f>IF(F46=0, "-", F29/F46)</f>
        <v>4.5997373323966889E-2</v>
      </c>
      <c r="H29" s="35">
        <v>1200</v>
      </c>
      <c r="I29" s="39">
        <f>IF(H46=0, "-", H29/H46)</f>
        <v>3.4255373811766722E-2</v>
      </c>
      <c r="J29" s="38">
        <f t="shared" si="0"/>
        <v>-0.20676691729323307</v>
      </c>
      <c r="K29" s="39">
        <f t="shared" si="1"/>
        <v>0.255</v>
      </c>
    </row>
    <row r="30" spans="1:11" x14ac:dyDescent="0.25">
      <c r="A30" s="34" t="s">
        <v>83</v>
      </c>
      <c r="B30" s="35">
        <v>116</v>
      </c>
      <c r="C30" s="146">
        <f>IF(B46=0, "-", B30/B46)</f>
        <v>1.1113240084307339E-2</v>
      </c>
      <c r="D30" s="35">
        <v>128</v>
      </c>
      <c r="E30" s="39">
        <f>IF(D46=0, "-", D30/D46)</f>
        <v>9.768009768009768E-3</v>
      </c>
      <c r="F30" s="136">
        <v>332</v>
      </c>
      <c r="G30" s="146">
        <f>IF(F46=0, "-", F30/F46)</f>
        <v>1.0140191197581014E-2</v>
      </c>
      <c r="H30" s="35">
        <v>297</v>
      </c>
      <c r="I30" s="39">
        <f>IF(H46=0, "-", H30/H46)</f>
        <v>8.4782050184122638E-3</v>
      </c>
      <c r="J30" s="38">
        <f t="shared" si="0"/>
        <v>-9.375E-2</v>
      </c>
      <c r="K30" s="39">
        <f t="shared" si="1"/>
        <v>0.11784511784511785</v>
      </c>
    </row>
    <row r="31" spans="1:11" x14ac:dyDescent="0.25">
      <c r="A31" s="34" t="s">
        <v>84</v>
      </c>
      <c r="B31" s="35">
        <v>13</v>
      </c>
      <c r="C31" s="146">
        <f>IF(B46=0, "-", B31/B46)</f>
        <v>1.2454493197930638E-3</v>
      </c>
      <c r="D31" s="35">
        <v>27</v>
      </c>
      <c r="E31" s="39">
        <f>IF(D46=0, "-", D31/D46)</f>
        <v>2.0604395604395605E-3</v>
      </c>
      <c r="F31" s="136">
        <v>80</v>
      </c>
      <c r="G31" s="146">
        <f>IF(F46=0, "-", F31/F46)</f>
        <v>2.4434195656821722E-3</v>
      </c>
      <c r="H31" s="35">
        <v>102</v>
      </c>
      <c r="I31" s="39">
        <f>IF(H46=0, "-", H31/H46)</f>
        <v>2.9117067740001713E-3</v>
      </c>
      <c r="J31" s="38">
        <f t="shared" si="0"/>
        <v>-0.51851851851851849</v>
      </c>
      <c r="K31" s="39">
        <f t="shared" si="1"/>
        <v>-0.21568627450980393</v>
      </c>
    </row>
    <row r="32" spans="1:11" x14ac:dyDescent="0.25">
      <c r="A32" s="34" t="s">
        <v>85</v>
      </c>
      <c r="B32" s="35">
        <v>629</v>
      </c>
      <c r="C32" s="146">
        <f>IF(B46=0, "-", B32/B46)</f>
        <v>6.026058631921824E-2</v>
      </c>
      <c r="D32" s="35">
        <v>1383</v>
      </c>
      <c r="E32" s="39">
        <f>IF(D46=0, "-", D32/D46)</f>
        <v>0.10554029304029304</v>
      </c>
      <c r="F32" s="136">
        <v>2056</v>
      </c>
      <c r="G32" s="146">
        <f>IF(F46=0, "-", F32/F46)</f>
        <v>6.2795882838031822E-2</v>
      </c>
      <c r="H32" s="35">
        <v>3484</v>
      </c>
      <c r="I32" s="39">
        <f>IF(H46=0, "-", H32/H46)</f>
        <v>9.9454768633496046E-2</v>
      </c>
      <c r="J32" s="38">
        <f t="shared" si="0"/>
        <v>-0.54519161243673175</v>
      </c>
      <c r="K32" s="39">
        <f t="shared" si="1"/>
        <v>-0.40987370838117104</v>
      </c>
    </row>
    <row r="33" spans="1:11" x14ac:dyDescent="0.25">
      <c r="A33" s="34" t="s">
        <v>87</v>
      </c>
      <c r="B33" s="35">
        <v>788</v>
      </c>
      <c r="C33" s="146">
        <f>IF(B46=0, "-", B33/B46)</f>
        <v>7.5493389538225708E-2</v>
      </c>
      <c r="D33" s="35">
        <v>1118</v>
      </c>
      <c r="E33" s="39">
        <f>IF(D46=0, "-", D33/D46)</f>
        <v>8.531746031746032E-2</v>
      </c>
      <c r="F33" s="136">
        <v>2753</v>
      </c>
      <c r="G33" s="146">
        <f>IF(F46=0, "-", F33/F46)</f>
        <v>8.408417580403775E-2</v>
      </c>
      <c r="H33" s="35">
        <v>3124</v>
      </c>
      <c r="I33" s="39">
        <f>IF(H46=0, "-", H33/H46)</f>
        <v>8.9178156489966035E-2</v>
      </c>
      <c r="J33" s="38">
        <f t="shared" si="0"/>
        <v>-0.29516994633273702</v>
      </c>
      <c r="K33" s="39">
        <f t="shared" si="1"/>
        <v>-0.11875800256081946</v>
      </c>
    </row>
    <row r="34" spans="1:11" x14ac:dyDescent="0.25">
      <c r="A34" s="34" t="s">
        <v>88</v>
      </c>
      <c r="B34" s="35">
        <v>37</v>
      </c>
      <c r="C34" s="146">
        <f>IF(B46=0, "-", B34/B46)</f>
        <v>3.5447403717187203E-3</v>
      </c>
      <c r="D34" s="35">
        <v>24</v>
      </c>
      <c r="E34" s="39">
        <f>IF(D46=0, "-", D34/D46)</f>
        <v>1.8315018315018315E-3</v>
      </c>
      <c r="F34" s="136">
        <v>110</v>
      </c>
      <c r="G34" s="146">
        <f>IF(F46=0, "-", F34/F46)</f>
        <v>3.3597019028129868E-3</v>
      </c>
      <c r="H34" s="35">
        <v>113</v>
      </c>
      <c r="I34" s="39">
        <f>IF(H46=0, "-", H34/H46)</f>
        <v>3.2257143672746996E-3</v>
      </c>
      <c r="J34" s="38">
        <f t="shared" si="0"/>
        <v>0.54166666666666663</v>
      </c>
      <c r="K34" s="39">
        <f t="shared" si="1"/>
        <v>-2.6548672566371681E-2</v>
      </c>
    </row>
    <row r="35" spans="1:11" x14ac:dyDescent="0.25">
      <c r="A35" s="34" t="s">
        <v>89</v>
      </c>
      <c r="B35" s="35">
        <v>98</v>
      </c>
      <c r="C35" s="146">
        <f>IF(B46=0, "-", B35/B46)</f>
        <v>9.3887717953630972E-3</v>
      </c>
      <c r="D35" s="35">
        <v>158</v>
      </c>
      <c r="E35" s="39">
        <f>IF(D46=0, "-", D35/D46)</f>
        <v>1.2057387057387058E-2</v>
      </c>
      <c r="F35" s="136">
        <v>344</v>
      </c>
      <c r="G35" s="146">
        <f>IF(F46=0, "-", F35/F46)</f>
        <v>1.0506704132433341E-2</v>
      </c>
      <c r="H35" s="35">
        <v>272</v>
      </c>
      <c r="I35" s="39">
        <f>IF(H46=0, "-", H35/H46)</f>
        <v>7.7645513973337897E-3</v>
      </c>
      <c r="J35" s="38">
        <f t="shared" si="0"/>
        <v>-0.379746835443038</v>
      </c>
      <c r="K35" s="39">
        <f t="shared" si="1"/>
        <v>0.26470588235294118</v>
      </c>
    </row>
    <row r="36" spans="1:11" x14ac:dyDescent="0.25">
      <c r="A36" s="34" t="s">
        <v>91</v>
      </c>
      <c r="B36" s="35">
        <v>51</v>
      </c>
      <c r="C36" s="146">
        <f>IF(B46=0, "-", B36/B46)</f>
        <v>4.8859934853420191E-3</v>
      </c>
      <c r="D36" s="35">
        <v>152</v>
      </c>
      <c r="E36" s="39">
        <f>IF(D46=0, "-", D36/D46)</f>
        <v>1.15995115995116E-2</v>
      </c>
      <c r="F36" s="136">
        <v>195</v>
      </c>
      <c r="G36" s="146">
        <f>IF(F46=0, "-", F36/F46)</f>
        <v>5.9558351913502946E-3</v>
      </c>
      <c r="H36" s="35">
        <v>330</v>
      </c>
      <c r="I36" s="39">
        <f>IF(H46=0, "-", H36/H46)</f>
        <v>9.4202277982358487E-3</v>
      </c>
      <c r="J36" s="38">
        <f t="shared" si="0"/>
        <v>-0.66447368421052633</v>
      </c>
      <c r="K36" s="39">
        <f t="shared" si="1"/>
        <v>-0.40909090909090912</v>
      </c>
    </row>
    <row r="37" spans="1:11" x14ac:dyDescent="0.25">
      <c r="A37" s="34" t="s">
        <v>92</v>
      </c>
      <c r="B37" s="35">
        <v>2</v>
      </c>
      <c r="C37" s="146">
        <f>IF(B46=0, "-", B37/B46)</f>
        <v>1.9160758766047136E-4</v>
      </c>
      <c r="D37" s="35">
        <v>0</v>
      </c>
      <c r="E37" s="39">
        <f>IF(D46=0, "-", D37/D46)</f>
        <v>0</v>
      </c>
      <c r="F37" s="136">
        <v>2</v>
      </c>
      <c r="G37" s="146">
        <f>IF(F46=0, "-", F37/F46)</f>
        <v>6.108548914205431E-5</v>
      </c>
      <c r="H37" s="35">
        <v>0</v>
      </c>
      <c r="I37" s="39">
        <f>IF(H46=0, "-", H37/H46)</f>
        <v>0</v>
      </c>
      <c r="J37" s="38" t="str">
        <f t="shared" si="0"/>
        <v>-</v>
      </c>
      <c r="K37" s="39" t="str">
        <f t="shared" si="1"/>
        <v>-</v>
      </c>
    </row>
    <row r="38" spans="1:11" x14ac:dyDescent="0.25">
      <c r="A38" s="34" t="s">
        <v>93</v>
      </c>
      <c r="B38" s="35">
        <v>46</v>
      </c>
      <c r="C38" s="146">
        <f>IF(B46=0, "-", B38/B46)</f>
        <v>4.4069745161908411E-3</v>
      </c>
      <c r="D38" s="35">
        <v>92</v>
      </c>
      <c r="E38" s="39">
        <f>IF(D46=0, "-", D38/D46)</f>
        <v>7.020757020757021E-3</v>
      </c>
      <c r="F38" s="136">
        <v>198</v>
      </c>
      <c r="G38" s="146">
        <f>IF(F46=0, "-", F38/F46)</f>
        <v>6.0474634250633763E-3</v>
      </c>
      <c r="H38" s="35">
        <v>241</v>
      </c>
      <c r="I38" s="39">
        <f>IF(H46=0, "-", H38/H46)</f>
        <v>6.8796209071964832E-3</v>
      </c>
      <c r="J38" s="38">
        <f t="shared" si="0"/>
        <v>-0.5</v>
      </c>
      <c r="K38" s="39">
        <f t="shared" si="1"/>
        <v>-0.17842323651452283</v>
      </c>
    </row>
    <row r="39" spans="1:11" x14ac:dyDescent="0.25">
      <c r="A39" s="34" t="s">
        <v>94</v>
      </c>
      <c r="B39" s="35">
        <v>15</v>
      </c>
      <c r="C39" s="146">
        <f>IF(B46=0, "-", B39/B46)</f>
        <v>1.4370569074535352E-3</v>
      </c>
      <c r="D39" s="35">
        <v>0</v>
      </c>
      <c r="E39" s="39">
        <f>IF(D46=0, "-", D39/D46)</f>
        <v>0</v>
      </c>
      <c r="F39" s="136">
        <v>50</v>
      </c>
      <c r="G39" s="146">
        <f>IF(F46=0, "-", F39/F46)</f>
        <v>1.5271372285513576E-3</v>
      </c>
      <c r="H39" s="35">
        <v>0</v>
      </c>
      <c r="I39" s="39">
        <f>IF(H46=0, "-", H39/H46)</f>
        <v>0</v>
      </c>
      <c r="J39" s="38" t="str">
        <f t="shared" si="0"/>
        <v>-</v>
      </c>
      <c r="K39" s="39" t="str">
        <f t="shared" si="1"/>
        <v>-</v>
      </c>
    </row>
    <row r="40" spans="1:11" x14ac:dyDescent="0.25">
      <c r="A40" s="34" t="s">
        <v>95</v>
      </c>
      <c r="B40" s="35">
        <v>497</v>
      </c>
      <c r="C40" s="146">
        <f>IF(B46=0, "-", B40/B46)</f>
        <v>4.7614485533627134E-2</v>
      </c>
      <c r="D40" s="35">
        <v>511</v>
      </c>
      <c r="E40" s="39">
        <f>IF(D46=0, "-", D40/D46)</f>
        <v>3.8995726495726496E-2</v>
      </c>
      <c r="F40" s="136">
        <v>1238</v>
      </c>
      <c r="G40" s="146">
        <f>IF(F46=0, "-", F40/F46)</f>
        <v>3.7811917778931614E-2</v>
      </c>
      <c r="H40" s="35">
        <v>1604</v>
      </c>
      <c r="I40" s="39">
        <f>IF(H46=0, "-", H40/H46)</f>
        <v>4.5788016328394847E-2</v>
      </c>
      <c r="J40" s="38">
        <f t="shared" si="0"/>
        <v>-2.7397260273972601E-2</v>
      </c>
      <c r="K40" s="39">
        <f t="shared" si="1"/>
        <v>-0.22817955112219451</v>
      </c>
    </row>
    <row r="41" spans="1:11" x14ac:dyDescent="0.25">
      <c r="A41" s="34" t="s">
        <v>96</v>
      </c>
      <c r="B41" s="35">
        <v>88</v>
      </c>
      <c r="C41" s="146">
        <f>IF(B46=0, "-", B41/B46)</f>
        <v>8.4307338570607394E-3</v>
      </c>
      <c r="D41" s="35">
        <v>215</v>
      </c>
      <c r="E41" s="39">
        <f>IF(D46=0, "-", D41/D46)</f>
        <v>1.6407203907203908E-2</v>
      </c>
      <c r="F41" s="136">
        <v>332</v>
      </c>
      <c r="G41" s="146">
        <f>IF(F46=0, "-", F41/F46)</f>
        <v>1.0140191197581014E-2</v>
      </c>
      <c r="H41" s="35">
        <v>563</v>
      </c>
      <c r="I41" s="39">
        <f>IF(H46=0, "-", H41/H46)</f>
        <v>1.6071479546687219E-2</v>
      </c>
      <c r="J41" s="38">
        <f t="shared" si="0"/>
        <v>-0.59069767441860466</v>
      </c>
      <c r="K41" s="39">
        <f t="shared" si="1"/>
        <v>-0.41030195381882772</v>
      </c>
    </row>
    <row r="42" spans="1:11" x14ac:dyDescent="0.25">
      <c r="A42" s="34" t="s">
        <v>97</v>
      </c>
      <c r="B42" s="35">
        <v>1807</v>
      </c>
      <c r="C42" s="146">
        <f>IF(B46=0, "-", B42/B46)</f>
        <v>0.17311745545123586</v>
      </c>
      <c r="D42" s="35">
        <v>1561</v>
      </c>
      <c r="E42" s="39">
        <f>IF(D46=0, "-", D42/D46)</f>
        <v>0.11912393162393162</v>
      </c>
      <c r="F42" s="136">
        <v>5358</v>
      </c>
      <c r="G42" s="146">
        <f>IF(F46=0, "-", F42/F46)</f>
        <v>0.16364802541156348</v>
      </c>
      <c r="H42" s="35">
        <v>4536</v>
      </c>
      <c r="I42" s="39">
        <f>IF(H46=0, "-", H42/H46)</f>
        <v>0.12948531300847821</v>
      </c>
      <c r="J42" s="38">
        <f t="shared" si="0"/>
        <v>0.15759128763613067</v>
      </c>
      <c r="K42" s="39">
        <f t="shared" si="1"/>
        <v>0.18121693121693122</v>
      </c>
    </row>
    <row r="43" spans="1:11" x14ac:dyDescent="0.25">
      <c r="A43" s="34" t="s">
        <v>98</v>
      </c>
      <c r="B43" s="35">
        <v>213</v>
      </c>
      <c r="C43" s="146">
        <f>IF(B46=0, "-", B43/B46)</f>
        <v>2.0406208085840198E-2</v>
      </c>
      <c r="D43" s="35">
        <v>466</v>
      </c>
      <c r="E43" s="39">
        <f>IF(D46=0, "-", D43/D46)</f>
        <v>3.556166056166056E-2</v>
      </c>
      <c r="F43" s="136">
        <v>816</v>
      </c>
      <c r="G43" s="146">
        <f>IF(F46=0, "-", F43/F46)</f>
        <v>2.4922879569958156E-2</v>
      </c>
      <c r="H43" s="35">
        <v>1158</v>
      </c>
      <c r="I43" s="39">
        <f>IF(H46=0, "-", H43/H46)</f>
        <v>3.3056435728354885E-2</v>
      </c>
      <c r="J43" s="38">
        <f t="shared" si="0"/>
        <v>-0.5429184549356223</v>
      </c>
      <c r="K43" s="39">
        <f t="shared" si="1"/>
        <v>-0.29533678756476683</v>
      </c>
    </row>
    <row r="44" spans="1:11" x14ac:dyDescent="0.25">
      <c r="A44" s="34" t="s">
        <v>99</v>
      </c>
      <c r="B44" s="35">
        <v>103</v>
      </c>
      <c r="C44" s="146">
        <f>IF(B46=0, "-", B44/B46)</f>
        <v>9.8677907645142744E-3</v>
      </c>
      <c r="D44" s="35">
        <v>208</v>
      </c>
      <c r="E44" s="39">
        <f>IF(D46=0, "-", D44/D46)</f>
        <v>1.5873015873015872E-2</v>
      </c>
      <c r="F44" s="136">
        <v>447</v>
      </c>
      <c r="G44" s="146">
        <f>IF(F46=0, "-", F44/F46)</f>
        <v>1.3652606823249137E-2</v>
      </c>
      <c r="H44" s="35">
        <v>522</v>
      </c>
      <c r="I44" s="39">
        <f>IF(H46=0, "-", H44/H46)</f>
        <v>1.4901087608118523E-2</v>
      </c>
      <c r="J44" s="38">
        <f t="shared" si="0"/>
        <v>-0.50480769230769229</v>
      </c>
      <c r="K44" s="39">
        <f t="shared" si="1"/>
        <v>-0.14367816091954022</v>
      </c>
    </row>
    <row r="45" spans="1:11" x14ac:dyDescent="0.25">
      <c r="A45" s="137"/>
      <c r="B45" s="40"/>
      <c r="D45" s="40"/>
      <c r="E45" s="44"/>
      <c r="F45" s="138"/>
      <c r="H45" s="40"/>
      <c r="I45" s="44"/>
      <c r="J45" s="43"/>
      <c r="K45" s="44"/>
    </row>
    <row r="46" spans="1:11" s="52" customFormat="1" ht="13" x14ac:dyDescent="0.3">
      <c r="A46" s="139" t="s">
        <v>531</v>
      </c>
      <c r="B46" s="46">
        <f>SUM(B7:B45)</f>
        <v>10438</v>
      </c>
      <c r="C46" s="140">
        <v>1</v>
      </c>
      <c r="D46" s="46">
        <f>SUM(D7:D45)</f>
        <v>13104</v>
      </c>
      <c r="E46" s="141">
        <v>1</v>
      </c>
      <c r="F46" s="128">
        <f>SUM(F7:F45)</f>
        <v>32741</v>
      </c>
      <c r="G46" s="142">
        <v>1</v>
      </c>
      <c r="H46" s="46">
        <f>SUM(H7:H45)</f>
        <v>35031</v>
      </c>
      <c r="I46" s="141">
        <v>1</v>
      </c>
      <c r="J46" s="49">
        <f>IF(D46=0, "-", (B46-D46)/D46)</f>
        <v>-0.20344932844932845</v>
      </c>
      <c r="K46" s="50">
        <f>IF(H46=0, "-", (F46-H46)/H46)</f>
        <v>-6.5370671690788154E-2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110D2-5101-4B45-B09B-C4A937F2B599}">
  <sheetPr>
    <pageSetUpPr fitToPage="1"/>
  </sheetPr>
  <dimension ref="A1:K77"/>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165</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166</v>
      </c>
      <c r="G4" s="25"/>
      <c r="H4" s="25"/>
      <c r="I4" s="23"/>
      <c r="J4" s="22" t="s">
        <v>167</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168</v>
      </c>
      <c r="C6" s="133" t="s">
        <v>169</v>
      </c>
      <c r="D6" s="132" t="s">
        <v>168</v>
      </c>
      <c r="E6" s="134" t="s">
        <v>169</v>
      </c>
      <c r="F6" s="133" t="s">
        <v>168</v>
      </c>
      <c r="G6" s="133" t="s">
        <v>169</v>
      </c>
      <c r="H6" s="132" t="s">
        <v>168</v>
      </c>
      <c r="I6" s="134" t="s">
        <v>169</v>
      </c>
      <c r="J6" s="132"/>
      <c r="K6" s="134"/>
    </row>
    <row r="7" spans="1:11" x14ac:dyDescent="0.25">
      <c r="A7" s="34" t="s">
        <v>533</v>
      </c>
      <c r="B7" s="35">
        <v>7</v>
      </c>
      <c r="C7" s="146">
        <f>IF(B11=0, "-", B7/B11)</f>
        <v>0.12962962962962962</v>
      </c>
      <c r="D7" s="35">
        <v>12</v>
      </c>
      <c r="E7" s="39">
        <f>IF(D11=0, "-", D7/D11)</f>
        <v>0.29268292682926828</v>
      </c>
      <c r="F7" s="136">
        <v>19</v>
      </c>
      <c r="G7" s="146">
        <f>IF(F11=0, "-", F7/F11)</f>
        <v>0.13970588235294118</v>
      </c>
      <c r="H7" s="35">
        <v>40</v>
      </c>
      <c r="I7" s="39">
        <f>IF(H11=0, "-", H7/H11)</f>
        <v>0.21505376344086022</v>
      </c>
      <c r="J7" s="38">
        <f>IF(D7=0, "-", IF((B7-D7)/D7&lt;10, (B7-D7)/D7, "&gt;999%"))</f>
        <v>-0.41666666666666669</v>
      </c>
      <c r="K7" s="39">
        <f>IF(H7=0, "-", IF((F7-H7)/H7&lt;10, (F7-H7)/H7, "&gt;999%"))</f>
        <v>-0.52500000000000002</v>
      </c>
    </row>
    <row r="8" spans="1:11" x14ac:dyDescent="0.25">
      <c r="A8" s="34" t="s">
        <v>534</v>
      </c>
      <c r="B8" s="35">
        <v>3</v>
      </c>
      <c r="C8" s="146">
        <f>IF(B11=0, "-", B8/B11)</f>
        <v>5.5555555555555552E-2</v>
      </c>
      <c r="D8" s="35">
        <v>1</v>
      </c>
      <c r="E8" s="39">
        <f>IF(D11=0, "-", D8/D11)</f>
        <v>2.4390243902439025E-2</v>
      </c>
      <c r="F8" s="136">
        <v>13</v>
      </c>
      <c r="G8" s="146">
        <f>IF(F11=0, "-", F8/F11)</f>
        <v>9.5588235294117641E-2</v>
      </c>
      <c r="H8" s="35">
        <v>11</v>
      </c>
      <c r="I8" s="39">
        <f>IF(H11=0, "-", H8/H11)</f>
        <v>5.9139784946236562E-2</v>
      </c>
      <c r="J8" s="38">
        <f>IF(D8=0, "-", IF((B8-D8)/D8&lt;10, (B8-D8)/D8, "&gt;999%"))</f>
        <v>2</v>
      </c>
      <c r="K8" s="39">
        <f>IF(H8=0, "-", IF((F8-H8)/H8&lt;10, (F8-H8)/H8, "&gt;999%"))</f>
        <v>0.18181818181818182</v>
      </c>
    </row>
    <row r="9" spans="1:11" x14ac:dyDescent="0.25">
      <c r="A9" s="34" t="s">
        <v>535</v>
      </c>
      <c r="B9" s="35">
        <v>44</v>
      </c>
      <c r="C9" s="146">
        <f>IF(B11=0, "-", B9/B11)</f>
        <v>0.81481481481481477</v>
      </c>
      <c r="D9" s="35">
        <v>28</v>
      </c>
      <c r="E9" s="39">
        <f>IF(D11=0, "-", D9/D11)</f>
        <v>0.68292682926829273</v>
      </c>
      <c r="F9" s="136">
        <v>104</v>
      </c>
      <c r="G9" s="146">
        <f>IF(F11=0, "-", F9/F11)</f>
        <v>0.76470588235294112</v>
      </c>
      <c r="H9" s="35">
        <v>135</v>
      </c>
      <c r="I9" s="39">
        <f>IF(H11=0, "-", H9/H11)</f>
        <v>0.72580645161290325</v>
      </c>
      <c r="J9" s="38">
        <f>IF(D9=0, "-", IF((B9-D9)/D9&lt;10, (B9-D9)/D9, "&gt;999%"))</f>
        <v>0.5714285714285714</v>
      </c>
      <c r="K9" s="39">
        <f>IF(H9=0, "-", IF((F9-H9)/H9&lt;10, (F9-H9)/H9, "&gt;999%"))</f>
        <v>-0.22962962962962963</v>
      </c>
    </row>
    <row r="10" spans="1:11" x14ac:dyDescent="0.25">
      <c r="A10" s="137"/>
      <c r="B10" s="40"/>
      <c r="D10" s="40"/>
      <c r="E10" s="44"/>
      <c r="F10" s="138"/>
      <c r="H10" s="40"/>
      <c r="I10" s="44"/>
      <c r="J10" s="43"/>
      <c r="K10" s="44"/>
    </row>
    <row r="11" spans="1:11" s="52" customFormat="1" ht="13" x14ac:dyDescent="0.3">
      <c r="A11" s="139" t="s">
        <v>536</v>
      </c>
      <c r="B11" s="46">
        <f>SUM(B7:B10)</f>
        <v>54</v>
      </c>
      <c r="C11" s="140">
        <f>B11/21662</f>
        <v>2.4928446126858093E-3</v>
      </c>
      <c r="D11" s="46">
        <f>SUM(D7:D10)</f>
        <v>41</v>
      </c>
      <c r="E11" s="141">
        <f>D11/27520</f>
        <v>1.4898255813953489E-3</v>
      </c>
      <c r="F11" s="128">
        <f>SUM(F7:F10)</f>
        <v>136</v>
      </c>
      <c r="G11" s="142">
        <f>F11/65027</f>
        <v>2.0914389407476895E-3</v>
      </c>
      <c r="H11" s="46">
        <f>SUM(H7:H10)</f>
        <v>186</v>
      </c>
      <c r="I11" s="141">
        <f>H11/76509</f>
        <v>2.4310865388385682E-3</v>
      </c>
      <c r="J11" s="49">
        <f>IF(D11=0, "-", IF((B11-D11)/D11&lt;10, (B11-D11)/D11, "&gt;999%"))</f>
        <v>0.31707317073170732</v>
      </c>
      <c r="K11" s="50">
        <f>IF(H11=0, "-", IF((F11-H11)/H11&lt;10, (F11-H11)/H11, "&gt;999%"))</f>
        <v>-0.26881720430107525</v>
      </c>
    </row>
    <row r="12" spans="1:11" x14ac:dyDescent="0.25">
      <c r="B12" s="138"/>
      <c r="D12" s="138"/>
      <c r="F12" s="138"/>
      <c r="H12" s="138"/>
    </row>
    <row r="13" spans="1:11" ht="13" x14ac:dyDescent="0.3">
      <c r="A13" s="131" t="s">
        <v>41</v>
      </c>
      <c r="B13" s="132" t="s">
        <v>168</v>
      </c>
      <c r="C13" s="133" t="s">
        <v>169</v>
      </c>
      <c r="D13" s="132" t="s">
        <v>168</v>
      </c>
      <c r="E13" s="134" t="s">
        <v>169</v>
      </c>
      <c r="F13" s="133" t="s">
        <v>168</v>
      </c>
      <c r="G13" s="133" t="s">
        <v>169</v>
      </c>
      <c r="H13" s="132" t="s">
        <v>168</v>
      </c>
      <c r="I13" s="134" t="s">
        <v>169</v>
      </c>
      <c r="J13" s="132"/>
      <c r="K13" s="134"/>
    </row>
    <row r="14" spans="1:11" x14ac:dyDescent="0.25">
      <c r="A14" s="34" t="s">
        <v>537</v>
      </c>
      <c r="B14" s="35">
        <v>4</v>
      </c>
      <c r="C14" s="146">
        <f>IF(B16=0, "-", B14/B16)</f>
        <v>1</v>
      </c>
      <c r="D14" s="35">
        <v>3</v>
      </c>
      <c r="E14" s="39">
        <f>IF(D16=0, "-", D14/D16)</f>
        <v>1</v>
      </c>
      <c r="F14" s="136">
        <v>11</v>
      </c>
      <c r="G14" s="146">
        <f>IF(F16=0, "-", F14/F16)</f>
        <v>1</v>
      </c>
      <c r="H14" s="35">
        <v>5</v>
      </c>
      <c r="I14" s="39">
        <f>IF(H16=0, "-", H14/H16)</f>
        <v>1</v>
      </c>
      <c r="J14" s="38">
        <f>IF(D14=0, "-", IF((B14-D14)/D14&lt;10, (B14-D14)/D14, "&gt;999%"))</f>
        <v>0.33333333333333331</v>
      </c>
      <c r="K14" s="39">
        <f>IF(H14=0, "-", IF((F14-H14)/H14&lt;10, (F14-H14)/H14, "&gt;999%"))</f>
        <v>1.2</v>
      </c>
    </row>
    <row r="15" spans="1:11" x14ac:dyDescent="0.25">
      <c r="A15" s="137"/>
      <c r="B15" s="40"/>
      <c r="D15" s="40"/>
      <c r="E15" s="44"/>
      <c r="F15" s="138"/>
      <c r="H15" s="40"/>
      <c r="I15" s="44"/>
      <c r="J15" s="43"/>
      <c r="K15" s="44"/>
    </row>
    <row r="16" spans="1:11" s="52" customFormat="1" ht="13" x14ac:dyDescent="0.3">
      <c r="A16" s="139" t="s">
        <v>538</v>
      </c>
      <c r="B16" s="46">
        <f>SUM(B14:B15)</f>
        <v>4</v>
      </c>
      <c r="C16" s="140">
        <f>B16/21662</f>
        <v>1.8465515649524513E-4</v>
      </c>
      <c r="D16" s="46">
        <f>SUM(D14:D15)</f>
        <v>3</v>
      </c>
      <c r="E16" s="141">
        <f>D16/27520</f>
        <v>1.0901162790697674E-4</v>
      </c>
      <c r="F16" s="128">
        <f>SUM(F14:F15)</f>
        <v>11</v>
      </c>
      <c r="G16" s="142">
        <f>F16/65027</f>
        <v>1.6916050256047488E-4</v>
      </c>
      <c r="H16" s="46">
        <f>SUM(H14:H15)</f>
        <v>5</v>
      </c>
      <c r="I16" s="141">
        <f>H16/76509</f>
        <v>6.5351788678456125E-5</v>
      </c>
      <c r="J16" s="49">
        <f>IF(D16=0, "-", IF((B16-D16)/D16&lt;10, (B16-D16)/D16, "&gt;999%"))</f>
        <v>0.33333333333333331</v>
      </c>
      <c r="K16" s="50">
        <f>IF(H16=0, "-", IF((F16-H16)/H16&lt;10, (F16-H16)/H16, "&gt;999%"))</f>
        <v>1.2</v>
      </c>
    </row>
    <row r="17" spans="1:11" x14ac:dyDescent="0.25">
      <c r="B17" s="138"/>
      <c r="D17" s="138"/>
      <c r="F17" s="138"/>
      <c r="H17" s="138"/>
    </row>
    <row r="18" spans="1:11" ht="13" x14ac:dyDescent="0.3">
      <c r="A18" s="131" t="s">
        <v>42</v>
      </c>
      <c r="B18" s="132" t="s">
        <v>168</v>
      </c>
      <c r="C18" s="133" t="s">
        <v>169</v>
      </c>
      <c r="D18" s="132" t="s">
        <v>168</v>
      </c>
      <c r="E18" s="134" t="s">
        <v>169</v>
      </c>
      <c r="F18" s="133" t="s">
        <v>168</v>
      </c>
      <c r="G18" s="133" t="s">
        <v>169</v>
      </c>
      <c r="H18" s="132" t="s">
        <v>168</v>
      </c>
      <c r="I18" s="134" t="s">
        <v>169</v>
      </c>
      <c r="J18" s="132"/>
      <c r="K18" s="134"/>
    </row>
    <row r="19" spans="1:11" x14ac:dyDescent="0.25">
      <c r="A19" s="34" t="s">
        <v>539</v>
      </c>
      <c r="B19" s="35">
        <v>0</v>
      </c>
      <c r="C19" s="146">
        <f>IF(B25=0, "-", B19/B25)</f>
        <v>0</v>
      </c>
      <c r="D19" s="35">
        <v>3</v>
      </c>
      <c r="E19" s="39">
        <f>IF(D25=0, "-", D19/D25)</f>
        <v>4.2857142857142858E-2</v>
      </c>
      <c r="F19" s="136">
        <v>0</v>
      </c>
      <c r="G19" s="146">
        <f>IF(F25=0, "-", F19/F25)</f>
        <v>0</v>
      </c>
      <c r="H19" s="35">
        <v>9</v>
      </c>
      <c r="I19" s="39">
        <f>IF(H25=0, "-", H19/H25)</f>
        <v>4.9723756906077346E-2</v>
      </c>
      <c r="J19" s="38">
        <f>IF(D19=0, "-", IF((B19-D19)/D19&lt;10, (B19-D19)/D19, "&gt;999%"))</f>
        <v>-1</v>
      </c>
      <c r="K19" s="39">
        <f>IF(H19=0, "-", IF((F19-H19)/H19&lt;10, (F19-H19)/H19, "&gt;999%"))</f>
        <v>-1</v>
      </c>
    </row>
    <row r="20" spans="1:11" x14ac:dyDescent="0.25">
      <c r="A20" s="34" t="s">
        <v>540</v>
      </c>
      <c r="B20" s="35">
        <v>0</v>
      </c>
      <c r="C20" s="146">
        <f>IF(B25=0, "-", B20/B25)</f>
        <v>0</v>
      </c>
      <c r="D20" s="35">
        <v>4</v>
      </c>
      <c r="E20" s="39">
        <f>IF(D25=0, "-", D20/D25)</f>
        <v>5.7142857142857141E-2</v>
      </c>
      <c r="F20" s="136">
        <v>1</v>
      </c>
      <c r="G20" s="146">
        <f>IF(F25=0, "-", F20/F25)</f>
        <v>7.2992700729927005E-3</v>
      </c>
      <c r="H20" s="35">
        <v>6</v>
      </c>
      <c r="I20" s="39">
        <f>IF(H25=0, "-", H20/H25)</f>
        <v>3.3149171270718231E-2</v>
      </c>
      <c r="J20" s="38">
        <f>IF(D20=0, "-", IF((B20-D20)/D20&lt;10, (B20-D20)/D20, "&gt;999%"))</f>
        <v>-1</v>
      </c>
      <c r="K20" s="39">
        <f>IF(H20=0, "-", IF((F20-H20)/H20&lt;10, (F20-H20)/H20, "&gt;999%"))</f>
        <v>-0.83333333333333337</v>
      </c>
    </row>
    <row r="21" spans="1:11" x14ac:dyDescent="0.25">
      <c r="A21" s="34" t="s">
        <v>541</v>
      </c>
      <c r="B21" s="35">
        <v>2</v>
      </c>
      <c r="C21" s="146">
        <f>IF(B25=0, "-", B21/B25)</f>
        <v>6.0606060606060608E-2</v>
      </c>
      <c r="D21" s="35">
        <v>0</v>
      </c>
      <c r="E21" s="39">
        <f>IF(D25=0, "-", D21/D25)</f>
        <v>0</v>
      </c>
      <c r="F21" s="136">
        <v>7</v>
      </c>
      <c r="G21" s="146">
        <f>IF(F25=0, "-", F21/F25)</f>
        <v>5.1094890510948905E-2</v>
      </c>
      <c r="H21" s="35">
        <v>0</v>
      </c>
      <c r="I21" s="39">
        <f>IF(H25=0, "-", H21/H25)</f>
        <v>0</v>
      </c>
      <c r="J21" s="38" t="str">
        <f>IF(D21=0, "-", IF((B21-D21)/D21&lt;10, (B21-D21)/D21, "&gt;999%"))</f>
        <v>-</v>
      </c>
      <c r="K21" s="39" t="str">
        <f>IF(H21=0, "-", IF((F21-H21)/H21&lt;10, (F21-H21)/H21, "&gt;999%"))</f>
        <v>-</v>
      </c>
    </row>
    <row r="22" spans="1:11" x14ac:dyDescent="0.25">
      <c r="A22" s="34" t="s">
        <v>542</v>
      </c>
      <c r="B22" s="35">
        <v>2</v>
      </c>
      <c r="C22" s="146">
        <f>IF(B25=0, "-", B22/B25)</f>
        <v>6.0606060606060608E-2</v>
      </c>
      <c r="D22" s="35">
        <v>24</v>
      </c>
      <c r="E22" s="39">
        <f>IF(D25=0, "-", D22/D25)</f>
        <v>0.34285714285714286</v>
      </c>
      <c r="F22" s="136">
        <v>33</v>
      </c>
      <c r="G22" s="146">
        <f>IF(F25=0, "-", F22/F25)</f>
        <v>0.24087591240875914</v>
      </c>
      <c r="H22" s="35">
        <v>68</v>
      </c>
      <c r="I22" s="39">
        <f>IF(H25=0, "-", H22/H25)</f>
        <v>0.37569060773480661</v>
      </c>
      <c r="J22" s="38">
        <f>IF(D22=0, "-", IF((B22-D22)/D22&lt;10, (B22-D22)/D22, "&gt;999%"))</f>
        <v>-0.91666666666666663</v>
      </c>
      <c r="K22" s="39">
        <f>IF(H22=0, "-", IF((F22-H22)/H22&lt;10, (F22-H22)/H22, "&gt;999%"))</f>
        <v>-0.51470588235294112</v>
      </c>
    </row>
    <row r="23" spans="1:11" x14ac:dyDescent="0.25">
      <c r="A23" s="34" t="s">
        <v>543</v>
      </c>
      <c r="B23" s="35">
        <v>29</v>
      </c>
      <c r="C23" s="146">
        <f>IF(B25=0, "-", B23/B25)</f>
        <v>0.87878787878787878</v>
      </c>
      <c r="D23" s="35">
        <v>39</v>
      </c>
      <c r="E23" s="39">
        <f>IF(D25=0, "-", D23/D25)</f>
        <v>0.55714285714285716</v>
      </c>
      <c r="F23" s="136">
        <v>96</v>
      </c>
      <c r="G23" s="146">
        <f>IF(F25=0, "-", F23/F25)</f>
        <v>0.7007299270072993</v>
      </c>
      <c r="H23" s="35">
        <v>98</v>
      </c>
      <c r="I23" s="39">
        <f>IF(H25=0, "-", H23/H25)</f>
        <v>0.54143646408839774</v>
      </c>
      <c r="J23" s="38">
        <f>IF(D23=0, "-", IF((B23-D23)/D23&lt;10, (B23-D23)/D23, "&gt;999%"))</f>
        <v>-0.25641025641025639</v>
      </c>
      <c r="K23" s="39">
        <f>IF(H23=0, "-", IF((F23-H23)/H23&lt;10, (F23-H23)/H23, "&gt;999%"))</f>
        <v>-2.0408163265306121E-2</v>
      </c>
    </row>
    <row r="24" spans="1:11" x14ac:dyDescent="0.25">
      <c r="A24" s="137"/>
      <c r="B24" s="40"/>
      <c r="D24" s="40"/>
      <c r="E24" s="44"/>
      <c r="F24" s="138"/>
      <c r="H24" s="40"/>
      <c r="I24" s="44"/>
      <c r="J24" s="43"/>
      <c r="K24" s="44"/>
    </row>
    <row r="25" spans="1:11" s="52" customFormat="1" ht="13" x14ac:dyDescent="0.3">
      <c r="A25" s="139" t="s">
        <v>544</v>
      </c>
      <c r="B25" s="46">
        <f>SUM(B19:B24)</f>
        <v>33</v>
      </c>
      <c r="C25" s="140">
        <f>B25/21662</f>
        <v>1.5234050410857724E-3</v>
      </c>
      <c r="D25" s="46">
        <f>SUM(D19:D24)</f>
        <v>70</v>
      </c>
      <c r="E25" s="141">
        <f>D25/27520</f>
        <v>2.5436046511627909E-3</v>
      </c>
      <c r="F25" s="128">
        <f>SUM(F19:F24)</f>
        <v>137</v>
      </c>
      <c r="G25" s="142">
        <f>F25/65027</f>
        <v>2.106817168253187E-3</v>
      </c>
      <c r="H25" s="46">
        <f>SUM(H19:H24)</f>
        <v>181</v>
      </c>
      <c r="I25" s="141">
        <f>H25/76509</f>
        <v>2.365734750160112E-3</v>
      </c>
      <c r="J25" s="49">
        <f>IF(D25=0, "-", IF((B25-D25)/D25&lt;10, (B25-D25)/D25, "&gt;999%"))</f>
        <v>-0.52857142857142858</v>
      </c>
      <c r="K25" s="50">
        <f>IF(H25=0, "-", IF((F25-H25)/H25&lt;10, (F25-H25)/H25, "&gt;999%"))</f>
        <v>-0.24309392265193369</v>
      </c>
    </row>
    <row r="26" spans="1:11" x14ac:dyDescent="0.25">
      <c r="B26" s="138"/>
      <c r="D26" s="138"/>
      <c r="F26" s="138"/>
      <c r="H26" s="138"/>
    </row>
    <row r="27" spans="1:11" ht="13" x14ac:dyDescent="0.3">
      <c r="A27" s="131" t="s">
        <v>43</v>
      </c>
      <c r="B27" s="132" t="s">
        <v>168</v>
      </c>
      <c r="C27" s="133" t="s">
        <v>169</v>
      </c>
      <c r="D27" s="132" t="s">
        <v>168</v>
      </c>
      <c r="E27" s="134" t="s">
        <v>169</v>
      </c>
      <c r="F27" s="133" t="s">
        <v>168</v>
      </c>
      <c r="G27" s="133" t="s">
        <v>169</v>
      </c>
      <c r="H27" s="132" t="s">
        <v>168</v>
      </c>
      <c r="I27" s="134" t="s">
        <v>169</v>
      </c>
      <c r="J27" s="132"/>
      <c r="K27" s="134"/>
    </row>
    <row r="28" spans="1:11" x14ac:dyDescent="0.25">
      <c r="A28" s="34" t="s">
        <v>545</v>
      </c>
      <c r="B28" s="35">
        <v>0</v>
      </c>
      <c r="C28" s="146">
        <f>IF(B39=0, "-", B28/B39)</f>
        <v>0</v>
      </c>
      <c r="D28" s="35">
        <v>0</v>
      </c>
      <c r="E28" s="39">
        <f>IF(D39=0, "-", D28/D39)</f>
        <v>0</v>
      </c>
      <c r="F28" s="136">
        <v>0</v>
      </c>
      <c r="G28" s="146">
        <f>IF(F39=0, "-", F28/F39)</f>
        <v>0</v>
      </c>
      <c r="H28" s="35">
        <v>17</v>
      </c>
      <c r="I28" s="39">
        <f>IF(H39=0, "-", H28/H39)</f>
        <v>1.2667660208643815E-2</v>
      </c>
      <c r="J28" s="38" t="str">
        <f t="shared" ref="J28:J37" si="0">IF(D28=0, "-", IF((B28-D28)/D28&lt;10, (B28-D28)/D28, "&gt;999%"))</f>
        <v>-</v>
      </c>
      <c r="K28" s="39">
        <f t="shared" ref="K28:K37" si="1">IF(H28=0, "-", IF((F28-H28)/H28&lt;10, (F28-H28)/H28, "&gt;999%"))</f>
        <v>-1</v>
      </c>
    </row>
    <row r="29" spans="1:11" x14ac:dyDescent="0.25">
      <c r="A29" s="34" t="s">
        <v>546</v>
      </c>
      <c r="B29" s="35">
        <v>62</v>
      </c>
      <c r="C29" s="146">
        <f>IF(B39=0, "-", B29/B39)</f>
        <v>0.15012106537530268</v>
      </c>
      <c r="D29" s="35">
        <v>96</v>
      </c>
      <c r="E29" s="39">
        <f>IF(D39=0, "-", D29/D39)</f>
        <v>0.1867704280155642</v>
      </c>
      <c r="F29" s="136">
        <v>192</v>
      </c>
      <c r="G29" s="146">
        <f>IF(F39=0, "-", F29/F39)</f>
        <v>0.17281728172817282</v>
      </c>
      <c r="H29" s="35">
        <v>194</v>
      </c>
      <c r="I29" s="39">
        <f>IF(H39=0, "-", H29/H39)</f>
        <v>0.14456035767511177</v>
      </c>
      <c r="J29" s="38">
        <f t="shared" si="0"/>
        <v>-0.35416666666666669</v>
      </c>
      <c r="K29" s="39">
        <f t="shared" si="1"/>
        <v>-1.0309278350515464E-2</v>
      </c>
    </row>
    <row r="30" spans="1:11" x14ac:dyDescent="0.25">
      <c r="A30" s="34" t="s">
        <v>547</v>
      </c>
      <c r="B30" s="35">
        <v>75</v>
      </c>
      <c r="C30" s="146">
        <f>IF(B39=0, "-", B30/B39)</f>
        <v>0.18159806295399517</v>
      </c>
      <c r="D30" s="35">
        <v>106</v>
      </c>
      <c r="E30" s="39">
        <f>IF(D39=0, "-", D30/D39)</f>
        <v>0.20622568093385213</v>
      </c>
      <c r="F30" s="136">
        <v>198</v>
      </c>
      <c r="G30" s="146">
        <f>IF(F39=0, "-", F30/F39)</f>
        <v>0.17821782178217821</v>
      </c>
      <c r="H30" s="35">
        <v>275</v>
      </c>
      <c r="I30" s="39">
        <f>IF(H39=0, "-", H30/H39)</f>
        <v>0.20491803278688525</v>
      </c>
      <c r="J30" s="38">
        <f t="shared" si="0"/>
        <v>-0.29245283018867924</v>
      </c>
      <c r="K30" s="39">
        <f t="shared" si="1"/>
        <v>-0.28000000000000003</v>
      </c>
    </row>
    <row r="31" spans="1:11" x14ac:dyDescent="0.25">
      <c r="A31" s="34" t="s">
        <v>548</v>
      </c>
      <c r="B31" s="35">
        <v>24</v>
      </c>
      <c r="C31" s="146">
        <f>IF(B39=0, "-", B31/B39)</f>
        <v>5.8111380145278453E-2</v>
      </c>
      <c r="D31" s="35">
        <v>35</v>
      </c>
      <c r="E31" s="39">
        <f>IF(D39=0, "-", D31/D39)</f>
        <v>6.8093385214007776E-2</v>
      </c>
      <c r="F31" s="136">
        <v>71</v>
      </c>
      <c r="G31" s="146">
        <f>IF(F39=0, "-", F31/F39)</f>
        <v>6.3906390639063906E-2</v>
      </c>
      <c r="H31" s="35">
        <v>83</v>
      </c>
      <c r="I31" s="39">
        <f>IF(H39=0, "-", H31/H39)</f>
        <v>6.1847988077496273E-2</v>
      </c>
      <c r="J31" s="38">
        <f t="shared" si="0"/>
        <v>-0.31428571428571428</v>
      </c>
      <c r="K31" s="39">
        <f t="shared" si="1"/>
        <v>-0.14457831325301204</v>
      </c>
    </row>
    <row r="32" spans="1:11" x14ac:dyDescent="0.25">
      <c r="A32" s="34" t="s">
        <v>549</v>
      </c>
      <c r="B32" s="35">
        <v>7</v>
      </c>
      <c r="C32" s="146">
        <f>IF(B39=0, "-", B32/B39)</f>
        <v>1.6949152542372881E-2</v>
      </c>
      <c r="D32" s="35">
        <v>13</v>
      </c>
      <c r="E32" s="39">
        <f>IF(D39=0, "-", D32/D39)</f>
        <v>2.5291828793774319E-2</v>
      </c>
      <c r="F32" s="136">
        <v>16</v>
      </c>
      <c r="G32" s="146">
        <f>IF(F39=0, "-", F32/F39)</f>
        <v>1.4401440144014401E-2</v>
      </c>
      <c r="H32" s="35">
        <v>20</v>
      </c>
      <c r="I32" s="39">
        <f>IF(H39=0, "-", H32/H39)</f>
        <v>1.4903129657228018E-2</v>
      </c>
      <c r="J32" s="38">
        <f t="shared" si="0"/>
        <v>-0.46153846153846156</v>
      </c>
      <c r="K32" s="39">
        <f t="shared" si="1"/>
        <v>-0.2</v>
      </c>
    </row>
    <row r="33" spans="1:11" x14ac:dyDescent="0.25">
      <c r="A33" s="34" t="s">
        <v>550</v>
      </c>
      <c r="B33" s="35">
        <v>34</v>
      </c>
      <c r="C33" s="146">
        <f>IF(B39=0, "-", B33/B39)</f>
        <v>8.2324455205811137E-2</v>
      </c>
      <c r="D33" s="35">
        <v>49</v>
      </c>
      <c r="E33" s="39">
        <f>IF(D39=0, "-", D33/D39)</f>
        <v>9.5330739299610889E-2</v>
      </c>
      <c r="F33" s="136">
        <v>88</v>
      </c>
      <c r="G33" s="146">
        <f>IF(F39=0, "-", F33/F39)</f>
        <v>7.9207920792079209E-2</v>
      </c>
      <c r="H33" s="35">
        <v>125</v>
      </c>
      <c r="I33" s="39">
        <f>IF(H39=0, "-", H33/H39)</f>
        <v>9.3144560357675113E-2</v>
      </c>
      <c r="J33" s="38">
        <f t="shared" si="0"/>
        <v>-0.30612244897959184</v>
      </c>
      <c r="K33" s="39">
        <f t="shared" si="1"/>
        <v>-0.29599999999999999</v>
      </c>
    </row>
    <row r="34" spans="1:11" x14ac:dyDescent="0.25">
      <c r="A34" s="34" t="s">
        <v>551</v>
      </c>
      <c r="B34" s="35">
        <v>4</v>
      </c>
      <c r="C34" s="146">
        <f>IF(B39=0, "-", B34/B39)</f>
        <v>9.6852300242130755E-3</v>
      </c>
      <c r="D34" s="35">
        <v>0</v>
      </c>
      <c r="E34" s="39">
        <f>IF(D39=0, "-", D34/D39)</f>
        <v>0</v>
      </c>
      <c r="F34" s="136">
        <v>9</v>
      </c>
      <c r="G34" s="146">
        <f>IF(F39=0, "-", F34/F39)</f>
        <v>8.1008100810081012E-3</v>
      </c>
      <c r="H34" s="35">
        <v>0</v>
      </c>
      <c r="I34" s="39">
        <f>IF(H39=0, "-", H34/H39)</f>
        <v>0</v>
      </c>
      <c r="J34" s="38" t="str">
        <f t="shared" si="0"/>
        <v>-</v>
      </c>
      <c r="K34" s="39" t="str">
        <f t="shared" si="1"/>
        <v>-</v>
      </c>
    </row>
    <row r="35" spans="1:11" x14ac:dyDescent="0.25">
      <c r="A35" s="34" t="s">
        <v>552</v>
      </c>
      <c r="B35" s="35">
        <v>47</v>
      </c>
      <c r="C35" s="146">
        <f>IF(B39=0, "-", B35/B39)</f>
        <v>0.11380145278450363</v>
      </c>
      <c r="D35" s="35">
        <v>67</v>
      </c>
      <c r="E35" s="39">
        <f>IF(D39=0, "-", D35/D39)</f>
        <v>0.13035019455252919</v>
      </c>
      <c r="F35" s="136">
        <v>122</v>
      </c>
      <c r="G35" s="146">
        <f>IF(F39=0, "-", F35/F39)</f>
        <v>0.10981098109810981</v>
      </c>
      <c r="H35" s="35">
        <v>185</v>
      </c>
      <c r="I35" s="39">
        <f>IF(H39=0, "-", H35/H39)</f>
        <v>0.13785394932935915</v>
      </c>
      <c r="J35" s="38">
        <f t="shared" si="0"/>
        <v>-0.29850746268656714</v>
      </c>
      <c r="K35" s="39">
        <f t="shared" si="1"/>
        <v>-0.34054054054054056</v>
      </c>
    </row>
    <row r="36" spans="1:11" x14ac:dyDescent="0.25">
      <c r="A36" s="34" t="s">
        <v>553</v>
      </c>
      <c r="B36" s="35">
        <v>138</v>
      </c>
      <c r="C36" s="146">
        <f>IF(B39=0, "-", B36/B39)</f>
        <v>0.33414043583535108</v>
      </c>
      <c r="D36" s="35">
        <v>110</v>
      </c>
      <c r="E36" s="39">
        <f>IF(D39=0, "-", D36/D39)</f>
        <v>0.2140077821011673</v>
      </c>
      <c r="F36" s="136">
        <v>333</v>
      </c>
      <c r="G36" s="146">
        <f>IF(F39=0, "-", F36/F39)</f>
        <v>0.29972997299729975</v>
      </c>
      <c r="H36" s="35">
        <v>340</v>
      </c>
      <c r="I36" s="39">
        <f>IF(H39=0, "-", H36/H39)</f>
        <v>0.25335320417287632</v>
      </c>
      <c r="J36" s="38">
        <f t="shared" si="0"/>
        <v>0.25454545454545452</v>
      </c>
      <c r="K36" s="39">
        <f t="shared" si="1"/>
        <v>-2.0588235294117647E-2</v>
      </c>
    </row>
    <row r="37" spans="1:11" x14ac:dyDescent="0.25">
      <c r="A37" s="34" t="s">
        <v>554</v>
      </c>
      <c r="B37" s="35">
        <v>22</v>
      </c>
      <c r="C37" s="146">
        <f>IF(B39=0, "-", B37/B39)</f>
        <v>5.3268765133171914E-2</v>
      </c>
      <c r="D37" s="35">
        <v>38</v>
      </c>
      <c r="E37" s="39">
        <f>IF(D39=0, "-", D37/D39)</f>
        <v>7.3929961089494164E-2</v>
      </c>
      <c r="F37" s="136">
        <v>82</v>
      </c>
      <c r="G37" s="146">
        <f>IF(F39=0, "-", F37/F39)</f>
        <v>7.3807380738073802E-2</v>
      </c>
      <c r="H37" s="35">
        <v>103</v>
      </c>
      <c r="I37" s="39">
        <f>IF(H39=0, "-", H37/H39)</f>
        <v>7.6751117734724289E-2</v>
      </c>
      <c r="J37" s="38">
        <f t="shared" si="0"/>
        <v>-0.42105263157894735</v>
      </c>
      <c r="K37" s="39">
        <f t="shared" si="1"/>
        <v>-0.20388349514563106</v>
      </c>
    </row>
    <row r="38" spans="1:11" x14ac:dyDescent="0.25">
      <c r="A38" s="137"/>
      <c r="B38" s="40"/>
      <c r="D38" s="40"/>
      <c r="E38" s="44"/>
      <c r="F38" s="138"/>
      <c r="H38" s="40"/>
      <c r="I38" s="44"/>
      <c r="J38" s="43"/>
      <c r="K38" s="44"/>
    </row>
    <row r="39" spans="1:11" s="52" customFormat="1" ht="13" x14ac:dyDescent="0.3">
      <c r="A39" s="139" t="s">
        <v>555</v>
      </c>
      <c r="B39" s="46">
        <f>SUM(B28:B38)</f>
        <v>413</v>
      </c>
      <c r="C39" s="140">
        <f>B39/21662</f>
        <v>1.9065644908134061E-2</v>
      </c>
      <c r="D39" s="46">
        <f>SUM(D28:D38)</f>
        <v>514</v>
      </c>
      <c r="E39" s="141">
        <f>D39/27520</f>
        <v>1.867732558139535E-2</v>
      </c>
      <c r="F39" s="128">
        <f>SUM(F28:F38)</f>
        <v>1111</v>
      </c>
      <c r="G39" s="142">
        <f>F39/65027</f>
        <v>1.7085210758607961E-2</v>
      </c>
      <c r="H39" s="46">
        <f>SUM(H28:H38)</f>
        <v>1342</v>
      </c>
      <c r="I39" s="141">
        <f>H39/76509</f>
        <v>1.7540420081297626E-2</v>
      </c>
      <c r="J39" s="49">
        <f>IF(D39=0, "-", IF((B39-D39)/D39&lt;10, (B39-D39)/D39, "&gt;999%"))</f>
        <v>-0.19649805447470817</v>
      </c>
      <c r="K39" s="50">
        <f>IF(H39=0, "-", IF((F39-H39)/H39&lt;10, (F39-H39)/H39, "&gt;999%"))</f>
        <v>-0.1721311475409836</v>
      </c>
    </row>
    <row r="40" spans="1:11" x14ac:dyDescent="0.25">
      <c r="B40" s="138"/>
      <c r="D40" s="138"/>
      <c r="F40" s="138"/>
      <c r="H40" s="138"/>
    </row>
    <row r="41" spans="1:11" ht="13" x14ac:dyDescent="0.3">
      <c r="A41" s="131" t="s">
        <v>44</v>
      </c>
      <c r="B41" s="132" t="s">
        <v>168</v>
      </c>
      <c r="C41" s="133" t="s">
        <v>169</v>
      </c>
      <c r="D41" s="132" t="s">
        <v>168</v>
      </c>
      <c r="E41" s="134" t="s">
        <v>169</v>
      </c>
      <c r="F41" s="133" t="s">
        <v>168</v>
      </c>
      <c r="G41" s="133" t="s">
        <v>169</v>
      </c>
      <c r="H41" s="132" t="s">
        <v>168</v>
      </c>
      <c r="I41" s="134" t="s">
        <v>169</v>
      </c>
      <c r="J41" s="132"/>
      <c r="K41" s="134"/>
    </row>
    <row r="42" spans="1:11" x14ac:dyDescent="0.25">
      <c r="A42" s="34" t="s">
        <v>556</v>
      </c>
      <c r="B42" s="35">
        <v>60</v>
      </c>
      <c r="C42" s="146">
        <f>IF(B54=0, "-", B42/B54)</f>
        <v>0.10067114093959731</v>
      </c>
      <c r="D42" s="35">
        <v>147</v>
      </c>
      <c r="E42" s="39">
        <f>IF(D54=0, "-", D42/D54)</f>
        <v>0.15688367129135539</v>
      </c>
      <c r="F42" s="136">
        <v>199</v>
      </c>
      <c r="G42" s="146">
        <f>IF(F54=0, "-", F42/F54)</f>
        <v>0.12445278298936835</v>
      </c>
      <c r="H42" s="35">
        <v>511</v>
      </c>
      <c r="I42" s="39">
        <f>IF(H54=0, "-", H42/H54)</f>
        <v>0.2047275641025641</v>
      </c>
      <c r="J42" s="38">
        <f t="shared" ref="J42:J52" si="2">IF(D42=0, "-", IF((B42-D42)/D42&lt;10, (B42-D42)/D42, "&gt;999%"))</f>
        <v>-0.59183673469387754</v>
      </c>
      <c r="K42" s="39">
        <f t="shared" ref="K42:K52" si="3">IF(H42=0, "-", IF((F42-H42)/H42&lt;10, (F42-H42)/H42, "&gt;999%"))</f>
        <v>-0.61056751467710368</v>
      </c>
    </row>
    <row r="43" spans="1:11" x14ac:dyDescent="0.25">
      <c r="A43" s="34" t="s">
        <v>557</v>
      </c>
      <c r="B43" s="35">
        <v>25</v>
      </c>
      <c r="C43" s="146">
        <f>IF(B54=0, "-", B43/B54)</f>
        <v>4.1946308724832217E-2</v>
      </c>
      <c r="D43" s="35">
        <v>9</v>
      </c>
      <c r="E43" s="39">
        <f>IF(D54=0, "-", D43/D54)</f>
        <v>9.6051227321237997E-3</v>
      </c>
      <c r="F43" s="136">
        <v>54</v>
      </c>
      <c r="G43" s="146">
        <f>IF(F54=0, "-", F43/F54)</f>
        <v>3.3771106941838651E-2</v>
      </c>
      <c r="H43" s="35">
        <v>22</v>
      </c>
      <c r="I43" s="39">
        <f>IF(H54=0, "-", H43/H54)</f>
        <v>8.814102564102564E-3</v>
      </c>
      <c r="J43" s="38">
        <f t="shared" si="2"/>
        <v>1.7777777777777777</v>
      </c>
      <c r="K43" s="39">
        <f t="shared" si="3"/>
        <v>1.4545454545454546</v>
      </c>
    </row>
    <row r="44" spans="1:11" x14ac:dyDescent="0.25">
      <c r="A44" s="34" t="s">
        <v>558</v>
      </c>
      <c r="B44" s="35">
        <v>80</v>
      </c>
      <c r="C44" s="146">
        <f>IF(B54=0, "-", B44/B54)</f>
        <v>0.13422818791946309</v>
      </c>
      <c r="D44" s="35">
        <v>86</v>
      </c>
      <c r="E44" s="39">
        <f>IF(D54=0, "-", D44/D54)</f>
        <v>9.1782283884738525E-2</v>
      </c>
      <c r="F44" s="136">
        <v>129</v>
      </c>
      <c r="G44" s="146">
        <f>IF(F54=0, "-", F44/F54)</f>
        <v>8.0675422138836772E-2</v>
      </c>
      <c r="H44" s="35">
        <v>237</v>
      </c>
      <c r="I44" s="39">
        <f>IF(H54=0, "-", H44/H54)</f>
        <v>9.4951923076923073E-2</v>
      </c>
      <c r="J44" s="38">
        <f t="shared" si="2"/>
        <v>-6.9767441860465115E-2</v>
      </c>
      <c r="K44" s="39">
        <f t="shared" si="3"/>
        <v>-0.45569620253164556</v>
      </c>
    </row>
    <row r="45" spans="1:11" x14ac:dyDescent="0.25">
      <c r="A45" s="34" t="s">
        <v>559</v>
      </c>
      <c r="B45" s="35">
        <v>0</v>
      </c>
      <c r="C45" s="146">
        <f>IF(B54=0, "-", B45/B54)</f>
        <v>0</v>
      </c>
      <c r="D45" s="35">
        <v>1</v>
      </c>
      <c r="E45" s="39">
        <f>IF(D54=0, "-", D45/D54)</f>
        <v>1.0672358591248667E-3</v>
      </c>
      <c r="F45" s="136">
        <v>0</v>
      </c>
      <c r="G45" s="146">
        <f>IF(F54=0, "-", F45/F54)</f>
        <v>0</v>
      </c>
      <c r="H45" s="35">
        <v>1</v>
      </c>
      <c r="I45" s="39">
        <f>IF(H54=0, "-", H45/H54)</f>
        <v>4.0064102564102563E-4</v>
      </c>
      <c r="J45" s="38">
        <f t="shared" si="2"/>
        <v>-1</v>
      </c>
      <c r="K45" s="39">
        <f t="shared" si="3"/>
        <v>-1</v>
      </c>
    </row>
    <row r="46" spans="1:11" x14ac:dyDescent="0.25">
      <c r="A46" s="34" t="s">
        <v>560</v>
      </c>
      <c r="B46" s="35">
        <v>85</v>
      </c>
      <c r="C46" s="146">
        <f>IF(B54=0, "-", B46/B54)</f>
        <v>0.14261744966442952</v>
      </c>
      <c r="D46" s="35">
        <v>137</v>
      </c>
      <c r="E46" s="39">
        <f>IF(D54=0, "-", D46/D54)</f>
        <v>0.14621131270010673</v>
      </c>
      <c r="F46" s="136">
        <v>226</v>
      </c>
      <c r="G46" s="146">
        <f>IF(F54=0, "-", F46/F54)</f>
        <v>0.14133833646028768</v>
      </c>
      <c r="H46" s="35">
        <v>280</v>
      </c>
      <c r="I46" s="39">
        <f>IF(H54=0, "-", H46/H54)</f>
        <v>0.11217948717948718</v>
      </c>
      <c r="J46" s="38">
        <f t="shared" si="2"/>
        <v>-0.37956204379562042</v>
      </c>
      <c r="K46" s="39">
        <f t="shared" si="3"/>
        <v>-0.19285714285714287</v>
      </c>
    </row>
    <row r="47" spans="1:11" x14ac:dyDescent="0.25">
      <c r="A47" s="34" t="s">
        <v>561</v>
      </c>
      <c r="B47" s="35">
        <v>73</v>
      </c>
      <c r="C47" s="146">
        <f>IF(B54=0, "-", B47/B54)</f>
        <v>0.12248322147651007</v>
      </c>
      <c r="D47" s="35">
        <v>130</v>
      </c>
      <c r="E47" s="39">
        <f>IF(D54=0, "-", D47/D54)</f>
        <v>0.13874066168623267</v>
      </c>
      <c r="F47" s="136">
        <v>190</v>
      </c>
      <c r="G47" s="146">
        <f>IF(F54=0, "-", F47/F54)</f>
        <v>0.11882426516572858</v>
      </c>
      <c r="H47" s="35">
        <v>331</v>
      </c>
      <c r="I47" s="39">
        <f>IF(H54=0, "-", H47/H54)</f>
        <v>0.13261217948717949</v>
      </c>
      <c r="J47" s="38">
        <f t="shared" si="2"/>
        <v>-0.43846153846153846</v>
      </c>
      <c r="K47" s="39">
        <f t="shared" si="3"/>
        <v>-0.42598187311178248</v>
      </c>
    </row>
    <row r="48" spans="1:11" x14ac:dyDescent="0.25">
      <c r="A48" s="34" t="s">
        <v>562</v>
      </c>
      <c r="B48" s="35">
        <v>2</v>
      </c>
      <c r="C48" s="146">
        <f>IF(B54=0, "-", B48/B54)</f>
        <v>3.3557046979865771E-3</v>
      </c>
      <c r="D48" s="35">
        <v>2</v>
      </c>
      <c r="E48" s="39">
        <f>IF(D54=0, "-", D48/D54)</f>
        <v>2.1344717182497333E-3</v>
      </c>
      <c r="F48" s="136">
        <v>3</v>
      </c>
      <c r="G48" s="146">
        <f>IF(F54=0, "-", F48/F54)</f>
        <v>1.876172607879925E-3</v>
      </c>
      <c r="H48" s="35">
        <v>2</v>
      </c>
      <c r="I48" s="39">
        <f>IF(H54=0, "-", H48/H54)</f>
        <v>8.0128205128205125E-4</v>
      </c>
      <c r="J48" s="38">
        <f t="shared" si="2"/>
        <v>0</v>
      </c>
      <c r="K48" s="39">
        <f t="shared" si="3"/>
        <v>0.5</v>
      </c>
    </row>
    <row r="49" spans="1:11" x14ac:dyDescent="0.25">
      <c r="A49" s="34" t="s">
        <v>563</v>
      </c>
      <c r="B49" s="35">
        <v>58</v>
      </c>
      <c r="C49" s="146">
        <f>IF(B54=0, "-", B49/B54)</f>
        <v>9.7315436241610737E-2</v>
      </c>
      <c r="D49" s="35">
        <v>80</v>
      </c>
      <c r="E49" s="39">
        <f>IF(D54=0, "-", D49/D54)</f>
        <v>8.537886872998933E-2</v>
      </c>
      <c r="F49" s="136">
        <v>149</v>
      </c>
      <c r="G49" s="146">
        <f>IF(F54=0, "-", F49/F54)</f>
        <v>9.3183239524702935E-2</v>
      </c>
      <c r="H49" s="35">
        <v>202</v>
      </c>
      <c r="I49" s="39">
        <f>IF(H54=0, "-", H49/H54)</f>
        <v>8.0929487179487183E-2</v>
      </c>
      <c r="J49" s="38">
        <f t="shared" si="2"/>
        <v>-0.27500000000000002</v>
      </c>
      <c r="K49" s="39">
        <f t="shared" si="3"/>
        <v>-0.26237623762376239</v>
      </c>
    </row>
    <row r="50" spans="1:11" x14ac:dyDescent="0.25">
      <c r="A50" s="34" t="s">
        <v>564</v>
      </c>
      <c r="B50" s="35">
        <v>78</v>
      </c>
      <c r="C50" s="146">
        <f>IF(B54=0, "-", B50/B54)</f>
        <v>0.13087248322147652</v>
      </c>
      <c r="D50" s="35">
        <v>107</v>
      </c>
      <c r="E50" s="39">
        <f>IF(D54=0, "-", D50/D54)</f>
        <v>0.11419423692636073</v>
      </c>
      <c r="F50" s="136">
        <v>234</v>
      </c>
      <c r="G50" s="146">
        <f>IF(F54=0, "-", F50/F54)</f>
        <v>0.14634146341463414</v>
      </c>
      <c r="H50" s="35">
        <v>300</v>
      </c>
      <c r="I50" s="39">
        <f>IF(H54=0, "-", H50/H54)</f>
        <v>0.1201923076923077</v>
      </c>
      <c r="J50" s="38">
        <f t="shared" si="2"/>
        <v>-0.27102803738317754</v>
      </c>
      <c r="K50" s="39">
        <f t="shared" si="3"/>
        <v>-0.22</v>
      </c>
    </row>
    <row r="51" spans="1:11" x14ac:dyDescent="0.25">
      <c r="A51" s="34" t="s">
        <v>565</v>
      </c>
      <c r="B51" s="35">
        <v>135</v>
      </c>
      <c r="C51" s="146">
        <f>IF(B54=0, "-", B51/B54)</f>
        <v>0.22651006711409397</v>
      </c>
      <c r="D51" s="35">
        <v>233</v>
      </c>
      <c r="E51" s="39">
        <f>IF(D54=0, "-", D51/D54)</f>
        <v>0.24866595517609391</v>
      </c>
      <c r="F51" s="136">
        <v>414</v>
      </c>
      <c r="G51" s="146">
        <f>IF(F54=0, "-", F51/F54)</f>
        <v>0.25891181988742962</v>
      </c>
      <c r="H51" s="35">
        <v>602</v>
      </c>
      <c r="I51" s="39">
        <f>IF(H54=0, "-", H51/H54)</f>
        <v>0.24118589743589744</v>
      </c>
      <c r="J51" s="38">
        <f t="shared" si="2"/>
        <v>-0.42060085836909872</v>
      </c>
      <c r="K51" s="39">
        <f t="shared" si="3"/>
        <v>-0.3122923588039867</v>
      </c>
    </row>
    <row r="52" spans="1:11" x14ac:dyDescent="0.25">
      <c r="A52" s="34" t="s">
        <v>566</v>
      </c>
      <c r="B52" s="35">
        <v>0</v>
      </c>
      <c r="C52" s="146">
        <f>IF(B54=0, "-", B52/B54)</f>
        <v>0</v>
      </c>
      <c r="D52" s="35">
        <v>5</v>
      </c>
      <c r="E52" s="39">
        <f>IF(D54=0, "-", D52/D54)</f>
        <v>5.3361792956243331E-3</v>
      </c>
      <c r="F52" s="136">
        <v>1</v>
      </c>
      <c r="G52" s="146">
        <f>IF(F54=0, "-", F52/F54)</f>
        <v>6.2539086929330832E-4</v>
      </c>
      <c r="H52" s="35">
        <v>8</v>
      </c>
      <c r="I52" s="39">
        <f>IF(H54=0, "-", H52/H54)</f>
        <v>3.205128205128205E-3</v>
      </c>
      <c r="J52" s="38">
        <f t="shared" si="2"/>
        <v>-1</v>
      </c>
      <c r="K52" s="39">
        <f t="shared" si="3"/>
        <v>-0.875</v>
      </c>
    </row>
    <row r="53" spans="1:11" x14ac:dyDescent="0.25">
      <c r="A53" s="137"/>
      <c r="B53" s="40"/>
      <c r="D53" s="40"/>
      <c r="E53" s="44"/>
      <c r="F53" s="138"/>
      <c r="H53" s="40"/>
      <c r="I53" s="44"/>
      <c r="J53" s="43"/>
      <c r="K53" s="44"/>
    </row>
    <row r="54" spans="1:11" s="52" customFormat="1" ht="13" x14ac:dyDescent="0.3">
      <c r="A54" s="139" t="s">
        <v>567</v>
      </c>
      <c r="B54" s="46">
        <f>SUM(B42:B53)</f>
        <v>596</v>
      </c>
      <c r="C54" s="140">
        <f>B54/21662</f>
        <v>2.7513618317791526E-2</v>
      </c>
      <c r="D54" s="46">
        <f>SUM(D42:D53)</f>
        <v>937</v>
      </c>
      <c r="E54" s="141">
        <f>D54/27520</f>
        <v>3.4047965116279069E-2</v>
      </c>
      <c r="F54" s="128">
        <f>SUM(F42:F53)</f>
        <v>1599</v>
      </c>
      <c r="G54" s="142">
        <f>F54/65027</f>
        <v>2.4589785781290847E-2</v>
      </c>
      <c r="H54" s="46">
        <f>SUM(H42:H53)</f>
        <v>2496</v>
      </c>
      <c r="I54" s="141">
        <f>H54/76509</f>
        <v>3.2623612908285297E-2</v>
      </c>
      <c r="J54" s="49">
        <f>IF(D54=0, "-", IF((B54-D54)/D54&lt;10, (B54-D54)/D54, "&gt;999%"))</f>
        <v>-0.36392742796157951</v>
      </c>
      <c r="K54" s="50">
        <f>IF(H54=0, "-", IF((F54-H54)/H54&lt;10, (F54-H54)/H54, "&gt;999%"))</f>
        <v>-0.359375</v>
      </c>
    </row>
    <row r="55" spans="1:11" x14ac:dyDescent="0.25">
      <c r="B55" s="138"/>
      <c r="D55" s="138"/>
      <c r="F55" s="138"/>
      <c r="H55" s="138"/>
    </row>
    <row r="56" spans="1:11" ht="13" x14ac:dyDescent="0.3">
      <c r="A56" s="131" t="s">
        <v>45</v>
      </c>
      <c r="B56" s="132" t="s">
        <v>168</v>
      </c>
      <c r="C56" s="133" t="s">
        <v>169</v>
      </c>
      <c r="D56" s="132" t="s">
        <v>168</v>
      </c>
      <c r="E56" s="134" t="s">
        <v>169</v>
      </c>
      <c r="F56" s="133" t="s">
        <v>168</v>
      </c>
      <c r="G56" s="133" t="s">
        <v>169</v>
      </c>
      <c r="H56" s="132" t="s">
        <v>168</v>
      </c>
      <c r="I56" s="134" t="s">
        <v>169</v>
      </c>
      <c r="J56" s="132"/>
      <c r="K56" s="134"/>
    </row>
    <row r="57" spans="1:11" x14ac:dyDescent="0.25">
      <c r="A57" s="34" t="s">
        <v>568</v>
      </c>
      <c r="B57" s="35">
        <v>1000</v>
      </c>
      <c r="C57" s="146">
        <f>IF(B75=0, "-", B57/B75)</f>
        <v>0.30248033877797942</v>
      </c>
      <c r="D57" s="35">
        <v>954</v>
      </c>
      <c r="E57" s="39">
        <f>IF(D75=0, "-", D57/D75)</f>
        <v>0.26158486427200439</v>
      </c>
      <c r="F57" s="136">
        <v>2766</v>
      </c>
      <c r="G57" s="146">
        <f>IF(F75=0, "-", F57/F75)</f>
        <v>0.31910475311490538</v>
      </c>
      <c r="H57" s="35">
        <v>2499</v>
      </c>
      <c r="I57" s="39">
        <f>IF(H75=0, "-", H57/H75)</f>
        <v>0.25778832267381885</v>
      </c>
      <c r="J57" s="38">
        <f t="shared" ref="J57:J73" si="4">IF(D57=0, "-", IF((B57-D57)/D57&lt;10, (B57-D57)/D57, "&gt;999%"))</f>
        <v>4.8218029350104823E-2</v>
      </c>
      <c r="K57" s="39">
        <f t="shared" ref="K57:K73" si="5">IF(H57=0, "-", IF((F57-H57)/H57&lt;10, (F57-H57)/H57, "&gt;999%"))</f>
        <v>0.10684273709483794</v>
      </c>
    </row>
    <row r="58" spans="1:11" x14ac:dyDescent="0.25">
      <c r="A58" s="34" t="s">
        <v>569</v>
      </c>
      <c r="B58" s="35">
        <v>5</v>
      </c>
      <c r="C58" s="146">
        <f>IF(B75=0, "-", B58/B75)</f>
        <v>1.5124016938898972E-3</v>
      </c>
      <c r="D58" s="35">
        <v>8</v>
      </c>
      <c r="E58" s="39">
        <f>IF(D75=0, "-", D58/D75)</f>
        <v>2.1935837674801205E-3</v>
      </c>
      <c r="F58" s="136">
        <v>15</v>
      </c>
      <c r="G58" s="146">
        <f>IF(F75=0, "-", F58/F75)</f>
        <v>1.7305029995385325E-3</v>
      </c>
      <c r="H58" s="35">
        <v>15</v>
      </c>
      <c r="I58" s="39">
        <f>IF(H75=0, "-", H58/H75)</f>
        <v>1.5473488755931503E-3</v>
      </c>
      <c r="J58" s="38">
        <f t="shared" si="4"/>
        <v>-0.375</v>
      </c>
      <c r="K58" s="39">
        <f t="shared" si="5"/>
        <v>0</v>
      </c>
    </row>
    <row r="59" spans="1:11" x14ac:dyDescent="0.25">
      <c r="A59" s="34" t="s">
        <v>570</v>
      </c>
      <c r="B59" s="35">
        <v>620</v>
      </c>
      <c r="C59" s="146">
        <f>IF(B75=0, "-", B59/B75)</f>
        <v>0.18753781004234724</v>
      </c>
      <c r="D59" s="35">
        <v>447</v>
      </c>
      <c r="E59" s="39">
        <f>IF(D75=0, "-", D59/D75)</f>
        <v>0.12256649300795174</v>
      </c>
      <c r="F59" s="136">
        <v>1157</v>
      </c>
      <c r="G59" s="146">
        <f>IF(F75=0, "-", F59/F75)</f>
        <v>0.1334794646977388</v>
      </c>
      <c r="H59" s="35">
        <v>1127</v>
      </c>
      <c r="I59" s="39">
        <f>IF(H75=0, "-", H59/H75)</f>
        <v>0.11625747885289869</v>
      </c>
      <c r="J59" s="38">
        <f t="shared" si="4"/>
        <v>0.38702460850111858</v>
      </c>
      <c r="K59" s="39">
        <f t="shared" si="5"/>
        <v>2.6619343389529725E-2</v>
      </c>
    </row>
    <row r="60" spans="1:11" x14ac:dyDescent="0.25">
      <c r="A60" s="34" t="s">
        <v>571</v>
      </c>
      <c r="B60" s="35">
        <v>171</v>
      </c>
      <c r="C60" s="146">
        <f>IF(B75=0, "-", B60/B75)</f>
        <v>5.1724137931034482E-2</v>
      </c>
      <c r="D60" s="35">
        <v>186</v>
      </c>
      <c r="E60" s="39">
        <f>IF(D75=0, "-", D60/D75)</f>
        <v>5.1000822593912802E-2</v>
      </c>
      <c r="F60" s="136">
        <v>370</v>
      </c>
      <c r="G60" s="146">
        <f>IF(F75=0, "-", F60/F75)</f>
        <v>4.2685740655283799E-2</v>
      </c>
      <c r="H60" s="35">
        <v>461</v>
      </c>
      <c r="I60" s="39">
        <f>IF(H75=0, "-", H60/H75)</f>
        <v>4.7555188776562819E-2</v>
      </c>
      <c r="J60" s="38">
        <f t="shared" si="4"/>
        <v>-8.0645161290322578E-2</v>
      </c>
      <c r="K60" s="39">
        <f t="shared" si="5"/>
        <v>-0.19739696312364424</v>
      </c>
    </row>
    <row r="61" spans="1:11" x14ac:dyDescent="0.25">
      <c r="A61" s="34" t="s">
        <v>572</v>
      </c>
      <c r="B61" s="35">
        <v>57</v>
      </c>
      <c r="C61" s="146">
        <f>IF(B75=0, "-", B61/B75)</f>
        <v>1.7241379310344827E-2</v>
      </c>
      <c r="D61" s="35">
        <v>67</v>
      </c>
      <c r="E61" s="39">
        <f>IF(D75=0, "-", D61/D75)</f>
        <v>1.8371264052646011E-2</v>
      </c>
      <c r="F61" s="136">
        <v>180</v>
      </c>
      <c r="G61" s="146">
        <f>IF(F75=0, "-", F61/F75)</f>
        <v>2.076603599446239E-2</v>
      </c>
      <c r="H61" s="35">
        <v>137</v>
      </c>
      <c r="I61" s="39">
        <f>IF(H75=0, "-", H61/H75)</f>
        <v>1.4132453063750773E-2</v>
      </c>
      <c r="J61" s="38">
        <f t="shared" si="4"/>
        <v>-0.14925373134328357</v>
      </c>
      <c r="K61" s="39">
        <f t="shared" si="5"/>
        <v>0.31386861313868614</v>
      </c>
    </row>
    <row r="62" spans="1:11" x14ac:dyDescent="0.25">
      <c r="A62" s="34" t="s">
        <v>573</v>
      </c>
      <c r="B62" s="35">
        <v>111</v>
      </c>
      <c r="C62" s="146">
        <f>IF(B75=0, "-", B62/B75)</f>
        <v>3.3575317604355719E-2</v>
      </c>
      <c r="D62" s="35">
        <v>140</v>
      </c>
      <c r="E62" s="39">
        <f>IF(D75=0, "-", D62/D75)</f>
        <v>3.8387715930902108E-2</v>
      </c>
      <c r="F62" s="136">
        <v>273</v>
      </c>
      <c r="G62" s="146">
        <f>IF(F75=0, "-", F62/F75)</f>
        <v>3.1495154591601293E-2</v>
      </c>
      <c r="H62" s="35">
        <v>408</v>
      </c>
      <c r="I62" s="39">
        <f>IF(H75=0, "-", H62/H75)</f>
        <v>4.2087889416133693E-2</v>
      </c>
      <c r="J62" s="38">
        <f t="shared" si="4"/>
        <v>-0.20714285714285716</v>
      </c>
      <c r="K62" s="39">
        <f t="shared" si="5"/>
        <v>-0.33088235294117646</v>
      </c>
    </row>
    <row r="63" spans="1:11" x14ac:dyDescent="0.25">
      <c r="A63" s="34" t="s">
        <v>574</v>
      </c>
      <c r="B63" s="35">
        <v>12</v>
      </c>
      <c r="C63" s="146">
        <f>IF(B75=0, "-", B63/B75)</f>
        <v>3.629764065335753E-3</v>
      </c>
      <c r="D63" s="35">
        <v>2</v>
      </c>
      <c r="E63" s="39">
        <f>IF(D75=0, "-", D63/D75)</f>
        <v>5.4839594187003013E-4</v>
      </c>
      <c r="F63" s="136">
        <v>30</v>
      </c>
      <c r="G63" s="146">
        <f>IF(F75=0, "-", F63/F75)</f>
        <v>3.4610059990770651E-3</v>
      </c>
      <c r="H63" s="35">
        <v>6</v>
      </c>
      <c r="I63" s="39">
        <f>IF(H75=0, "-", H63/H75)</f>
        <v>6.1893955023726015E-4</v>
      </c>
      <c r="J63" s="38">
        <f t="shared" si="4"/>
        <v>5</v>
      </c>
      <c r="K63" s="39">
        <f t="shared" si="5"/>
        <v>4</v>
      </c>
    </row>
    <row r="64" spans="1:11" x14ac:dyDescent="0.25">
      <c r="A64" s="34" t="s">
        <v>575</v>
      </c>
      <c r="B64" s="35">
        <v>75</v>
      </c>
      <c r="C64" s="146">
        <f>IF(B75=0, "-", B64/B75)</f>
        <v>2.2686025408348458E-2</v>
      </c>
      <c r="D64" s="35">
        <v>71</v>
      </c>
      <c r="E64" s="39">
        <f>IF(D75=0, "-", D64/D75)</f>
        <v>1.9468055936386071E-2</v>
      </c>
      <c r="F64" s="136">
        <v>173</v>
      </c>
      <c r="G64" s="146">
        <f>IF(F75=0, "-", F64/F75)</f>
        <v>1.9958467928011075E-2</v>
      </c>
      <c r="H64" s="35">
        <v>151</v>
      </c>
      <c r="I64" s="39">
        <f>IF(H75=0, "-", H64/H75)</f>
        <v>1.5576645347637714E-2</v>
      </c>
      <c r="J64" s="38">
        <f t="shared" si="4"/>
        <v>5.6338028169014086E-2</v>
      </c>
      <c r="K64" s="39">
        <f t="shared" si="5"/>
        <v>0.14569536423841059</v>
      </c>
    </row>
    <row r="65" spans="1:11" x14ac:dyDescent="0.25">
      <c r="A65" s="34" t="s">
        <v>576</v>
      </c>
      <c r="B65" s="35">
        <v>246</v>
      </c>
      <c r="C65" s="146">
        <f>IF(B75=0, "-", B65/B75)</f>
        <v>7.441016333938294E-2</v>
      </c>
      <c r="D65" s="35">
        <v>406</v>
      </c>
      <c r="E65" s="39">
        <f>IF(D75=0, "-", D65/D75)</f>
        <v>0.11132437619961612</v>
      </c>
      <c r="F65" s="136">
        <v>824</v>
      </c>
      <c r="G65" s="146">
        <f>IF(F75=0, "-", F65/F75)</f>
        <v>9.506229810798339E-2</v>
      </c>
      <c r="H65" s="35">
        <v>1444</v>
      </c>
      <c r="I65" s="39">
        <f>IF(H75=0, "-", H65/H75)</f>
        <v>0.14895811842376727</v>
      </c>
      <c r="J65" s="38">
        <f t="shared" si="4"/>
        <v>-0.39408866995073893</v>
      </c>
      <c r="K65" s="39">
        <f t="shared" si="5"/>
        <v>-0.4293628808864266</v>
      </c>
    </row>
    <row r="66" spans="1:11" x14ac:dyDescent="0.25">
      <c r="A66" s="34" t="s">
        <v>577</v>
      </c>
      <c r="B66" s="35">
        <v>213</v>
      </c>
      <c r="C66" s="146">
        <f>IF(B75=0, "-", B66/B75)</f>
        <v>6.4428312159709622E-2</v>
      </c>
      <c r="D66" s="35">
        <v>296</v>
      </c>
      <c r="E66" s="39">
        <f>IF(D75=0, "-", D66/D75)</f>
        <v>8.116259939676447E-2</v>
      </c>
      <c r="F66" s="136">
        <v>546</v>
      </c>
      <c r="G66" s="146">
        <f>IF(F75=0, "-", F66/F75)</f>
        <v>6.2990309183202586E-2</v>
      </c>
      <c r="H66" s="35">
        <v>747</v>
      </c>
      <c r="I66" s="39">
        <f>IF(H75=0, "-", H66/H75)</f>
        <v>7.7057974004538884E-2</v>
      </c>
      <c r="J66" s="38">
        <f t="shared" si="4"/>
        <v>-0.28040540540540543</v>
      </c>
      <c r="K66" s="39">
        <f t="shared" si="5"/>
        <v>-0.26907630522088355</v>
      </c>
    </row>
    <row r="67" spans="1:11" x14ac:dyDescent="0.25">
      <c r="A67" s="34" t="s">
        <v>578</v>
      </c>
      <c r="B67" s="35">
        <v>22</v>
      </c>
      <c r="C67" s="146">
        <f>IF(B75=0, "-", B67/B75)</f>
        <v>6.6545674531155478E-3</v>
      </c>
      <c r="D67" s="35">
        <v>16</v>
      </c>
      <c r="E67" s="39">
        <f>IF(D75=0, "-", D67/D75)</f>
        <v>4.387167534960241E-3</v>
      </c>
      <c r="F67" s="136">
        <v>58</v>
      </c>
      <c r="G67" s="146">
        <f>IF(F75=0, "-", F67/F75)</f>
        <v>6.6912782648823254E-3</v>
      </c>
      <c r="H67" s="35">
        <v>46</v>
      </c>
      <c r="I67" s="39">
        <f>IF(H75=0, "-", H67/H75)</f>
        <v>4.7452032184856609E-3</v>
      </c>
      <c r="J67" s="38">
        <f t="shared" si="4"/>
        <v>0.375</v>
      </c>
      <c r="K67" s="39">
        <f t="shared" si="5"/>
        <v>0.2608695652173913</v>
      </c>
    </row>
    <row r="68" spans="1:11" x14ac:dyDescent="0.25">
      <c r="A68" s="34" t="s">
        <v>579</v>
      </c>
      <c r="B68" s="35">
        <v>26</v>
      </c>
      <c r="C68" s="146">
        <f>IF(B75=0, "-", B68/B75)</f>
        <v>7.8644888082274652E-3</v>
      </c>
      <c r="D68" s="35">
        <v>22</v>
      </c>
      <c r="E68" s="39">
        <f>IF(D75=0, "-", D68/D75)</f>
        <v>6.0323553605703319E-3</v>
      </c>
      <c r="F68" s="136">
        <v>76</v>
      </c>
      <c r="G68" s="146">
        <f>IF(F75=0, "-", F68/F75)</f>
        <v>8.7678818643285653E-3</v>
      </c>
      <c r="H68" s="35">
        <v>35</v>
      </c>
      <c r="I68" s="39">
        <f>IF(H75=0, "-", H68/H75)</f>
        <v>3.610480709717351E-3</v>
      </c>
      <c r="J68" s="38">
        <f t="shared" si="4"/>
        <v>0.18181818181818182</v>
      </c>
      <c r="K68" s="39">
        <f t="shared" si="5"/>
        <v>1.1714285714285715</v>
      </c>
    </row>
    <row r="69" spans="1:11" x14ac:dyDescent="0.25">
      <c r="A69" s="34" t="s">
        <v>580</v>
      </c>
      <c r="B69" s="35">
        <v>1</v>
      </c>
      <c r="C69" s="146">
        <f>IF(B75=0, "-", B69/B75)</f>
        <v>3.0248033877797946E-4</v>
      </c>
      <c r="D69" s="35">
        <v>5</v>
      </c>
      <c r="E69" s="39">
        <f>IF(D75=0, "-", D69/D75)</f>
        <v>1.3709898546750755E-3</v>
      </c>
      <c r="F69" s="136">
        <v>3</v>
      </c>
      <c r="G69" s="146">
        <f>IF(F75=0, "-", F69/F75)</f>
        <v>3.4610059990770653E-4</v>
      </c>
      <c r="H69" s="35">
        <v>10</v>
      </c>
      <c r="I69" s="39">
        <f>IF(H75=0, "-", H69/H75)</f>
        <v>1.0315659170621002E-3</v>
      </c>
      <c r="J69" s="38">
        <f t="shared" si="4"/>
        <v>-0.8</v>
      </c>
      <c r="K69" s="39">
        <f t="shared" si="5"/>
        <v>-0.7</v>
      </c>
    </row>
    <row r="70" spans="1:11" x14ac:dyDescent="0.25">
      <c r="A70" s="34" t="s">
        <v>581</v>
      </c>
      <c r="B70" s="35">
        <v>19</v>
      </c>
      <c r="C70" s="146">
        <f>IF(B75=0, "-", B70/B75)</f>
        <v>5.7471264367816091E-3</v>
      </c>
      <c r="D70" s="35">
        <v>0</v>
      </c>
      <c r="E70" s="39">
        <f>IF(D75=0, "-", D70/D75)</f>
        <v>0</v>
      </c>
      <c r="F70" s="136">
        <v>52</v>
      </c>
      <c r="G70" s="146">
        <f>IF(F75=0, "-", F70/F75)</f>
        <v>5.999077065066913E-3</v>
      </c>
      <c r="H70" s="35">
        <v>0</v>
      </c>
      <c r="I70" s="39">
        <f>IF(H75=0, "-", H70/H75)</f>
        <v>0</v>
      </c>
      <c r="J70" s="38" t="str">
        <f t="shared" si="4"/>
        <v>-</v>
      </c>
      <c r="K70" s="39" t="str">
        <f t="shared" si="5"/>
        <v>-</v>
      </c>
    </row>
    <row r="71" spans="1:11" x14ac:dyDescent="0.25">
      <c r="A71" s="34" t="s">
        <v>582</v>
      </c>
      <c r="B71" s="35">
        <v>523</v>
      </c>
      <c r="C71" s="146">
        <f>IF(B75=0, "-", B71/B75)</f>
        <v>0.15819721718088325</v>
      </c>
      <c r="D71" s="35">
        <v>711</v>
      </c>
      <c r="E71" s="39">
        <f>IF(D75=0, "-", D71/D75)</f>
        <v>0.19495475733479573</v>
      </c>
      <c r="F71" s="136">
        <v>1526</v>
      </c>
      <c r="G71" s="146">
        <f>IF(F75=0, "-", F71/F75)</f>
        <v>0.17604983848638672</v>
      </c>
      <c r="H71" s="35">
        <v>1822</v>
      </c>
      <c r="I71" s="39">
        <f>IF(H75=0, "-", H71/H75)</f>
        <v>0.18795131008871466</v>
      </c>
      <c r="J71" s="38">
        <f t="shared" si="4"/>
        <v>-0.26441631504922647</v>
      </c>
      <c r="K71" s="39">
        <f t="shared" si="5"/>
        <v>-0.16245883644346873</v>
      </c>
    </row>
    <row r="72" spans="1:11" x14ac:dyDescent="0.25">
      <c r="A72" s="34" t="s">
        <v>583</v>
      </c>
      <c r="B72" s="35">
        <v>118</v>
      </c>
      <c r="C72" s="146">
        <f>IF(B75=0, "-", B72/B75)</f>
        <v>3.5692679975801569E-2</v>
      </c>
      <c r="D72" s="35">
        <v>141</v>
      </c>
      <c r="E72" s="39">
        <f>IF(D75=0, "-", D72/D75)</f>
        <v>3.8661913901837125E-2</v>
      </c>
      <c r="F72" s="136">
        <v>296</v>
      </c>
      <c r="G72" s="146">
        <f>IF(F75=0, "-", F72/F75)</f>
        <v>3.4148592524227042E-2</v>
      </c>
      <c r="H72" s="35">
        <v>324</v>
      </c>
      <c r="I72" s="39">
        <f>IF(H75=0, "-", H72/H75)</f>
        <v>3.3422735712812048E-2</v>
      </c>
      <c r="J72" s="38">
        <f t="shared" si="4"/>
        <v>-0.16312056737588654</v>
      </c>
      <c r="K72" s="39">
        <f t="shared" si="5"/>
        <v>-8.6419753086419748E-2</v>
      </c>
    </row>
    <row r="73" spans="1:11" x14ac:dyDescent="0.25">
      <c r="A73" s="34" t="s">
        <v>584</v>
      </c>
      <c r="B73" s="35">
        <v>87</v>
      </c>
      <c r="C73" s="146">
        <f>IF(B75=0, "-", B73/B75)</f>
        <v>2.6315789473684209E-2</v>
      </c>
      <c r="D73" s="35">
        <v>175</v>
      </c>
      <c r="E73" s="39">
        <f>IF(D75=0, "-", D73/D75)</f>
        <v>4.7984644913627639E-2</v>
      </c>
      <c r="F73" s="136">
        <v>323</v>
      </c>
      <c r="G73" s="146">
        <f>IF(F75=0, "-", F73/F75)</f>
        <v>3.7263497923396401E-2</v>
      </c>
      <c r="H73" s="35">
        <v>462</v>
      </c>
      <c r="I73" s="39">
        <f>IF(H75=0, "-", H73/H75)</f>
        <v>4.7658345368269031E-2</v>
      </c>
      <c r="J73" s="38">
        <f t="shared" si="4"/>
        <v>-0.50285714285714289</v>
      </c>
      <c r="K73" s="39">
        <f t="shared" si="5"/>
        <v>-0.30086580086580089</v>
      </c>
    </row>
    <row r="74" spans="1:11" x14ac:dyDescent="0.25">
      <c r="A74" s="137"/>
      <c r="B74" s="40"/>
      <c r="D74" s="40"/>
      <c r="E74" s="44"/>
      <c r="F74" s="138"/>
      <c r="H74" s="40"/>
      <c r="I74" s="44"/>
      <c r="J74" s="43"/>
      <c r="K74" s="44"/>
    </row>
    <row r="75" spans="1:11" s="52" customFormat="1" ht="13" x14ac:dyDescent="0.3">
      <c r="A75" s="139" t="s">
        <v>585</v>
      </c>
      <c r="B75" s="46">
        <f>SUM(B57:B74)</f>
        <v>3306</v>
      </c>
      <c r="C75" s="140">
        <f>B75/21662</f>
        <v>0.1526174868433201</v>
      </c>
      <c r="D75" s="46">
        <f>SUM(D57:D74)</f>
        <v>3647</v>
      </c>
      <c r="E75" s="141">
        <f>D75/27520</f>
        <v>0.13252180232558139</v>
      </c>
      <c r="F75" s="128">
        <f>SUM(F57:F74)</f>
        <v>8668</v>
      </c>
      <c r="G75" s="142">
        <f>F75/65027</f>
        <v>0.13329847601765421</v>
      </c>
      <c r="H75" s="46">
        <f>SUM(H57:H74)</f>
        <v>9694</v>
      </c>
      <c r="I75" s="141">
        <f>H75/76509</f>
        <v>0.12670404788979076</v>
      </c>
      <c r="J75" s="49">
        <f>IF(D75=0, "-", IF((B75-D75)/D75&lt;10, (B75-D75)/D75, "&gt;999%"))</f>
        <v>-9.3501508088840141E-2</v>
      </c>
      <c r="K75" s="50">
        <f>IF(H75=0, "-", IF((F75-H75)/H75&lt;10, (F75-H75)/H75, "&gt;999%"))</f>
        <v>-0.10583866309057149</v>
      </c>
    </row>
    <row r="76" spans="1:11" x14ac:dyDescent="0.25">
      <c r="B76" s="138"/>
      <c r="D76" s="138"/>
      <c r="F76" s="138"/>
      <c r="H76" s="138"/>
    </row>
    <row r="77" spans="1:11" ht="13" x14ac:dyDescent="0.3">
      <c r="A77" s="26" t="s">
        <v>586</v>
      </c>
      <c r="B77" s="46">
        <v>4406</v>
      </c>
      <c r="C77" s="140">
        <f>B77/21662</f>
        <v>0.2033976548795125</v>
      </c>
      <c r="D77" s="46">
        <v>5212</v>
      </c>
      <c r="E77" s="141">
        <f>D77/27520</f>
        <v>0.18938953488372093</v>
      </c>
      <c r="F77" s="128">
        <v>11662</v>
      </c>
      <c r="G77" s="142">
        <f>F77/65027</f>
        <v>0.17934088916911436</v>
      </c>
      <c r="H77" s="46">
        <v>13904</v>
      </c>
      <c r="I77" s="141">
        <f>H77/76509</f>
        <v>0.18173025395705081</v>
      </c>
      <c r="J77" s="49">
        <f>IF(D77=0, "-", IF((B77-D77)/D77&lt;10, (B77-D77)/D77, "&gt;999%"))</f>
        <v>-0.15464313123561013</v>
      </c>
      <c r="K77" s="50">
        <f>IF(H77=0, "-", IF((F77-H77)/H77&lt;10, (F77-H77)/H77, "&gt;999%"))</f>
        <v>-0.16124856156501727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034F1-B79D-45CA-A4A8-D7D7A71EBB30}">
  <sheetPr>
    <pageSetUpPr fitToPage="1"/>
  </sheetPr>
  <dimension ref="A1:K27"/>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587</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166</v>
      </c>
      <c r="G4" s="25"/>
      <c r="H4" s="25"/>
      <c r="I4" s="23"/>
      <c r="J4" s="22" t="s">
        <v>167</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168</v>
      </c>
      <c r="C6" s="133" t="s">
        <v>169</v>
      </c>
      <c r="D6" s="132" t="s">
        <v>168</v>
      </c>
      <c r="E6" s="134" t="s">
        <v>169</v>
      </c>
      <c r="F6" s="144" t="s">
        <v>168</v>
      </c>
      <c r="G6" s="133" t="s">
        <v>169</v>
      </c>
      <c r="H6" s="145" t="s">
        <v>168</v>
      </c>
      <c r="I6" s="134" t="s">
        <v>169</v>
      </c>
      <c r="J6" s="132"/>
      <c r="K6" s="134"/>
    </row>
    <row r="7" spans="1:11" x14ac:dyDescent="0.25">
      <c r="A7" s="34" t="s">
        <v>56</v>
      </c>
      <c r="B7" s="35">
        <v>0</v>
      </c>
      <c r="C7" s="146">
        <f>IF(B27=0, "-", B7/B27)</f>
        <v>0</v>
      </c>
      <c r="D7" s="35">
        <v>3</v>
      </c>
      <c r="E7" s="39">
        <f>IF(D27=0, "-", D7/D27)</f>
        <v>5.7559478127398314E-4</v>
      </c>
      <c r="F7" s="136">
        <v>0</v>
      </c>
      <c r="G7" s="146">
        <f>IF(F27=0, "-", F7/F27)</f>
        <v>0</v>
      </c>
      <c r="H7" s="35">
        <v>26</v>
      </c>
      <c r="I7" s="39">
        <f>IF(H27=0, "-", H7/H27)</f>
        <v>1.8699654775604143E-3</v>
      </c>
      <c r="J7" s="38">
        <f t="shared" ref="J7:J25" si="0">IF(D7=0, "-", IF((B7-D7)/D7&lt;10, (B7-D7)/D7, "&gt;999%"))</f>
        <v>-1</v>
      </c>
      <c r="K7" s="39">
        <f t="shared" ref="K7:K25" si="1">IF(H7=0, "-", IF((F7-H7)/H7&lt;10, (F7-H7)/H7, "&gt;999%"))</f>
        <v>-1</v>
      </c>
    </row>
    <row r="8" spans="1:11" x14ac:dyDescent="0.25">
      <c r="A8" s="34" t="s">
        <v>59</v>
      </c>
      <c r="B8" s="35">
        <v>0</v>
      </c>
      <c r="C8" s="146">
        <f>IF(B27=0, "-", B8/B27)</f>
        <v>0</v>
      </c>
      <c r="D8" s="35">
        <v>4</v>
      </c>
      <c r="E8" s="39">
        <f>IF(D27=0, "-", D8/D27)</f>
        <v>7.6745970836531081E-4</v>
      </c>
      <c r="F8" s="136">
        <v>1</v>
      </c>
      <c r="G8" s="146">
        <f>IF(F27=0, "-", F8/F27)</f>
        <v>8.5748585148345054E-5</v>
      </c>
      <c r="H8" s="35">
        <v>6</v>
      </c>
      <c r="I8" s="39">
        <f>IF(H27=0, "-", H8/H27)</f>
        <v>4.3153049482163404E-4</v>
      </c>
      <c r="J8" s="38">
        <f t="shared" si="0"/>
        <v>-1</v>
      </c>
      <c r="K8" s="39">
        <f t="shared" si="1"/>
        <v>-0.83333333333333337</v>
      </c>
    </row>
    <row r="9" spans="1:11" x14ac:dyDescent="0.25">
      <c r="A9" s="34" t="s">
        <v>60</v>
      </c>
      <c r="B9" s="35">
        <v>1122</v>
      </c>
      <c r="C9" s="146">
        <f>IF(B27=0, "-", B9/B27)</f>
        <v>0.2546527462551067</v>
      </c>
      <c r="D9" s="35">
        <v>1197</v>
      </c>
      <c r="E9" s="39">
        <f>IF(D27=0, "-", D9/D27)</f>
        <v>0.22966231772831927</v>
      </c>
      <c r="F9" s="136">
        <v>3157</v>
      </c>
      <c r="G9" s="146">
        <f>IF(F27=0, "-", F9/F27)</f>
        <v>0.2707082833133253</v>
      </c>
      <c r="H9" s="35">
        <v>3204</v>
      </c>
      <c r="I9" s="39">
        <f>IF(H27=0, "-", H9/H27)</f>
        <v>0.2304372842347526</v>
      </c>
      <c r="J9" s="38">
        <f t="shared" si="0"/>
        <v>-6.2656641604010022E-2</v>
      </c>
      <c r="K9" s="39">
        <f t="shared" si="1"/>
        <v>-1.4669163545568039E-2</v>
      </c>
    </row>
    <row r="10" spans="1:11" x14ac:dyDescent="0.25">
      <c r="A10" s="34" t="s">
        <v>62</v>
      </c>
      <c r="B10" s="35">
        <v>30</v>
      </c>
      <c r="C10" s="146">
        <f>IF(B27=0, "-", B10/B27)</f>
        <v>6.8088969586926921E-3</v>
      </c>
      <c r="D10" s="35">
        <v>17</v>
      </c>
      <c r="E10" s="39">
        <f>IF(D27=0, "-", D10/D27)</f>
        <v>3.2617037605525709E-3</v>
      </c>
      <c r="F10" s="136">
        <v>69</v>
      </c>
      <c r="G10" s="146">
        <f>IF(F27=0, "-", F10/F27)</f>
        <v>5.9166523752358082E-3</v>
      </c>
      <c r="H10" s="35">
        <v>37</v>
      </c>
      <c r="I10" s="39">
        <f>IF(H27=0, "-", H10/H27)</f>
        <v>2.6611047180667433E-3</v>
      </c>
      <c r="J10" s="38">
        <f t="shared" si="0"/>
        <v>0.76470588235294112</v>
      </c>
      <c r="K10" s="39">
        <f t="shared" si="1"/>
        <v>0.86486486486486491</v>
      </c>
    </row>
    <row r="11" spans="1:11" x14ac:dyDescent="0.25">
      <c r="A11" s="34" t="s">
        <v>64</v>
      </c>
      <c r="B11" s="35">
        <v>700</v>
      </c>
      <c r="C11" s="146">
        <f>IF(B27=0, "-", B11/B27)</f>
        <v>0.15887426236949614</v>
      </c>
      <c r="D11" s="35">
        <v>534</v>
      </c>
      <c r="E11" s="39">
        <f>IF(D27=0, "-", D11/D27)</f>
        <v>0.102455871066769</v>
      </c>
      <c r="F11" s="136">
        <v>1286</v>
      </c>
      <c r="G11" s="146">
        <f>IF(F27=0, "-", F11/F27)</f>
        <v>0.11027268050077174</v>
      </c>
      <c r="H11" s="35">
        <v>1365</v>
      </c>
      <c r="I11" s="39">
        <f>IF(H27=0, "-", H11/H27)</f>
        <v>9.8173187571921755E-2</v>
      </c>
      <c r="J11" s="38">
        <f t="shared" si="0"/>
        <v>0.31086142322097376</v>
      </c>
      <c r="K11" s="39">
        <f t="shared" si="1"/>
        <v>-5.7875457875457878E-2</v>
      </c>
    </row>
    <row r="12" spans="1:11" x14ac:dyDescent="0.25">
      <c r="A12" s="34" t="s">
        <v>66</v>
      </c>
      <c r="B12" s="35">
        <v>75</v>
      </c>
      <c r="C12" s="146">
        <f>IF(B27=0, "-", B12/B27)</f>
        <v>1.7022242396731731E-2</v>
      </c>
      <c r="D12" s="35">
        <v>106</v>
      </c>
      <c r="E12" s="39">
        <f>IF(D27=0, "-", D12/D27)</f>
        <v>2.0337682271680736E-2</v>
      </c>
      <c r="F12" s="136">
        <v>198</v>
      </c>
      <c r="G12" s="146">
        <f>IF(F27=0, "-", F12/F27)</f>
        <v>1.6978219859372319E-2</v>
      </c>
      <c r="H12" s="35">
        <v>275</v>
      </c>
      <c r="I12" s="39">
        <f>IF(H27=0, "-", H12/H27)</f>
        <v>1.9778481012658229E-2</v>
      </c>
      <c r="J12" s="38">
        <f t="shared" si="0"/>
        <v>-0.29245283018867924</v>
      </c>
      <c r="K12" s="39">
        <f t="shared" si="1"/>
        <v>-0.28000000000000003</v>
      </c>
    </row>
    <row r="13" spans="1:11" x14ac:dyDescent="0.25">
      <c r="A13" s="34" t="s">
        <v>68</v>
      </c>
      <c r="B13" s="35">
        <v>256</v>
      </c>
      <c r="C13" s="146">
        <f>IF(B27=0, "-", B13/B27)</f>
        <v>5.8102587380844305E-2</v>
      </c>
      <c r="D13" s="35">
        <v>323</v>
      </c>
      <c r="E13" s="39">
        <f>IF(D27=0, "-", D13/D27)</f>
        <v>6.1972371450498852E-2</v>
      </c>
      <c r="F13" s="136">
        <v>596</v>
      </c>
      <c r="G13" s="146">
        <f>IF(F27=0, "-", F13/F27)</f>
        <v>5.110615674841365E-2</v>
      </c>
      <c r="H13" s="35">
        <v>741</v>
      </c>
      <c r="I13" s="39">
        <f>IF(H27=0, "-", H13/H27)</f>
        <v>5.3294016110471805E-2</v>
      </c>
      <c r="J13" s="38">
        <f t="shared" si="0"/>
        <v>-0.20743034055727555</v>
      </c>
      <c r="K13" s="39">
        <f t="shared" si="1"/>
        <v>-0.19568151147098514</v>
      </c>
    </row>
    <row r="14" spans="1:11" x14ac:dyDescent="0.25">
      <c r="A14" s="34" t="s">
        <v>75</v>
      </c>
      <c r="B14" s="35">
        <v>88</v>
      </c>
      <c r="C14" s="146">
        <f>IF(B27=0, "-", B14/B27)</f>
        <v>1.997276441216523E-2</v>
      </c>
      <c r="D14" s="35">
        <v>115</v>
      </c>
      <c r="E14" s="39">
        <f>IF(D27=0, "-", D14/D27)</f>
        <v>2.2064466615502685E-2</v>
      </c>
      <c r="F14" s="136">
        <v>267</v>
      </c>
      <c r="G14" s="146">
        <f>IF(F27=0, "-", F14/F27)</f>
        <v>2.2894872234608128E-2</v>
      </c>
      <c r="H14" s="35">
        <v>240</v>
      </c>
      <c r="I14" s="39">
        <f>IF(H27=0, "-", H14/H27)</f>
        <v>1.7261219792865361E-2</v>
      </c>
      <c r="J14" s="38">
        <f t="shared" si="0"/>
        <v>-0.23478260869565218</v>
      </c>
      <c r="K14" s="39">
        <f t="shared" si="1"/>
        <v>0.1125</v>
      </c>
    </row>
    <row r="15" spans="1:11" x14ac:dyDescent="0.25">
      <c r="A15" s="34" t="s">
        <v>79</v>
      </c>
      <c r="B15" s="35">
        <v>184</v>
      </c>
      <c r="C15" s="146">
        <f>IF(B27=0, "-", B15/B27)</f>
        <v>4.1761234679981843E-2</v>
      </c>
      <c r="D15" s="35">
        <v>270</v>
      </c>
      <c r="E15" s="39">
        <f>IF(D27=0, "-", D15/D27)</f>
        <v>5.180353031465848E-2</v>
      </c>
      <c r="F15" s="136">
        <v>463</v>
      </c>
      <c r="G15" s="146">
        <f>IF(F27=0, "-", F15/F27)</f>
        <v>3.9701594923683761E-2</v>
      </c>
      <c r="H15" s="35">
        <v>739</v>
      </c>
      <c r="I15" s="39">
        <f>IF(H27=0, "-", H15/H27)</f>
        <v>5.3150172612197927E-2</v>
      </c>
      <c r="J15" s="38">
        <f t="shared" si="0"/>
        <v>-0.31851851851851853</v>
      </c>
      <c r="K15" s="39">
        <f t="shared" si="1"/>
        <v>-0.37347767253044656</v>
      </c>
    </row>
    <row r="16" spans="1:11" x14ac:dyDescent="0.25">
      <c r="A16" s="34" t="s">
        <v>81</v>
      </c>
      <c r="B16" s="35">
        <v>12</v>
      </c>
      <c r="C16" s="146">
        <f>IF(B27=0, "-", B16/B27)</f>
        <v>2.7235587834770767E-3</v>
      </c>
      <c r="D16" s="35">
        <v>2</v>
      </c>
      <c r="E16" s="39">
        <f>IF(D27=0, "-", D16/D27)</f>
        <v>3.8372985418265541E-4</v>
      </c>
      <c r="F16" s="136">
        <v>30</v>
      </c>
      <c r="G16" s="146">
        <f>IF(F27=0, "-", F16/F27)</f>
        <v>2.5724575544503517E-3</v>
      </c>
      <c r="H16" s="35">
        <v>6</v>
      </c>
      <c r="I16" s="39">
        <f>IF(H27=0, "-", H16/H27)</f>
        <v>4.3153049482163404E-4</v>
      </c>
      <c r="J16" s="38">
        <f t="shared" si="0"/>
        <v>5</v>
      </c>
      <c r="K16" s="39">
        <f t="shared" si="1"/>
        <v>4</v>
      </c>
    </row>
    <row r="17" spans="1:11" x14ac:dyDescent="0.25">
      <c r="A17" s="34" t="s">
        <v>82</v>
      </c>
      <c r="B17" s="35">
        <v>118</v>
      </c>
      <c r="C17" s="146">
        <f>IF(B27=0, "-", B17/B27)</f>
        <v>2.6781661370857923E-2</v>
      </c>
      <c r="D17" s="35">
        <v>134</v>
      </c>
      <c r="E17" s="39">
        <f>IF(D27=0, "-", D17/D27)</f>
        <v>2.5709900230237913E-2</v>
      </c>
      <c r="F17" s="136">
        <v>283</v>
      </c>
      <c r="G17" s="146">
        <f>IF(F27=0, "-", F17/F27)</f>
        <v>2.4266849596981648E-2</v>
      </c>
      <c r="H17" s="35">
        <v>318</v>
      </c>
      <c r="I17" s="39">
        <f>IF(H27=0, "-", H17/H27)</f>
        <v>2.2871116225546606E-2</v>
      </c>
      <c r="J17" s="38">
        <f t="shared" si="0"/>
        <v>-0.11940298507462686</v>
      </c>
      <c r="K17" s="39">
        <f t="shared" si="1"/>
        <v>-0.11006289308176101</v>
      </c>
    </row>
    <row r="18" spans="1:11" x14ac:dyDescent="0.25">
      <c r="A18" s="34" t="s">
        <v>85</v>
      </c>
      <c r="B18" s="35">
        <v>304</v>
      </c>
      <c r="C18" s="146">
        <f>IF(B27=0, "-", B18/B27)</f>
        <v>6.8996822514752615E-2</v>
      </c>
      <c r="D18" s="35">
        <v>486</v>
      </c>
      <c r="E18" s="39">
        <f>IF(D27=0, "-", D18/D27)</f>
        <v>9.3246354566385262E-2</v>
      </c>
      <c r="F18" s="136">
        <v>973</v>
      </c>
      <c r="G18" s="146">
        <f>IF(F27=0, "-", F18/F27)</f>
        <v>8.3433373349339743E-2</v>
      </c>
      <c r="H18" s="35">
        <v>1646</v>
      </c>
      <c r="I18" s="39">
        <f>IF(H27=0, "-", H18/H27)</f>
        <v>0.1183831990794016</v>
      </c>
      <c r="J18" s="38">
        <f t="shared" si="0"/>
        <v>-0.37448559670781895</v>
      </c>
      <c r="K18" s="39">
        <f t="shared" si="1"/>
        <v>-0.40886998784933171</v>
      </c>
    </row>
    <row r="19" spans="1:11" x14ac:dyDescent="0.25">
      <c r="A19" s="34" t="s">
        <v>87</v>
      </c>
      <c r="B19" s="35">
        <v>291</v>
      </c>
      <c r="C19" s="146">
        <f>IF(B27=0, "-", B19/B27)</f>
        <v>6.6046300499319116E-2</v>
      </c>
      <c r="D19" s="35">
        <v>403</v>
      </c>
      <c r="E19" s="39">
        <f>IF(D27=0, "-", D19/D27)</f>
        <v>7.7321565617805066E-2</v>
      </c>
      <c r="F19" s="136">
        <v>780</v>
      </c>
      <c r="G19" s="146">
        <f>IF(F27=0, "-", F19/F27)</f>
        <v>6.6883896415709146E-2</v>
      </c>
      <c r="H19" s="35">
        <v>1047</v>
      </c>
      <c r="I19" s="39">
        <f>IF(H27=0, "-", H19/H27)</f>
        <v>7.5302071346375149E-2</v>
      </c>
      <c r="J19" s="38">
        <f t="shared" si="0"/>
        <v>-0.27791563275434245</v>
      </c>
      <c r="K19" s="39">
        <f t="shared" si="1"/>
        <v>-0.25501432664756446</v>
      </c>
    </row>
    <row r="20" spans="1:11" x14ac:dyDescent="0.25">
      <c r="A20" s="34" t="s">
        <v>88</v>
      </c>
      <c r="B20" s="35">
        <v>6</v>
      </c>
      <c r="C20" s="146">
        <f>IF(B27=0, "-", B20/B27)</f>
        <v>1.3617793917385383E-3</v>
      </c>
      <c r="D20" s="35">
        <v>0</v>
      </c>
      <c r="E20" s="39">
        <f>IF(D27=0, "-", D20/D27)</f>
        <v>0</v>
      </c>
      <c r="F20" s="136">
        <v>16</v>
      </c>
      <c r="G20" s="146">
        <f>IF(F27=0, "-", F20/F27)</f>
        <v>1.3719773623735209E-3</v>
      </c>
      <c r="H20" s="35">
        <v>0</v>
      </c>
      <c r="I20" s="39">
        <f>IF(H27=0, "-", H20/H27)</f>
        <v>0</v>
      </c>
      <c r="J20" s="38" t="str">
        <f t="shared" si="0"/>
        <v>-</v>
      </c>
      <c r="K20" s="39" t="str">
        <f t="shared" si="1"/>
        <v>-</v>
      </c>
    </row>
    <row r="21" spans="1:11" x14ac:dyDescent="0.25">
      <c r="A21" s="34" t="s">
        <v>90</v>
      </c>
      <c r="B21" s="35">
        <v>49</v>
      </c>
      <c r="C21" s="146">
        <f>IF(B27=0, "-", B21/B27)</f>
        <v>1.112119836586473E-2</v>
      </c>
      <c r="D21" s="35">
        <v>43</v>
      </c>
      <c r="E21" s="39">
        <f>IF(D27=0, "-", D21/D27)</f>
        <v>8.2501918649270905E-3</v>
      </c>
      <c r="F21" s="136">
        <v>137</v>
      </c>
      <c r="G21" s="146">
        <f>IF(F27=0, "-", F21/F27)</f>
        <v>1.1747556165323272E-2</v>
      </c>
      <c r="H21" s="35">
        <v>91</v>
      </c>
      <c r="I21" s="39">
        <f>IF(H27=0, "-", H21/H27)</f>
        <v>6.54487917146145E-3</v>
      </c>
      <c r="J21" s="38">
        <f t="shared" si="0"/>
        <v>0.13953488372093023</v>
      </c>
      <c r="K21" s="39">
        <f t="shared" si="1"/>
        <v>0.50549450549450547</v>
      </c>
    </row>
    <row r="22" spans="1:11" x14ac:dyDescent="0.25">
      <c r="A22" s="34" t="s">
        <v>91</v>
      </c>
      <c r="B22" s="35">
        <v>52</v>
      </c>
      <c r="C22" s="146">
        <f>IF(B27=0, "-", B22/B27)</f>
        <v>1.1802088061733999E-2</v>
      </c>
      <c r="D22" s="35">
        <v>92</v>
      </c>
      <c r="E22" s="39">
        <f>IF(D27=0, "-", D22/D27)</f>
        <v>1.7651573292402148E-2</v>
      </c>
      <c r="F22" s="136">
        <v>168</v>
      </c>
      <c r="G22" s="146">
        <f>IF(F27=0, "-", F22/F27)</f>
        <v>1.4405762304921969E-2</v>
      </c>
      <c r="H22" s="35">
        <v>264</v>
      </c>
      <c r="I22" s="39">
        <f>IF(H27=0, "-", H22/H27)</f>
        <v>1.8987341772151899E-2</v>
      </c>
      <c r="J22" s="38">
        <f t="shared" si="0"/>
        <v>-0.43478260869565216</v>
      </c>
      <c r="K22" s="39">
        <f t="shared" si="1"/>
        <v>-0.36363636363636365</v>
      </c>
    </row>
    <row r="23" spans="1:11" x14ac:dyDescent="0.25">
      <c r="A23" s="34" t="s">
        <v>94</v>
      </c>
      <c r="B23" s="35">
        <v>19</v>
      </c>
      <c r="C23" s="146">
        <f>IF(B27=0, "-", B23/B27)</f>
        <v>4.3123014071720384E-3</v>
      </c>
      <c r="D23" s="35">
        <v>0</v>
      </c>
      <c r="E23" s="39">
        <f>IF(D27=0, "-", D23/D27)</f>
        <v>0</v>
      </c>
      <c r="F23" s="136">
        <v>52</v>
      </c>
      <c r="G23" s="146">
        <f>IF(F27=0, "-", F23/F27)</f>
        <v>4.4589264277139426E-3</v>
      </c>
      <c r="H23" s="35">
        <v>0</v>
      </c>
      <c r="I23" s="39">
        <f>IF(H27=0, "-", H23/H27)</f>
        <v>0</v>
      </c>
      <c r="J23" s="38" t="str">
        <f t="shared" si="0"/>
        <v>-</v>
      </c>
      <c r="K23" s="39" t="str">
        <f t="shared" si="1"/>
        <v>-</v>
      </c>
    </row>
    <row r="24" spans="1:11" x14ac:dyDescent="0.25">
      <c r="A24" s="34" t="s">
        <v>97</v>
      </c>
      <c r="B24" s="35">
        <v>962</v>
      </c>
      <c r="C24" s="146">
        <f>IF(B27=0, "-", B24/B27)</f>
        <v>0.21833862914207899</v>
      </c>
      <c r="D24" s="35">
        <v>1226</v>
      </c>
      <c r="E24" s="39">
        <f>IF(D27=0, "-", D24/D27)</f>
        <v>0.23522640061396777</v>
      </c>
      <c r="F24" s="136">
        <v>2684</v>
      </c>
      <c r="G24" s="146">
        <f>IF(F27=0, "-", F24/F27)</f>
        <v>0.23014920253815813</v>
      </c>
      <c r="H24" s="35">
        <v>3228</v>
      </c>
      <c r="I24" s="39">
        <f>IF(H27=0, "-", H24/H27)</f>
        <v>0.23216340621403914</v>
      </c>
      <c r="J24" s="38">
        <f t="shared" si="0"/>
        <v>-0.21533442088091354</v>
      </c>
      <c r="K24" s="39">
        <f t="shared" si="1"/>
        <v>-0.16852540272614622</v>
      </c>
    </row>
    <row r="25" spans="1:11" x14ac:dyDescent="0.25">
      <c r="A25" s="34" t="s">
        <v>98</v>
      </c>
      <c r="B25" s="35">
        <v>138</v>
      </c>
      <c r="C25" s="146">
        <f>IF(B27=0, "-", B25/B27)</f>
        <v>3.1320926009986386E-2</v>
      </c>
      <c r="D25" s="35">
        <v>257</v>
      </c>
      <c r="E25" s="39">
        <f>IF(D27=0, "-", D25/D27)</f>
        <v>4.9309286262471219E-2</v>
      </c>
      <c r="F25" s="136">
        <v>502</v>
      </c>
      <c r="G25" s="146">
        <f>IF(F27=0, "-", F25/F27)</f>
        <v>4.3045789744469216E-2</v>
      </c>
      <c r="H25" s="35">
        <v>671</v>
      </c>
      <c r="I25" s="39">
        <f>IF(H27=0, "-", H25/H27)</f>
        <v>4.8259493670886076E-2</v>
      </c>
      <c r="J25" s="38">
        <f t="shared" si="0"/>
        <v>-0.46303501945525294</v>
      </c>
      <c r="K25" s="39">
        <f t="shared" si="1"/>
        <v>-0.25186289120715349</v>
      </c>
    </row>
    <row r="26" spans="1:11" x14ac:dyDescent="0.25">
      <c r="A26" s="137"/>
      <c r="B26" s="40"/>
      <c r="D26" s="40"/>
      <c r="E26" s="44"/>
      <c r="F26" s="138"/>
      <c r="H26" s="40"/>
      <c r="I26" s="44"/>
      <c r="J26" s="43"/>
      <c r="K26" s="44"/>
    </row>
    <row r="27" spans="1:11" s="52" customFormat="1" ht="13" x14ac:dyDescent="0.3">
      <c r="A27" s="139" t="s">
        <v>586</v>
      </c>
      <c r="B27" s="46">
        <f>SUM(B7:B26)</f>
        <v>4406</v>
      </c>
      <c r="C27" s="140">
        <v>1</v>
      </c>
      <c r="D27" s="46">
        <f>SUM(D7:D26)</f>
        <v>5212</v>
      </c>
      <c r="E27" s="141">
        <v>1</v>
      </c>
      <c r="F27" s="128">
        <f>SUM(F7:F26)</f>
        <v>11662</v>
      </c>
      <c r="G27" s="142">
        <v>1</v>
      </c>
      <c r="H27" s="46">
        <f>SUM(H7:H26)</f>
        <v>13904</v>
      </c>
      <c r="I27" s="141">
        <v>1</v>
      </c>
      <c r="J27" s="49">
        <f>IF(D27=0, "-", (B27-D27)/D27)</f>
        <v>-0.15464313123561013</v>
      </c>
      <c r="K27" s="50">
        <f>IF(H27=0, "-", (F27-H27)/H27)</f>
        <v>-0.16124856156501727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3967-9678-45AC-851F-317F4D041C6C}">
  <sheetPr>
    <pageSetUpPr fitToPage="1"/>
  </sheetPr>
  <dimension ref="A1:K55"/>
  <sheetViews>
    <sheetView workbookViewId="0">
      <selection sqref="A1:L1"/>
    </sheetView>
  </sheetViews>
  <sheetFormatPr defaultRowHeight="12.5" x14ac:dyDescent="0.25"/>
  <cols>
    <col min="1" max="1" width="34.9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165</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166</v>
      </c>
      <c r="G4" s="25"/>
      <c r="H4" s="25"/>
      <c r="I4" s="23"/>
      <c r="J4" s="22" t="s">
        <v>167</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588</v>
      </c>
      <c r="B6" s="132" t="s">
        <v>168</v>
      </c>
      <c r="C6" s="133" t="s">
        <v>169</v>
      </c>
      <c r="D6" s="132" t="s">
        <v>168</v>
      </c>
      <c r="E6" s="134" t="s">
        <v>169</v>
      </c>
      <c r="F6" s="133" t="s">
        <v>168</v>
      </c>
      <c r="G6" s="133" t="s">
        <v>169</v>
      </c>
      <c r="H6" s="132" t="s">
        <v>168</v>
      </c>
      <c r="I6" s="134" t="s">
        <v>169</v>
      </c>
      <c r="J6" s="132"/>
      <c r="K6" s="134"/>
    </row>
    <row r="7" spans="1:11" x14ac:dyDescent="0.25">
      <c r="A7" s="34" t="s">
        <v>589</v>
      </c>
      <c r="B7" s="35">
        <v>18</v>
      </c>
      <c r="C7" s="146">
        <f>IF(B20=0, "-", B7/B20)</f>
        <v>6.0810810810810814E-2</v>
      </c>
      <c r="D7" s="35">
        <v>28</v>
      </c>
      <c r="E7" s="39">
        <f>IF(D20=0, "-", D7/D20)</f>
        <v>6.3348416289592757E-2</v>
      </c>
      <c r="F7" s="136">
        <v>46</v>
      </c>
      <c r="G7" s="146">
        <f>IF(F20=0, "-", F7/F20)</f>
        <v>5.0941306755260242E-2</v>
      </c>
      <c r="H7" s="35">
        <v>60</v>
      </c>
      <c r="I7" s="39">
        <f>IF(H20=0, "-", H7/H20)</f>
        <v>5.2770448548812667E-2</v>
      </c>
      <c r="J7" s="38">
        <f t="shared" ref="J7:J18" si="0">IF(D7=0, "-", IF((B7-D7)/D7&lt;10, (B7-D7)/D7, "&gt;999%"))</f>
        <v>-0.35714285714285715</v>
      </c>
      <c r="K7" s="39">
        <f t="shared" ref="K7:K18" si="1">IF(H7=0, "-", IF((F7-H7)/H7&lt;10, (F7-H7)/H7, "&gt;999%"))</f>
        <v>-0.23333333333333334</v>
      </c>
    </row>
    <row r="8" spans="1:11" x14ac:dyDescent="0.25">
      <c r="A8" s="34" t="s">
        <v>590</v>
      </c>
      <c r="B8" s="35">
        <v>33</v>
      </c>
      <c r="C8" s="146">
        <f>IF(B20=0, "-", B8/B20)</f>
        <v>0.11148648648648649</v>
      </c>
      <c r="D8" s="35">
        <v>48</v>
      </c>
      <c r="E8" s="39">
        <f>IF(D20=0, "-", D8/D20)</f>
        <v>0.10859728506787331</v>
      </c>
      <c r="F8" s="136">
        <v>98</v>
      </c>
      <c r="G8" s="146">
        <f>IF(F20=0, "-", F8/F20)</f>
        <v>0.10852713178294573</v>
      </c>
      <c r="H8" s="35">
        <v>129</v>
      </c>
      <c r="I8" s="39">
        <f>IF(H20=0, "-", H8/H20)</f>
        <v>0.11345646437994723</v>
      </c>
      <c r="J8" s="38">
        <f t="shared" si="0"/>
        <v>-0.3125</v>
      </c>
      <c r="K8" s="39">
        <f t="shared" si="1"/>
        <v>-0.24031007751937986</v>
      </c>
    </row>
    <row r="9" spans="1:11" x14ac:dyDescent="0.25">
      <c r="A9" s="34" t="s">
        <v>591</v>
      </c>
      <c r="B9" s="35">
        <v>19</v>
      </c>
      <c r="C9" s="146">
        <f>IF(B20=0, "-", B9/B20)</f>
        <v>6.4189189189189186E-2</v>
      </c>
      <c r="D9" s="35">
        <v>47</v>
      </c>
      <c r="E9" s="39">
        <f>IF(D20=0, "-", D9/D20)</f>
        <v>0.10633484162895927</v>
      </c>
      <c r="F9" s="136">
        <v>77</v>
      </c>
      <c r="G9" s="146">
        <f>IF(F20=0, "-", F9/F20)</f>
        <v>8.5271317829457363E-2</v>
      </c>
      <c r="H9" s="35">
        <v>115</v>
      </c>
      <c r="I9" s="39">
        <f>IF(H20=0, "-", H9/H20)</f>
        <v>0.1011433597185576</v>
      </c>
      <c r="J9" s="38">
        <f t="shared" si="0"/>
        <v>-0.5957446808510638</v>
      </c>
      <c r="K9" s="39">
        <f t="shared" si="1"/>
        <v>-0.33043478260869563</v>
      </c>
    </row>
    <row r="10" spans="1:11" x14ac:dyDescent="0.25">
      <c r="A10" s="34" t="s">
        <v>592</v>
      </c>
      <c r="B10" s="35">
        <v>32</v>
      </c>
      <c r="C10" s="146">
        <f>IF(B20=0, "-", B10/B20)</f>
        <v>0.10810810810810811</v>
      </c>
      <c r="D10" s="35">
        <v>52</v>
      </c>
      <c r="E10" s="39">
        <f>IF(D20=0, "-", D10/D20)</f>
        <v>0.11764705882352941</v>
      </c>
      <c r="F10" s="136">
        <v>89</v>
      </c>
      <c r="G10" s="146">
        <f>IF(F20=0, "-", F10/F20)</f>
        <v>9.8560354374307865E-2</v>
      </c>
      <c r="H10" s="35">
        <v>122</v>
      </c>
      <c r="I10" s="39">
        <f>IF(H20=0, "-", H10/H20)</f>
        <v>0.10729991204925242</v>
      </c>
      <c r="J10" s="38">
        <f t="shared" si="0"/>
        <v>-0.38461538461538464</v>
      </c>
      <c r="K10" s="39">
        <f t="shared" si="1"/>
        <v>-0.27049180327868855</v>
      </c>
    </row>
    <row r="11" spans="1:11" x14ac:dyDescent="0.25">
      <c r="A11" s="34" t="s">
        <v>593</v>
      </c>
      <c r="B11" s="35">
        <v>1</v>
      </c>
      <c r="C11" s="146">
        <f>IF(B20=0, "-", B11/B20)</f>
        <v>3.3783783783783786E-3</v>
      </c>
      <c r="D11" s="35">
        <v>1</v>
      </c>
      <c r="E11" s="39">
        <f>IF(D20=0, "-", D11/D20)</f>
        <v>2.2624434389140274E-3</v>
      </c>
      <c r="F11" s="136">
        <v>1</v>
      </c>
      <c r="G11" s="146">
        <f>IF(F20=0, "-", F11/F20)</f>
        <v>1.1074197120708748E-3</v>
      </c>
      <c r="H11" s="35">
        <v>2</v>
      </c>
      <c r="I11" s="39">
        <f>IF(H20=0, "-", H11/H20)</f>
        <v>1.7590149516270889E-3</v>
      </c>
      <c r="J11" s="38">
        <f t="shared" si="0"/>
        <v>0</v>
      </c>
      <c r="K11" s="39">
        <f t="shared" si="1"/>
        <v>-0.5</v>
      </c>
    </row>
    <row r="12" spans="1:11" x14ac:dyDescent="0.25">
      <c r="A12" s="34" t="s">
        <v>594</v>
      </c>
      <c r="B12" s="35">
        <v>62</v>
      </c>
      <c r="C12" s="146">
        <f>IF(B20=0, "-", B12/B20)</f>
        <v>0.20945945945945946</v>
      </c>
      <c r="D12" s="35">
        <v>87</v>
      </c>
      <c r="E12" s="39">
        <f>IF(D20=0, "-", D12/D20)</f>
        <v>0.19683257918552036</v>
      </c>
      <c r="F12" s="136">
        <v>177</v>
      </c>
      <c r="G12" s="146">
        <f>IF(F20=0, "-", F12/F20)</f>
        <v>0.19601328903654486</v>
      </c>
      <c r="H12" s="35">
        <v>206</v>
      </c>
      <c r="I12" s="39">
        <f>IF(H20=0, "-", H12/H20)</f>
        <v>0.18117854001759015</v>
      </c>
      <c r="J12" s="38">
        <f t="shared" si="0"/>
        <v>-0.28735632183908044</v>
      </c>
      <c r="K12" s="39">
        <f t="shared" si="1"/>
        <v>-0.14077669902912621</v>
      </c>
    </row>
    <row r="13" spans="1:11" x14ac:dyDescent="0.25">
      <c r="A13" s="34" t="s">
        <v>595</v>
      </c>
      <c r="B13" s="35">
        <v>12</v>
      </c>
      <c r="C13" s="146">
        <f>IF(B20=0, "-", B13/B20)</f>
        <v>4.0540540540540543E-2</v>
      </c>
      <c r="D13" s="35">
        <v>20</v>
      </c>
      <c r="E13" s="39">
        <f>IF(D20=0, "-", D13/D20)</f>
        <v>4.5248868778280542E-2</v>
      </c>
      <c r="F13" s="136">
        <v>48</v>
      </c>
      <c r="G13" s="146">
        <f>IF(F20=0, "-", F13/F20)</f>
        <v>5.3156146179401995E-2</v>
      </c>
      <c r="H13" s="35">
        <v>65</v>
      </c>
      <c r="I13" s="39">
        <f>IF(H20=0, "-", H13/H20)</f>
        <v>5.7167985927880388E-2</v>
      </c>
      <c r="J13" s="38">
        <f t="shared" si="0"/>
        <v>-0.4</v>
      </c>
      <c r="K13" s="39">
        <f t="shared" si="1"/>
        <v>-0.26153846153846155</v>
      </c>
    </row>
    <row r="14" spans="1:11" x14ac:dyDescent="0.25">
      <c r="A14" s="34" t="s">
        <v>596</v>
      </c>
      <c r="B14" s="35">
        <v>1</v>
      </c>
      <c r="C14" s="146">
        <f>IF(B20=0, "-", B14/B20)</f>
        <v>3.3783783783783786E-3</v>
      </c>
      <c r="D14" s="35">
        <v>8</v>
      </c>
      <c r="E14" s="39">
        <f>IF(D20=0, "-", D14/D20)</f>
        <v>1.8099547511312219E-2</v>
      </c>
      <c r="F14" s="136">
        <v>8</v>
      </c>
      <c r="G14" s="146">
        <f>IF(F20=0, "-", F14/F20)</f>
        <v>8.8593576965669985E-3</v>
      </c>
      <c r="H14" s="35">
        <v>45</v>
      </c>
      <c r="I14" s="39">
        <f>IF(H20=0, "-", H14/H20)</f>
        <v>3.9577836411609502E-2</v>
      </c>
      <c r="J14" s="38">
        <f t="shared" si="0"/>
        <v>-0.875</v>
      </c>
      <c r="K14" s="39">
        <f t="shared" si="1"/>
        <v>-0.82222222222222219</v>
      </c>
    </row>
    <row r="15" spans="1:11" x14ac:dyDescent="0.25">
      <c r="A15" s="34" t="s">
        <v>597</v>
      </c>
      <c r="B15" s="35">
        <v>83</v>
      </c>
      <c r="C15" s="146">
        <f>IF(B20=0, "-", B15/B20)</f>
        <v>0.28040540540540543</v>
      </c>
      <c r="D15" s="35">
        <v>90</v>
      </c>
      <c r="E15" s="39">
        <f>IF(D20=0, "-", D15/D20)</f>
        <v>0.20361990950226244</v>
      </c>
      <c r="F15" s="136">
        <v>208</v>
      </c>
      <c r="G15" s="146">
        <f>IF(F20=0, "-", F15/F20)</f>
        <v>0.23034330011074197</v>
      </c>
      <c r="H15" s="35">
        <v>188</v>
      </c>
      <c r="I15" s="39">
        <f>IF(H20=0, "-", H15/H20)</f>
        <v>0.16534740545294635</v>
      </c>
      <c r="J15" s="38">
        <f t="shared" si="0"/>
        <v>-7.7777777777777779E-2</v>
      </c>
      <c r="K15" s="39">
        <f t="shared" si="1"/>
        <v>0.10638297872340426</v>
      </c>
    </row>
    <row r="16" spans="1:11" x14ac:dyDescent="0.25">
      <c r="A16" s="34" t="s">
        <v>598</v>
      </c>
      <c r="B16" s="35">
        <v>1</v>
      </c>
      <c r="C16" s="146">
        <f>IF(B20=0, "-", B16/B20)</f>
        <v>3.3783783783783786E-3</v>
      </c>
      <c r="D16" s="35">
        <v>0</v>
      </c>
      <c r="E16" s="39">
        <f>IF(D20=0, "-", D16/D20)</f>
        <v>0</v>
      </c>
      <c r="F16" s="136">
        <v>1</v>
      </c>
      <c r="G16" s="146">
        <f>IF(F20=0, "-", F16/F20)</f>
        <v>1.1074197120708748E-3</v>
      </c>
      <c r="H16" s="35">
        <v>0</v>
      </c>
      <c r="I16" s="39">
        <f>IF(H20=0, "-", H16/H20)</f>
        <v>0</v>
      </c>
      <c r="J16" s="38" t="str">
        <f t="shared" si="0"/>
        <v>-</v>
      </c>
      <c r="K16" s="39" t="str">
        <f t="shared" si="1"/>
        <v>-</v>
      </c>
    </row>
    <row r="17" spans="1:11" x14ac:dyDescent="0.25">
      <c r="A17" s="34" t="s">
        <v>599</v>
      </c>
      <c r="B17" s="35">
        <v>21</v>
      </c>
      <c r="C17" s="146">
        <f>IF(B20=0, "-", B17/B20)</f>
        <v>7.0945945945945943E-2</v>
      </c>
      <c r="D17" s="35">
        <v>45</v>
      </c>
      <c r="E17" s="39">
        <f>IF(D20=0, "-", D17/D20)</f>
        <v>0.10180995475113122</v>
      </c>
      <c r="F17" s="136">
        <v>100</v>
      </c>
      <c r="G17" s="146">
        <f>IF(F20=0, "-", F17/F20)</f>
        <v>0.11074197120708748</v>
      </c>
      <c r="H17" s="35">
        <v>173</v>
      </c>
      <c r="I17" s="39">
        <f>IF(H20=0, "-", H17/H20)</f>
        <v>0.15215479331574319</v>
      </c>
      <c r="J17" s="38">
        <f t="shared" si="0"/>
        <v>-0.53333333333333333</v>
      </c>
      <c r="K17" s="39">
        <f t="shared" si="1"/>
        <v>-0.42196531791907516</v>
      </c>
    </row>
    <row r="18" spans="1:11" x14ac:dyDescent="0.25">
      <c r="A18" s="34" t="s">
        <v>600</v>
      </c>
      <c r="B18" s="35">
        <v>13</v>
      </c>
      <c r="C18" s="146">
        <f>IF(B20=0, "-", B18/B20)</f>
        <v>4.3918918918918921E-2</v>
      </c>
      <c r="D18" s="35">
        <v>16</v>
      </c>
      <c r="E18" s="39">
        <f>IF(D20=0, "-", D18/D20)</f>
        <v>3.6199095022624438E-2</v>
      </c>
      <c r="F18" s="136">
        <v>50</v>
      </c>
      <c r="G18" s="146">
        <f>IF(F20=0, "-", F18/F20)</f>
        <v>5.537098560354374E-2</v>
      </c>
      <c r="H18" s="35">
        <v>32</v>
      </c>
      <c r="I18" s="39">
        <f>IF(H20=0, "-", H18/H20)</f>
        <v>2.8144239226033423E-2</v>
      </c>
      <c r="J18" s="38">
        <f t="shared" si="0"/>
        <v>-0.1875</v>
      </c>
      <c r="K18" s="39">
        <f t="shared" si="1"/>
        <v>0.5625</v>
      </c>
    </row>
    <row r="19" spans="1:11" x14ac:dyDescent="0.25">
      <c r="A19" s="137"/>
      <c r="B19" s="40"/>
      <c r="D19" s="40"/>
      <c r="E19" s="44"/>
      <c r="F19" s="138"/>
      <c r="H19" s="40"/>
      <c r="I19" s="44"/>
      <c r="J19" s="43"/>
      <c r="K19" s="44"/>
    </row>
    <row r="20" spans="1:11" s="52" customFormat="1" ht="13" x14ac:dyDescent="0.3">
      <c r="A20" s="139" t="s">
        <v>601</v>
      </c>
      <c r="B20" s="46">
        <f>SUM(B7:B19)</f>
        <v>296</v>
      </c>
      <c r="C20" s="140">
        <f>B20/21662</f>
        <v>1.366448158064814E-2</v>
      </c>
      <c r="D20" s="46">
        <f>SUM(D7:D19)</f>
        <v>442</v>
      </c>
      <c r="E20" s="141">
        <f>D20/27520</f>
        <v>1.6061046511627906E-2</v>
      </c>
      <c r="F20" s="128">
        <f>SUM(F7:F19)</f>
        <v>903</v>
      </c>
      <c r="G20" s="142">
        <f>F20/65027</f>
        <v>1.3886539437464438E-2</v>
      </c>
      <c r="H20" s="46">
        <f>SUM(H7:H19)</f>
        <v>1137</v>
      </c>
      <c r="I20" s="141">
        <f>H20/76509</f>
        <v>1.4860996745480923E-2</v>
      </c>
      <c r="J20" s="49">
        <f>IF(D20=0, "-", IF((B20-D20)/D20&lt;10, (B20-D20)/D20, "&gt;999%"))</f>
        <v>-0.33031674208144796</v>
      </c>
      <c r="K20" s="50">
        <f>IF(H20=0, "-", IF((F20-H20)/H20&lt;10, (F20-H20)/H20, "&gt;999%"))</f>
        <v>-0.20580474934036938</v>
      </c>
    </row>
    <row r="21" spans="1:11" x14ac:dyDescent="0.25">
      <c r="B21" s="138"/>
      <c r="D21" s="138"/>
      <c r="F21" s="138"/>
      <c r="H21" s="138"/>
    </row>
    <row r="22" spans="1:11" ht="13" x14ac:dyDescent="0.3">
      <c r="A22" s="131" t="s">
        <v>602</v>
      </c>
      <c r="B22" s="132" t="s">
        <v>168</v>
      </c>
      <c r="C22" s="133" t="s">
        <v>169</v>
      </c>
      <c r="D22" s="132" t="s">
        <v>168</v>
      </c>
      <c r="E22" s="134" t="s">
        <v>169</v>
      </c>
      <c r="F22" s="133" t="s">
        <v>168</v>
      </c>
      <c r="G22" s="133" t="s">
        <v>169</v>
      </c>
      <c r="H22" s="132" t="s">
        <v>168</v>
      </c>
      <c r="I22" s="134" t="s">
        <v>169</v>
      </c>
      <c r="J22" s="132"/>
      <c r="K22" s="134"/>
    </row>
    <row r="23" spans="1:11" x14ac:dyDescent="0.25">
      <c r="A23" s="34" t="s">
        <v>603</v>
      </c>
      <c r="B23" s="35">
        <v>0</v>
      </c>
      <c r="C23" s="146">
        <f>IF(B33=0, "-", B23/B33)</f>
        <v>0</v>
      </c>
      <c r="D23" s="35">
        <v>0</v>
      </c>
      <c r="E23" s="39">
        <f>IF(D33=0, "-", D23/D33)</f>
        <v>0</v>
      </c>
      <c r="F23" s="136">
        <v>2</v>
      </c>
      <c r="G23" s="146">
        <f>IF(F33=0, "-", F23/F33)</f>
        <v>5.9171597633136093E-3</v>
      </c>
      <c r="H23" s="35">
        <v>2</v>
      </c>
      <c r="I23" s="39">
        <f>IF(H33=0, "-", H23/H33)</f>
        <v>4.9261083743842365E-3</v>
      </c>
      <c r="J23" s="38" t="str">
        <f t="shared" ref="J23:J31" si="2">IF(D23=0, "-", IF((B23-D23)/D23&lt;10, (B23-D23)/D23, "&gt;999%"))</f>
        <v>-</v>
      </c>
      <c r="K23" s="39">
        <f t="shared" ref="K23:K31" si="3">IF(H23=0, "-", IF((F23-H23)/H23&lt;10, (F23-H23)/H23, "&gt;999%"))</f>
        <v>0</v>
      </c>
    </row>
    <row r="24" spans="1:11" x14ac:dyDescent="0.25">
      <c r="A24" s="34" t="s">
        <v>604</v>
      </c>
      <c r="B24" s="35">
        <v>25</v>
      </c>
      <c r="C24" s="146">
        <f>IF(B33=0, "-", B24/B33)</f>
        <v>0.21551724137931033</v>
      </c>
      <c r="D24" s="35">
        <v>42</v>
      </c>
      <c r="E24" s="39">
        <f>IF(D33=0, "-", D24/D33)</f>
        <v>0.22950819672131148</v>
      </c>
      <c r="F24" s="136">
        <v>67</v>
      </c>
      <c r="G24" s="146">
        <f>IF(F33=0, "-", F24/F33)</f>
        <v>0.19822485207100593</v>
      </c>
      <c r="H24" s="35">
        <v>75</v>
      </c>
      <c r="I24" s="39">
        <f>IF(H33=0, "-", H24/H33)</f>
        <v>0.18472906403940886</v>
      </c>
      <c r="J24" s="38">
        <f t="shared" si="2"/>
        <v>-0.40476190476190477</v>
      </c>
      <c r="K24" s="39">
        <f t="shared" si="3"/>
        <v>-0.10666666666666667</v>
      </c>
    </row>
    <row r="25" spans="1:11" x14ac:dyDescent="0.25">
      <c r="A25" s="34" t="s">
        <v>605</v>
      </c>
      <c r="B25" s="35">
        <v>47</v>
      </c>
      <c r="C25" s="146">
        <f>IF(B33=0, "-", B25/B33)</f>
        <v>0.40517241379310343</v>
      </c>
      <c r="D25" s="35">
        <v>54</v>
      </c>
      <c r="E25" s="39">
        <f>IF(D33=0, "-", D25/D33)</f>
        <v>0.29508196721311475</v>
      </c>
      <c r="F25" s="136">
        <v>127</v>
      </c>
      <c r="G25" s="146">
        <f>IF(F33=0, "-", F25/F33)</f>
        <v>0.37573964497041418</v>
      </c>
      <c r="H25" s="35">
        <v>137</v>
      </c>
      <c r="I25" s="39">
        <f>IF(H33=0, "-", H25/H33)</f>
        <v>0.33743842364532017</v>
      </c>
      <c r="J25" s="38">
        <f t="shared" si="2"/>
        <v>-0.12962962962962962</v>
      </c>
      <c r="K25" s="39">
        <f t="shared" si="3"/>
        <v>-7.2992700729927001E-2</v>
      </c>
    </row>
    <row r="26" spans="1:11" x14ac:dyDescent="0.25">
      <c r="A26" s="34" t="s">
        <v>606</v>
      </c>
      <c r="B26" s="35">
        <v>38</v>
      </c>
      <c r="C26" s="146">
        <f>IF(B33=0, "-", B26/B33)</f>
        <v>0.32758620689655171</v>
      </c>
      <c r="D26" s="35">
        <v>62</v>
      </c>
      <c r="E26" s="39">
        <f>IF(D33=0, "-", D26/D33)</f>
        <v>0.33879781420765026</v>
      </c>
      <c r="F26" s="136">
        <v>105</v>
      </c>
      <c r="G26" s="146">
        <f>IF(F33=0, "-", F26/F33)</f>
        <v>0.31065088757396447</v>
      </c>
      <c r="H26" s="35">
        <v>138</v>
      </c>
      <c r="I26" s="39">
        <f>IF(H33=0, "-", H26/H33)</f>
        <v>0.33990147783251229</v>
      </c>
      <c r="J26" s="38">
        <f t="shared" si="2"/>
        <v>-0.38709677419354838</v>
      </c>
      <c r="K26" s="39">
        <f t="shared" si="3"/>
        <v>-0.2391304347826087</v>
      </c>
    </row>
    <row r="27" spans="1:11" x14ac:dyDescent="0.25">
      <c r="A27" s="34" t="s">
        <v>607</v>
      </c>
      <c r="B27" s="35">
        <v>1</v>
      </c>
      <c r="C27" s="146">
        <f>IF(B33=0, "-", B27/B33)</f>
        <v>8.6206896551724137E-3</v>
      </c>
      <c r="D27" s="35">
        <v>11</v>
      </c>
      <c r="E27" s="39">
        <f>IF(D33=0, "-", D27/D33)</f>
        <v>6.0109289617486336E-2</v>
      </c>
      <c r="F27" s="136">
        <v>23</v>
      </c>
      <c r="G27" s="146">
        <f>IF(F33=0, "-", F27/F33)</f>
        <v>6.8047337278106509E-2</v>
      </c>
      <c r="H27" s="35">
        <v>11</v>
      </c>
      <c r="I27" s="39">
        <f>IF(H33=0, "-", H27/H33)</f>
        <v>2.7093596059113302E-2</v>
      </c>
      <c r="J27" s="38">
        <f t="shared" si="2"/>
        <v>-0.90909090909090906</v>
      </c>
      <c r="K27" s="39">
        <f t="shared" si="3"/>
        <v>1.0909090909090908</v>
      </c>
    </row>
    <row r="28" spans="1:11" x14ac:dyDescent="0.25">
      <c r="A28" s="34" t="s">
        <v>608</v>
      </c>
      <c r="B28" s="35">
        <v>0</v>
      </c>
      <c r="C28" s="146">
        <f>IF(B33=0, "-", B28/B33)</f>
        <v>0</v>
      </c>
      <c r="D28" s="35">
        <v>4</v>
      </c>
      <c r="E28" s="39">
        <f>IF(D33=0, "-", D28/D33)</f>
        <v>2.185792349726776E-2</v>
      </c>
      <c r="F28" s="136">
        <v>1</v>
      </c>
      <c r="G28" s="146">
        <f>IF(F33=0, "-", F28/F33)</f>
        <v>2.9585798816568047E-3</v>
      </c>
      <c r="H28" s="35">
        <v>13</v>
      </c>
      <c r="I28" s="39">
        <f>IF(H33=0, "-", H28/H33)</f>
        <v>3.2019704433497539E-2</v>
      </c>
      <c r="J28" s="38">
        <f t="shared" si="2"/>
        <v>-1</v>
      </c>
      <c r="K28" s="39">
        <f t="shared" si="3"/>
        <v>-0.92307692307692313</v>
      </c>
    </row>
    <row r="29" spans="1:11" x14ac:dyDescent="0.25">
      <c r="A29" s="34" t="s">
        <v>609</v>
      </c>
      <c r="B29" s="35">
        <v>1</v>
      </c>
      <c r="C29" s="146">
        <f>IF(B33=0, "-", B29/B33)</f>
        <v>8.6206896551724137E-3</v>
      </c>
      <c r="D29" s="35">
        <v>0</v>
      </c>
      <c r="E29" s="39">
        <f>IF(D33=0, "-", D29/D33)</f>
        <v>0</v>
      </c>
      <c r="F29" s="136">
        <v>3</v>
      </c>
      <c r="G29" s="146">
        <f>IF(F33=0, "-", F29/F33)</f>
        <v>8.8757396449704144E-3</v>
      </c>
      <c r="H29" s="35">
        <v>6</v>
      </c>
      <c r="I29" s="39">
        <f>IF(H33=0, "-", H29/H33)</f>
        <v>1.4778325123152709E-2</v>
      </c>
      <c r="J29" s="38" t="str">
        <f t="shared" si="2"/>
        <v>-</v>
      </c>
      <c r="K29" s="39">
        <f t="shared" si="3"/>
        <v>-0.5</v>
      </c>
    </row>
    <row r="30" spans="1:11" x14ac:dyDescent="0.25">
      <c r="A30" s="34" t="s">
        <v>610</v>
      </c>
      <c r="B30" s="35">
        <v>3</v>
      </c>
      <c r="C30" s="146">
        <f>IF(B33=0, "-", B30/B33)</f>
        <v>2.5862068965517241E-2</v>
      </c>
      <c r="D30" s="35">
        <v>10</v>
      </c>
      <c r="E30" s="39">
        <f>IF(D33=0, "-", D30/D33)</f>
        <v>5.4644808743169397E-2</v>
      </c>
      <c r="F30" s="136">
        <v>7</v>
      </c>
      <c r="G30" s="146">
        <f>IF(F33=0, "-", F30/F33)</f>
        <v>2.0710059171597635E-2</v>
      </c>
      <c r="H30" s="35">
        <v>23</v>
      </c>
      <c r="I30" s="39">
        <f>IF(H33=0, "-", H30/H33)</f>
        <v>5.6650246305418719E-2</v>
      </c>
      <c r="J30" s="38">
        <f t="shared" si="2"/>
        <v>-0.7</v>
      </c>
      <c r="K30" s="39">
        <f t="shared" si="3"/>
        <v>-0.69565217391304346</v>
      </c>
    </row>
    <row r="31" spans="1:11" x14ac:dyDescent="0.25">
      <c r="A31" s="34" t="s">
        <v>611</v>
      </c>
      <c r="B31" s="35">
        <v>1</v>
      </c>
      <c r="C31" s="146">
        <f>IF(B33=0, "-", B31/B33)</f>
        <v>8.6206896551724137E-3</v>
      </c>
      <c r="D31" s="35">
        <v>0</v>
      </c>
      <c r="E31" s="39">
        <f>IF(D33=0, "-", D31/D33)</f>
        <v>0</v>
      </c>
      <c r="F31" s="136">
        <v>3</v>
      </c>
      <c r="G31" s="146">
        <f>IF(F33=0, "-", F31/F33)</f>
        <v>8.8757396449704144E-3</v>
      </c>
      <c r="H31" s="35">
        <v>1</v>
      </c>
      <c r="I31" s="39">
        <f>IF(H33=0, "-", H31/H33)</f>
        <v>2.4630541871921183E-3</v>
      </c>
      <c r="J31" s="38" t="str">
        <f t="shared" si="2"/>
        <v>-</v>
      </c>
      <c r="K31" s="39">
        <f t="shared" si="3"/>
        <v>2</v>
      </c>
    </row>
    <row r="32" spans="1:11" x14ac:dyDescent="0.25">
      <c r="A32" s="137"/>
      <c r="B32" s="40"/>
      <c r="D32" s="40"/>
      <c r="E32" s="44"/>
      <c r="F32" s="138"/>
      <c r="H32" s="40"/>
      <c r="I32" s="44"/>
      <c r="J32" s="43"/>
      <c r="K32" s="44"/>
    </row>
    <row r="33" spans="1:11" s="52" customFormat="1" ht="13" x14ac:dyDescent="0.3">
      <c r="A33" s="139" t="s">
        <v>612</v>
      </c>
      <c r="B33" s="46">
        <f>SUM(B23:B32)</f>
        <v>116</v>
      </c>
      <c r="C33" s="140">
        <f>B33/21662</f>
        <v>5.3549995383621084E-3</v>
      </c>
      <c r="D33" s="46">
        <f>SUM(D23:D32)</f>
        <v>183</v>
      </c>
      <c r="E33" s="141">
        <f>D33/27520</f>
        <v>6.6497093023255814E-3</v>
      </c>
      <c r="F33" s="128">
        <f>SUM(F23:F32)</f>
        <v>338</v>
      </c>
      <c r="G33" s="142">
        <f>F33/65027</f>
        <v>5.1978408968582279E-3</v>
      </c>
      <c r="H33" s="46">
        <f>SUM(H23:H32)</f>
        <v>406</v>
      </c>
      <c r="I33" s="141">
        <f>H33/76509</f>
        <v>5.3065652406906376E-3</v>
      </c>
      <c r="J33" s="49">
        <f>IF(D33=0, "-", IF((B33-D33)/D33&lt;10, (B33-D33)/D33, "&gt;999%"))</f>
        <v>-0.36612021857923499</v>
      </c>
      <c r="K33" s="50">
        <f>IF(H33=0, "-", IF((F33-H33)/H33&lt;10, (F33-H33)/H33, "&gt;999%"))</f>
        <v>-0.16748768472906403</v>
      </c>
    </row>
    <row r="34" spans="1:11" x14ac:dyDescent="0.25">
      <c r="B34" s="138"/>
      <c r="D34" s="138"/>
      <c r="F34" s="138"/>
      <c r="H34" s="138"/>
    </row>
    <row r="35" spans="1:11" ht="13" x14ac:dyDescent="0.3">
      <c r="A35" s="131" t="s">
        <v>613</v>
      </c>
      <c r="B35" s="132" t="s">
        <v>168</v>
      </c>
      <c r="C35" s="133" t="s">
        <v>169</v>
      </c>
      <c r="D35" s="132" t="s">
        <v>168</v>
      </c>
      <c r="E35" s="134" t="s">
        <v>169</v>
      </c>
      <c r="F35" s="133" t="s">
        <v>168</v>
      </c>
      <c r="G35" s="133" t="s">
        <v>169</v>
      </c>
      <c r="H35" s="132" t="s">
        <v>168</v>
      </c>
      <c r="I35" s="134" t="s">
        <v>169</v>
      </c>
      <c r="J35" s="132"/>
      <c r="K35" s="134"/>
    </row>
    <row r="36" spans="1:11" x14ac:dyDescent="0.25">
      <c r="A36" s="34" t="s">
        <v>614</v>
      </c>
      <c r="B36" s="35">
        <v>10</v>
      </c>
      <c r="C36" s="146">
        <f>IF(B53=0, "-", B36/B53)</f>
        <v>4.3103448275862072E-2</v>
      </c>
      <c r="D36" s="35">
        <v>5</v>
      </c>
      <c r="E36" s="39">
        <f>IF(D53=0, "-", D36/D53)</f>
        <v>1.3623978201634877E-2</v>
      </c>
      <c r="F36" s="136">
        <v>31</v>
      </c>
      <c r="G36" s="146">
        <f>IF(F53=0, "-", F36/F53)</f>
        <v>4.9284578696343402E-2</v>
      </c>
      <c r="H36" s="35">
        <v>25</v>
      </c>
      <c r="I36" s="39">
        <f>IF(H53=0, "-", H36/H53)</f>
        <v>2.7352297592997812E-2</v>
      </c>
      <c r="J36" s="38">
        <f t="shared" ref="J36:J51" si="4">IF(D36=0, "-", IF((B36-D36)/D36&lt;10, (B36-D36)/D36, "&gt;999%"))</f>
        <v>1</v>
      </c>
      <c r="K36" s="39">
        <f t="shared" ref="K36:K51" si="5">IF(H36=0, "-", IF((F36-H36)/H36&lt;10, (F36-H36)/H36, "&gt;999%"))</f>
        <v>0.24</v>
      </c>
    </row>
    <row r="37" spans="1:11" x14ac:dyDescent="0.25">
      <c r="A37" s="34" t="s">
        <v>615</v>
      </c>
      <c r="B37" s="35">
        <v>0</v>
      </c>
      <c r="C37" s="146">
        <f>IF(B53=0, "-", B37/B53)</f>
        <v>0</v>
      </c>
      <c r="D37" s="35">
        <v>0</v>
      </c>
      <c r="E37" s="39">
        <f>IF(D53=0, "-", D37/D53)</f>
        <v>0</v>
      </c>
      <c r="F37" s="136">
        <v>8</v>
      </c>
      <c r="G37" s="146">
        <f>IF(F53=0, "-", F37/F53)</f>
        <v>1.2718600953895072E-2</v>
      </c>
      <c r="H37" s="35">
        <v>0</v>
      </c>
      <c r="I37" s="39">
        <f>IF(H53=0, "-", H37/H53)</f>
        <v>0</v>
      </c>
      <c r="J37" s="38" t="str">
        <f t="shared" si="4"/>
        <v>-</v>
      </c>
      <c r="K37" s="39" t="str">
        <f t="shared" si="5"/>
        <v>-</v>
      </c>
    </row>
    <row r="38" spans="1:11" x14ac:dyDescent="0.25">
      <c r="A38" s="34" t="s">
        <v>616</v>
      </c>
      <c r="B38" s="35">
        <v>7</v>
      </c>
      <c r="C38" s="146">
        <f>IF(B53=0, "-", B38/B53)</f>
        <v>3.017241379310345E-2</v>
      </c>
      <c r="D38" s="35">
        <v>5</v>
      </c>
      <c r="E38" s="39">
        <f>IF(D53=0, "-", D38/D53)</f>
        <v>1.3623978201634877E-2</v>
      </c>
      <c r="F38" s="136">
        <v>16</v>
      </c>
      <c r="G38" s="146">
        <f>IF(F53=0, "-", F38/F53)</f>
        <v>2.5437201907790145E-2</v>
      </c>
      <c r="H38" s="35">
        <v>19</v>
      </c>
      <c r="I38" s="39">
        <f>IF(H53=0, "-", H38/H53)</f>
        <v>2.0787746170678335E-2</v>
      </c>
      <c r="J38" s="38">
        <f t="shared" si="4"/>
        <v>0.4</v>
      </c>
      <c r="K38" s="39">
        <f t="shared" si="5"/>
        <v>-0.15789473684210525</v>
      </c>
    </row>
    <row r="39" spans="1:11" x14ac:dyDescent="0.25">
      <c r="A39" s="34" t="s">
        <v>617</v>
      </c>
      <c r="B39" s="35">
        <v>5</v>
      </c>
      <c r="C39" s="146">
        <f>IF(B53=0, "-", B39/B53)</f>
        <v>2.1551724137931036E-2</v>
      </c>
      <c r="D39" s="35">
        <v>58</v>
      </c>
      <c r="E39" s="39">
        <f>IF(D53=0, "-", D39/D53)</f>
        <v>0.15803814713896458</v>
      </c>
      <c r="F39" s="136">
        <v>10</v>
      </c>
      <c r="G39" s="146">
        <f>IF(F53=0, "-", F39/F53)</f>
        <v>1.5898251192368838E-2</v>
      </c>
      <c r="H39" s="35">
        <v>78</v>
      </c>
      <c r="I39" s="39">
        <f>IF(H53=0, "-", H39/H53)</f>
        <v>8.5339168490153175E-2</v>
      </c>
      <c r="J39" s="38">
        <f t="shared" si="4"/>
        <v>-0.91379310344827591</v>
      </c>
      <c r="K39" s="39">
        <f t="shared" si="5"/>
        <v>-0.87179487179487181</v>
      </c>
    </row>
    <row r="40" spans="1:11" x14ac:dyDescent="0.25">
      <c r="A40" s="34" t="s">
        <v>618</v>
      </c>
      <c r="B40" s="35">
        <v>8</v>
      </c>
      <c r="C40" s="146">
        <f>IF(B53=0, "-", B40/B53)</f>
        <v>3.4482758620689655E-2</v>
      </c>
      <c r="D40" s="35">
        <v>13</v>
      </c>
      <c r="E40" s="39">
        <f>IF(D53=0, "-", D40/D53)</f>
        <v>3.5422343324250684E-2</v>
      </c>
      <c r="F40" s="136">
        <v>18</v>
      </c>
      <c r="G40" s="146">
        <f>IF(F53=0, "-", F40/F53)</f>
        <v>2.8616852146263912E-2</v>
      </c>
      <c r="H40" s="35">
        <v>25</v>
      </c>
      <c r="I40" s="39">
        <f>IF(H53=0, "-", H40/H53)</f>
        <v>2.7352297592997812E-2</v>
      </c>
      <c r="J40" s="38">
        <f t="shared" si="4"/>
        <v>-0.38461538461538464</v>
      </c>
      <c r="K40" s="39">
        <f t="shared" si="5"/>
        <v>-0.28000000000000003</v>
      </c>
    </row>
    <row r="41" spans="1:11" x14ac:dyDescent="0.25">
      <c r="A41" s="34" t="s">
        <v>106</v>
      </c>
      <c r="B41" s="35">
        <v>6</v>
      </c>
      <c r="C41" s="146">
        <f>IF(B53=0, "-", B41/B53)</f>
        <v>2.5862068965517241E-2</v>
      </c>
      <c r="D41" s="35">
        <v>1</v>
      </c>
      <c r="E41" s="39">
        <f>IF(D53=0, "-", D41/D53)</f>
        <v>2.7247956403269754E-3</v>
      </c>
      <c r="F41" s="136">
        <v>7</v>
      </c>
      <c r="G41" s="146">
        <f>IF(F53=0, "-", F41/F53)</f>
        <v>1.1128775834658187E-2</v>
      </c>
      <c r="H41" s="35">
        <v>11</v>
      </c>
      <c r="I41" s="39">
        <f>IF(H53=0, "-", H41/H53)</f>
        <v>1.2035010940919038E-2</v>
      </c>
      <c r="J41" s="38">
        <f t="shared" si="4"/>
        <v>5</v>
      </c>
      <c r="K41" s="39">
        <f t="shared" si="5"/>
        <v>-0.36363636363636365</v>
      </c>
    </row>
    <row r="42" spans="1:11" x14ac:dyDescent="0.25">
      <c r="A42" s="34" t="s">
        <v>619</v>
      </c>
      <c r="B42" s="35">
        <v>19</v>
      </c>
      <c r="C42" s="146">
        <f>IF(B53=0, "-", B42/B53)</f>
        <v>8.1896551724137928E-2</v>
      </c>
      <c r="D42" s="35">
        <v>23</v>
      </c>
      <c r="E42" s="39">
        <f>IF(D53=0, "-", D42/D53)</f>
        <v>6.2670299727520432E-2</v>
      </c>
      <c r="F42" s="136">
        <v>56</v>
      </c>
      <c r="G42" s="146">
        <f>IF(F53=0, "-", F42/F53)</f>
        <v>8.9030206677265494E-2</v>
      </c>
      <c r="H42" s="35">
        <v>63</v>
      </c>
      <c r="I42" s="39">
        <f>IF(H53=0, "-", H42/H53)</f>
        <v>6.8927789934354486E-2</v>
      </c>
      <c r="J42" s="38">
        <f t="shared" si="4"/>
        <v>-0.17391304347826086</v>
      </c>
      <c r="K42" s="39">
        <f t="shared" si="5"/>
        <v>-0.1111111111111111</v>
      </c>
    </row>
    <row r="43" spans="1:11" x14ac:dyDescent="0.25">
      <c r="A43" s="34" t="s">
        <v>620</v>
      </c>
      <c r="B43" s="35">
        <v>4</v>
      </c>
      <c r="C43" s="146">
        <f>IF(B53=0, "-", B43/B53)</f>
        <v>1.7241379310344827E-2</v>
      </c>
      <c r="D43" s="35">
        <v>9</v>
      </c>
      <c r="E43" s="39">
        <f>IF(D53=0, "-", D43/D53)</f>
        <v>2.4523160762942781E-2</v>
      </c>
      <c r="F43" s="136">
        <v>27</v>
      </c>
      <c r="G43" s="146">
        <f>IF(F53=0, "-", F43/F53)</f>
        <v>4.2925278219395867E-2</v>
      </c>
      <c r="H43" s="35">
        <v>32</v>
      </c>
      <c r="I43" s="39">
        <f>IF(H53=0, "-", H43/H53)</f>
        <v>3.5010940919037198E-2</v>
      </c>
      <c r="J43" s="38">
        <f t="shared" si="4"/>
        <v>-0.55555555555555558</v>
      </c>
      <c r="K43" s="39">
        <f t="shared" si="5"/>
        <v>-0.15625</v>
      </c>
    </row>
    <row r="44" spans="1:11" x14ac:dyDescent="0.25">
      <c r="A44" s="34" t="s">
        <v>108</v>
      </c>
      <c r="B44" s="35">
        <v>47</v>
      </c>
      <c r="C44" s="146">
        <f>IF(B53=0, "-", B44/B53)</f>
        <v>0.20258620689655171</v>
      </c>
      <c r="D44" s="35">
        <v>50</v>
      </c>
      <c r="E44" s="39">
        <f>IF(D53=0, "-", D44/D53)</f>
        <v>0.13623978201634879</v>
      </c>
      <c r="F44" s="136">
        <v>121</v>
      </c>
      <c r="G44" s="146">
        <f>IF(F53=0, "-", F44/F53)</f>
        <v>0.19236883942766295</v>
      </c>
      <c r="H44" s="35">
        <v>156</v>
      </c>
      <c r="I44" s="39">
        <f>IF(H53=0, "-", H44/H53)</f>
        <v>0.17067833698030635</v>
      </c>
      <c r="J44" s="38">
        <f t="shared" si="4"/>
        <v>-0.06</v>
      </c>
      <c r="K44" s="39">
        <f t="shared" si="5"/>
        <v>-0.22435897435897437</v>
      </c>
    </row>
    <row r="45" spans="1:11" x14ac:dyDescent="0.25">
      <c r="A45" s="34" t="s">
        <v>621</v>
      </c>
      <c r="B45" s="35">
        <v>15</v>
      </c>
      <c r="C45" s="146">
        <f>IF(B53=0, "-", B45/B53)</f>
        <v>6.4655172413793108E-2</v>
      </c>
      <c r="D45" s="35">
        <v>41</v>
      </c>
      <c r="E45" s="39">
        <f>IF(D53=0, "-", D45/D53)</f>
        <v>0.11171662125340599</v>
      </c>
      <c r="F45" s="136">
        <v>44</v>
      </c>
      <c r="G45" s="146">
        <f>IF(F53=0, "-", F45/F53)</f>
        <v>6.9952305246422888E-2</v>
      </c>
      <c r="H45" s="35">
        <v>96</v>
      </c>
      <c r="I45" s="39">
        <f>IF(H53=0, "-", H45/H53)</f>
        <v>0.10503282275711159</v>
      </c>
      <c r="J45" s="38">
        <f t="shared" si="4"/>
        <v>-0.63414634146341464</v>
      </c>
      <c r="K45" s="39">
        <f t="shared" si="5"/>
        <v>-0.54166666666666663</v>
      </c>
    </row>
    <row r="46" spans="1:11" x14ac:dyDescent="0.25">
      <c r="A46" s="34" t="s">
        <v>622</v>
      </c>
      <c r="B46" s="35">
        <v>3</v>
      </c>
      <c r="C46" s="146">
        <f>IF(B53=0, "-", B46/B53)</f>
        <v>1.2931034482758621E-2</v>
      </c>
      <c r="D46" s="35">
        <v>4</v>
      </c>
      <c r="E46" s="39">
        <f>IF(D53=0, "-", D46/D53)</f>
        <v>1.0899182561307902E-2</v>
      </c>
      <c r="F46" s="136">
        <v>5</v>
      </c>
      <c r="G46" s="146">
        <f>IF(F53=0, "-", F46/F53)</f>
        <v>7.9491255961844191E-3</v>
      </c>
      <c r="H46" s="35">
        <v>8</v>
      </c>
      <c r="I46" s="39">
        <f>IF(H53=0, "-", H46/H53)</f>
        <v>8.7527352297592995E-3</v>
      </c>
      <c r="J46" s="38">
        <f t="shared" si="4"/>
        <v>-0.25</v>
      </c>
      <c r="K46" s="39">
        <f t="shared" si="5"/>
        <v>-0.375</v>
      </c>
    </row>
    <row r="47" spans="1:11" x14ac:dyDescent="0.25">
      <c r="A47" s="34" t="s">
        <v>623</v>
      </c>
      <c r="B47" s="35">
        <v>34</v>
      </c>
      <c r="C47" s="146">
        <f>IF(B53=0, "-", B47/B53)</f>
        <v>0.14655172413793102</v>
      </c>
      <c r="D47" s="35">
        <v>51</v>
      </c>
      <c r="E47" s="39">
        <f>IF(D53=0, "-", D47/D53)</f>
        <v>0.13896457765667575</v>
      </c>
      <c r="F47" s="136">
        <v>75</v>
      </c>
      <c r="G47" s="146">
        <f>IF(F53=0, "-", F47/F53)</f>
        <v>0.1192368839427663</v>
      </c>
      <c r="H47" s="35">
        <v>143</v>
      </c>
      <c r="I47" s="39">
        <f>IF(H53=0, "-", H47/H53)</f>
        <v>0.15645514223194748</v>
      </c>
      <c r="J47" s="38">
        <f t="shared" si="4"/>
        <v>-0.33333333333333331</v>
      </c>
      <c r="K47" s="39">
        <f t="shared" si="5"/>
        <v>-0.47552447552447552</v>
      </c>
    </row>
    <row r="48" spans="1:11" x14ac:dyDescent="0.25">
      <c r="A48" s="34" t="s">
        <v>624</v>
      </c>
      <c r="B48" s="35">
        <v>15</v>
      </c>
      <c r="C48" s="146">
        <f>IF(B53=0, "-", B48/B53)</f>
        <v>6.4655172413793108E-2</v>
      </c>
      <c r="D48" s="35">
        <v>21</v>
      </c>
      <c r="E48" s="39">
        <f>IF(D53=0, "-", D48/D53)</f>
        <v>5.7220708446866483E-2</v>
      </c>
      <c r="F48" s="136">
        <v>58</v>
      </c>
      <c r="G48" s="146">
        <f>IF(F53=0, "-", F48/F53)</f>
        <v>9.2209856915739269E-2</v>
      </c>
      <c r="H48" s="35">
        <v>69</v>
      </c>
      <c r="I48" s="39">
        <f>IF(H53=0, "-", H48/H53)</f>
        <v>7.5492341356673959E-2</v>
      </c>
      <c r="J48" s="38">
        <f t="shared" si="4"/>
        <v>-0.2857142857142857</v>
      </c>
      <c r="K48" s="39">
        <f t="shared" si="5"/>
        <v>-0.15942028985507245</v>
      </c>
    </row>
    <row r="49" spans="1:11" x14ac:dyDescent="0.25">
      <c r="A49" s="34" t="s">
        <v>625</v>
      </c>
      <c r="B49" s="35">
        <v>10</v>
      </c>
      <c r="C49" s="146">
        <f>IF(B53=0, "-", B49/B53)</f>
        <v>4.3103448275862072E-2</v>
      </c>
      <c r="D49" s="35">
        <v>13</v>
      </c>
      <c r="E49" s="39">
        <f>IF(D53=0, "-", D49/D53)</f>
        <v>3.5422343324250684E-2</v>
      </c>
      <c r="F49" s="136">
        <v>31</v>
      </c>
      <c r="G49" s="146">
        <f>IF(F53=0, "-", F49/F53)</f>
        <v>4.9284578696343402E-2</v>
      </c>
      <c r="H49" s="35">
        <v>27</v>
      </c>
      <c r="I49" s="39">
        <f>IF(H53=0, "-", H49/H53)</f>
        <v>2.9540481400437638E-2</v>
      </c>
      <c r="J49" s="38">
        <f t="shared" si="4"/>
        <v>-0.23076923076923078</v>
      </c>
      <c r="K49" s="39">
        <f t="shared" si="5"/>
        <v>0.14814814814814814</v>
      </c>
    </row>
    <row r="50" spans="1:11" x14ac:dyDescent="0.25">
      <c r="A50" s="34" t="s">
        <v>626</v>
      </c>
      <c r="B50" s="35">
        <v>49</v>
      </c>
      <c r="C50" s="146">
        <f>IF(B53=0, "-", B50/B53)</f>
        <v>0.21120689655172414</v>
      </c>
      <c r="D50" s="35">
        <v>71</v>
      </c>
      <c r="E50" s="39">
        <f>IF(D53=0, "-", D50/D53)</f>
        <v>0.19346049046321526</v>
      </c>
      <c r="F50" s="136">
        <v>116</v>
      </c>
      <c r="G50" s="146">
        <f>IF(F53=0, "-", F50/F53)</f>
        <v>0.18441971383147854</v>
      </c>
      <c r="H50" s="35">
        <v>152</v>
      </c>
      <c r="I50" s="39">
        <f>IF(H53=0, "-", H50/H53)</f>
        <v>0.16630196936542668</v>
      </c>
      <c r="J50" s="38">
        <f t="shared" si="4"/>
        <v>-0.30985915492957744</v>
      </c>
      <c r="K50" s="39">
        <f t="shared" si="5"/>
        <v>-0.23684210526315788</v>
      </c>
    </row>
    <row r="51" spans="1:11" x14ac:dyDescent="0.25">
      <c r="A51" s="34" t="s">
        <v>627</v>
      </c>
      <c r="B51" s="35">
        <v>0</v>
      </c>
      <c r="C51" s="146">
        <f>IF(B53=0, "-", B51/B53)</f>
        <v>0</v>
      </c>
      <c r="D51" s="35">
        <v>2</v>
      </c>
      <c r="E51" s="39">
        <f>IF(D53=0, "-", D51/D53)</f>
        <v>5.4495912806539508E-3</v>
      </c>
      <c r="F51" s="136">
        <v>6</v>
      </c>
      <c r="G51" s="146">
        <f>IF(F53=0, "-", F51/F53)</f>
        <v>9.538950715421303E-3</v>
      </c>
      <c r="H51" s="35">
        <v>10</v>
      </c>
      <c r="I51" s="39">
        <f>IF(H53=0, "-", H51/H53)</f>
        <v>1.0940919037199124E-2</v>
      </c>
      <c r="J51" s="38">
        <f t="shared" si="4"/>
        <v>-1</v>
      </c>
      <c r="K51" s="39">
        <f t="shared" si="5"/>
        <v>-0.4</v>
      </c>
    </row>
    <row r="52" spans="1:11" x14ac:dyDescent="0.25">
      <c r="A52" s="137"/>
      <c r="B52" s="40"/>
      <c r="D52" s="40"/>
      <c r="E52" s="44"/>
      <c r="F52" s="138"/>
      <c r="H52" s="40"/>
      <c r="I52" s="44"/>
      <c r="J52" s="43"/>
      <c r="K52" s="44"/>
    </row>
    <row r="53" spans="1:11" s="52" customFormat="1" ht="13" x14ac:dyDescent="0.3">
      <c r="A53" s="139" t="s">
        <v>628</v>
      </c>
      <c r="B53" s="46">
        <f>SUM(B36:B52)</f>
        <v>232</v>
      </c>
      <c r="C53" s="140">
        <f>B53/21662</f>
        <v>1.0709999076724217E-2</v>
      </c>
      <c r="D53" s="46">
        <f>SUM(D36:D52)</f>
        <v>367</v>
      </c>
      <c r="E53" s="141">
        <f>D53/27520</f>
        <v>1.3335755813953489E-2</v>
      </c>
      <c r="F53" s="128">
        <f>SUM(F36:F52)</f>
        <v>629</v>
      </c>
      <c r="G53" s="142">
        <f>F53/65027</f>
        <v>9.6729051009580638E-3</v>
      </c>
      <c r="H53" s="46">
        <f>SUM(H36:H52)</f>
        <v>914</v>
      </c>
      <c r="I53" s="141">
        <f>H53/76509</f>
        <v>1.194630697042178E-2</v>
      </c>
      <c r="J53" s="49">
        <f>IF(D53=0, "-", IF((B53-D53)/D53&lt;10, (B53-D53)/D53, "&gt;999%"))</f>
        <v>-0.36784741144414168</v>
      </c>
      <c r="K53" s="50">
        <f>IF(H53=0, "-", IF((F53-H53)/H53&lt;10, (F53-H53)/H53, "&gt;999%"))</f>
        <v>-0.31181619256017507</v>
      </c>
    </row>
    <row r="54" spans="1:11" x14ac:dyDescent="0.25">
      <c r="B54" s="138"/>
      <c r="D54" s="138"/>
      <c r="F54" s="138"/>
      <c r="H54" s="138"/>
    </row>
    <row r="55" spans="1:11" ht="13" x14ac:dyDescent="0.3">
      <c r="A55" s="26" t="s">
        <v>629</v>
      </c>
      <c r="B55" s="46">
        <v>644</v>
      </c>
      <c r="C55" s="140">
        <f>B55/21662</f>
        <v>2.9729480195734466E-2</v>
      </c>
      <c r="D55" s="46">
        <v>992</v>
      </c>
      <c r="E55" s="141">
        <f>D55/27520</f>
        <v>3.604651162790698E-2</v>
      </c>
      <c r="F55" s="128">
        <v>1870</v>
      </c>
      <c r="G55" s="142">
        <f>F55/65027</f>
        <v>2.8757285435280729E-2</v>
      </c>
      <c r="H55" s="46">
        <v>2457</v>
      </c>
      <c r="I55" s="141">
        <f>H55/76509</f>
        <v>3.2113868956593343E-2</v>
      </c>
      <c r="J55" s="49">
        <f>IF(D55=0, "-", IF((B55-D55)/D55&lt;10, (B55-D55)/D55, "&gt;999%"))</f>
        <v>-0.35080645161290325</v>
      </c>
      <c r="K55" s="50">
        <f>IF(H55=0, "-", IF((F55-H55)/H55&lt;10, (F55-H55)/H55, "&gt;999%"))</f>
        <v>-0.2389092389092389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316B-CA65-4C7E-B3A0-7CE26D6C55AB}">
  <sheetPr>
    <pageSetUpPr fitToPage="1"/>
  </sheetPr>
  <dimension ref="A1:K31"/>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630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166</v>
      </c>
      <c r="G4" s="25"/>
      <c r="H4" s="25"/>
      <c r="I4" s="23"/>
      <c r="J4" s="22" t="s">
        <v>167</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168</v>
      </c>
      <c r="C6" s="133" t="s">
        <v>169</v>
      </c>
      <c r="D6" s="132" t="s">
        <v>168</v>
      </c>
      <c r="E6" s="134" t="s">
        <v>169</v>
      </c>
      <c r="F6" s="144" t="s">
        <v>168</v>
      </c>
      <c r="G6" s="133" t="s">
        <v>169</v>
      </c>
      <c r="H6" s="145" t="s">
        <v>168</v>
      </c>
      <c r="I6" s="134" t="s">
        <v>169</v>
      </c>
      <c r="J6" s="132"/>
      <c r="K6" s="134"/>
    </row>
    <row r="7" spans="1:11" x14ac:dyDescent="0.25">
      <c r="A7" s="34" t="s">
        <v>100</v>
      </c>
      <c r="B7" s="35">
        <v>10</v>
      </c>
      <c r="C7" s="146">
        <f>IF(B31=0, "-", B7/B31)</f>
        <v>1.5527950310559006E-2</v>
      </c>
      <c r="D7" s="35">
        <v>5</v>
      </c>
      <c r="E7" s="39">
        <f>IF(D31=0, "-", D7/D31)</f>
        <v>5.0403225806451612E-3</v>
      </c>
      <c r="F7" s="136">
        <v>33</v>
      </c>
      <c r="G7" s="146">
        <f>IF(F31=0, "-", F7/F31)</f>
        <v>1.7647058823529412E-2</v>
      </c>
      <c r="H7" s="35">
        <v>27</v>
      </c>
      <c r="I7" s="39">
        <f>IF(H31=0, "-", H7/H31)</f>
        <v>1.098901098901099E-2</v>
      </c>
      <c r="J7" s="38">
        <f t="shared" ref="J7:J29" si="0">IF(D7=0, "-", IF((B7-D7)/D7&lt;10, (B7-D7)/D7, "&gt;999%"))</f>
        <v>1</v>
      </c>
      <c r="K7" s="39">
        <f t="shared" ref="K7:K29" si="1">IF(H7=0, "-", IF((F7-H7)/H7&lt;10, (F7-H7)/H7, "&gt;999%"))</f>
        <v>0.22222222222222221</v>
      </c>
    </row>
    <row r="8" spans="1:11" x14ac:dyDescent="0.25">
      <c r="A8" s="34" t="s">
        <v>101</v>
      </c>
      <c r="B8" s="35">
        <v>0</v>
      </c>
      <c r="C8" s="146">
        <f>IF(B31=0, "-", B8/B31)</f>
        <v>0</v>
      </c>
      <c r="D8" s="35">
        <v>0</v>
      </c>
      <c r="E8" s="39">
        <f>IF(D31=0, "-", D8/D31)</f>
        <v>0</v>
      </c>
      <c r="F8" s="136">
        <v>8</v>
      </c>
      <c r="G8" s="146">
        <f>IF(F31=0, "-", F8/F31)</f>
        <v>4.2780748663101605E-3</v>
      </c>
      <c r="H8" s="35">
        <v>0</v>
      </c>
      <c r="I8" s="39">
        <f>IF(H31=0, "-", H8/H31)</f>
        <v>0</v>
      </c>
      <c r="J8" s="38" t="str">
        <f t="shared" si="0"/>
        <v>-</v>
      </c>
      <c r="K8" s="39" t="str">
        <f t="shared" si="1"/>
        <v>-</v>
      </c>
    </row>
    <row r="9" spans="1:11" x14ac:dyDescent="0.25">
      <c r="A9" s="34" t="s">
        <v>59</v>
      </c>
      <c r="B9" s="35">
        <v>18</v>
      </c>
      <c r="C9" s="146">
        <f>IF(B31=0, "-", B9/B31)</f>
        <v>2.7950310559006212E-2</v>
      </c>
      <c r="D9" s="35">
        <v>28</v>
      </c>
      <c r="E9" s="39">
        <f>IF(D31=0, "-", D9/D31)</f>
        <v>2.8225806451612902E-2</v>
      </c>
      <c r="F9" s="136">
        <v>46</v>
      </c>
      <c r="G9" s="146">
        <f>IF(F31=0, "-", F9/F31)</f>
        <v>2.4598930481283421E-2</v>
      </c>
      <c r="H9" s="35">
        <v>60</v>
      </c>
      <c r="I9" s="39">
        <f>IF(H31=0, "-", H9/H31)</f>
        <v>2.442002442002442E-2</v>
      </c>
      <c r="J9" s="38">
        <f t="shared" si="0"/>
        <v>-0.35714285714285715</v>
      </c>
      <c r="K9" s="39">
        <f t="shared" si="1"/>
        <v>-0.23333333333333334</v>
      </c>
    </row>
    <row r="10" spans="1:11" x14ac:dyDescent="0.25">
      <c r="A10" s="34" t="s">
        <v>60</v>
      </c>
      <c r="B10" s="35">
        <v>33</v>
      </c>
      <c r="C10" s="146">
        <f>IF(B31=0, "-", B10/B31)</f>
        <v>5.124223602484472E-2</v>
      </c>
      <c r="D10" s="35">
        <v>48</v>
      </c>
      <c r="E10" s="39">
        <f>IF(D31=0, "-", D10/D31)</f>
        <v>4.8387096774193547E-2</v>
      </c>
      <c r="F10" s="136">
        <v>98</v>
      </c>
      <c r="G10" s="146">
        <f>IF(F31=0, "-", F10/F31)</f>
        <v>5.2406417112299465E-2</v>
      </c>
      <c r="H10" s="35">
        <v>129</v>
      </c>
      <c r="I10" s="39">
        <f>IF(H31=0, "-", H10/H31)</f>
        <v>5.2503052503052504E-2</v>
      </c>
      <c r="J10" s="38">
        <f t="shared" si="0"/>
        <v>-0.3125</v>
      </c>
      <c r="K10" s="39">
        <f t="shared" si="1"/>
        <v>-0.24031007751937986</v>
      </c>
    </row>
    <row r="11" spans="1:11" x14ac:dyDescent="0.25">
      <c r="A11" s="34" t="s">
        <v>102</v>
      </c>
      <c r="B11" s="35">
        <v>7</v>
      </c>
      <c r="C11" s="146">
        <f>IF(B31=0, "-", B11/B31)</f>
        <v>1.0869565217391304E-2</v>
      </c>
      <c r="D11" s="35">
        <v>5</v>
      </c>
      <c r="E11" s="39">
        <f>IF(D31=0, "-", D11/D31)</f>
        <v>5.0403225806451612E-3</v>
      </c>
      <c r="F11" s="136">
        <v>16</v>
      </c>
      <c r="G11" s="146">
        <f>IF(F31=0, "-", F11/F31)</f>
        <v>8.5561497326203211E-3</v>
      </c>
      <c r="H11" s="35">
        <v>19</v>
      </c>
      <c r="I11" s="39">
        <f>IF(H31=0, "-", H11/H31)</f>
        <v>7.7330077330077327E-3</v>
      </c>
      <c r="J11" s="38">
        <f t="shared" si="0"/>
        <v>0.4</v>
      </c>
      <c r="K11" s="39">
        <f t="shared" si="1"/>
        <v>-0.15789473684210525</v>
      </c>
    </row>
    <row r="12" spans="1:11" x14ac:dyDescent="0.25">
      <c r="A12" s="34" t="s">
        <v>103</v>
      </c>
      <c r="B12" s="35">
        <v>49</v>
      </c>
      <c r="C12" s="146">
        <f>IF(B31=0, "-", B12/B31)</f>
        <v>7.6086956521739135E-2</v>
      </c>
      <c r="D12" s="35">
        <v>147</v>
      </c>
      <c r="E12" s="39">
        <f>IF(D31=0, "-", D12/D31)</f>
        <v>0.14818548387096775</v>
      </c>
      <c r="F12" s="136">
        <v>154</v>
      </c>
      <c r="G12" s="146">
        <f>IF(F31=0, "-", F12/F31)</f>
        <v>8.2352941176470587E-2</v>
      </c>
      <c r="H12" s="35">
        <v>268</v>
      </c>
      <c r="I12" s="39">
        <f>IF(H31=0, "-", H12/H31)</f>
        <v>0.10907610907610908</v>
      </c>
      <c r="J12" s="38">
        <f t="shared" si="0"/>
        <v>-0.66666666666666663</v>
      </c>
      <c r="K12" s="39">
        <f t="shared" si="1"/>
        <v>-0.42537313432835822</v>
      </c>
    </row>
    <row r="13" spans="1:11" x14ac:dyDescent="0.25">
      <c r="A13" s="34" t="s">
        <v>104</v>
      </c>
      <c r="B13" s="35">
        <v>87</v>
      </c>
      <c r="C13" s="146">
        <f>IF(B31=0, "-", B13/B31)</f>
        <v>0.13509316770186336</v>
      </c>
      <c r="D13" s="35">
        <v>119</v>
      </c>
      <c r="E13" s="39">
        <f>IF(D31=0, "-", D13/D31)</f>
        <v>0.11995967741935484</v>
      </c>
      <c r="F13" s="136">
        <v>234</v>
      </c>
      <c r="G13" s="146">
        <f>IF(F31=0, "-", F13/F31)</f>
        <v>0.12513368983957218</v>
      </c>
      <c r="H13" s="35">
        <v>284</v>
      </c>
      <c r="I13" s="39">
        <f>IF(H31=0, "-", H13/H31)</f>
        <v>0.11558811558811559</v>
      </c>
      <c r="J13" s="38">
        <f t="shared" si="0"/>
        <v>-0.26890756302521007</v>
      </c>
      <c r="K13" s="39">
        <f t="shared" si="1"/>
        <v>-0.176056338028169</v>
      </c>
    </row>
    <row r="14" spans="1:11" x14ac:dyDescent="0.25">
      <c r="A14" s="34" t="s">
        <v>105</v>
      </c>
      <c r="B14" s="35">
        <v>1</v>
      </c>
      <c r="C14" s="146">
        <f>IF(B31=0, "-", B14/B31)</f>
        <v>1.5527950310559005E-3</v>
      </c>
      <c r="D14" s="35">
        <v>1</v>
      </c>
      <c r="E14" s="39">
        <f>IF(D31=0, "-", D14/D31)</f>
        <v>1.0080645161290322E-3</v>
      </c>
      <c r="F14" s="136">
        <v>1</v>
      </c>
      <c r="G14" s="146">
        <f>IF(F31=0, "-", F14/F31)</f>
        <v>5.3475935828877007E-4</v>
      </c>
      <c r="H14" s="35">
        <v>2</v>
      </c>
      <c r="I14" s="39">
        <f>IF(H31=0, "-", H14/H31)</f>
        <v>8.1400081400081396E-4</v>
      </c>
      <c r="J14" s="38">
        <f t="shared" si="0"/>
        <v>0</v>
      </c>
      <c r="K14" s="39">
        <f t="shared" si="1"/>
        <v>-0.5</v>
      </c>
    </row>
    <row r="15" spans="1:11" x14ac:dyDescent="0.25">
      <c r="A15" s="34" t="s">
        <v>106</v>
      </c>
      <c r="B15" s="35">
        <v>6</v>
      </c>
      <c r="C15" s="146">
        <f>IF(B31=0, "-", B15/B31)</f>
        <v>9.316770186335404E-3</v>
      </c>
      <c r="D15" s="35">
        <v>1</v>
      </c>
      <c r="E15" s="39">
        <f>IF(D31=0, "-", D15/D31)</f>
        <v>1.0080645161290322E-3</v>
      </c>
      <c r="F15" s="136">
        <v>7</v>
      </c>
      <c r="G15" s="146">
        <f>IF(F31=0, "-", F15/F31)</f>
        <v>3.7433155080213902E-3</v>
      </c>
      <c r="H15" s="35">
        <v>11</v>
      </c>
      <c r="I15" s="39">
        <f>IF(H31=0, "-", H15/H31)</f>
        <v>4.4770044770044773E-3</v>
      </c>
      <c r="J15" s="38">
        <f t="shared" si="0"/>
        <v>5</v>
      </c>
      <c r="K15" s="39">
        <f t="shared" si="1"/>
        <v>-0.36363636363636365</v>
      </c>
    </row>
    <row r="16" spans="1:11" x14ac:dyDescent="0.25">
      <c r="A16" s="34" t="s">
        <v>107</v>
      </c>
      <c r="B16" s="35">
        <v>119</v>
      </c>
      <c r="C16" s="146">
        <f>IF(B31=0, "-", B16/B31)</f>
        <v>0.18478260869565216</v>
      </c>
      <c r="D16" s="35">
        <v>172</v>
      </c>
      <c r="E16" s="39">
        <f>IF(D31=0, "-", D16/D31)</f>
        <v>0.17338709677419356</v>
      </c>
      <c r="F16" s="136">
        <v>338</v>
      </c>
      <c r="G16" s="146">
        <f>IF(F31=0, "-", F16/F31)</f>
        <v>0.18074866310160428</v>
      </c>
      <c r="H16" s="35">
        <v>407</v>
      </c>
      <c r="I16" s="39">
        <f>IF(H31=0, "-", H16/H31)</f>
        <v>0.16564916564916565</v>
      </c>
      <c r="J16" s="38">
        <f t="shared" si="0"/>
        <v>-0.30813953488372092</v>
      </c>
      <c r="K16" s="39">
        <f t="shared" si="1"/>
        <v>-0.16953316953316952</v>
      </c>
    </row>
    <row r="17" spans="1:11" x14ac:dyDescent="0.25">
      <c r="A17" s="34" t="s">
        <v>69</v>
      </c>
      <c r="B17" s="35">
        <v>18</v>
      </c>
      <c r="C17" s="146">
        <f>IF(B31=0, "-", B17/B31)</f>
        <v>2.7950310559006212E-2</v>
      </c>
      <c r="D17" s="35">
        <v>48</v>
      </c>
      <c r="E17" s="39">
        <f>IF(D31=0, "-", D17/D31)</f>
        <v>4.8387096774193547E-2</v>
      </c>
      <c r="F17" s="136">
        <v>106</v>
      </c>
      <c r="G17" s="146">
        <f>IF(F31=0, "-", F17/F31)</f>
        <v>5.6684491978609627E-2</v>
      </c>
      <c r="H17" s="35">
        <v>153</v>
      </c>
      <c r="I17" s="39">
        <f>IF(H31=0, "-", H17/H31)</f>
        <v>6.2271062271062272E-2</v>
      </c>
      <c r="J17" s="38">
        <f t="shared" si="0"/>
        <v>-0.625</v>
      </c>
      <c r="K17" s="39">
        <f t="shared" si="1"/>
        <v>-0.30718954248366015</v>
      </c>
    </row>
    <row r="18" spans="1:11" x14ac:dyDescent="0.25">
      <c r="A18" s="34" t="s">
        <v>108</v>
      </c>
      <c r="B18" s="35">
        <v>47</v>
      </c>
      <c r="C18" s="146">
        <f>IF(B31=0, "-", B18/B31)</f>
        <v>7.2981366459627328E-2</v>
      </c>
      <c r="D18" s="35">
        <v>50</v>
      </c>
      <c r="E18" s="39">
        <f>IF(D31=0, "-", D18/D31)</f>
        <v>5.040322580645161E-2</v>
      </c>
      <c r="F18" s="136">
        <v>121</v>
      </c>
      <c r="G18" s="146">
        <f>IF(F31=0, "-", F18/F31)</f>
        <v>6.4705882352941183E-2</v>
      </c>
      <c r="H18" s="35">
        <v>156</v>
      </c>
      <c r="I18" s="39">
        <f>IF(H31=0, "-", H18/H31)</f>
        <v>6.3492063492063489E-2</v>
      </c>
      <c r="J18" s="38">
        <f t="shared" si="0"/>
        <v>-0.06</v>
      </c>
      <c r="K18" s="39">
        <f t="shared" si="1"/>
        <v>-0.22435897435897437</v>
      </c>
    </row>
    <row r="19" spans="1:11" x14ac:dyDescent="0.25">
      <c r="A19" s="34" t="s">
        <v>109</v>
      </c>
      <c r="B19" s="35">
        <v>15</v>
      </c>
      <c r="C19" s="146">
        <f>IF(B31=0, "-", B19/B31)</f>
        <v>2.3291925465838508E-2</v>
      </c>
      <c r="D19" s="35">
        <v>41</v>
      </c>
      <c r="E19" s="39">
        <f>IF(D31=0, "-", D19/D31)</f>
        <v>4.1330645161290321E-2</v>
      </c>
      <c r="F19" s="136">
        <v>44</v>
      </c>
      <c r="G19" s="146">
        <f>IF(F31=0, "-", F19/F31)</f>
        <v>2.3529411764705882E-2</v>
      </c>
      <c r="H19" s="35">
        <v>96</v>
      </c>
      <c r="I19" s="39">
        <f>IF(H31=0, "-", H19/H31)</f>
        <v>3.9072039072039072E-2</v>
      </c>
      <c r="J19" s="38">
        <f t="shared" si="0"/>
        <v>-0.63414634146341464</v>
      </c>
      <c r="K19" s="39">
        <f t="shared" si="1"/>
        <v>-0.54166666666666663</v>
      </c>
    </row>
    <row r="20" spans="1:11" x14ac:dyDescent="0.25">
      <c r="A20" s="34" t="s">
        <v>110</v>
      </c>
      <c r="B20" s="35">
        <v>3</v>
      </c>
      <c r="C20" s="146">
        <f>IF(B31=0, "-", B20/B31)</f>
        <v>4.658385093167702E-3</v>
      </c>
      <c r="D20" s="35">
        <v>8</v>
      </c>
      <c r="E20" s="39">
        <f>IF(D31=0, "-", D20/D31)</f>
        <v>8.0645161290322578E-3</v>
      </c>
      <c r="F20" s="136">
        <v>6</v>
      </c>
      <c r="G20" s="146">
        <f>IF(F31=0, "-", F20/F31)</f>
        <v>3.2085561497326204E-3</v>
      </c>
      <c r="H20" s="35">
        <v>21</v>
      </c>
      <c r="I20" s="39">
        <f>IF(H31=0, "-", H20/H31)</f>
        <v>8.5470085470085479E-3</v>
      </c>
      <c r="J20" s="38">
        <f t="shared" si="0"/>
        <v>-0.625</v>
      </c>
      <c r="K20" s="39">
        <f t="shared" si="1"/>
        <v>-0.7142857142857143</v>
      </c>
    </row>
    <row r="21" spans="1:11" x14ac:dyDescent="0.25">
      <c r="A21" s="34" t="s">
        <v>111</v>
      </c>
      <c r="B21" s="35">
        <v>35</v>
      </c>
      <c r="C21" s="146">
        <f>IF(B31=0, "-", B21/B31)</f>
        <v>5.434782608695652E-2</v>
      </c>
      <c r="D21" s="35">
        <v>51</v>
      </c>
      <c r="E21" s="39">
        <f>IF(D31=0, "-", D21/D31)</f>
        <v>5.1411290322580648E-2</v>
      </c>
      <c r="F21" s="136">
        <v>78</v>
      </c>
      <c r="G21" s="146">
        <f>IF(F31=0, "-", F21/F31)</f>
        <v>4.1711229946524063E-2</v>
      </c>
      <c r="H21" s="35">
        <v>149</v>
      </c>
      <c r="I21" s="39">
        <f>IF(H31=0, "-", H21/H31)</f>
        <v>6.0643060643060645E-2</v>
      </c>
      <c r="J21" s="38">
        <f t="shared" si="0"/>
        <v>-0.31372549019607843</v>
      </c>
      <c r="K21" s="39">
        <f t="shared" si="1"/>
        <v>-0.47651006711409394</v>
      </c>
    </row>
    <row r="22" spans="1:11" x14ac:dyDescent="0.25">
      <c r="A22" s="34" t="s">
        <v>82</v>
      </c>
      <c r="B22" s="35">
        <v>83</v>
      </c>
      <c r="C22" s="146">
        <f>IF(B31=0, "-", B22/B31)</f>
        <v>0.12888198757763975</v>
      </c>
      <c r="D22" s="35">
        <v>90</v>
      </c>
      <c r="E22" s="39">
        <f>IF(D31=0, "-", D22/D31)</f>
        <v>9.0725806451612906E-2</v>
      </c>
      <c r="F22" s="136">
        <v>208</v>
      </c>
      <c r="G22" s="146">
        <f>IF(F31=0, "-", F22/F31)</f>
        <v>0.11122994652406418</v>
      </c>
      <c r="H22" s="35">
        <v>188</v>
      </c>
      <c r="I22" s="39">
        <f>IF(H31=0, "-", H22/H31)</f>
        <v>7.6516076516076517E-2</v>
      </c>
      <c r="J22" s="38">
        <f t="shared" si="0"/>
        <v>-7.7777777777777779E-2</v>
      </c>
      <c r="K22" s="39">
        <f t="shared" si="1"/>
        <v>0.10638297872340426</v>
      </c>
    </row>
    <row r="23" spans="1:11" x14ac:dyDescent="0.25">
      <c r="A23" s="34" t="s">
        <v>88</v>
      </c>
      <c r="B23" s="35">
        <v>1</v>
      </c>
      <c r="C23" s="146">
        <f>IF(B31=0, "-", B23/B31)</f>
        <v>1.5527950310559005E-3</v>
      </c>
      <c r="D23" s="35">
        <v>0</v>
      </c>
      <c r="E23" s="39">
        <f>IF(D31=0, "-", D23/D31)</f>
        <v>0</v>
      </c>
      <c r="F23" s="136">
        <v>1</v>
      </c>
      <c r="G23" s="146">
        <f>IF(F31=0, "-", F23/F31)</f>
        <v>5.3475935828877007E-4</v>
      </c>
      <c r="H23" s="35">
        <v>0</v>
      </c>
      <c r="I23" s="39">
        <f>IF(H31=0, "-", H23/H31)</f>
        <v>0</v>
      </c>
      <c r="J23" s="38" t="str">
        <f t="shared" si="0"/>
        <v>-</v>
      </c>
      <c r="K23" s="39" t="str">
        <f t="shared" si="1"/>
        <v>-</v>
      </c>
    </row>
    <row r="24" spans="1:11" x14ac:dyDescent="0.25">
      <c r="A24" s="34" t="s">
        <v>91</v>
      </c>
      <c r="B24" s="35">
        <v>21</v>
      </c>
      <c r="C24" s="146">
        <f>IF(B31=0, "-", B24/B31)</f>
        <v>3.2608695652173912E-2</v>
      </c>
      <c r="D24" s="35">
        <v>45</v>
      </c>
      <c r="E24" s="39">
        <f>IF(D31=0, "-", D24/D31)</f>
        <v>4.5362903225806453E-2</v>
      </c>
      <c r="F24" s="136">
        <v>100</v>
      </c>
      <c r="G24" s="146">
        <f>IF(F31=0, "-", F24/F31)</f>
        <v>5.3475935828877004E-2</v>
      </c>
      <c r="H24" s="35">
        <v>173</v>
      </c>
      <c r="I24" s="39">
        <f>IF(H31=0, "-", H24/H31)</f>
        <v>7.0411070411070406E-2</v>
      </c>
      <c r="J24" s="38">
        <f t="shared" si="0"/>
        <v>-0.53333333333333333</v>
      </c>
      <c r="K24" s="39">
        <f t="shared" si="1"/>
        <v>-0.42196531791907516</v>
      </c>
    </row>
    <row r="25" spans="1:11" x14ac:dyDescent="0.25">
      <c r="A25" s="34" t="s">
        <v>112</v>
      </c>
      <c r="B25" s="35">
        <v>15</v>
      </c>
      <c r="C25" s="146">
        <f>IF(B31=0, "-", B25/B31)</f>
        <v>2.3291925465838508E-2</v>
      </c>
      <c r="D25" s="35">
        <v>21</v>
      </c>
      <c r="E25" s="39">
        <f>IF(D31=0, "-", D25/D31)</f>
        <v>2.1169354838709676E-2</v>
      </c>
      <c r="F25" s="136">
        <v>58</v>
      </c>
      <c r="G25" s="146">
        <f>IF(F31=0, "-", F25/F31)</f>
        <v>3.1016042780748664E-2</v>
      </c>
      <c r="H25" s="35">
        <v>69</v>
      </c>
      <c r="I25" s="39">
        <f>IF(H31=0, "-", H25/H31)</f>
        <v>2.8083028083028084E-2</v>
      </c>
      <c r="J25" s="38">
        <f t="shared" si="0"/>
        <v>-0.2857142857142857</v>
      </c>
      <c r="K25" s="39">
        <f t="shared" si="1"/>
        <v>-0.15942028985507245</v>
      </c>
    </row>
    <row r="26" spans="1:11" x14ac:dyDescent="0.25">
      <c r="A26" s="34" t="s">
        <v>113</v>
      </c>
      <c r="B26" s="35">
        <v>13</v>
      </c>
      <c r="C26" s="146">
        <f>IF(B31=0, "-", B26/B31)</f>
        <v>2.0186335403726708E-2</v>
      </c>
      <c r="D26" s="35">
        <v>23</v>
      </c>
      <c r="E26" s="39">
        <f>IF(D31=0, "-", D26/D31)</f>
        <v>2.3185483870967742E-2</v>
      </c>
      <c r="F26" s="136">
        <v>38</v>
      </c>
      <c r="G26" s="146">
        <f>IF(F31=0, "-", F26/F31)</f>
        <v>2.0320855614973262E-2</v>
      </c>
      <c r="H26" s="35">
        <v>50</v>
      </c>
      <c r="I26" s="39">
        <f>IF(H31=0, "-", H26/H31)</f>
        <v>2.0350020350020349E-2</v>
      </c>
      <c r="J26" s="38">
        <f t="shared" si="0"/>
        <v>-0.43478260869565216</v>
      </c>
      <c r="K26" s="39">
        <f t="shared" si="1"/>
        <v>-0.24</v>
      </c>
    </row>
    <row r="27" spans="1:11" x14ac:dyDescent="0.25">
      <c r="A27" s="34" t="s">
        <v>98</v>
      </c>
      <c r="B27" s="35">
        <v>13</v>
      </c>
      <c r="C27" s="146">
        <f>IF(B31=0, "-", B27/B31)</f>
        <v>2.0186335403726708E-2</v>
      </c>
      <c r="D27" s="35">
        <v>16</v>
      </c>
      <c r="E27" s="39">
        <f>IF(D31=0, "-", D27/D31)</f>
        <v>1.6129032258064516E-2</v>
      </c>
      <c r="F27" s="136">
        <v>50</v>
      </c>
      <c r="G27" s="146">
        <f>IF(F31=0, "-", F27/F31)</f>
        <v>2.6737967914438502E-2</v>
      </c>
      <c r="H27" s="35">
        <v>32</v>
      </c>
      <c r="I27" s="39">
        <f>IF(H31=0, "-", H27/H31)</f>
        <v>1.3024013024013023E-2</v>
      </c>
      <c r="J27" s="38">
        <f t="shared" si="0"/>
        <v>-0.1875</v>
      </c>
      <c r="K27" s="39">
        <f t="shared" si="1"/>
        <v>0.5625</v>
      </c>
    </row>
    <row r="28" spans="1:11" x14ac:dyDescent="0.25">
      <c r="A28" s="34" t="s">
        <v>114</v>
      </c>
      <c r="B28" s="35">
        <v>50</v>
      </c>
      <c r="C28" s="146">
        <f>IF(B31=0, "-", B28/B31)</f>
        <v>7.7639751552795025E-2</v>
      </c>
      <c r="D28" s="35">
        <v>71</v>
      </c>
      <c r="E28" s="39">
        <f>IF(D31=0, "-", D28/D31)</f>
        <v>7.1572580645161296E-2</v>
      </c>
      <c r="F28" s="136">
        <v>119</v>
      </c>
      <c r="G28" s="146">
        <f>IF(F31=0, "-", F28/F31)</f>
        <v>6.363636363636363E-2</v>
      </c>
      <c r="H28" s="35">
        <v>153</v>
      </c>
      <c r="I28" s="39">
        <f>IF(H31=0, "-", H28/H31)</f>
        <v>6.2271062271062272E-2</v>
      </c>
      <c r="J28" s="38">
        <f t="shared" si="0"/>
        <v>-0.29577464788732394</v>
      </c>
      <c r="K28" s="39">
        <f t="shared" si="1"/>
        <v>-0.22222222222222221</v>
      </c>
    </row>
    <row r="29" spans="1:11" x14ac:dyDescent="0.25">
      <c r="A29" s="34" t="s">
        <v>115</v>
      </c>
      <c r="B29" s="35">
        <v>0</v>
      </c>
      <c r="C29" s="146">
        <f>IF(B31=0, "-", B29/B31)</f>
        <v>0</v>
      </c>
      <c r="D29" s="35">
        <v>2</v>
      </c>
      <c r="E29" s="39">
        <f>IF(D31=0, "-", D29/D31)</f>
        <v>2.0161290322580645E-3</v>
      </c>
      <c r="F29" s="136">
        <v>6</v>
      </c>
      <c r="G29" s="146">
        <f>IF(F31=0, "-", F29/F31)</f>
        <v>3.2085561497326204E-3</v>
      </c>
      <c r="H29" s="35">
        <v>10</v>
      </c>
      <c r="I29" s="39">
        <f>IF(H31=0, "-", H29/H31)</f>
        <v>4.0700040700040697E-3</v>
      </c>
      <c r="J29" s="38">
        <f t="shared" si="0"/>
        <v>-1</v>
      </c>
      <c r="K29" s="39">
        <f t="shared" si="1"/>
        <v>-0.4</v>
      </c>
    </row>
    <row r="30" spans="1:11" x14ac:dyDescent="0.25">
      <c r="A30" s="137"/>
      <c r="B30" s="40"/>
      <c r="D30" s="40"/>
      <c r="E30" s="44"/>
      <c r="F30" s="138"/>
      <c r="H30" s="40"/>
      <c r="I30" s="44"/>
      <c r="J30" s="43"/>
      <c r="K30" s="44"/>
    </row>
    <row r="31" spans="1:11" s="52" customFormat="1" ht="13" x14ac:dyDescent="0.3">
      <c r="A31" s="139" t="s">
        <v>629</v>
      </c>
      <c r="B31" s="46">
        <f>SUM(B7:B30)</f>
        <v>644</v>
      </c>
      <c r="C31" s="140">
        <v>1</v>
      </c>
      <c r="D31" s="46">
        <f>SUM(D7:D30)</f>
        <v>992</v>
      </c>
      <c r="E31" s="141">
        <v>1</v>
      </c>
      <c r="F31" s="128">
        <f>SUM(F7:F30)</f>
        <v>1870</v>
      </c>
      <c r="G31" s="142">
        <v>1</v>
      </c>
      <c r="H31" s="46">
        <f>SUM(H7:H30)</f>
        <v>2457</v>
      </c>
      <c r="I31" s="141">
        <v>1</v>
      </c>
      <c r="J31" s="49">
        <f>IF(D31=0, "-", (B31-D31)/D31)</f>
        <v>-0.35080645161290325</v>
      </c>
      <c r="K31" s="50">
        <f>IF(H31=0, "-", (F31-H31)/H31)</f>
        <v>-0.2389092389092389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EC7A1-7309-42D6-984F-3A19A0FC2207}">
  <sheetPr>
    <pageSetUpPr fitToPage="1"/>
  </sheetPr>
  <dimension ref="A1:J588"/>
  <sheetViews>
    <sheetView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631</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24" t="s">
        <v>334</v>
      </c>
      <c r="B8" s="35">
        <v>0</v>
      </c>
      <c r="C8" s="36">
        <v>1</v>
      </c>
      <c r="D8" s="35">
        <v>1</v>
      </c>
      <c r="E8" s="36">
        <v>3</v>
      </c>
      <c r="F8" s="37"/>
      <c r="G8" s="35">
        <f>B8-C8</f>
        <v>-1</v>
      </c>
      <c r="H8" s="36">
        <f>D8-E8</f>
        <v>-2</v>
      </c>
      <c r="I8" s="38">
        <f>IF(C8=0, "-", IF(G8/C8&lt;10, G8/C8, "&gt;999%"))</f>
        <v>-1</v>
      </c>
      <c r="J8" s="39">
        <f>IF(E8=0, "-", IF(H8/E8&lt;10, H8/E8, "&gt;999%"))</f>
        <v>-0.66666666666666663</v>
      </c>
    </row>
    <row r="9" spans="1:10" x14ac:dyDescent="0.25">
      <c r="A9" s="124" t="s">
        <v>251</v>
      </c>
      <c r="B9" s="35">
        <v>11</v>
      </c>
      <c r="C9" s="36">
        <v>24</v>
      </c>
      <c r="D9" s="35">
        <v>45</v>
      </c>
      <c r="E9" s="36">
        <v>56</v>
      </c>
      <c r="F9" s="37"/>
      <c r="G9" s="35">
        <f>B9-C9</f>
        <v>-13</v>
      </c>
      <c r="H9" s="36">
        <f>D9-E9</f>
        <v>-11</v>
      </c>
      <c r="I9" s="38">
        <f>IF(C9=0, "-", IF(G9/C9&lt;10, G9/C9, "&gt;999%"))</f>
        <v>-0.54166666666666663</v>
      </c>
      <c r="J9" s="39">
        <f>IF(E9=0, "-", IF(H9/E9&lt;10, H9/E9, "&gt;999%"))</f>
        <v>-0.19642857142857142</v>
      </c>
    </row>
    <row r="10" spans="1:10" x14ac:dyDescent="0.25">
      <c r="A10" s="124" t="s">
        <v>201</v>
      </c>
      <c r="B10" s="35">
        <v>8</v>
      </c>
      <c r="C10" s="36">
        <v>10</v>
      </c>
      <c r="D10" s="35">
        <v>20</v>
      </c>
      <c r="E10" s="36">
        <v>22</v>
      </c>
      <c r="F10" s="37"/>
      <c r="G10" s="35">
        <f>B10-C10</f>
        <v>-2</v>
      </c>
      <c r="H10" s="36">
        <f>D10-E10</f>
        <v>-2</v>
      </c>
      <c r="I10" s="38">
        <f>IF(C10=0, "-", IF(G10/C10&lt;10, G10/C10, "&gt;999%"))</f>
        <v>-0.2</v>
      </c>
      <c r="J10" s="39">
        <f>IF(E10=0, "-", IF(H10/E10&lt;10, H10/E10, "&gt;999%"))</f>
        <v>-9.0909090909090912E-2</v>
      </c>
    </row>
    <row r="11" spans="1:10" x14ac:dyDescent="0.25">
      <c r="A11" s="124" t="s">
        <v>449</v>
      </c>
      <c r="B11" s="35">
        <v>9</v>
      </c>
      <c r="C11" s="36">
        <v>12</v>
      </c>
      <c r="D11" s="35">
        <v>43</v>
      </c>
      <c r="E11" s="36">
        <v>73</v>
      </c>
      <c r="F11" s="37"/>
      <c r="G11" s="35">
        <f>B11-C11</f>
        <v>-3</v>
      </c>
      <c r="H11" s="36">
        <f>D11-E11</f>
        <v>-30</v>
      </c>
      <c r="I11" s="38">
        <f>IF(C11=0, "-", IF(G11/C11&lt;10, G11/C11, "&gt;999%"))</f>
        <v>-0.25</v>
      </c>
      <c r="J11" s="39">
        <f>IF(E11=0, "-", IF(H11/E11&lt;10, H11/E11, "&gt;999%"))</f>
        <v>-0.41095890410958902</v>
      </c>
    </row>
    <row r="12" spans="1:10" s="52" customFormat="1" ht="13" x14ac:dyDescent="0.3">
      <c r="A12" s="147" t="s">
        <v>632</v>
      </c>
      <c r="B12" s="46">
        <v>28</v>
      </c>
      <c r="C12" s="47">
        <v>47</v>
      </c>
      <c r="D12" s="46">
        <v>109</v>
      </c>
      <c r="E12" s="47">
        <v>154</v>
      </c>
      <c r="F12" s="48"/>
      <c r="G12" s="46">
        <f>B12-C12</f>
        <v>-19</v>
      </c>
      <c r="H12" s="47">
        <f>D12-E12</f>
        <v>-45</v>
      </c>
      <c r="I12" s="49">
        <f>IF(C12=0, "-", IF(G12/C12&lt;10, G12/C12, "&gt;999%"))</f>
        <v>-0.40425531914893614</v>
      </c>
      <c r="J12" s="50">
        <f>IF(E12=0, "-", IF(H12/E12&lt;10, H12/E12, "&gt;999%"))</f>
        <v>-0.29220779220779219</v>
      </c>
    </row>
    <row r="13" spans="1:10" x14ac:dyDescent="0.25">
      <c r="A13" s="148"/>
      <c r="B13" s="80"/>
      <c r="C13" s="81"/>
      <c r="D13" s="80"/>
      <c r="E13" s="81"/>
      <c r="F13" s="82"/>
      <c r="G13" s="80"/>
      <c r="H13" s="81"/>
      <c r="I13" s="94"/>
      <c r="J13" s="95"/>
    </row>
    <row r="14" spans="1:10" ht="13" x14ac:dyDescent="0.3">
      <c r="A14" s="118" t="s">
        <v>50</v>
      </c>
      <c r="B14" s="35"/>
      <c r="C14" s="36"/>
      <c r="D14" s="35"/>
      <c r="E14" s="36"/>
      <c r="F14" s="37"/>
      <c r="G14" s="35"/>
      <c r="H14" s="36"/>
      <c r="I14" s="38"/>
      <c r="J14" s="39"/>
    </row>
    <row r="15" spans="1:10" x14ac:dyDescent="0.25">
      <c r="A15" s="124" t="s">
        <v>335</v>
      </c>
      <c r="B15" s="35">
        <v>0</v>
      </c>
      <c r="C15" s="36">
        <v>1</v>
      </c>
      <c r="D15" s="35">
        <v>0</v>
      </c>
      <c r="E15" s="36">
        <v>3</v>
      </c>
      <c r="F15" s="37"/>
      <c r="G15" s="35">
        <f>B15-C15</f>
        <v>-1</v>
      </c>
      <c r="H15" s="36">
        <f>D15-E15</f>
        <v>-3</v>
      </c>
      <c r="I15" s="38">
        <f>IF(C15=0, "-", IF(G15/C15&lt;10, G15/C15, "&gt;999%"))</f>
        <v>-1</v>
      </c>
      <c r="J15" s="39">
        <f>IF(E15=0, "-", IF(H15/E15&lt;10, H15/E15, "&gt;999%"))</f>
        <v>-1</v>
      </c>
    </row>
    <row r="16" spans="1:10" s="52" customFormat="1" ht="13" x14ac:dyDescent="0.3">
      <c r="A16" s="147" t="s">
        <v>633</v>
      </c>
      <c r="B16" s="46">
        <v>0</v>
      </c>
      <c r="C16" s="47">
        <v>1</v>
      </c>
      <c r="D16" s="46">
        <v>0</v>
      </c>
      <c r="E16" s="47">
        <v>3</v>
      </c>
      <c r="F16" s="48"/>
      <c r="G16" s="46">
        <f>B16-C16</f>
        <v>-1</v>
      </c>
      <c r="H16" s="47">
        <f>D16-E16</f>
        <v>-3</v>
      </c>
      <c r="I16" s="49">
        <f>IF(C16=0, "-", IF(G16/C16&lt;10, G16/C16, "&gt;999%"))</f>
        <v>-1</v>
      </c>
      <c r="J16" s="50">
        <f>IF(E16=0, "-", IF(H16/E16&lt;10, H16/E16, "&gt;999%"))</f>
        <v>-1</v>
      </c>
    </row>
    <row r="17" spans="1:10" x14ac:dyDescent="0.25">
      <c r="A17" s="148"/>
      <c r="B17" s="80"/>
      <c r="C17" s="81"/>
      <c r="D17" s="80"/>
      <c r="E17" s="81"/>
      <c r="F17" s="82"/>
      <c r="G17" s="80"/>
      <c r="H17" s="81"/>
      <c r="I17" s="94"/>
      <c r="J17" s="95"/>
    </row>
    <row r="18" spans="1:10" ht="13" x14ac:dyDescent="0.3">
      <c r="A18" s="118" t="s">
        <v>51</v>
      </c>
      <c r="B18" s="35"/>
      <c r="C18" s="36"/>
      <c r="D18" s="35"/>
      <c r="E18" s="36"/>
      <c r="F18" s="37"/>
      <c r="G18" s="35"/>
      <c r="H18" s="36"/>
      <c r="I18" s="38"/>
      <c r="J18" s="39"/>
    </row>
    <row r="19" spans="1:10" x14ac:dyDescent="0.25">
      <c r="A19" s="124" t="s">
        <v>354</v>
      </c>
      <c r="B19" s="35">
        <v>2</v>
      </c>
      <c r="C19" s="36">
        <v>1</v>
      </c>
      <c r="D19" s="35">
        <v>8</v>
      </c>
      <c r="E19" s="36">
        <v>4</v>
      </c>
      <c r="F19" s="37"/>
      <c r="G19" s="35">
        <f>B19-C19</f>
        <v>1</v>
      </c>
      <c r="H19" s="36">
        <f>D19-E19</f>
        <v>4</v>
      </c>
      <c r="I19" s="38">
        <f>IF(C19=0, "-", IF(G19/C19&lt;10, G19/C19, "&gt;999%"))</f>
        <v>1</v>
      </c>
      <c r="J19" s="39">
        <f>IF(E19=0, "-", IF(H19/E19&lt;10, H19/E19, "&gt;999%"))</f>
        <v>1</v>
      </c>
    </row>
    <row r="20" spans="1:10" s="52" customFormat="1" ht="13" x14ac:dyDescent="0.3">
      <c r="A20" s="147" t="s">
        <v>634</v>
      </c>
      <c r="B20" s="46">
        <v>2</v>
      </c>
      <c r="C20" s="47">
        <v>1</v>
      </c>
      <c r="D20" s="46">
        <v>8</v>
      </c>
      <c r="E20" s="47">
        <v>4</v>
      </c>
      <c r="F20" s="48"/>
      <c r="G20" s="46">
        <f>B20-C20</f>
        <v>1</v>
      </c>
      <c r="H20" s="47">
        <f>D20-E20</f>
        <v>4</v>
      </c>
      <c r="I20" s="49">
        <f>IF(C20=0, "-", IF(G20/C20&lt;10, G20/C20, "&gt;999%"))</f>
        <v>1</v>
      </c>
      <c r="J20" s="50">
        <f>IF(E20=0, "-", IF(H20/E20&lt;10, H20/E20, "&gt;999%"))</f>
        <v>1</v>
      </c>
    </row>
    <row r="21" spans="1:10" x14ac:dyDescent="0.25">
      <c r="A21" s="148"/>
      <c r="B21" s="80"/>
      <c r="C21" s="81"/>
      <c r="D21" s="80"/>
      <c r="E21" s="81"/>
      <c r="F21" s="82"/>
      <c r="G21" s="80"/>
      <c r="H21" s="81"/>
      <c r="I21" s="94"/>
      <c r="J21" s="95"/>
    </row>
    <row r="22" spans="1:10" ht="13" x14ac:dyDescent="0.3">
      <c r="A22" s="118" t="s">
        <v>52</v>
      </c>
      <c r="B22" s="35"/>
      <c r="C22" s="36"/>
      <c r="D22" s="35"/>
      <c r="E22" s="36"/>
      <c r="F22" s="37"/>
      <c r="G22" s="35"/>
      <c r="H22" s="36"/>
      <c r="I22" s="38"/>
      <c r="J22" s="39"/>
    </row>
    <row r="23" spans="1:10" x14ac:dyDescent="0.25">
      <c r="A23" s="124" t="s">
        <v>193</v>
      </c>
      <c r="B23" s="35">
        <v>7</v>
      </c>
      <c r="C23" s="36">
        <v>7</v>
      </c>
      <c r="D23" s="35">
        <v>34</v>
      </c>
      <c r="E23" s="36">
        <v>33</v>
      </c>
      <c r="F23" s="37"/>
      <c r="G23" s="35">
        <f t="shared" ref="G23:G39" si="0">B23-C23</f>
        <v>0</v>
      </c>
      <c r="H23" s="36">
        <f t="shared" ref="H23:H39" si="1">D23-E23</f>
        <v>1</v>
      </c>
      <c r="I23" s="38">
        <f t="shared" ref="I23:I39" si="2">IF(C23=0, "-", IF(G23/C23&lt;10, G23/C23, "&gt;999%"))</f>
        <v>0</v>
      </c>
      <c r="J23" s="39">
        <f t="shared" ref="J23:J39" si="3">IF(E23=0, "-", IF(H23/E23&lt;10, H23/E23, "&gt;999%"))</f>
        <v>3.0303030303030304E-2</v>
      </c>
    </row>
    <row r="24" spans="1:10" x14ac:dyDescent="0.25">
      <c r="A24" s="124" t="s">
        <v>224</v>
      </c>
      <c r="B24" s="35">
        <v>20</v>
      </c>
      <c r="C24" s="36">
        <v>95</v>
      </c>
      <c r="D24" s="35">
        <v>100</v>
      </c>
      <c r="E24" s="36">
        <v>280</v>
      </c>
      <c r="F24" s="37"/>
      <c r="G24" s="35">
        <f t="shared" si="0"/>
        <v>-75</v>
      </c>
      <c r="H24" s="36">
        <f t="shared" si="1"/>
        <v>-180</v>
      </c>
      <c r="I24" s="38">
        <f t="shared" si="2"/>
        <v>-0.78947368421052633</v>
      </c>
      <c r="J24" s="39">
        <f t="shared" si="3"/>
        <v>-0.6428571428571429</v>
      </c>
    </row>
    <row r="25" spans="1:10" x14ac:dyDescent="0.25">
      <c r="A25" s="124" t="s">
        <v>323</v>
      </c>
      <c r="B25" s="35">
        <v>6</v>
      </c>
      <c r="C25" s="36">
        <v>7</v>
      </c>
      <c r="D25" s="35">
        <v>12</v>
      </c>
      <c r="E25" s="36">
        <v>21</v>
      </c>
      <c r="F25" s="37"/>
      <c r="G25" s="35">
        <f t="shared" si="0"/>
        <v>-1</v>
      </c>
      <c r="H25" s="36">
        <f t="shared" si="1"/>
        <v>-9</v>
      </c>
      <c r="I25" s="38">
        <f t="shared" si="2"/>
        <v>-0.14285714285714285</v>
      </c>
      <c r="J25" s="39">
        <f t="shared" si="3"/>
        <v>-0.42857142857142855</v>
      </c>
    </row>
    <row r="26" spans="1:10" x14ac:dyDescent="0.25">
      <c r="A26" s="124" t="s">
        <v>252</v>
      </c>
      <c r="B26" s="35">
        <v>6</v>
      </c>
      <c r="C26" s="36">
        <v>44</v>
      </c>
      <c r="D26" s="35">
        <v>29</v>
      </c>
      <c r="E26" s="36">
        <v>103</v>
      </c>
      <c r="F26" s="37"/>
      <c r="G26" s="35">
        <f t="shared" si="0"/>
        <v>-38</v>
      </c>
      <c r="H26" s="36">
        <f t="shared" si="1"/>
        <v>-74</v>
      </c>
      <c r="I26" s="38">
        <f t="shared" si="2"/>
        <v>-0.86363636363636365</v>
      </c>
      <c r="J26" s="39">
        <f t="shared" si="3"/>
        <v>-0.71844660194174759</v>
      </c>
    </row>
    <row r="27" spans="1:10" x14ac:dyDescent="0.25">
      <c r="A27" s="124" t="s">
        <v>336</v>
      </c>
      <c r="B27" s="35">
        <v>1</v>
      </c>
      <c r="C27" s="36">
        <v>12</v>
      </c>
      <c r="D27" s="35">
        <v>11</v>
      </c>
      <c r="E27" s="36">
        <v>26</v>
      </c>
      <c r="F27" s="37"/>
      <c r="G27" s="35">
        <f t="shared" si="0"/>
        <v>-11</v>
      </c>
      <c r="H27" s="36">
        <f t="shared" si="1"/>
        <v>-15</v>
      </c>
      <c r="I27" s="38">
        <f t="shared" si="2"/>
        <v>-0.91666666666666663</v>
      </c>
      <c r="J27" s="39">
        <f t="shared" si="3"/>
        <v>-0.57692307692307687</v>
      </c>
    </row>
    <row r="28" spans="1:10" x14ac:dyDescent="0.25">
      <c r="A28" s="124" t="s">
        <v>253</v>
      </c>
      <c r="B28" s="35">
        <v>6</v>
      </c>
      <c r="C28" s="36">
        <v>31</v>
      </c>
      <c r="D28" s="35">
        <v>29</v>
      </c>
      <c r="E28" s="36">
        <v>65</v>
      </c>
      <c r="F28" s="37"/>
      <c r="G28" s="35">
        <f t="shared" si="0"/>
        <v>-25</v>
      </c>
      <c r="H28" s="36">
        <f t="shared" si="1"/>
        <v>-36</v>
      </c>
      <c r="I28" s="38">
        <f t="shared" si="2"/>
        <v>-0.80645161290322576</v>
      </c>
      <c r="J28" s="39">
        <f t="shared" si="3"/>
        <v>-0.55384615384615388</v>
      </c>
    </row>
    <row r="29" spans="1:10" x14ac:dyDescent="0.25">
      <c r="A29" s="124" t="s">
        <v>275</v>
      </c>
      <c r="B29" s="35">
        <v>1</v>
      </c>
      <c r="C29" s="36">
        <v>0</v>
      </c>
      <c r="D29" s="35">
        <v>3</v>
      </c>
      <c r="E29" s="36">
        <v>1</v>
      </c>
      <c r="F29" s="37"/>
      <c r="G29" s="35">
        <f t="shared" si="0"/>
        <v>1</v>
      </c>
      <c r="H29" s="36">
        <f t="shared" si="1"/>
        <v>2</v>
      </c>
      <c r="I29" s="38" t="str">
        <f t="shared" si="2"/>
        <v>-</v>
      </c>
      <c r="J29" s="39">
        <f t="shared" si="3"/>
        <v>2</v>
      </c>
    </row>
    <row r="30" spans="1:10" x14ac:dyDescent="0.25">
      <c r="A30" s="124" t="s">
        <v>276</v>
      </c>
      <c r="B30" s="35">
        <v>1</v>
      </c>
      <c r="C30" s="36">
        <v>2</v>
      </c>
      <c r="D30" s="35">
        <v>5</v>
      </c>
      <c r="E30" s="36">
        <v>10</v>
      </c>
      <c r="F30" s="37"/>
      <c r="G30" s="35">
        <f t="shared" si="0"/>
        <v>-1</v>
      </c>
      <c r="H30" s="36">
        <f t="shared" si="1"/>
        <v>-5</v>
      </c>
      <c r="I30" s="38">
        <f t="shared" si="2"/>
        <v>-0.5</v>
      </c>
      <c r="J30" s="39">
        <f t="shared" si="3"/>
        <v>-0.5</v>
      </c>
    </row>
    <row r="31" spans="1:10" x14ac:dyDescent="0.25">
      <c r="A31" s="124" t="s">
        <v>290</v>
      </c>
      <c r="B31" s="35">
        <v>0</v>
      </c>
      <c r="C31" s="36">
        <v>0</v>
      </c>
      <c r="D31" s="35">
        <v>1</v>
      </c>
      <c r="E31" s="36">
        <v>1</v>
      </c>
      <c r="F31" s="37"/>
      <c r="G31" s="35">
        <f t="shared" si="0"/>
        <v>0</v>
      </c>
      <c r="H31" s="36">
        <f t="shared" si="1"/>
        <v>0</v>
      </c>
      <c r="I31" s="38" t="str">
        <f t="shared" si="2"/>
        <v>-</v>
      </c>
      <c r="J31" s="39">
        <f t="shared" si="3"/>
        <v>0</v>
      </c>
    </row>
    <row r="32" spans="1:10" x14ac:dyDescent="0.25">
      <c r="A32" s="124" t="s">
        <v>411</v>
      </c>
      <c r="B32" s="35">
        <v>13</v>
      </c>
      <c r="C32" s="36">
        <v>70</v>
      </c>
      <c r="D32" s="35">
        <v>92</v>
      </c>
      <c r="E32" s="36">
        <v>149</v>
      </c>
      <c r="F32" s="37"/>
      <c r="G32" s="35">
        <f t="shared" si="0"/>
        <v>-57</v>
      </c>
      <c r="H32" s="36">
        <f t="shared" si="1"/>
        <v>-57</v>
      </c>
      <c r="I32" s="38">
        <f t="shared" si="2"/>
        <v>-0.81428571428571428</v>
      </c>
      <c r="J32" s="39">
        <f t="shared" si="3"/>
        <v>-0.3825503355704698</v>
      </c>
    </row>
    <row r="33" spans="1:10" x14ac:dyDescent="0.25">
      <c r="A33" s="124" t="s">
        <v>412</v>
      </c>
      <c r="B33" s="35">
        <v>64</v>
      </c>
      <c r="C33" s="36">
        <v>16</v>
      </c>
      <c r="D33" s="35">
        <v>252</v>
      </c>
      <c r="E33" s="36">
        <v>61</v>
      </c>
      <c r="F33" s="37"/>
      <c r="G33" s="35">
        <f t="shared" si="0"/>
        <v>48</v>
      </c>
      <c r="H33" s="36">
        <f t="shared" si="1"/>
        <v>191</v>
      </c>
      <c r="I33" s="38">
        <f t="shared" si="2"/>
        <v>3</v>
      </c>
      <c r="J33" s="39">
        <f t="shared" si="3"/>
        <v>3.1311475409836067</v>
      </c>
    </row>
    <row r="34" spans="1:10" x14ac:dyDescent="0.25">
      <c r="A34" s="124" t="s">
        <v>450</v>
      </c>
      <c r="B34" s="35">
        <v>41</v>
      </c>
      <c r="C34" s="36">
        <v>81</v>
      </c>
      <c r="D34" s="35">
        <v>252</v>
      </c>
      <c r="E34" s="36">
        <v>253</v>
      </c>
      <c r="F34" s="37"/>
      <c r="G34" s="35">
        <f t="shared" si="0"/>
        <v>-40</v>
      </c>
      <c r="H34" s="36">
        <f t="shared" si="1"/>
        <v>-1</v>
      </c>
      <c r="I34" s="38">
        <f t="shared" si="2"/>
        <v>-0.49382716049382713</v>
      </c>
      <c r="J34" s="39">
        <f t="shared" si="3"/>
        <v>-3.952569169960474E-3</v>
      </c>
    </row>
    <row r="35" spans="1:10" x14ac:dyDescent="0.25">
      <c r="A35" s="124" t="s">
        <v>492</v>
      </c>
      <c r="B35" s="35">
        <v>18</v>
      </c>
      <c r="C35" s="36">
        <v>7</v>
      </c>
      <c r="D35" s="35">
        <v>139</v>
      </c>
      <c r="E35" s="36">
        <v>17</v>
      </c>
      <c r="F35" s="37"/>
      <c r="G35" s="35">
        <f t="shared" si="0"/>
        <v>11</v>
      </c>
      <c r="H35" s="36">
        <f t="shared" si="1"/>
        <v>122</v>
      </c>
      <c r="I35" s="38">
        <f t="shared" si="2"/>
        <v>1.5714285714285714</v>
      </c>
      <c r="J35" s="39">
        <f t="shared" si="3"/>
        <v>7.1764705882352944</v>
      </c>
    </row>
    <row r="36" spans="1:10" x14ac:dyDescent="0.25">
      <c r="A36" s="124" t="s">
        <v>515</v>
      </c>
      <c r="B36" s="35">
        <v>5</v>
      </c>
      <c r="C36" s="36">
        <v>14</v>
      </c>
      <c r="D36" s="35">
        <v>31</v>
      </c>
      <c r="E36" s="36">
        <v>25</v>
      </c>
      <c r="F36" s="37"/>
      <c r="G36" s="35">
        <f t="shared" si="0"/>
        <v>-9</v>
      </c>
      <c r="H36" s="36">
        <f t="shared" si="1"/>
        <v>6</v>
      </c>
      <c r="I36" s="38">
        <f t="shared" si="2"/>
        <v>-0.6428571428571429</v>
      </c>
      <c r="J36" s="39">
        <f t="shared" si="3"/>
        <v>0.24</v>
      </c>
    </row>
    <row r="37" spans="1:10" x14ac:dyDescent="0.25">
      <c r="A37" s="124" t="s">
        <v>355</v>
      </c>
      <c r="B37" s="35">
        <v>0</v>
      </c>
      <c r="C37" s="36">
        <v>1</v>
      </c>
      <c r="D37" s="35">
        <v>0</v>
      </c>
      <c r="E37" s="36">
        <v>2</v>
      </c>
      <c r="F37" s="37"/>
      <c r="G37" s="35">
        <f t="shared" si="0"/>
        <v>-1</v>
      </c>
      <c r="H37" s="36">
        <f t="shared" si="1"/>
        <v>-2</v>
      </c>
      <c r="I37" s="38">
        <f t="shared" si="2"/>
        <v>-1</v>
      </c>
      <c r="J37" s="39">
        <f t="shared" si="3"/>
        <v>-1</v>
      </c>
    </row>
    <row r="38" spans="1:10" x14ac:dyDescent="0.25">
      <c r="A38" s="124" t="s">
        <v>337</v>
      </c>
      <c r="B38" s="35">
        <v>0</v>
      </c>
      <c r="C38" s="36">
        <v>1</v>
      </c>
      <c r="D38" s="35">
        <v>2</v>
      </c>
      <c r="E38" s="36">
        <v>2</v>
      </c>
      <c r="F38" s="37"/>
      <c r="G38" s="35">
        <f t="shared" si="0"/>
        <v>-1</v>
      </c>
      <c r="H38" s="36">
        <f t="shared" si="1"/>
        <v>0</v>
      </c>
      <c r="I38" s="38">
        <f t="shared" si="2"/>
        <v>-1</v>
      </c>
      <c r="J38" s="39">
        <f t="shared" si="3"/>
        <v>0</v>
      </c>
    </row>
    <row r="39" spans="1:10" s="52" customFormat="1" ht="13" x14ac:dyDescent="0.3">
      <c r="A39" s="147" t="s">
        <v>635</v>
      </c>
      <c r="B39" s="46">
        <v>189</v>
      </c>
      <c r="C39" s="47">
        <v>388</v>
      </c>
      <c r="D39" s="46">
        <v>992</v>
      </c>
      <c r="E39" s="47">
        <v>1049</v>
      </c>
      <c r="F39" s="48"/>
      <c r="G39" s="46">
        <f t="shared" si="0"/>
        <v>-199</v>
      </c>
      <c r="H39" s="47">
        <f t="shared" si="1"/>
        <v>-57</v>
      </c>
      <c r="I39" s="49">
        <f t="shared" si="2"/>
        <v>-0.51288659793814428</v>
      </c>
      <c r="J39" s="50">
        <f t="shared" si="3"/>
        <v>-5.4337464251668258E-2</v>
      </c>
    </row>
    <row r="40" spans="1:10" x14ac:dyDescent="0.25">
      <c r="A40" s="148"/>
      <c r="B40" s="80"/>
      <c r="C40" s="81"/>
      <c r="D40" s="80"/>
      <c r="E40" s="81"/>
      <c r="F40" s="82"/>
      <c r="G40" s="80"/>
      <c r="H40" s="81"/>
      <c r="I40" s="94"/>
      <c r="J40" s="95"/>
    </row>
    <row r="41" spans="1:10" ht="13" x14ac:dyDescent="0.3">
      <c r="A41" s="118" t="s">
        <v>53</v>
      </c>
      <c r="B41" s="35"/>
      <c r="C41" s="36"/>
      <c r="D41" s="35"/>
      <c r="E41" s="36"/>
      <c r="F41" s="37"/>
      <c r="G41" s="35"/>
      <c r="H41" s="36"/>
      <c r="I41" s="38"/>
      <c r="J41" s="39"/>
    </row>
    <row r="42" spans="1:10" x14ac:dyDescent="0.25">
      <c r="A42" s="124" t="s">
        <v>516</v>
      </c>
      <c r="B42" s="35">
        <v>2</v>
      </c>
      <c r="C42" s="36">
        <v>3</v>
      </c>
      <c r="D42" s="35">
        <v>3</v>
      </c>
      <c r="E42" s="36">
        <v>5</v>
      </c>
      <c r="F42" s="37"/>
      <c r="G42" s="35">
        <f>B42-C42</f>
        <v>-1</v>
      </c>
      <c r="H42" s="36">
        <f>D42-E42</f>
        <v>-2</v>
      </c>
      <c r="I42" s="38">
        <f>IF(C42=0, "-", IF(G42/C42&lt;10, G42/C42, "&gt;999%"))</f>
        <v>-0.33333333333333331</v>
      </c>
      <c r="J42" s="39">
        <f>IF(E42=0, "-", IF(H42/E42&lt;10, H42/E42, "&gt;999%"))</f>
        <v>-0.4</v>
      </c>
    </row>
    <row r="43" spans="1:10" x14ac:dyDescent="0.25">
      <c r="A43" s="124" t="s">
        <v>356</v>
      </c>
      <c r="B43" s="35">
        <v>2</v>
      </c>
      <c r="C43" s="36">
        <v>3</v>
      </c>
      <c r="D43" s="35">
        <v>10</v>
      </c>
      <c r="E43" s="36">
        <v>8</v>
      </c>
      <c r="F43" s="37"/>
      <c r="G43" s="35">
        <f>B43-C43</f>
        <v>-1</v>
      </c>
      <c r="H43" s="36">
        <f>D43-E43</f>
        <v>2</v>
      </c>
      <c r="I43" s="38">
        <f>IF(C43=0, "-", IF(G43/C43&lt;10, G43/C43, "&gt;999%"))</f>
        <v>-0.33333333333333331</v>
      </c>
      <c r="J43" s="39">
        <f>IF(E43=0, "-", IF(H43/E43&lt;10, H43/E43, "&gt;999%"))</f>
        <v>0.25</v>
      </c>
    </row>
    <row r="44" spans="1:10" x14ac:dyDescent="0.25">
      <c r="A44" s="124" t="s">
        <v>291</v>
      </c>
      <c r="B44" s="35">
        <v>1</v>
      </c>
      <c r="C44" s="36">
        <v>0</v>
      </c>
      <c r="D44" s="35">
        <v>2</v>
      </c>
      <c r="E44" s="36">
        <v>1</v>
      </c>
      <c r="F44" s="37"/>
      <c r="G44" s="35">
        <f>B44-C44</f>
        <v>1</v>
      </c>
      <c r="H44" s="36">
        <f>D44-E44</f>
        <v>1</v>
      </c>
      <c r="I44" s="38" t="str">
        <f>IF(C44=0, "-", IF(G44/C44&lt;10, G44/C44, "&gt;999%"))</f>
        <v>-</v>
      </c>
      <c r="J44" s="39">
        <f>IF(E44=0, "-", IF(H44/E44&lt;10, H44/E44, "&gt;999%"))</f>
        <v>1</v>
      </c>
    </row>
    <row r="45" spans="1:10" s="52" customFormat="1" ht="13" x14ac:dyDescent="0.3">
      <c r="A45" s="147" t="s">
        <v>636</v>
      </c>
      <c r="B45" s="46">
        <v>5</v>
      </c>
      <c r="C45" s="47">
        <v>6</v>
      </c>
      <c r="D45" s="46">
        <v>15</v>
      </c>
      <c r="E45" s="47">
        <v>14</v>
      </c>
      <c r="F45" s="48"/>
      <c r="G45" s="46">
        <f>B45-C45</f>
        <v>-1</v>
      </c>
      <c r="H45" s="47">
        <f>D45-E45</f>
        <v>1</v>
      </c>
      <c r="I45" s="49">
        <f>IF(C45=0, "-", IF(G45/C45&lt;10, G45/C45, "&gt;999%"))</f>
        <v>-0.16666666666666666</v>
      </c>
      <c r="J45" s="50">
        <f>IF(E45=0, "-", IF(H45/E45&lt;10, H45/E45, "&gt;999%"))</f>
        <v>7.1428571428571425E-2</v>
      </c>
    </row>
    <row r="46" spans="1:10" x14ac:dyDescent="0.25">
      <c r="A46" s="148"/>
      <c r="B46" s="80"/>
      <c r="C46" s="81"/>
      <c r="D46" s="80"/>
      <c r="E46" s="81"/>
      <c r="F46" s="82"/>
      <c r="G46" s="80"/>
      <c r="H46" s="81"/>
      <c r="I46" s="94"/>
      <c r="J46" s="95"/>
    </row>
    <row r="47" spans="1:10" ht="13" x14ac:dyDescent="0.3">
      <c r="A47" s="118" t="s">
        <v>54</v>
      </c>
      <c r="B47" s="35"/>
      <c r="C47" s="36"/>
      <c r="D47" s="35"/>
      <c r="E47" s="36"/>
      <c r="F47" s="37"/>
      <c r="G47" s="35"/>
      <c r="H47" s="36"/>
      <c r="I47" s="38"/>
      <c r="J47" s="39"/>
    </row>
    <row r="48" spans="1:10" x14ac:dyDescent="0.25">
      <c r="A48" s="124" t="s">
        <v>225</v>
      </c>
      <c r="B48" s="35">
        <v>57</v>
      </c>
      <c r="C48" s="36">
        <v>51</v>
      </c>
      <c r="D48" s="35">
        <v>214</v>
      </c>
      <c r="E48" s="36">
        <v>228</v>
      </c>
      <c r="F48" s="37"/>
      <c r="G48" s="35">
        <f t="shared" ref="G48:G72" si="4">B48-C48</f>
        <v>6</v>
      </c>
      <c r="H48" s="36">
        <f t="shared" ref="H48:H72" si="5">D48-E48</f>
        <v>-14</v>
      </c>
      <c r="I48" s="38">
        <f t="shared" ref="I48:I72" si="6">IF(C48=0, "-", IF(G48/C48&lt;10, G48/C48, "&gt;999%"))</f>
        <v>0.11764705882352941</v>
      </c>
      <c r="J48" s="39">
        <f t="shared" ref="J48:J72" si="7">IF(E48=0, "-", IF(H48/E48&lt;10, H48/E48, "&gt;999%"))</f>
        <v>-6.1403508771929821E-2</v>
      </c>
    </row>
    <row r="49" spans="1:10" x14ac:dyDescent="0.25">
      <c r="A49" s="124" t="s">
        <v>226</v>
      </c>
      <c r="B49" s="35">
        <v>0</v>
      </c>
      <c r="C49" s="36">
        <v>2</v>
      </c>
      <c r="D49" s="35">
        <v>1</v>
      </c>
      <c r="E49" s="36">
        <v>14</v>
      </c>
      <c r="F49" s="37"/>
      <c r="G49" s="35">
        <f t="shared" si="4"/>
        <v>-2</v>
      </c>
      <c r="H49" s="36">
        <f t="shared" si="5"/>
        <v>-13</v>
      </c>
      <c r="I49" s="38">
        <f t="shared" si="6"/>
        <v>-1</v>
      </c>
      <c r="J49" s="39">
        <f t="shared" si="7"/>
        <v>-0.9285714285714286</v>
      </c>
    </row>
    <row r="50" spans="1:10" x14ac:dyDescent="0.25">
      <c r="A50" s="124" t="s">
        <v>324</v>
      </c>
      <c r="B50" s="35">
        <v>14</v>
      </c>
      <c r="C50" s="36">
        <v>25</v>
      </c>
      <c r="D50" s="35">
        <v>63</v>
      </c>
      <c r="E50" s="36">
        <v>133</v>
      </c>
      <c r="F50" s="37"/>
      <c r="G50" s="35">
        <f t="shared" si="4"/>
        <v>-11</v>
      </c>
      <c r="H50" s="36">
        <f t="shared" si="5"/>
        <v>-70</v>
      </c>
      <c r="I50" s="38">
        <f t="shared" si="6"/>
        <v>-0.44</v>
      </c>
      <c r="J50" s="39">
        <f t="shared" si="7"/>
        <v>-0.52631578947368418</v>
      </c>
    </row>
    <row r="51" spans="1:10" x14ac:dyDescent="0.25">
      <c r="A51" s="124" t="s">
        <v>227</v>
      </c>
      <c r="B51" s="35">
        <v>38</v>
      </c>
      <c r="C51" s="36">
        <v>0</v>
      </c>
      <c r="D51" s="35">
        <v>78</v>
      </c>
      <c r="E51" s="36">
        <v>0</v>
      </c>
      <c r="F51" s="37"/>
      <c r="G51" s="35">
        <f t="shared" si="4"/>
        <v>38</v>
      </c>
      <c r="H51" s="36">
        <f t="shared" si="5"/>
        <v>78</v>
      </c>
      <c r="I51" s="38" t="str">
        <f t="shared" si="6"/>
        <v>-</v>
      </c>
      <c r="J51" s="39" t="str">
        <f t="shared" si="7"/>
        <v>-</v>
      </c>
    </row>
    <row r="52" spans="1:10" x14ac:dyDescent="0.25">
      <c r="A52" s="124" t="s">
        <v>254</v>
      </c>
      <c r="B52" s="35">
        <v>93</v>
      </c>
      <c r="C52" s="36">
        <v>72</v>
      </c>
      <c r="D52" s="35">
        <v>361</v>
      </c>
      <c r="E52" s="36">
        <v>238</v>
      </c>
      <c r="F52" s="37"/>
      <c r="G52" s="35">
        <f t="shared" si="4"/>
        <v>21</v>
      </c>
      <c r="H52" s="36">
        <f t="shared" si="5"/>
        <v>123</v>
      </c>
      <c r="I52" s="38">
        <f t="shared" si="6"/>
        <v>0.29166666666666669</v>
      </c>
      <c r="J52" s="39">
        <f t="shared" si="7"/>
        <v>0.51680672268907568</v>
      </c>
    </row>
    <row r="53" spans="1:10" x14ac:dyDescent="0.25">
      <c r="A53" s="124" t="s">
        <v>255</v>
      </c>
      <c r="B53" s="35">
        <v>0</v>
      </c>
      <c r="C53" s="36">
        <v>0</v>
      </c>
      <c r="D53" s="35">
        <v>0</v>
      </c>
      <c r="E53" s="36">
        <v>19</v>
      </c>
      <c r="F53" s="37"/>
      <c r="G53" s="35">
        <f t="shared" si="4"/>
        <v>0</v>
      </c>
      <c r="H53" s="36">
        <f t="shared" si="5"/>
        <v>-19</v>
      </c>
      <c r="I53" s="38" t="str">
        <f t="shared" si="6"/>
        <v>-</v>
      </c>
      <c r="J53" s="39">
        <f t="shared" si="7"/>
        <v>-1</v>
      </c>
    </row>
    <row r="54" spans="1:10" x14ac:dyDescent="0.25">
      <c r="A54" s="124" t="s">
        <v>338</v>
      </c>
      <c r="B54" s="35">
        <v>9</v>
      </c>
      <c r="C54" s="36">
        <v>22</v>
      </c>
      <c r="D54" s="35">
        <v>29</v>
      </c>
      <c r="E54" s="36">
        <v>138</v>
      </c>
      <c r="F54" s="37"/>
      <c r="G54" s="35">
        <f t="shared" si="4"/>
        <v>-13</v>
      </c>
      <c r="H54" s="36">
        <f t="shared" si="5"/>
        <v>-109</v>
      </c>
      <c r="I54" s="38">
        <f t="shared" si="6"/>
        <v>-0.59090909090909094</v>
      </c>
      <c r="J54" s="39">
        <f t="shared" si="7"/>
        <v>-0.78985507246376807</v>
      </c>
    </row>
    <row r="55" spans="1:10" x14ac:dyDescent="0.25">
      <c r="A55" s="124" t="s">
        <v>256</v>
      </c>
      <c r="B55" s="35">
        <v>2</v>
      </c>
      <c r="C55" s="36">
        <v>23</v>
      </c>
      <c r="D55" s="35">
        <v>8</v>
      </c>
      <c r="E55" s="36">
        <v>102</v>
      </c>
      <c r="F55" s="37"/>
      <c r="G55" s="35">
        <f t="shared" si="4"/>
        <v>-21</v>
      </c>
      <c r="H55" s="36">
        <f t="shared" si="5"/>
        <v>-94</v>
      </c>
      <c r="I55" s="38">
        <f t="shared" si="6"/>
        <v>-0.91304347826086951</v>
      </c>
      <c r="J55" s="39">
        <f t="shared" si="7"/>
        <v>-0.92156862745098034</v>
      </c>
    </row>
    <row r="56" spans="1:10" x14ac:dyDescent="0.25">
      <c r="A56" s="124" t="s">
        <v>277</v>
      </c>
      <c r="B56" s="35">
        <v>32</v>
      </c>
      <c r="C56" s="36">
        <v>45</v>
      </c>
      <c r="D56" s="35">
        <v>126</v>
      </c>
      <c r="E56" s="36">
        <v>208</v>
      </c>
      <c r="F56" s="37"/>
      <c r="G56" s="35">
        <f t="shared" si="4"/>
        <v>-13</v>
      </c>
      <c r="H56" s="36">
        <f t="shared" si="5"/>
        <v>-82</v>
      </c>
      <c r="I56" s="38">
        <f t="shared" si="6"/>
        <v>-0.28888888888888886</v>
      </c>
      <c r="J56" s="39">
        <f t="shared" si="7"/>
        <v>-0.39423076923076922</v>
      </c>
    </row>
    <row r="57" spans="1:10" x14ac:dyDescent="0.25">
      <c r="A57" s="124" t="s">
        <v>357</v>
      </c>
      <c r="B57" s="35">
        <v>0</v>
      </c>
      <c r="C57" s="36">
        <v>0</v>
      </c>
      <c r="D57" s="35">
        <v>8</v>
      </c>
      <c r="E57" s="36">
        <v>3</v>
      </c>
      <c r="F57" s="37"/>
      <c r="G57" s="35">
        <f t="shared" si="4"/>
        <v>0</v>
      </c>
      <c r="H57" s="36">
        <f t="shared" si="5"/>
        <v>5</v>
      </c>
      <c r="I57" s="38" t="str">
        <f t="shared" si="6"/>
        <v>-</v>
      </c>
      <c r="J57" s="39">
        <f t="shared" si="7"/>
        <v>1.6666666666666667</v>
      </c>
    </row>
    <row r="58" spans="1:10" x14ac:dyDescent="0.25">
      <c r="A58" s="124" t="s">
        <v>292</v>
      </c>
      <c r="B58" s="35">
        <v>44</v>
      </c>
      <c r="C58" s="36">
        <v>0</v>
      </c>
      <c r="D58" s="35">
        <v>66</v>
      </c>
      <c r="E58" s="36">
        <v>3</v>
      </c>
      <c r="F58" s="37"/>
      <c r="G58" s="35">
        <f t="shared" si="4"/>
        <v>44</v>
      </c>
      <c r="H58" s="36">
        <f t="shared" si="5"/>
        <v>63</v>
      </c>
      <c r="I58" s="38" t="str">
        <f t="shared" si="6"/>
        <v>-</v>
      </c>
      <c r="J58" s="39" t="str">
        <f t="shared" si="7"/>
        <v>&gt;999%</v>
      </c>
    </row>
    <row r="59" spans="1:10" x14ac:dyDescent="0.25">
      <c r="A59" s="124" t="s">
        <v>293</v>
      </c>
      <c r="B59" s="35">
        <v>0</v>
      </c>
      <c r="C59" s="36">
        <v>5</v>
      </c>
      <c r="D59" s="35">
        <v>15</v>
      </c>
      <c r="E59" s="36">
        <v>26</v>
      </c>
      <c r="F59" s="37"/>
      <c r="G59" s="35">
        <f t="shared" si="4"/>
        <v>-5</v>
      </c>
      <c r="H59" s="36">
        <f t="shared" si="5"/>
        <v>-11</v>
      </c>
      <c r="I59" s="38">
        <f t="shared" si="6"/>
        <v>-1</v>
      </c>
      <c r="J59" s="39">
        <f t="shared" si="7"/>
        <v>-0.42307692307692307</v>
      </c>
    </row>
    <row r="60" spans="1:10" x14ac:dyDescent="0.25">
      <c r="A60" s="124" t="s">
        <v>358</v>
      </c>
      <c r="B60" s="35">
        <v>3</v>
      </c>
      <c r="C60" s="36">
        <v>4</v>
      </c>
      <c r="D60" s="35">
        <v>13</v>
      </c>
      <c r="E60" s="36">
        <v>12</v>
      </c>
      <c r="F60" s="37"/>
      <c r="G60" s="35">
        <f t="shared" si="4"/>
        <v>-1</v>
      </c>
      <c r="H60" s="36">
        <f t="shared" si="5"/>
        <v>1</v>
      </c>
      <c r="I60" s="38">
        <f t="shared" si="6"/>
        <v>-0.25</v>
      </c>
      <c r="J60" s="39">
        <f t="shared" si="7"/>
        <v>8.3333333333333329E-2</v>
      </c>
    </row>
    <row r="61" spans="1:10" x14ac:dyDescent="0.25">
      <c r="A61" s="124" t="s">
        <v>294</v>
      </c>
      <c r="B61" s="35">
        <v>3</v>
      </c>
      <c r="C61" s="36">
        <v>0</v>
      </c>
      <c r="D61" s="35">
        <v>14</v>
      </c>
      <c r="E61" s="36">
        <v>0</v>
      </c>
      <c r="F61" s="37"/>
      <c r="G61" s="35">
        <f t="shared" si="4"/>
        <v>3</v>
      </c>
      <c r="H61" s="36">
        <f t="shared" si="5"/>
        <v>14</v>
      </c>
      <c r="I61" s="38" t="str">
        <f t="shared" si="6"/>
        <v>-</v>
      </c>
      <c r="J61" s="39" t="str">
        <f t="shared" si="7"/>
        <v>-</v>
      </c>
    </row>
    <row r="62" spans="1:10" x14ac:dyDescent="0.25">
      <c r="A62" s="124" t="s">
        <v>228</v>
      </c>
      <c r="B62" s="35">
        <v>1</v>
      </c>
      <c r="C62" s="36">
        <v>2</v>
      </c>
      <c r="D62" s="35">
        <v>5</v>
      </c>
      <c r="E62" s="36">
        <v>9</v>
      </c>
      <c r="F62" s="37"/>
      <c r="G62" s="35">
        <f t="shared" si="4"/>
        <v>-1</v>
      </c>
      <c r="H62" s="36">
        <f t="shared" si="5"/>
        <v>-4</v>
      </c>
      <c r="I62" s="38">
        <f t="shared" si="6"/>
        <v>-0.5</v>
      </c>
      <c r="J62" s="39">
        <f t="shared" si="7"/>
        <v>-0.44444444444444442</v>
      </c>
    </row>
    <row r="63" spans="1:10" x14ac:dyDescent="0.25">
      <c r="A63" s="124" t="s">
        <v>359</v>
      </c>
      <c r="B63" s="35">
        <v>0</v>
      </c>
      <c r="C63" s="36">
        <v>0</v>
      </c>
      <c r="D63" s="35">
        <v>3</v>
      </c>
      <c r="E63" s="36">
        <v>3</v>
      </c>
      <c r="F63" s="37"/>
      <c r="G63" s="35">
        <f t="shared" si="4"/>
        <v>0</v>
      </c>
      <c r="H63" s="36">
        <f t="shared" si="5"/>
        <v>0</v>
      </c>
      <c r="I63" s="38" t="str">
        <f t="shared" si="6"/>
        <v>-</v>
      </c>
      <c r="J63" s="39">
        <f t="shared" si="7"/>
        <v>0</v>
      </c>
    </row>
    <row r="64" spans="1:10" x14ac:dyDescent="0.25">
      <c r="A64" s="124" t="s">
        <v>413</v>
      </c>
      <c r="B64" s="35">
        <v>101</v>
      </c>
      <c r="C64" s="36">
        <v>92</v>
      </c>
      <c r="D64" s="35">
        <v>370</v>
      </c>
      <c r="E64" s="36">
        <v>261</v>
      </c>
      <c r="F64" s="37"/>
      <c r="G64" s="35">
        <f t="shared" si="4"/>
        <v>9</v>
      </c>
      <c r="H64" s="36">
        <f t="shared" si="5"/>
        <v>109</v>
      </c>
      <c r="I64" s="38">
        <f t="shared" si="6"/>
        <v>9.7826086956521743E-2</v>
      </c>
      <c r="J64" s="39">
        <f t="shared" si="7"/>
        <v>0.41762452107279696</v>
      </c>
    </row>
    <row r="65" spans="1:10" x14ac:dyDescent="0.25">
      <c r="A65" s="124" t="s">
        <v>414</v>
      </c>
      <c r="B65" s="35">
        <v>12</v>
      </c>
      <c r="C65" s="36">
        <v>150</v>
      </c>
      <c r="D65" s="35">
        <v>58</v>
      </c>
      <c r="E65" s="36">
        <v>287</v>
      </c>
      <c r="F65" s="37"/>
      <c r="G65" s="35">
        <f t="shared" si="4"/>
        <v>-138</v>
      </c>
      <c r="H65" s="36">
        <f t="shared" si="5"/>
        <v>-229</v>
      </c>
      <c r="I65" s="38">
        <f t="shared" si="6"/>
        <v>-0.92</v>
      </c>
      <c r="J65" s="39">
        <f t="shared" si="7"/>
        <v>-0.79790940766550522</v>
      </c>
    </row>
    <row r="66" spans="1:10" x14ac:dyDescent="0.25">
      <c r="A66" s="124" t="s">
        <v>451</v>
      </c>
      <c r="B66" s="35">
        <v>139</v>
      </c>
      <c r="C66" s="36">
        <v>250</v>
      </c>
      <c r="D66" s="35">
        <v>392</v>
      </c>
      <c r="E66" s="36">
        <v>732</v>
      </c>
      <c r="F66" s="37"/>
      <c r="G66" s="35">
        <f t="shared" si="4"/>
        <v>-111</v>
      </c>
      <c r="H66" s="36">
        <f t="shared" si="5"/>
        <v>-340</v>
      </c>
      <c r="I66" s="38">
        <f t="shared" si="6"/>
        <v>-0.44400000000000001</v>
      </c>
      <c r="J66" s="39">
        <f t="shared" si="7"/>
        <v>-0.46448087431693991</v>
      </c>
    </row>
    <row r="67" spans="1:10" x14ac:dyDescent="0.25">
      <c r="A67" s="124" t="s">
        <v>452</v>
      </c>
      <c r="B67" s="35">
        <v>28</v>
      </c>
      <c r="C67" s="36">
        <v>67</v>
      </c>
      <c r="D67" s="35">
        <v>167</v>
      </c>
      <c r="E67" s="36">
        <v>169</v>
      </c>
      <c r="F67" s="37"/>
      <c r="G67" s="35">
        <f t="shared" si="4"/>
        <v>-39</v>
      </c>
      <c r="H67" s="36">
        <f t="shared" si="5"/>
        <v>-2</v>
      </c>
      <c r="I67" s="38">
        <f t="shared" si="6"/>
        <v>-0.58208955223880599</v>
      </c>
      <c r="J67" s="39">
        <f t="shared" si="7"/>
        <v>-1.1834319526627219E-2</v>
      </c>
    </row>
    <row r="68" spans="1:10" x14ac:dyDescent="0.25">
      <c r="A68" s="124" t="s">
        <v>493</v>
      </c>
      <c r="B68" s="35">
        <v>85</v>
      </c>
      <c r="C68" s="36">
        <v>100</v>
      </c>
      <c r="D68" s="35">
        <v>271</v>
      </c>
      <c r="E68" s="36">
        <v>376</v>
      </c>
      <c r="F68" s="37"/>
      <c r="G68" s="35">
        <f t="shared" si="4"/>
        <v>-15</v>
      </c>
      <c r="H68" s="36">
        <f t="shared" si="5"/>
        <v>-105</v>
      </c>
      <c r="I68" s="38">
        <f t="shared" si="6"/>
        <v>-0.15</v>
      </c>
      <c r="J68" s="39">
        <f t="shared" si="7"/>
        <v>-0.27925531914893614</v>
      </c>
    </row>
    <row r="69" spans="1:10" x14ac:dyDescent="0.25">
      <c r="A69" s="124" t="s">
        <v>494</v>
      </c>
      <c r="B69" s="35">
        <v>7</v>
      </c>
      <c r="C69" s="36">
        <v>8</v>
      </c>
      <c r="D69" s="35">
        <v>47</v>
      </c>
      <c r="E69" s="36">
        <v>48</v>
      </c>
      <c r="F69" s="37"/>
      <c r="G69" s="35">
        <f t="shared" si="4"/>
        <v>-1</v>
      </c>
      <c r="H69" s="36">
        <f t="shared" si="5"/>
        <v>-1</v>
      </c>
      <c r="I69" s="38">
        <f t="shared" si="6"/>
        <v>-0.125</v>
      </c>
      <c r="J69" s="39">
        <f t="shared" si="7"/>
        <v>-2.0833333333333332E-2</v>
      </c>
    </row>
    <row r="70" spans="1:10" x14ac:dyDescent="0.25">
      <c r="A70" s="124" t="s">
        <v>517</v>
      </c>
      <c r="B70" s="35">
        <v>25</v>
      </c>
      <c r="C70" s="36">
        <v>0</v>
      </c>
      <c r="D70" s="35">
        <v>43</v>
      </c>
      <c r="E70" s="36">
        <v>0</v>
      </c>
      <c r="F70" s="37"/>
      <c r="G70" s="35">
        <f t="shared" si="4"/>
        <v>25</v>
      </c>
      <c r="H70" s="36">
        <f t="shared" si="5"/>
        <v>43</v>
      </c>
      <c r="I70" s="38" t="str">
        <f t="shared" si="6"/>
        <v>-</v>
      </c>
      <c r="J70" s="39" t="str">
        <f t="shared" si="7"/>
        <v>-</v>
      </c>
    </row>
    <row r="71" spans="1:10" x14ac:dyDescent="0.25">
      <c r="A71" s="124" t="s">
        <v>339</v>
      </c>
      <c r="B71" s="35">
        <v>5</v>
      </c>
      <c r="C71" s="36">
        <v>8</v>
      </c>
      <c r="D71" s="35">
        <v>20</v>
      </c>
      <c r="E71" s="36">
        <v>9</v>
      </c>
      <c r="F71" s="37"/>
      <c r="G71" s="35">
        <f t="shared" si="4"/>
        <v>-3</v>
      </c>
      <c r="H71" s="36">
        <f t="shared" si="5"/>
        <v>11</v>
      </c>
      <c r="I71" s="38">
        <f t="shared" si="6"/>
        <v>-0.375</v>
      </c>
      <c r="J71" s="39">
        <f t="shared" si="7"/>
        <v>1.2222222222222223</v>
      </c>
    </row>
    <row r="72" spans="1:10" s="52" customFormat="1" ht="13" x14ac:dyDescent="0.3">
      <c r="A72" s="147" t="s">
        <v>637</v>
      </c>
      <c r="B72" s="46">
        <v>698</v>
      </c>
      <c r="C72" s="47">
        <v>926</v>
      </c>
      <c r="D72" s="46">
        <v>2372</v>
      </c>
      <c r="E72" s="47">
        <v>3018</v>
      </c>
      <c r="F72" s="48"/>
      <c r="G72" s="46">
        <f t="shared" si="4"/>
        <v>-228</v>
      </c>
      <c r="H72" s="47">
        <f t="shared" si="5"/>
        <v>-646</v>
      </c>
      <c r="I72" s="49">
        <f t="shared" si="6"/>
        <v>-0.24622030237580994</v>
      </c>
      <c r="J72" s="50">
        <f t="shared" si="7"/>
        <v>-0.2140490390987409</v>
      </c>
    </row>
    <row r="73" spans="1:10" x14ac:dyDescent="0.25">
      <c r="A73" s="148"/>
      <c r="B73" s="80"/>
      <c r="C73" s="81"/>
      <c r="D73" s="80"/>
      <c r="E73" s="81"/>
      <c r="F73" s="82"/>
      <c r="G73" s="80"/>
      <c r="H73" s="81"/>
      <c r="I73" s="94"/>
      <c r="J73" s="95"/>
    </row>
    <row r="74" spans="1:10" ht="13" x14ac:dyDescent="0.3">
      <c r="A74" s="118" t="s">
        <v>55</v>
      </c>
      <c r="B74" s="35"/>
      <c r="C74" s="36"/>
      <c r="D74" s="35"/>
      <c r="E74" s="36"/>
      <c r="F74" s="37"/>
      <c r="G74" s="35"/>
      <c r="H74" s="36"/>
      <c r="I74" s="38"/>
      <c r="J74" s="39"/>
    </row>
    <row r="75" spans="1:10" x14ac:dyDescent="0.25">
      <c r="A75" s="124" t="s">
        <v>287</v>
      </c>
      <c r="B75" s="35">
        <v>3</v>
      </c>
      <c r="C75" s="36">
        <v>7</v>
      </c>
      <c r="D75" s="35">
        <v>17</v>
      </c>
      <c r="E75" s="36">
        <v>25</v>
      </c>
      <c r="F75" s="37"/>
      <c r="G75" s="35">
        <f>B75-C75</f>
        <v>-4</v>
      </c>
      <c r="H75" s="36">
        <f>D75-E75</f>
        <v>-8</v>
      </c>
      <c r="I75" s="38">
        <f>IF(C75=0, "-", IF(G75/C75&lt;10, G75/C75, "&gt;999%"))</f>
        <v>-0.5714285714285714</v>
      </c>
      <c r="J75" s="39">
        <f>IF(E75=0, "-", IF(H75/E75&lt;10, H75/E75, "&gt;999%"))</f>
        <v>-0.32</v>
      </c>
    </row>
    <row r="76" spans="1:10" s="52" customFormat="1" ht="13" x14ac:dyDescent="0.3">
      <c r="A76" s="147" t="s">
        <v>638</v>
      </c>
      <c r="B76" s="46">
        <v>3</v>
      </c>
      <c r="C76" s="47">
        <v>7</v>
      </c>
      <c r="D76" s="46">
        <v>17</v>
      </c>
      <c r="E76" s="47">
        <v>25</v>
      </c>
      <c r="F76" s="48"/>
      <c r="G76" s="46">
        <f>B76-C76</f>
        <v>-4</v>
      </c>
      <c r="H76" s="47">
        <f>D76-E76</f>
        <v>-8</v>
      </c>
      <c r="I76" s="49">
        <f>IF(C76=0, "-", IF(G76/C76&lt;10, G76/C76, "&gt;999%"))</f>
        <v>-0.5714285714285714</v>
      </c>
      <c r="J76" s="50">
        <f>IF(E76=0, "-", IF(H76/E76&lt;10, H76/E76, "&gt;999%"))</f>
        <v>-0.32</v>
      </c>
    </row>
    <row r="77" spans="1:10" x14ac:dyDescent="0.25">
      <c r="A77" s="148"/>
      <c r="B77" s="80"/>
      <c r="C77" s="81"/>
      <c r="D77" s="80"/>
      <c r="E77" s="81"/>
      <c r="F77" s="82"/>
      <c r="G77" s="80"/>
      <c r="H77" s="81"/>
      <c r="I77" s="94"/>
      <c r="J77" s="95"/>
    </row>
    <row r="78" spans="1:10" ht="13" x14ac:dyDescent="0.3">
      <c r="A78" s="118" t="s">
        <v>56</v>
      </c>
      <c r="B78" s="35"/>
      <c r="C78" s="36"/>
      <c r="D78" s="35"/>
      <c r="E78" s="36"/>
      <c r="F78" s="37"/>
      <c r="G78" s="35"/>
      <c r="H78" s="36"/>
      <c r="I78" s="38"/>
      <c r="J78" s="39"/>
    </row>
    <row r="79" spans="1:10" x14ac:dyDescent="0.25">
      <c r="A79" s="124" t="s">
        <v>539</v>
      </c>
      <c r="B79" s="35">
        <v>0</v>
      </c>
      <c r="C79" s="36">
        <v>3</v>
      </c>
      <c r="D79" s="35">
        <v>0</v>
      </c>
      <c r="E79" s="36">
        <v>9</v>
      </c>
      <c r="F79" s="37"/>
      <c r="G79" s="35">
        <f t="shared" ref="G79:G85" si="8">B79-C79</f>
        <v>-3</v>
      </c>
      <c r="H79" s="36">
        <f t="shared" ref="H79:H85" si="9">D79-E79</f>
        <v>-9</v>
      </c>
      <c r="I79" s="38">
        <f t="shared" ref="I79:I85" si="10">IF(C79=0, "-", IF(G79/C79&lt;10, G79/C79, "&gt;999%"))</f>
        <v>-1</v>
      </c>
      <c r="J79" s="39">
        <f t="shared" ref="J79:J85" si="11">IF(E79=0, "-", IF(H79/E79&lt;10, H79/E79, "&gt;999%"))</f>
        <v>-1</v>
      </c>
    </row>
    <row r="80" spans="1:10" x14ac:dyDescent="0.25">
      <c r="A80" s="124" t="s">
        <v>194</v>
      </c>
      <c r="B80" s="35">
        <v>0</v>
      </c>
      <c r="C80" s="36">
        <v>1</v>
      </c>
      <c r="D80" s="35">
        <v>2</v>
      </c>
      <c r="E80" s="36">
        <v>4</v>
      </c>
      <c r="F80" s="37"/>
      <c r="G80" s="35">
        <f t="shared" si="8"/>
        <v>-1</v>
      </c>
      <c r="H80" s="36">
        <f t="shared" si="9"/>
        <v>-2</v>
      </c>
      <c r="I80" s="38">
        <f t="shared" si="10"/>
        <v>-1</v>
      </c>
      <c r="J80" s="39">
        <f t="shared" si="11"/>
        <v>-0.5</v>
      </c>
    </row>
    <row r="81" spans="1:10" x14ac:dyDescent="0.25">
      <c r="A81" s="124" t="s">
        <v>377</v>
      </c>
      <c r="B81" s="35">
        <v>1</v>
      </c>
      <c r="C81" s="36">
        <v>0</v>
      </c>
      <c r="D81" s="35">
        <v>4</v>
      </c>
      <c r="E81" s="36">
        <v>0</v>
      </c>
      <c r="F81" s="37"/>
      <c r="G81" s="35">
        <f t="shared" si="8"/>
        <v>1</v>
      </c>
      <c r="H81" s="36">
        <f t="shared" si="9"/>
        <v>4</v>
      </c>
      <c r="I81" s="38" t="str">
        <f t="shared" si="10"/>
        <v>-</v>
      </c>
      <c r="J81" s="39" t="str">
        <f t="shared" si="11"/>
        <v>-</v>
      </c>
    </row>
    <row r="82" spans="1:10" x14ac:dyDescent="0.25">
      <c r="A82" s="124" t="s">
        <v>378</v>
      </c>
      <c r="B82" s="35">
        <v>1</v>
      </c>
      <c r="C82" s="36">
        <v>0</v>
      </c>
      <c r="D82" s="35">
        <v>2</v>
      </c>
      <c r="E82" s="36">
        <v>1</v>
      </c>
      <c r="F82" s="37"/>
      <c r="G82" s="35">
        <f t="shared" si="8"/>
        <v>1</v>
      </c>
      <c r="H82" s="36">
        <f t="shared" si="9"/>
        <v>1</v>
      </c>
      <c r="I82" s="38" t="str">
        <f t="shared" si="10"/>
        <v>-</v>
      </c>
      <c r="J82" s="39">
        <f t="shared" si="11"/>
        <v>1</v>
      </c>
    </row>
    <row r="83" spans="1:10" x14ac:dyDescent="0.25">
      <c r="A83" s="124" t="s">
        <v>424</v>
      </c>
      <c r="B83" s="35">
        <v>1</v>
      </c>
      <c r="C83" s="36">
        <v>0</v>
      </c>
      <c r="D83" s="35">
        <v>3</v>
      </c>
      <c r="E83" s="36">
        <v>0</v>
      </c>
      <c r="F83" s="37"/>
      <c r="G83" s="35">
        <f t="shared" si="8"/>
        <v>1</v>
      </c>
      <c r="H83" s="36">
        <f t="shared" si="9"/>
        <v>3</v>
      </c>
      <c r="I83" s="38" t="str">
        <f t="shared" si="10"/>
        <v>-</v>
      </c>
      <c r="J83" s="39" t="str">
        <f t="shared" si="11"/>
        <v>-</v>
      </c>
    </row>
    <row r="84" spans="1:10" x14ac:dyDescent="0.25">
      <c r="A84" s="124" t="s">
        <v>545</v>
      </c>
      <c r="B84" s="35">
        <v>0</v>
      </c>
      <c r="C84" s="36">
        <v>0</v>
      </c>
      <c r="D84" s="35">
        <v>0</v>
      </c>
      <c r="E84" s="36">
        <v>17</v>
      </c>
      <c r="F84" s="37"/>
      <c r="G84" s="35">
        <f t="shared" si="8"/>
        <v>0</v>
      </c>
      <c r="H84" s="36">
        <f t="shared" si="9"/>
        <v>-17</v>
      </c>
      <c r="I84" s="38" t="str">
        <f t="shared" si="10"/>
        <v>-</v>
      </c>
      <c r="J84" s="39">
        <f t="shared" si="11"/>
        <v>-1</v>
      </c>
    </row>
    <row r="85" spans="1:10" s="52" customFormat="1" ht="13" x14ac:dyDescent="0.3">
      <c r="A85" s="147" t="s">
        <v>639</v>
      </c>
      <c r="B85" s="46">
        <v>3</v>
      </c>
      <c r="C85" s="47">
        <v>4</v>
      </c>
      <c r="D85" s="46">
        <v>11</v>
      </c>
      <c r="E85" s="47">
        <v>31</v>
      </c>
      <c r="F85" s="48"/>
      <c r="G85" s="46">
        <f t="shared" si="8"/>
        <v>-1</v>
      </c>
      <c r="H85" s="47">
        <f t="shared" si="9"/>
        <v>-20</v>
      </c>
      <c r="I85" s="49">
        <f t="shared" si="10"/>
        <v>-0.25</v>
      </c>
      <c r="J85" s="50">
        <f t="shared" si="11"/>
        <v>-0.64516129032258063</v>
      </c>
    </row>
    <row r="86" spans="1:10" x14ac:dyDescent="0.25">
      <c r="A86" s="148"/>
      <c r="B86" s="80"/>
      <c r="C86" s="81"/>
      <c r="D86" s="80"/>
      <c r="E86" s="81"/>
      <c r="F86" s="82"/>
      <c r="G86" s="80"/>
      <c r="H86" s="81"/>
      <c r="I86" s="94"/>
      <c r="J86" s="95"/>
    </row>
    <row r="87" spans="1:10" ht="13" x14ac:dyDescent="0.3">
      <c r="A87" s="118" t="s">
        <v>100</v>
      </c>
      <c r="B87" s="35"/>
      <c r="C87" s="36"/>
      <c r="D87" s="35"/>
      <c r="E87" s="36"/>
      <c r="F87" s="37"/>
      <c r="G87" s="35"/>
      <c r="H87" s="36"/>
      <c r="I87" s="38"/>
      <c r="J87" s="39"/>
    </row>
    <row r="88" spans="1:10" x14ac:dyDescent="0.25">
      <c r="A88" s="124" t="s">
        <v>614</v>
      </c>
      <c r="B88" s="35">
        <v>10</v>
      </c>
      <c r="C88" s="36">
        <v>5</v>
      </c>
      <c r="D88" s="35">
        <v>31</v>
      </c>
      <c r="E88" s="36">
        <v>25</v>
      </c>
      <c r="F88" s="37"/>
      <c r="G88" s="35">
        <f>B88-C88</f>
        <v>5</v>
      </c>
      <c r="H88" s="36">
        <f>D88-E88</f>
        <v>6</v>
      </c>
      <c r="I88" s="38">
        <f>IF(C88=0, "-", IF(G88/C88&lt;10, G88/C88, "&gt;999%"))</f>
        <v>1</v>
      </c>
      <c r="J88" s="39">
        <f>IF(E88=0, "-", IF(H88/E88&lt;10, H88/E88, "&gt;999%"))</f>
        <v>0.24</v>
      </c>
    </row>
    <row r="89" spans="1:10" x14ac:dyDescent="0.25">
      <c r="A89" s="124" t="s">
        <v>603</v>
      </c>
      <c r="B89" s="35">
        <v>0</v>
      </c>
      <c r="C89" s="36">
        <v>0</v>
      </c>
      <c r="D89" s="35">
        <v>2</v>
      </c>
      <c r="E89" s="36">
        <v>2</v>
      </c>
      <c r="F89" s="37"/>
      <c r="G89" s="35">
        <f>B89-C89</f>
        <v>0</v>
      </c>
      <c r="H89" s="36">
        <f>D89-E89</f>
        <v>0</v>
      </c>
      <c r="I89" s="38" t="str">
        <f>IF(C89=0, "-", IF(G89/C89&lt;10, G89/C89, "&gt;999%"))</f>
        <v>-</v>
      </c>
      <c r="J89" s="39">
        <f>IF(E89=0, "-", IF(H89/E89&lt;10, H89/E89, "&gt;999%"))</f>
        <v>0</v>
      </c>
    </row>
    <row r="90" spans="1:10" s="52" customFormat="1" ht="13" x14ac:dyDescent="0.3">
      <c r="A90" s="147" t="s">
        <v>640</v>
      </c>
      <c r="B90" s="46">
        <v>10</v>
      </c>
      <c r="C90" s="47">
        <v>5</v>
      </c>
      <c r="D90" s="46">
        <v>33</v>
      </c>
      <c r="E90" s="47">
        <v>27</v>
      </c>
      <c r="F90" s="48"/>
      <c r="G90" s="46">
        <f>B90-C90</f>
        <v>5</v>
      </c>
      <c r="H90" s="47">
        <f>D90-E90</f>
        <v>6</v>
      </c>
      <c r="I90" s="49">
        <f>IF(C90=0, "-", IF(G90/C90&lt;10, G90/C90, "&gt;999%"))</f>
        <v>1</v>
      </c>
      <c r="J90" s="50">
        <f>IF(E90=0, "-", IF(H90/E90&lt;10, H90/E90, "&gt;999%"))</f>
        <v>0.22222222222222221</v>
      </c>
    </row>
    <row r="91" spans="1:10" x14ac:dyDescent="0.25">
      <c r="A91" s="148"/>
      <c r="B91" s="80"/>
      <c r="C91" s="81"/>
      <c r="D91" s="80"/>
      <c r="E91" s="81"/>
      <c r="F91" s="82"/>
      <c r="G91" s="80"/>
      <c r="H91" s="81"/>
      <c r="I91" s="94"/>
      <c r="J91" s="95"/>
    </row>
    <row r="92" spans="1:10" ht="13" x14ac:dyDescent="0.3">
      <c r="A92" s="118" t="s">
        <v>101</v>
      </c>
      <c r="B92" s="35"/>
      <c r="C92" s="36"/>
      <c r="D92" s="35"/>
      <c r="E92" s="36"/>
      <c r="F92" s="37"/>
      <c r="G92" s="35"/>
      <c r="H92" s="36"/>
      <c r="I92" s="38"/>
      <c r="J92" s="39"/>
    </row>
    <row r="93" spans="1:10" x14ac:dyDescent="0.25">
      <c r="A93" s="124" t="s">
        <v>615</v>
      </c>
      <c r="B93" s="35">
        <v>0</v>
      </c>
      <c r="C93" s="36">
        <v>0</v>
      </c>
      <c r="D93" s="35">
        <v>8</v>
      </c>
      <c r="E93" s="36">
        <v>0</v>
      </c>
      <c r="F93" s="37"/>
      <c r="G93" s="35">
        <f>B93-C93</f>
        <v>0</v>
      </c>
      <c r="H93" s="36">
        <f>D93-E93</f>
        <v>8</v>
      </c>
      <c r="I93" s="38" t="str">
        <f>IF(C93=0, "-", IF(G93/C93&lt;10, G93/C93, "&gt;999%"))</f>
        <v>-</v>
      </c>
      <c r="J93" s="39" t="str">
        <f>IF(E93=0, "-", IF(H93/E93&lt;10, H93/E93, "&gt;999%"))</f>
        <v>-</v>
      </c>
    </row>
    <row r="94" spans="1:10" s="52" customFormat="1" ht="13" x14ac:dyDescent="0.3">
      <c r="A94" s="147" t="s">
        <v>641</v>
      </c>
      <c r="B94" s="46">
        <v>0</v>
      </c>
      <c r="C94" s="47">
        <v>0</v>
      </c>
      <c r="D94" s="46">
        <v>8</v>
      </c>
      <c r="E94" s="47">
        <v>0</v>
      </c>
      <c r="F94" s="48"/>
      <c r="G94" s="46">
        <f>B94-C94</f>
        <v>0</v>
      </c>
      <c r="H94" s="47">
        <f>D94-E94</f>
        <v>8</v>
      </c>
      <c r="I94" s="49" t="str">
        <f>IF(C94=0, "-", IF(G94/C94&lt;10, G94/C94, "&gt;999%"))</f>
        <v>-</v>
      </c>
      <c r="J94" s="50" t="str">
        <f>IF(E94=0, "-", IF(H94/E94&lt;10, H94/E94, "&gt;999%"))</f>
        <v>-</v>
      </c>
    </row>
    <row r="95" spans="1:10" x14ac:dyDescent="0.25">
      <c r="A95" s="148"/>
      <c r="B95" s="80"/>
      <c r="C95" s="81"/>
      <c r="D95" s="80"/>
      <c r="E95" s="81"/>
      <c r="F95" s="82"/>
      <c r="G95" s="80"/>
      <c r="H95" s="81"/>
      <c r="I95" s="94"/>
      <c r="J95" s="95"/>
    </row>
    <row r="96" spans="1:10" ht="13" x14ac:dyDescent="0.3">
      <c r="A96" s="118" t="s">
        <v>57</v>
      </c>
      <c r="B96" s="35"/>
      <c r="C96" s="36"/>
      <c r="D96" s="35"/>
      <c r="E96" s="36"/>
      <c r="F96" s="37"/>
      <c r="G96" s="35"/>
      <c r="H96" s="36"/>
      <c r="I96" s="38"/>
      <c r="J96" s="39"/>
    </row>
    <row r="97" spans="1:10" x14ac:dyDescent="0.25">
      <c r="A97" s="124" t="s">
        <v>360</v>
      </c>
      <c r="B97" s="35">
        <v>6</v>
      </c>
      <c r="C97" s="36">
        <v>5</v>
      </c>
      <c r="D97" s="35">
        <v>20</v>
      </c>
      <c r="E97" s="36">
        <v>21</v>
      </c>
      <c r="F97" s="37"/>
      <c r="G97" s="35">
        <f>B97-C97</f>
        <v>1</v>
      </c>
      <c r="H97" s="36">
        <f>D97-E97</f>
        <v>-1</v>
      </c>
      <c r="I97" s="38">
        <f>IF(C97=0, "-", IF(G97/C97&lt;10, G97/C97, "&gt;999%"))</f>
        <v>0.2</v>
      </c>
      <c r="J97" s="39">
        <f>IF(E97=0, "-", IF(H97/E97&lt;10, H97/E97, "&gt;999%"))</f>
        <v>-4.7619047619047616E-2</v>
      </c>
    </row>
    <row r="98" spans="1:10" s="52" customFormat="1" ht="13" x14ac:dyDescent="0.3">
      <c r="A98" s="147" t="s">
        <v>642</v>
      </c>
      <c r="B98" s="46">
        <v>6</v>
      </c>
      <c r="C98" s="47">
        <v>5</v>
      </c>
      <c r="D98" s="46">
        <v>20</v>
      </c>
      <c r="E98" s="47">
        <v>21</v>
      </c>
      <c r="F98" s="48"/>
      <c r="G98" s="46">
        <f>B98-C98</f>
        <v>1</v>
      </c>
      <c r="H98" s="47">
        <f>D98-E98</f>
        <v>-1</v>
      </c>
      <c r="I98" s="49">
        <f>IF(C98=0, "-", IF(G98/C98&lt;10, G98/C98, "&gt;999%"))</f>
        <v>0.2</v>
      </c>
      <c r="J98" s="50">
        <f>IF(E98=0, "-", IF(H98/E98&lt;10, H98/E98, "&gt;999%"))</f>
        <v>-4.7619047619047616E-2</v>
      </c>
    </row>
    <row r="99" spans="1:10" x14ac:dyDescent="0.25">
      <c r="A99" s="148"/>
      <c r="B99" s="80"/>
      <c r="C99" s="81"/>
      <c r="D99" s="80"/>
      <c r="E99" s="81"/>
      <c r="F99" s="82"/>
      <c r="G99" s="80"/>
      <c r="H99" s="81"/>
      <c r="I99" s="94"/>
      <c r="J99" s="95"/>
    </row>
    <row r="100" spans="1:10" ht="13" x14ac:dyDescent="0.3">
      <c r="A100" s="118" t="s">
        <v>58</v>
      </c>
      <c r="B100" s="35"/>
      <c r="C100" s="36"/>
      <c r="D100" s="35"/>
      <c r="E100" s="36"/>
      <c r="F100" s="37"/>
      <c r="G100" s="35"/>
      <c r="H100" s="36"/>
      <c r="I100" s="38"/>
      <c r="J100" s="39"/>
    </row>
    <row r="101" spans="1:10" x14ac:dyDescent="0.25">
      <c r="A101" s="124" t="s">
        <v>322</v>
      </c>
      <c r="B101" s="35">
        <v>4</v>
      </c>
      <c r="C101" s="36">
        <v>5</v>
      </c>
      <c r="D101" s="35">
        <v>13</v>
      </c>
      <c r="E101" s="36">
        <v>11</v>
      </c>
      <c r="F101" s="37"/>
      <c r="G101" s="35">
        <f>B101-C101</f>
        <v>-1</v>
      </c>
      <c r="H101" s="36">
        <f>D101-E101</f>
        <v>2</v>
      </c>
      <c r="I101" s="38">
        <f>IF(C101=0, "-", IF(G101/C101&lt;10, G101/C101, "&gt;999%"))</f>
        <v>-0.2</v>
      </c>
      <c r="J101" s="39">
        <f>IF(E101=0, "-", IF(H101/E101&lt;10, H101/E101, "&gt;999%"))</f>
        <v>0.18181818181818182</v>
      </c>
    </row>
    <row r="102" spans="1:10" x14ac:dyDescent="0.25">
      <c r="A102" s="124" t="s">
        <v>170</v>
      </c>
      <c r="B102" s="35">
        <v>13</v>
      </c>
      <c r="C102" s="36">
        <v>36</v>
      </c>
      <c r="D102" s="35">
        <v>46</v>
      </c>
      <c r="E102" s="36">
        <v>84</v>
      </c>
      <c r="F102" s="37"/>
      <c r="G102" s="35">
        <f>B102-C102</f>
        <v>-23</v>
      </c>
      <c r="H102" s="36">
        <f>D102-E102</f>
        <v>-38</v>
      </c>
      <c r="I102" s="38">
        <f>IF(C102=0, "-", IF(G102/C102&lt;10, G102/C102, "&gt;999%"))</f>
        <v>-0.63888888888888884</v>
      </c>
      <c r="J102" s="39">
        <f>IF(E102=0, "-", IF(H102/E102&lt;10, H102/E102, "&gt;999%"))</f>
        <v>-0.45238095238095238</v>
      </c>
    </row>
    <row r="103" spans="1:10" x14ac:dyDescent="0.25">
      <c r="A103" s="124" t="s">
        <v>390</v>
      </c>
      <c r="B103" s="35">
        <v>3</v>
      </c>
      <c r="C103" s="36">
        <v>11</v>
      </c>
      <c r="D103" s="35">
        <v>18</v>
      </c>
      <c r="E103" s="36">
        <v>28</v>
      </c>
      <c r="F103" s="37"/>
      <c r="G103" s="35">
        <f>B103-C103</f>
        <v>-8</v>
      </c>
      <c r="H103" s="36">
        <f>D103-E103</f>
        <v>-10</v>
      </c>
      <c r="I103" s="38">
        <f>IF(C103=0, "-", IF(G103/C103&lt;10, G103/C103, "&gt;999%"))</f>
        <v>-0.72727272727272729</v>
      </c>
      <c r="J103" s="39">
        <f>IF(E103=0, "-", IF(H103/E103&lt;10, H103/E103, "&gt;999%"))</f>
        <v>-0.35714285714285715</v>
      </c>
    </row>
    <row r="104" spans="1:10" s="52" customFormat="1" ht="13" x14ac:dyDescent="0.3">
      <c r="A104" s="147" t="s">
        <v>643</v>
      </c>
      <c r="B104" s="46">
        <v>20</v>
      </c>
      <c r="C104" s="47">
        <v>52</v>
      </c>
      <c r="D104" s="46">
        <v>77</v>
      </c>
      <c r="E104" s="47">
        <v>123</v>
      </c>
      <c r="F104" s="48"/>
      <c r="G104" s="46">
        <f>B104-C104</f>
        <v>-32</v>
      </c>
      <c r="H104" s="47">
        <f>D104-E104</f>
        <v>-46</v>
      </c>
      <c r="I104" s="49">
        <f>IF(C104=0, "-", IF(G104/C104&lt;10, G104/C104, "&gt;999%"))</f>
        <v>-0.61538461538461542</v>
      </c>
      <c r="J104" s="50">
        <f>IF(E104=0, "-", IF(H104/E104&lt;10, H104/E104, "&gt;999%"))</f>
        <v>-0.37398373983739835</v>
      </c>
    </row>
    <row r="105" spans="1:10" x14ac:dyDescent="0.25">
      <c r="A105" s="148"/>
      <c r="B105" s="80"/>
      <c r="C105" s="81"/>
      <c r="D105" s="80"/>
      <c r="E105" s="81"/>
      <c r="F105" s="82"/>
      <c r="G105" s="80"/>
      <c r="H105" s="81"/>
      <c r="I105" s="94"/>
      <c r="J105" s="95"/>
    </row>
    <row r="106" spans="1:10" ht="13" x14ac:dyDescent="0.3">
      <c r="A106" s="118" t="s">
        <v>59</v>
      </c>
      <c r="B106" s="35"/>
      <c r="C106" s="36"/>
      <c r="D106" s="35"/>
      <c r="E106" s="36"/>
      <c r="F106" s="37"/>
      <c r="G106" s="35"/>
      <c r="H106" s="36"/>
      <c r="I106" s="38"/>
      <c r="J106" s="39"/>
    </row>
    <row r="107" spans="1:10" x14ac:dyDescent="0.25">
      <c r="A107" s="124" t="s">
        <v>540</v>
      </c>
      <c r="B107" s="35">
        <v>0</v>
      </c>
      <c r="C107" s="36">
        <v>4</v>
      </c>
      <c r="D107" s="35">
        <v>1</v>
      </c>
      <c r="E107" s="36">
        <v>6</v>
      </c>
      <c r="F107" s="37"/>
      <c r="G107" s="35">
        <f>B107-C107</f>
        <v>-4</v>
      </c>
      <c r="H107" s="36">
        <f>D107-E107</f>
        <v>-5</v>
      </c>
      <c r="I107" s="38">
        <f>IF(C107=0, "-", IF(G107/C107&lt;10, G107/C107, "&gt;999%"))</f>
        <v>-1</v>
      </c>
      <c r="J107" s="39">
        <f>IF(E107=0, "-", IF(H107/E107&lt;10, H107/E107, "&gt;999%"))</f>
        <v>-0.83333333333333337</v>
      </c>
    </row>
    <row r="108" spans="1:10" x14ac:dyDescent="0.25">
      <c r="A108" s="124" t="s">
        <v>589</v>
      </c>
      <c r="B108" s="35">
        <v>18</v>
      </c>
      <c r="C108" s="36">
        <v>28</v>
      </c>
      <c r="D108" s="35">
        <v>46</v>
      </c>
      <c r="E108" s="36">
        <v>60</v>
      </c>
      <c r="F108" s="37"/>
      <c r="G108" s="35">
        <f>B108-C108</f>
        <v>-10</v>
      </c>
      <c r="H108" s="36">
        <f>D108-E108</f>
        <v>-14</v>
      </c>
      <c r="I108" s="38">
        <f>IF(C108=0, "-", IF(G108/C108&lt;10, G108/C108, "&gt;999%"))</f>
        <v>-0.35714285714285715</v>
      </c>
      <c r="J108" s="39">
        <f>IF(E108=0, "-", IF(H108/E108&lt;10, H108/E108, "&gt;999%"))</f>
        <v>-0.23333333333333334</v>
      </c>
    </row>
    <row r="109" spans="1:10" s="52" customFormat="1" ht="13" x14ac:dyDescent="0.3">
      <c r="A109" s="147" t="s">
        <v>644</v>
      </c>
      <c r="B109" s="46">
        <v>18</v>
      </c>
      <c r="C109" s="47">
        <v>32</v>
      </c>
      <c r="D109" s="46">
        <v>47</v>
      </c>
      <c r="E109" s="47">
        <v>66</v>
      </c>
      <c r="F109" s="48"/>
      <c r="G109" s="46">
        <f>B109-C109</f>
        <v>-14</v>
      </c>
      <c r="H109" s="47">
        <f>D109-E109</f>
        <v>-19</v>
      </c>
      <c r="I109" s="49">
        <f>IF(C109=0, "-", IF(G109/C109&lt;10, G109/C109, "&gt;999%"))</f>
        <v>-0.4375</v>
      </c>
      <c r="J109" s="50">
        <f>IF(E109=0, "-", IF(H109/E109&lt;10, H109/E109, "&gt;999%"))</f>
        <v>-0.2878787878787879</v>
      </c>
    </row>
    <row r="110" spans="1:10" x14ac:dyDescent="0.25">
      <c r="A110" s="148"/>
      <c r="B110" s="80"/>
      <c r="C110" s="81"/>
      <c r="D110" s="80"/>
      <c r="E110" s="81"/>
      <c r="F110" s="82"/>
      <c r="G110" s="80"/>
      <c r="H110" s="81"/>
      <c r="I110" s="94"/>
      <c r="J110" s="95"/>
    </row>
    <row r="111" spans="1:10" ht="13" x14ac:dyDescent="0.3">
      <c r="A111" s="118" t="s">
        <v>60</v>
      </c>
      <c r="B111" s="35"/>
      <c r="C111" s="36"/>
      <c r="D111" s="35"/>
      <c r="E111" s="36"/>
      <c r="F111" s="37"/>
      <c r="G111" s="35"/>
      <c r="H111" s="36"/>
      <c r="I111" s="38"/>
      <c r="J111" s="39"/>
    </row>
    <row r="112" spans="1:10" x14ac:dyDescent="0.25">
      <c r="A112" s="124" t="s">
        <v>379</v>
      </c>
      <c r="B112" s="35">
        <v>0</v>
      </c>
      <c r="C112" s="36">
        <v>19</v>
      </c>
      <c r="D112" s="35">
        <v>6</v>
      </c>
      <c r="E112" s="36">
        <v>56</v>
      </c>
      <c r="F112" s="37"/>
      <c r="G112" s="35">
        <f t="shared" ref="G112:G124" si="12">B112-C112</f>
        <v>-19</v>
      </c>
      <c r="H112" s="36">
        <f t="shared" ref="H112:H124" si="13">D112-E112</f>
        <v>-50</v>
      </c>
      <c r="I112" s="38">
        <f t="shared" ref="I112:I124" si="14">IF(C112=0, "-", IF(G112/C112&lt;10, G112/C112, "&gt;999%"))</f>
        <v>-1</v>
      </c>
      <c r="J112" s="39">
        <f t="shared" ref="J112:J124" si="15">IF(E112=0, "-", IF(H112/E112&lt;10, H112/E112, "&gt;999%"))</f>
        <v>-0.8928571428571429</v>
      </c>
    </row>
    <row r="113" spans="1:10" x14ac:dyDescent="0.25">
      <c r="A113" s="124" t="s">
        <v>464</v>
      </c>
      <c r="B113" s="35">
        <v>31</v>
      </c>
      <c r="C113" s="36">
        <v>89</v>
      </c>
      <c r="D113" s="35">
        <v>186</v>
      </c>
      <c r="E113" s="36">
        <v>176</v>
      </c>
      <c r="F113" s="37"/>
      <c r="G113" s="35">
        <f t="shared" si="12"/>
        <v>-58</v>
      </c>
      <c r="H113" s="36">
        <f t="shared" si="13"/>
        <v>10</v>
      </c>
      <c r="I113" s="38">
        <f t="shared" si="14"/>
        <v>-0.651685393258427</v>
      </c>
      <c r="J113" s="39">
        <f t="shared" si="15"/>
        <v>5.6818181818181816E-2</v>
      </c>
    </row>
    <row r="114" spans="1:10" x14ac:dyDescent="0.25">
      <c r="A114" s="124" t="s">
        <v>425</v>
      </c>
      <c r="B114" s="35">
        <v>108</v>
      </c>
      <c r="C114" s="36">
        <v>169</v>
      </c>
      <c r="D114" s="35">
        <v>321</v>
      </c>
      <c r="E114" s="36">
        <v>553</v>
      </c>
      <c r="F114" s="37"/>
      <c r="G114" s="35">
        <f t="shared" si="12"/>
        <v>-61</v>
      </c>
      <c r="H114" s="36">
        <f t="shared" si="13"/>
        <v>-232</v>
      </c>
      <c r="I114" s="38">
        <f t="shared" si="14"/>
        <v>-0.36094674556213019</v>
      </c>
      <c r="J114" s="39">
        <f t="shared" si="15"/>
        <v>-0.41952983725135623</v>
      </c>
    </row>
    <row r="115" spans="1:10" x14ac:dyDescent="0.25">
      <c r="A115" s="124" t="s">
        <v>465</v>
      </c>
      <c r="B115" s="35">
        <v>278</v>
      </c>
      <c r="C115" s="36">
        <v>188</v>
      </c>
      <c r="D115" s="35">
        <v>603</v>
      </c>
      <c r="E115" s="36">
        <v>565</v>
      </c>
      <c r="F115" s="37"/>
      <c r="G115" s="35">
        <f t="shared" si="12"/>
        <v>90</v>
      </c>
      <c r="H115" s="36">
        <f t="shared" si="13"/>
        <v>38</v>
      </c>
      <c r="I115" s="38">
        <f t="shared" si="14"/>
        <v>0.47872340425531917</v>
      </c>
      <c r="J115" s="39">
        <f t="shared" si="15"/>
        <v>6.7256637168141592E-2</v>
      </c>
    </row>
    <row r="116" spans="1:10" x14ac:dyDescent="0.25">
      <c r="A116" s="124" t="s">
        <v>176</v>
      </c>
      <c r="B116" s="35">
        <v>3</v>
      </c>
      <c r="C116" s="36">
        <v>0</v>
      </c>
      <c r="D116" s="35">
        <v>8</v>
      </c>
      <c r="E116" s="36">
        <v>0</v>
      </c>
      <c r="F116" s="37"/>
      <c r="G116" s="35">
        <f t="shared" si="12"/>
        <v>3</v>
      </c>
      <c r="H116" s="36">
        <f t="shared" si="13"/>
        <v>8</v>
      </c>
      <c r="I116" s="38" t="str">
        <f t="shared" si="14"/>
        <v>-</v>
      </c>
      <c r="J116" s="39" t="str">
        <f t="shared" si="15"/>
        <v>-</v>
      </c>
    </row>
    <row r="117" spans="1:10" x14ac:dyDescent="0.25">
      <c r="A117" s="124" t="s">
        <v>202</v>
      </c>
      <c r="B117" s="35">
        <v>182</v>
      </c>
      <c r="C117" s="36">
        <v>247</v>
      </c>
      <c r="D117" s="35">
        <v>317</v>
      </c>
      <c r="E117" s="36">
        <v>532</v>
      </c>
      <c r="F117" s="37"/>
      <c r="G117" s="35">
        <f t="shared" si="12"/>
        <v>-65</v>
      </c>
      <c r="H117" s="36">
        <f t="shared" si="13"/>
        <v>-215</v>
      </c>
      <c r="I117" s="38">
        <f t="shared" si="14"/>
        <v>-0.26315789473684209</v>
      </c>
      <c r="J117" s="39">
        <f t="shared" si="15"/>
        <v>-0.40413533834586468</v>
      </c>
    </row>
    <row r="118" spans="1:10" x14ac:dyDescent="0.25">
      <c r="A118" s="124" t="s">
        <v>237</v>
      </c>
      <c r="B118" s="35">
        <v>8</v>
      </c>
      <c r="C118" s="36">
        <v>53</v>
      </c>
      <c r="D118" s="35">
        <v>21</v>
      </c>
      <c r="E118" s="36">
        <v>160</v>
      </c>
      <c r="F118" s="37"/>
      <c r="G118" s="35">
        <f t="shared" si="12"/>
        <v>-45</v>
      </c>
      <c r="H118" s="36">
        <f t="shared" si="13"/>
        <v>-139</v>
      </c>
      <c r="I118" s="38">
        <f t="shared" si="14"/>
        <v>-0.84905660377358494</v>
      </c>
      <c r="J118" s="39">
        <f t="shared" si="15"/>
        <v>-0.86875000000000002</v>
      </c>
    </row>
    <row r="119" spans="1:10" x14ac:dyDescent="0.25">
      <c r="A119" s="124" t="s">
        <v>325</v>
      </c>
      <c r="B119" s="35">
        <v>116</v>
      </c>
      <c r="C119" s="36">
        <v>170</v>
      </c>
      <c r="D119" s="35">
        <v>320</v>
      </c>
      <c r="E119" s="36">
        <v>526</v>
      </c>
      <c r="F119" s="37"/>
      <c r="G119" s="35">
        <f t="shared" si="12"/>
        <v>-54</v>
      </c>
      <c r="H119" s="36">
        <f t="shared" si="13"/>
        <v>-206</v>
      </c>
      <c r="I119" s="38">
        <f t="shared" si="14"/>
        <v>-0.31764705882352939</v>
      </c>
      <c r="J119" s="39">
        <f t="shared" si="15"/>
        <v>-0.39163498098859317</v>
      </c>
    </row>
    <row r="120" spans="1:10" x14ac:dyDescent="0.25">
      <c r="A120" s="124" t="s">
        <v>556</v>
      </c>
      <c r="B120" s="35">
        <v>60</v>
      </c>
      <c r="C120" s="36">
        <v>147</v>
      </c>
      <c r="D120" s="35">
        <v>199</v>
      </c>
      <c r="E120" s="36">
        <v>511</v>
      </c>
      <c r="F120" s="37"/>
      <c r="G120" s="35">
        <f t="shared" si="12"/>
        <v>-87</v>
      </c>
      <c r="H120" s="36">
        <f t="shared" si="13"/>
        <v>-312</v>
      </c>
      <c r="I120" s="38">
        <f t="shared" si="14"/>
        <v>-0.59183673469387754</v>
      </c>
      <c r="J120" s="39">
        <f t="shared" si="15"/>
        <v>-0.61056751467710368</v>
      </c>
    </row>
    <row r="121" spans="1:10" x14ac:dyDescent="0.25">
      <c r="A121" s="124" t="s">
        <v>568</v>
      </c>
      <c r="B121" s="35">
        <v>1000</v>
      </c>
      <c r="C121" s="36">
        <v>954</v>
      </c>
      <c r="D121" s="35">
        <v>2766</v>
      </c>
      <c r="E121" s="36">
        <v>2499</v>
      </c>
      <c r="F121" s="37"/>
      <c r="G121" s="35">
        <f t="shared" si="12"/>
        <v>46</v>
      </c>
      <c r="H121" s="36">
        <f t="shared" si="13"/>
        <v>267</v>
      </c>
      <c r="I121" s="38">
        <f t="shared" si="14"/>
        <v>4.8218029350104823E-2</v>
      </c>
      <c r="J121" s="39">
        <f t="shared" si="15"/>
        <v>0.10684273709483794</v>
      </c>
    </row>
    <row r="122" spans="1:10" x14ac:dyDescent="0.25">
      <c r="A122" s="124" t="s">
        <v>546</v>
      </c>
      <c r="B122" s="35">
        <v>62</v>
      </c>
      <c r="C122" s="36">
        <v>96</v>
      </c>
      <c r="D122" s="35">
        <v>192</v>
      </c>
      <c r="E122" s="36">
        <v>194</v>
      </c>
      <c r="F122" s="37"/>
      <c r="G122" s="35">
        <f t="shared" si="12"/>
        <v>-34</v>
      </c>
      <c r="H122" s="36">
        <f t="shared" si="13"/>
        <v>-2</v>
      </c>
      <c r="I122" s="38">
        <f t="shared" si="14"/>
        <v>-0.35416666666666669</v>
      </c>
      <c r="J122" s="39">
        <f t="shared" si="15"/>
        <v>-1.0309278350515464E-2</v>
      </c>
    </row>
    <row r="123" spans="1:10" x14ac:dyDescent="0.25">
      <c r="A123" s="124" t="s">
        <v>590</v>
      </c>
      <c r="B123" s="35">
        <v>33</v>
      </c>
      <c r="C123" s="36">
        <v>48</v>
      </c>
      <c r="D123" s="35">
        <v>98</v>
      </c>
      <c r="E123" s="36">
        <v>129</v>
      </c>
      <c r="F123" s="37"/>
      <c r="G123" s="35">
        <f t="shared" si="12"/>
        <v>-15</v>
      </c>
      <c r="H123" s="36">
        <f t="shared" si="13"/>
        <v>-31</v>
      </c>
      <c r="I123" s="38">
        <f t="shared" si="14"/>
        <v>-0.3125</v>
      </c>
      <c r="J123" s="39">
        <f t="shared" si="15"/>
        <v>-0.24031007751937986</v>
      </c>
    </row>
    <row r="124" spans="1:10" s="52" customFormat="1" ht="13" x14ac:dyDescent="0.3">
      <c r="A124" s="147" t="s">
        <v>645</v>
      </c>
      <c r="B124" s="46">
        <v>1881</v>
      </c>
      <c r="C124" s="47">
        <v>2180</v>
      </c>
      <c r="D124" s="46">
        <v>5037</v>
      </c>
      <c r="E124" s="47">
        <v>5901</v>
      </c>
      <c r="F124" s="48"/>
      <c r="G124" s="46">
        <f t="shared" si="12"/>
        <v>-299</v>
      </c>
      <c r="H124" s="47">
        <f t="shared" si="13"/>
        <v>-864</v>
      </c>
      <c r="I124" s="49">
        <f t="shared" si="14"/>
        <v>-0.13715596330275229</v>
      </c>
      <c r="J124" s="50">
        <f t="shared" si="15"/>
        <v>-0.14641586171835283</v>
      </c>
    </row>
    <row r="125" spans="1:10" x14ac:dyDescent="0.25">
      <c r="A125" s="148"/>
      <c r="B125" s="80"/>
      <c r="C125" s="81"/>
      <c r="D125" s="80"/>
      <c r="E125" s="81"/>
      <c r="F125" s="82"/>
      <c r="G125" s="80"/>
      <c r="H125" s="81"/>
      <c r="I125" s="94"/>
      <c r="J125" s="95"/>
    </row>
    <row r="126" spans="1:10" ht="13" x14ac:dyDescent="0.3">
      <c r="A126" s="118" t="s">
        <v>102</v>
      </c>
      <c r="B126" s="35"/>
      <c r="C126" s="36"/>
      <c r="D126" s="35"/>
      <c r="E126" s="36"/>
      <c r="F126" s="37"/>
      <c r="G126" s="35"/>
      <c r="H126" s="36"/>
      <c r="I126" s="38"/>
      <c r="J126" s="39"/>
    </row>
    <row r="127" spans="1:10" x14ac:dyDescent="0.25">
      <c r="A127" s="124" t="s">
        <v>616</v>
      </c>
      <c r="B127" s="35">
        <v>7</v>
      </c>
      <c r="C127" s="36">
        <v>5</v>
      </c>
      <c r="D127" s="35">
        <v>16</v>
      </c>
      <c r="E127" s="36">
        <v>19</v>
      </c>
      <c r="F127" s="37"/>
      <c r="G127" s="35">
        <f>B127-C127</f>
        <v>2</v>
      </c>
      <c r="H127" s="36">
        <f>D127-E127</f>
        <v>-3</v>
      </c>
      <c r="I127" s="38">
        <f>IF(C127=0, "-", IF(G127/C127&lt;10, G127/C127, "&gt;999%"))</f>
        <v>0.4</v>
      </c>
      <c r="J127" s="39">
        <f>IF(E127=0, "-", IF(H127/E127&lt;10, H127/E127, "&gt;999%"))</f>
        <v>-0.15789473684210525</v>
      </c>
    </row>
    <row r="128" spans="1:10" s="52" customFormat="1" ht="13" x14ac:dyDescent="0.3">
      <c r="A128" s="147" t="s">
        <v>646</v>
      </c>
      <c r="B128" s="46">
        <v>7</v>
      </c>
      <c r="C128" s="47">
        <v>5</v>
      </c>
      <c r="D128" s="46">
        <v>16</v>
      </c>
      <c r="E128" s="47">
        <v>19</v>
      </c>
      <c r="F128" s="48"/>
      <c r="G128" s="46">
        <f>B128-C128</f>
        <v>2</v>
      </c>
      <c r="H128" s="47">
        <f>D128-E128</f>
        <v>-3</v>
      </c>
      <c r="I128" s="49">
        <f>IF(C128=0, "-", IF(G128/C128&lt;10, G128/C128, "&gt;999%"))</f>
        <v>0.4</v>
      </c>
      <c r="J128" s="50">
        <f>IF(E128=0, "-", IF(H128/E128&lt;10, H128/E128, "&gt;999%"))</f>
        <v>-0.15789473684210525</v>
      </c>
    </row>
    <row r="129" spans="1:10" x14ac:dyDescent="0.25">
      <c r="A129" s="148"/>
      <c r="B129" s="80"/>
      <c r="C129" s="81"/>
      <c r="D129" s="80"/>
      <c r="E129" s="81"/>
      <c r="F129" s="82"/>
      <c r="G129" s="80"/>
      <c r="H129" s="81"/>
      <c r="I129" s="94"/>
      <c r="J129" s="95"/>
    </row>
    <row r="130" spans="1:10" ht="13" x14ac:dyDescent="0.3">
      <c r="A130" s="118" t="s">
        <v>103</v>
      </c>
      <c r="B130" s="35"/>
      <c r="C130" s="36"/>
      <c r="D130" s="35"/>
      <c r="E130" s="36"/>
      <c r="F130" s="37"/>
      <c r="G130" s="35"/>
      <c r="H130" s="36"/>
      <c r="I130" s="38"/>
      <c r="J130" s="39"/>
    </row>
    <row r="131" spans="1:10" x14ac:dyDescent="0.25">
      <c r="A131" s="124" t="s">
        <v>591</v>
      </c>
      <c r="B131" s="35">
        <v>19</v>
      </c>
      <c r="C131" s="36">
        <v>47</v>
      </c>
      <c r="D131" s="35">
        <v>77</v>
      </c>
      <c r="E131" s="36">
        <v>115</v>
      </c>
      <c r="F131" s="37"/>
      <c r="G131" s="35">
        <f>B131-C131</f>
        <v>-28</v>
      </c>
      <c r="H131" s="36">
        <f>D131-E131</f>
        <v>-38</v>
      </c>
      <c r="I131" s="38">
        <f>IF(C131=0, "-", IF(G131/C131&lt;10, G131/C131, "&gt;999%"))</f>
        <v>-0.5957446808510638</v>
      </c>
      <c r="J131" s="39">
        <f>IF(E131=0, "-", IF(H131/E131&lt;10, H131/E131, "&gt;999%"))</f>
        <v>-0.33043478260869563</v>
      </c>
    </row>
    <row r="132" spans="1:10" x14ac:dyDescent="0.25">
      <c r="A132" s="124" t="s">
        <v>604</v>
      </c>
      <c r="B132" s="35">
        <v>25</v>
      </c>
      <c r="C132" s="36">
        <v>42</v>
      </c>
      <c r="D132" s="35">
        <v>67</v>
      </c>
      <c r="E132" s="36">
        <v>75</v>
      </c>
      <c r="F132" s="37"/>
      <c r="G132" s="35">
        <f>B132-C132</f>
        <v>-17</v>
      </c>
      <c r="H132" s="36">
        <f>D132-E132</f>
        <v>-8</v>
      </c>
      <c r="I132" s="38">
        <f>IF(C132=0, "-", IF(G132/C132&lt;10, G132/C132, "&gt;999%"))</f>
        <v>-0.40476190476190477</v>
      </c>
      <c r="J132" s="39">
        <f>IF(E132=0, "-", IF(H132/E132&lt;10, H132/E132, "&gt;999%"))</f>
        <v>-0.10666666666666667</v>
      </c>
    </row>
    <row r="133" spans="1:10" x14ac:dyDescent="0.25">
      <c r="A133" s="124" t="s">
        <v>617</v>
      </c>
      <c r="B133" s="35">
        <v>5</v>
      </c>
      <c r="C133" s="36">
        <v>58</v>
      </c>
      <c r="D133" s="35">
        <v>10</v>
      </c>
      <c r="E133" s="36">
        <v>78</v>
      </c>
      <c r="F133" s="37"/>
      <c r="G133" s="35">
        <f>B133-C133</f>
        <v>-53</v>
      </c>
      <c r="H133" s="36">
        <f>D133-E133</f>
        <v>-68</v>
      </c>
      <c r="I133" s="38">
        <f>IF(C133=0, "-", IF(G133/C133&lt;10, G133/C133, "&gt;999%"))</f>
        <v>-0.91379310344827591</v>
      </c>
      <c r="J133" s="39">
        <f>IF(E133=0, "-", IF(H133/E133&lt;10, H133/E133, "&gt;999%"))</f>
        <v>-0.87179487179487181</v>
      </c>
    </row>
    <row r="134" spans="1:10" s="52" customFormat="1" ht="13" x14ac:dyDescent="0.3">
      <c r="A134" s="147" t="s">
        <v>647</v>
      </c>
      <c r="B134" s="46">
        <v>49</v>
      </c>
      <c r="C134" s="47">
        <v>147</v>
      </c>
      <c r="D134" s="46">
        <v>154</v>
      </c>
      <c r="E134" s="47">
        <v>268</v>
      </c>
      <c r="F134" s="48"/>
      <c r="G134" s="46">
        <f>B134-C134</f>
        <v>-98</v>
      </c>
      <c r="H134" s="47">
        <f>D134-E134</f>
        <v>-114</v>
      </c>
      <c r="I134" s="49">
        <f>IF(C134=0, "-", IF(G134/C134&lt;10, G134/C134, "&gt;999%"))</f>
        <v>-0.66666666666666663</v>
      </c>
      <c r="J134" s="50">
        <f>IF(E134=0, "-", IF(H134/E134&lt;10, H134/E134, "&gt;999%"))</f>
        <v>-0.42537313432835822</v>
      </c>
    </row>
    <row r="135" spans="1:10" x14ac:dyDescent="0.25">
      <c r="A135" s="148"/>
      <c r="B135" s="80"/>
      <c r="C135" s="81"/>
      <c r="D135" s="80"/>
      <c r="E135" s="81"/>
      <c r="F135" s="82"/>
      <c r="G135" s="80"/>
      <c r="H135" s="81"/>
      <c r="I135" s="94"/>
      <c r="J135" s="95"/>
    </row>
    <row r="136" spans="1:10" ht="13" x14ac:dyDescent="0.3">
      <c r="A136" s="118" t="s">
        <v>61</v>
      </c>
      <c r="B136" s="35"/>
      <c r="C136" s="36"/>
      <c r="D136" s="35"/>
      <c r="E136" s="36"/>
      <c r="F136" s="37"/>
      <c r="G136" s="35"/>
      <c r="H136" s="36"/>
      <c r="I136" s="38"/>
      <c r="J136" s="39"/>
    </row>
    <row r="137" spans="1:10" x14ac:dyDescent="0.25">
      <c r="A137" s="124" t="s">
        <v>257</v>
      </c>
      <c r="B137" s="35">
        <v>1</v>
      </c>
      <c r="C137" s="36">
        <v>0</v>
      </c>
      <c r="D137" s="35">
        <v>2</v>
      </c>
      <c r="E137" s="36">
        <v>0</v>
      </c>
      <c r="F137" s="37"/>
      <c r="G137" s="35">
        <f>B137-C137</f>
        <v>1</v>
      </c>
      <c r="H137" s="36">
        <f>D137-E137</f>
        <v>2</v>
      </c>
      <c r="I137" s="38" t="str">
        <f>IF(C137=0, "-", IF(G137/C137&lt;10, G137/C137, "&gt;999%"))</f>
        <v>-</v>
      </c>
      <c r="J137" s="39" t="str">
        <f>IF(E137=0, "-", IF(H137/E137&lt;10, H137/E137, "&gt;999%"))</f>
        <v>-</v>
      </c>
    </row>
    <row r="138" spans="1:10" x14ac:dyDescent="0.25">
      <c r="A138" s="124" t="s">
        <v>278</v>
      </c>
      <c r="B138" s="35">
        <v>0</v>
      </c>
      <c r="C138" s="36">
        <v>0</v>
      </c>
      <c r="D138" s="35">
        <v>3</v>
      </c>
      <c r="E138" s="36">
        <v>0</v>
      </c>
      <c r="F138" s="37"/>
      <c r="G138" s="35">
        <f>B138-C138</f>
        <v>0</v>
      </c>
      <c r="H138" s="36">
        <f>D138-E138</f>
        <v>3</v>
      </c>
      <c r="I138" s="38" t="str">
        <f>IF(C138=0, "-", IF(G138/C138&lt;10, G138/C138, "&gt;999%"))</f>
        <v>-</v>
      </c>
      <c r="J138" s="39" t="str">
        <f>IF(E138=0, "-", IF(H138/E138&lt;10, H138/E138, "&gt;999%"))</f>
        <v>-</v>
      </c>
    </row>
    <row r="139" spans="1:10" s="52" customFormat="1" ht="13" x14ac:dyDescent="0.3">
      <c r="A139" s="147" t="s">
        <v>648</v>
      </c>
      <c r="B139" s="46">
        <v>1</v>
      </c>
      <c r="C139" s="47">
        <v>0</v>
      </c>
      <c r="D139" s="46">
        <v>5</v>
      </c>
      <c r="E139" s="47">
        <v>0</v>
      </c>
      <c r="F139" s="48"/>
      <c r="G139" s="46">
        <f>B139-C139</f>
        <v>1</v>
      </c>
      <c r="H139" s="47">
        <f>D139-E139</f>
        <v>5</v>
      </c>
      <c r="I139" s="49" t="str">
        <f>IF(C139=0, "-", IF(G139/C139&lt;10, G139/C139, "&gt;999%"))</f>
        <v>-</v>
      </c>
      <c r="J139" s="50" t="str">
        <f>IF(E139=0, "-", IF(H139/E139&lt;10, H139/E139, "&gt;999%"))</f>
        <v>-</v>
      </c>
    </row>
    <row r="140" spans="1:10" x14ac:dyDescent="0.25">
      <c r="A140" s="148"/>
      <c r="B140" s="80"/>
      <c r="C140" s="81"/>
      <c r="D140" s="80"/>
      <c r="E140" s="81"/>
      <c r="F140" s="82"/>
      <c r="G140" s="80"/>
      <c r="H140" s="81"/>
      <c r="I140" s="94"/>
      <c r="J140" s="95"/>
    </row>
    <row r="141" spans="1:10" ht="13" x14ac:dyDescent="0.3">
      <c r="A141" s="118" t="s">
        <v>62</v>
      </c>
      <c r="B141" s="35"/>
      <c r="C141" s="36"/>
      <c r="D141" s="35"/>
      <c r="E141" s="36"/>
      <c r="F141" s="37"/>
      <c r="G141" s="35"/>
      <c r="H141" s="36"/>
      <c r="I141" s="38"/>
      <c r="J141" s="39"/>
    </row>
    <row r="142" spans="1:10" x14ac:dyDescent="0.25">
      <c r="A142" s="124" t="s">
        <v>557</v>
      </c>
      <c r="B142" s="35">
        <v>25</v>
      </c>
      <c r="C142" s="36">
        <v>9</v>
      </c>
      <c r="D142" s="35">
        <v>54</v>
      </c>
      <c r="E142" s="36">
        <v>22</v>
      </c>
      <c r="F142" s="37"/>
      <c r="G142" s="35">
        <f>B142-C142</f>
        <v>16</v>
      </c>
      <c r="H142" s="36">
        <f>D142-E142</f>
        <v>32</v>
      </c>
      <c r="I142" s="38">
        <f>IF(C142=0, "-", IF(G142/C142&lt;10, G142/C142, "&gt;999%"))</f>
        <v>1.7777777777777777</v>
      </c>
      <c r="J142" s="39">
        <f>IF(E142=0, "-", IF(H142/E142&lt;10, H142/E142, "&gt;999%"))</f>
        <v>1.4545454545454546</v>
      </c>
    </row>
    <row r="143" spans="1:10" x14ac:dyDescent="0.25">
      <c r="A143" s="124" t="s">
        <v>569</v>
      </c>
      <c r="B143" s="35">
        <v>5</v>
      </c>
      <c r="C143" s="36">
        <v>8</v>
      </c>
      <c r="D143" s="35">
        <v>15</v>
      </c>
      <c r="E143" s="36">
        <v>15</v>
      </c>
      <c r="F143" s="37"/>
      <c r="G143" s="35">
        <f>B143-C143</f>
        <v>-3</v>
      </c>
      <c r="H143" s="36">
        <f>D143-E143</f>
        <v>0</v>
      </c>
      <c r="I143" s="38">
        <f>IF(C143=0, "-", IF(G143/C143&lt;10, G143/C143, "&gt;999%"))</f>
        <v>-0.375</v>
      </c>
      <c r="J143" s="39">
        <f>IF(E143=0, "-", IF(H143/E143&lt;10, H143/E143, "&gt;999%"))</f>
        <v>0</v>
      </c>
    </row>
    <row r="144" spans="1:10" s="52" customFormat="1" ht="13" x14ac:dyDescent="0.3">
      <c r="A144" s="147" t="s">
        <v>649</v>
      </c>
      <c r="B144" s="46">
        <v>30</v>
      </c>
      <c r="C144" s="47">
        <v>17</v>
      </c>
      <c r="D144" s="46">
        <v>69</v>
      </c>
      <c r="E144" s="47">
        <v>37</v>
      </c>
      <c r="F144" s="48"/>
      <c r="G144" s="46">
        <f>B144-C144</f>
        <v>13</v>
      </c>
      <c r="H144" s="47">
        <f>D144-E144</f>
        <v>32</v>
      </c>
      <c r="I144" s="49">
        <f>IF(C144=0, "-", IF(G144/C144&lt;10, G144/C144, "&gt;999%"))</f>
        <v>0.76470588235294112</v>
      </c>
      <c r="J144" s="50">
        <f>IF(E144=0, "-", IF(H144/E144&lt;10, H144/E144, "&gt;999%"))</f>
        <v>0.86486486486486491</v>
      </c>
    </row>
    <row r="145" spans="1:10" x14ac:dyDescent="0.25">
      <c r="A145" s="148"/>
      <c r="B145" s="80"/>
      <c r="C145" s="81"/>
      <c r="D145" s="80"/>
      <c r="E145" s="81"/>
      <c r="F145" s="82"/>
      <c r="G145" s="80"/>
      <c r="H145" s="81"/>
      <c r="I145" s="94"/>
      <c r="J145" s="95"/>
    </row>
    <row r="146" spans="1:10" ht="13" x14ac:dyDescent="0.3">
      <c r="A146" s="118" t="s">
        <v>63</v>
      </c>
      <c r="B146" s="35"/>
      <c r="C146" s="36"/>
      <c r="D146" s="35"/>
      <c r="E146" s="36"/>
      <c r="F146" s="37"/>
      <c r="G146" s="35"/>
      <c r="H146" s="36"/>
      <c r="I146" s="38"/>
      <c r="J146" s="39"/>
    </row>
    <row r="147" spans="1:10" x14ac:dyDescent="0.25">
      <c r="A147" s="124" t="s">
        <v>391</v>
      </c>
      <c r="B147" s="35">
        <v>30</v>
      </c>
      <c r="C147" s="36">
        <v>18</v>
      </c>
      <c r="D147" s="35">
        <v>84</v>
      </c>
      <c r="E147" s="36">
        <v>34</v>
      </c>
      <c r="F147" s="37"/>
      <c r="G147" s="35">
        <f>B147-C147</f>
        <v>12</v>
      </c>
      <c r="H147" s="36">
        <f>D147-E147</f>
        <v>50</v>
      </c>
      <c r="I147" s="38">
        <f>IF(C147=0, "-", IF(G147/C147&lt;10, G147/C147, "&gt;999%"))</f>
        <v>0.66666666666666663</v>
      </c>
      <c r="J147" s="39">
        <f>IF(E147=0, "-", IF(H147/E147&lt;10, H147/E147, "&gt;999%"))</f>
        <v>1.4705882352941178</v>
      </c>
    </row>
    <row r="148" spans="1:10" x14ac:dyDescent="0.25">
      <c r="A148" s="124" t="s">
        <v>426</v>
      </c>
      <c r="B148" s="35">
        <v>8</v>
      </c>
      <c r="C148" s="36">
        <v>9</v>
      </c>
      <c r="D148" s="35">
        <v>35</v>
      </c>
      <c r="E148" s="36">
        <v>22</v>
      </c>
      <c r="F148" s="37"/>
      <c r="G148" s="35">
        <f>B148-C148</f>
        <v>-1</v>
      </c>
      <c r="H148" s="36">
        <f>D148-E148</f>
        <v>13</v>
      </c>
      <c r="I148" s="38">
        <f>IF(C148=0, "-", IF(G148/C148&lt;10, G148/C148, "&gt;999%"))</f>
        <v>-0.1111111111111111</v>
      </c>
      <c r="J148" s="39">
        <f>IF(E148=0, "-", IF(H148/E148&lt;10, H148/E148, "&gt;999%"))</f>
        <v>0.59090909090909094</v>
      </c>
    </row>
    <row r="149" spans="1:10" x14ac:dyDescent="0.25">
      <c r="A149" s="124" t="s">
        <v>466</v>
      </c>
      <c r="B149" s="35">
        <v>0</v>
      </c>
      <c r="C149" s="36">
        <v>1</v>
      </c>
      <c r="D149" s="35">
        <v>0</v>
      </c>
      <c r="E149" s="36">
        <v>1</v>
      </c>
      <c r="F149" s="37"/>
      <c r="G149" s="35">
        <f>B149-C149</f>
        <v>-1</v>
      </c>
      <c r="H149" s="36">
        <f>D149-E149</f>
        <v>-1</v>
      </c>
      <c r="I149" s="38">
        <f>IF(C149=0, "-", IF(G149/C149&lt;10, G149/C149, "&gt;999%"))</f>
        <v>-1</v>
      </c>
      <c r="J149" s="39">
        <f>IF(E149=0, "-", IF(H149/E149&lt;10, H149/E149, "&gt;999%"))</f>
        <v>-1</v>
      </c>
    </row>
    <row r="150" spans="1:10" x14ac:dyDescent="0.25">
      <c r="A150" s="124" t="s">
        <v>467</v>
      </c>
      <c r="B150" s="35">
        <v>6</v>
      </c>
      <c r="C150" s="36">
        <v>9</v>
      </c>
      <c r="D150" s="35">
        <v>18</v>
      </c>
      <c r="E150" s="36">
        <v>17</v>
      </c>
      <c r="F150" s="37"/>
      <c r="G150" s="35">
        <f>B150-C150</f>
        <v>-3</v>
      </c>
      <c r="H150" s="36">
        <f>D150-E150</f>
        <v>1</v>
      </c>
      <c r="I150" s="38">
        <f>IF(C150=0, "-", IF(G150/C150&lt;10, G150/C150, "&gt;999%"))</f>
        <v>-0.33333333333333331</v>
      </c>
      <c r="J150" s="39">
        <f>IF(E150=0, "-", IF(H150/E150&lt;10, H150/E150, "&gt;999%"))</f>
        <v>5.8823529411764705E-2</v>
      </c>
    </row>
    <row r="151" spans="1:10" s="52" customFormat="1" ht="13" x14ac:dyDescent="0.3">
      <c r="A151" s="147" t="s">
        <v>650</v>
      </c>
      <c r="B151" s="46">
        <v>44</v>
      </c>
      <c r="C151" s="47">
        <v>37</v>
      </c>
      <c r="D151" s="46">
        <v>137</v>
      </c>
      <c r="E151" s="47">
        <v>74</v>
      </c>
      <c r="F151" s="48"/>
      <c r="G151" s="46">
        <f>B151-C151</f>
        <v>7</v>
      </c>
      <c r="H151" s="47">
        <f>D151-E151</f>
        <v>63</v>
      </c>
      <c r="I151" s="49">
        <f>IF(C151=0, "-", IF(G151/C151&lt;10, G151/C151, "&gt;999%"))</f>
        <v>0.1891891891891892</v>
      </c>
      <c r="J151" s="50">
        <f>IF(E151=0, "-", IF(H151/E151&lt;10, H151/E151, "&gt;999%"))</f>
        <v>0.85135135135135132</v>
      </c>
    </row>
    <row r="152" spans="1:10" x14ac:dyDescent="0.25">
      <c r="A152" s="148"/>
      <c r="B152" s="80"/>
      <c r="C152" s="81"/>
      <c r="D152" s="80"/>
      <c r="E152" s="81"/>
      <c r="F152" s="82"/>
      <c r="G152" s="80"/>
      <c r="H152" s="81"/>
      <c r="I152" s="94"/>
      <c r="J152" s="95"/>
    </row>
    <row r="153" spans="1:10" ht="13" x14ac:dyDescent="0.3">
      <c r="A153" s="118" t="s">
        <v>104</v>
      </c>
      <c r="B153" s="35"/>
      <c r="C153" s="36"/>
      <c r="D153" s="35"/>
      <c r="E153" s="36"/>
      <c r="F153" s="37"/>
      <c r="G153" s="35"/>
      <c r="H153" s="36"/>
      <c r="I153" s="38"/>
      <c r="J153" s="39"/>
    </row>
    <row r="154" spans="1:10" x14ac:dyDescent="0.25">
      <c r="A154" s="124" t="s">
        <v>618</v>
      </c>
      <c r="B154" s="35">
        <v>8</v>
      </c>
      <c r="C154" s="36">
        <v>13</v>
      </c>
      <c r="D154" s="35">
        <v>18</v>
      </c>
      <c r="E154" s="36">
        <v>25</v>
      </c>
      <c r="F154" s="37"/>
      <c r="G154" s="35">
        <f>B154-C154</f>
        <v>-5</v>
      </c>
      <c r="H154" s="36">
        <f>D154-E154</f>
        <v>-7</v>
      </c>
      <c r="I154" s="38">
        <f>IF(C154=0, "-", IF(G154/C154&lt;10, G154/C154, "&gt;999%"))</f>
        <v>-0.38461538461538464</v>
      </c>
      <c r="J154" s="39">
        <f>IF(E154=0, "-", IF(H154/E154&lt;10, H154/E154, "&gt;999%"))</f>
        <v>-0.28000000000000003</v>
      </c>
    </row>
    <row r="155" spans="1:10" x14ac:dyDescent="0.25">
      <c r="A155" s="124" t="s">
        <v>592</v>
      </c>
      <c r="B155" s="35">
        <v>32</v>
      </c>
      <c r="C155" s="36">
        <v>52</v>
      </c>
      <c r="D155" s="35">
        <v>89</v>
      </c>
      <c r="E155" s="36">
        <v>122</v>
      </c>
      <c r="F155" s="37"/>
      <c r="G155" s="35">
        <f>B155-C155</f>
        <v>-20</v>
      </c>
      <c r="H155" s="36">
        <f>D155-E155</f>
        <v>-33</v>
      </c>
      <c r="I155" s="38">
        <f>IF(C155=0, "-", IF(G155/C155&lt;10, G155/C155, "&gt;999%"))</f>
        <v>-0.38461538461538464</v>
      </c>
      <c r="J155" s="39">
        <f>IF(E155=0, "-", IF(H155/E155&lt;10, H155/E155, "&gt;999%"))</f>
        <v>-0.27049180327868855</v>
      </c>
    </row>
    <row r="156" spans="1:10" x14ac:dyDescent="0.25">
      <c r="A156" s="124" t="s">
        <v>605</v>
      </c>
      <c r="B156" s="35">
        <v>47</v>
      </c>
      <c r="C156" s="36">
        <v>54</v>
      </c>
      <c r="D156" s="35">
        <v>127</v>
      </c>
      <c r="E156" s="36">
        <v>137</v>
      </c>
      <c r="F156" s="37"/>
      <c r="G156" s="35">
        <f>B156-C156</f>
        <v>-7</v>
      </c>
      <c r="H156" s="36">
        <f>D156-E156</f>
        <v>-10</v>
      </c>
      <c r="I156" s="38">
        <f>IF(C156=0, "-", IF(G156/C156&lt;10, G156/C156, "&gt;999%"))</f>
        <v>-0.12962962962962962</v>
      </c>
      <c r="J156" s="39">
        <f>IF(E156=0, "-", IF(H156/E156&lt;10, H156/E156, "&gt;999%"))</f>
        <v>-7.2992700729927001E-2</v>
      </c>
    </row>
    <row r="157" spans="1:10" s="52" customFormat="1" ht="13" x14ac:dyDescent="0.3">
      <c r="A157" s="147" t="s">
        <v>651</v>
      </c>
      <c r="B157" s="46">
        <v>87</v>
      </c>
      <c r="C157" s="47">
        <v>119</v>
      </c>
      <c r="D157" s="46">
        <v>234</v>
      </c>
      <c r="E157" s="47">
        <v>284</v>
      </c>
      <c r="F157" s="48"/>
      <c r="G157" s="46">
        <f>B157-C157</f>
        <v>-32</v>
      </c>
      <c r="H157" s="47">
        <f>D157-E157</f>
        <v>-50</v>
      </c>
      <c r="I157" s="49">
        <f>IF(C157=0, "-", IF(G157/C157&lt;10, G157/C157, "&gt;999%"))</f>
        <v>-0.26890756302521007</v>
      </c>
      <c r="J157" s="50">
        <f>IF(E157=0, "-", IF(H157/E157&lt;10, H157/E157, "&gt;999%"))</f>
        <v>-0.176056338028169</v>
      </c>
    </row>
    <row r="158" spans="1:10" x14ac:dyDescent="0.25">
      <c r="A158" s="148"/>
      <c r="B158" s="80"/>
      <c r="C158" s="81"/>
      <c r="D158" s="80"/>
      <c r="E158" s="81"/>
      <c r="F158" s="82"/>
      <c r="G158" s="80"/>
      <c r="H158" s="81"/>
      <c r="I158" s="94"/>
      <c r="J158" s="95"/>
    </row>
    <row r="159" spans="1:10" ht="13" x14ac:dyDescent="0.3">
      <c r="A159" s="118" t="s">
        <v>64</v>
      </c>
      <c r="B159" s="35"/>
      <c r="C159" s="36"/>
      <c r="D159" s="35"/>
      <c r="E159" s="36"/>
      <c r="F159" s="37"/>
      <c r="G159" s="35"/>
      <c r="H159" s="36"/>
      <c r="I159" s="38"/>
      <c r="J159" s="39"/>
    </row>
    <row r="160" spans="1:10" x14ac:dyDescent="0.25">
      <c r="A160" s="124" t="s">
        <v>468</v>
      </c>
      <c r="B160" s="35">
        <v>111</v>
      </c>
      <c r="C160" s="36">
        <v>54</v>
      </c>
      <c r="D160" s="35">
        <v>297</v>
      </c>
      <c r="E160" s="36">
        <v>218</v>
      </c>
      <c r="F160" s="37"/>
      <c r="G160" s="35">
        <f t="shared" ref="G160:G172" si="16">B160-C160</f>
        <v>57</v>
      </c>
      <c r="H160" s="36">
        <f t="shared" ref="H160:H172" si="17">D160-E160</f>
        <v>79</v>
      </c>
      <c r="I160" s="38">
        <f t="shared" ref="I160:I172" si="18">IF(C160=0, "-", IF(G160/C160&lt;10, G160/C160, "&gt;999%"))</f>
        <v>1.0555555555555556</v>
      </c>
      <c r="J160" s="39">
        <f t="shared" ref="J160:J172" si="19">IF(E160=0, "-", IF(H160/E160&lt;10, H160/E160, "&gt;999%"))</f>
        <v>0.36238532110091742</v>
      </c>
    </row>
    <row r="161" spans="1:10" x14ac:dyDescent="0.25">
      <c r="A161" s="124" t="s">
        <v>203</v>
      </c>
      <c r="B161" s="35">
        <v>231</v>
      </c>
      <c r="C161" s="36">
        <v>209</v>
      </c>
      <c r="D161" s="35">
        <v>298</v>
      </c>
      <c r="E161" s="36">
        <v>956</v>
      </c>
      <c r="F161" s="37"/>
      <c r="G161" s="35">
        <f t="shared" si="16"/>
        <v>22</v>
      </c>
      <c r="H161" s="36">
        <f t="shared" si="17"/>
        <v>-658</v>
      </c>
      <c r="I161" s="38">
        <f t="shared" si="18"/>
        <v>0.10526315789473684</v>
      </c>
      <c r="J161" s="39">
        <f t="shared" si="19"/>
        <v>-0.68828451882845187</v>
      </c>
    </row>
    <row r="162" spans="1:10" x14ac:dyDescent="0.25">
      <c r="A162" s="124" t="s">
        <v>177</v>
      </c>
      <c r="B162" s="35">
        <v>0</v>
      </c>
      <c r="C162" s="36">
        <v>2</v>
      </c>
      <c r="D162" s="35">
        <v>0</v>
      </c>
      <c r="E162" s="36">
        <v>7</v>
      </c>
      <c r="F162" s="37"/>
      <c r="G162" s="35">
        <f t="shared" si="16"/>
        <v>-2</v>
      </c>
      <c r="H162" s="36">
        <f t="shared" si="17"/>
        <v>-7</v>
      </c>
      <c r="I162" s="38">
        <f t="shared" si="18"/>
        <v>-1</v>
      </c>
      <c r="J162" s="39">
        <f t="shared" si="19"/>
        <v>-1</v>
      </c>
    </row>
    <row r="163" spans="1:10" x14ac:dyDescent="0.25">
      <c r="A163" s="124" t="s">
        <v>469</v>
      </c>
      <c r="B163" s="35">
        <v>0</v>
      </c>
      <c r="C163" s="36">
        <v>28</v>
      </c>
      <c r="D163" s="35">
        <v>0</v>
      </c>
      <c r="E163" s="36">
        <v>103</v>
      </c>
      <c r="F163" s="37"/>
      <c r="G163" s="35">
        <f t="shared" si="16"/>
        <v>-28</v>
      </c>
      <c r="H163" s="36">
        <f t="shared" si="17"/>
        <v>-103</v>
      </c>
      <c r="I163" s="38">
        <f t="shared" si="18"/>
        <v>-1</v>
      </c>
      <c r="J163" s="39">
        <f t="shared" si="19"/>
        <v>-1</v>
      </c>
    </row>
    <row r="164" spans="1:10" x14ac:dyDescent="0.25">
      <c r="A164" s="124" t="s">
        <v>558</v>
      </c>
      <c r="B164" s="35">
        <v>80</v>
      </c>
      <c r="C164" s="36">
        <v>86</v>
      </c>
      <c r="D164" s="35">
        <v>129</v>
      </c>
      <c r="E164" s="36">
        <v>237</v>
      </c>
      <c r="F164" s="37"/>
      <c r="G164" s="35">
        <f t="shared" si="16"/>
        <v>-6</v>
      </c>
      <c r="H164" s="36">
        <f t="shared" si="17"/>
        <v>-108</v>
      </c>
      <c r="I164" s="38">
        <f t="shared" si="18"/>
        <v>-6.9767441860465115E-2</v>
      </c>
      <c r="J164" s="39">
        <f t="shared" si="19"/>
        <v>-0.45569620253164556</v>
      </c>
    </row>
    <row r="165" spans="1:10" x14ac:dyDescent="0.25">
      <c r="A165" s="124" t="s">
        <v>570</v>
      </c>
      <c r="B165" s="35">
        <v>620</v>
      </c>
      <c r="C165" s="36">
        <v>447</v>
      </c>
      <c r="D165" s="35">
        <v>1157</v>
      </c>
      <c r="E165" s="36">
        <v>1127</v>
      </c>
      <c r="F165" s="37"/>
      <c r="G165" s="35">
        <f t="shared" si="16"/>
        <v>173</v>
      </c>
      <c r="H165" s="36">
        <f t="shared" si="17"/>
        <v>30</v>
      </c>
      <c r="I165" s="38">
        <f t="shared" si="18"/>
        <v>0.38702460850111858</v>
      </c>
      <c r="J165" s="39">
        <f t="shared" si="19"/>
        <v>2.6619343389529725E-2</v>
      </c>
    </row>
    <row r="166" spans="1:10" x14ac:dyDescent="0.25">
      <c r="A166" s="124" t="s">
        <v>270</v>
      </c>
      <c r="B166" s="35">
        <v>26</v>
      </c>
      <c r="C166" s="36">
        <v>214</v>
      </c>
      <c r="D166" s="35">
        <v>223</v>
      </c>
      <c r="E166" s="36">
        <v>628</v>
      </c>
      <c r="F166" s="37"/>
      <c r="G166" s="35">
        <f t="shared" si="16"/>
        <v>-188</v>
      </c>
      <c r="H166" s="36">
        <f t="shared" si="17"/>
        <v>-405</v>
      </c>
      <c r="I166" s="38">
        <f t="shared" si="18"/>
        <v>-0.87850467289719625</v>
      </c>
      <c r="J166" s="39">
        <f t="shared" si="19"/>
        <v>-0.64490445859872614</v>
      </c>
    </row>
    <row r="167" spans="1:10" x14ac:dyDescent="0.25">
      <c r="A167" s="124" t="s">
        <v>427</v>
      </c>
      <c r="B167" s="35">
        <v>134</v>
      </c>
      <c r="C167" s="36">
        <v>215</v>
      </c>
      <c r="D167" s="35">
        <v>248</v>
      </c>
      <c r="E167" s="36">
        <v>614</v>
      </c>
      <c r="F167" s="37"/>
      <c r="G167" s="35">
        <f t="shared" si="16"/>
        <v>-81</v>
      </c>
      <c r="H167" s="36">
        <f t="shared" si="17"/>
        <v>-366</v>
      </c>
      <c r="I167" s="38">
        <f t="shared" si="18"/>
        <v>-0.37674418604651161</v>
      </c>
      <c r="J167" s="39">
        <f t="shared" si="19"/>
        <v>-0.59609120521172643</v>
      </c>
    </row>
    <row r="168" spans="1:10" x14ac:dyDescent="0.25">
      <c r="A168" s="124" t="s">
        <v>171</v>
      </c>
      <c r="B168" s="35">
        <v>0</v>
      </c>
      <c r="C168" s="36">
        <v>0</v>
      </c>
      <c r="D168" s="35">
        <v>0</v>
      </c>
      <c r="E168" s="36">
        <v>1</v>
      </c>
      <c r="F168" s="37"/>
      <c r="G168" s="35">
        <f t="shared" si="16"/>
        <v>0</v>
      </c>
      <c r="H168" s="36">
        <f t="shared" si="17"/>
        <v>-1</v>
      </c>
      <c r="I168" s="38" t="str">
        <f t="shared" si="18"/>
        <v>-</v>
      </c>
      <c r="J168" s="39">
        <f t="shared" si="19"/>
        <v>-1</v>
      </c>
    </row>
    <row r="169" spans="1:10" x14ac:dyDescent="0.25">
      <c r="A169" s="124" t="s">
        <v>470</v>
      </c>
      <c r="B169" s="35">
        <v>65</v>
      </c>
      <c r="C169" s="36">
        <v>89</v>
      </c>
      <c r="D169" s="35">
        <v>166</v>
      </c>
      <c r="E169" s="36">
        <v>178</v>
      </c>
      <c r="F169" s="37"/>
      <c r="G169" s="35">
        <f t="shared" si="16"/>
        <v>-24</v>
      </c>
      <c r="H169" s="36">
        <f t="shared" si="17"/>
        <v>-12</v>
      </c>
      <c r="I169" s="38">
        <f t="shared" si="18"/>
        <v>-0.2696629213483146</v>
      </c>
      <c r="J169" s="39">
        <f t="shared" si="19"/>
        <v>-6.741573033707865E-2</v>
      </c>
    </row>
    <row r="170" spans="1:10" x14ac:dyDescent="0.25">
      <c r="A170" s="124" t="s">
        <v>380</v>
      </c>
      <c r="B170" s="35">
        <v>204</v>
      </c>
      <c r="C170" s="36">
        <v>133</v>
      </c>
      <c r="D170" s="35">
        <v>541</v>
      </c>
      <c r="E170" s="36">
        <v>364</v>
      </c>
      <c r="F170" s="37"/>
      <c r="G170" s="35">
        <f t="shared" si="16"/>
        <v>71</v>
      </c>
      <c r="H170" s="36">
        <f t="shared" si="17"/>
        <v>177</v>
      </c>
      <c r="I170" s="38">
        <f t="shared" si="18"/>
        <v>0.53383458646616544</v>
      </c>
      <c r="J170" s="39">
        <f t="shared" si="19"/>
        <v>0.48626373626373626</v>
      </c>
    </row>
    <row r="171" spans="1:10" x14ac:dyDescent="0.25">
      <c r="A171" s="124" t="s">
        <v>559</v>
      </c>
      <c r="B171" s="35">
        <v>0</v>
      </c>
      <c r="C171" s="36">
        <v>1</v>
      </c>
      <c r="D171" s="35">
        <v>0</v>
      </c>
      <c r="E171" s="36">
        <v>1</v>
      </c>
      <c r="F171" s="37"/>
      <c r="G171" s="35">
        <f t="shared" si="16"/>
        <v>-1</v>
      </c>
      <c r="H171" s="36">
        <f t="shared" si="17"/>
        <v>-1</v>
      </c>
      <c r="I171" s="38">
        <f t="shared" si="18"/>
        <v>-1</v>
      </c>
      <c r="J171" s="39">
        <f t="shared" si="19"/>
        <v>-1</v>
      </c>
    </row>
    <row r="172" spans="1:10" s="52" customFormat="1" ht="13" x14ac:dyDescent="0.3">
      <c r="A172" s="147" t="s">
        <v>652</v>
      </c>
      <c r="B172" s="46">
        <v>1471</v>
      </c>
      <c r="C172" s="47">
        <v>1478</v>
      </c>
      <c r="D172" s="46">
        <v>3059</v>
      </c>
      <c r="E172" s="47">
        <v>4434</v>
      </c>
      <c r="F172" s="48"/>
      <c r="G172" s="46">
        <f t="shared" si="16"/>
        <v>-7</v>
      </c>
      <c r="H172" s="47">
        <f t="shared" si="17"/>
        <v>-1375</v>
      </c>
      <c r="I172" s="49">
        <f t="shared" si="18"/>
        <v>-4.736129905277402E-3</v>
      </c>
      <c r="J172" s="50">
        <f t="shared" si="19"/>
        <v>-0.3101037437979251</v>
      </c>
    </row>
    <row r="173" spans="1:10" x14ac:dyDescent="0.25">
      <c r="A173" s="148"/>
      <c r="B173" s="80"/>
      <c r="C173" s="81"/>
      <c r="D173" s="80"/>
      <c r="E173" s="81"/>
      <c r="F173" s="82"/>
      <c r="G173" s="80"/>
      <c r="H173" s="81"/>
      <c r="I173" s="94"/>
      <c r="J173" s="95"/>
    </row>
    <row r="174" spans="1:10" ht="13" x14ac:dyDescent="0.3">
      <c r="A174" s="118" t="s">
        <v>65</v>
      </c>
      <c r="B174" s="35"/>
      <c r="C174" s="36"/>
      <c r="D174" s="35"/>
      <c r="E174" s="36"/>
      <c r="F174" s="37"/>
      <c r="G174" s="35"/>
      <c r="H174" s="36"/>
      <c r="I174" s="38"/>
      <c r="J174" s="39"/>
    </row>
    <row r="175" spans="1:10" x14ac:dyDescent="0.25">
      <c r="A175" s="124" t="s">
        <v>238</v>
      </c>
      <c r="B175" s="35">
        <v>9</v>
      </c>
      <c r="C175" s="36">
        <v>7</v>
      </c>
      <c r="D175" s="35">
        <v>17</v>
      </c>
      <c r="E175" s="36">
        <v>29</v>
      </c>
      <c r="F175" s="37"/>
      <c r="G175" s="35">
        <f t="shared" ref="G175:G183" si="20">B175-C175</f>
        <v>2</v>
      </c>
      <c r="H175" s="36">
        <f t="shared" ref="H175:H183" si="21">D175-E175</f>
        <v>-12</v>
      </c>
      <c r="I175" s="38">
        <f t="shared" ref="I175:I183" si="22">IF(C175=0, "-", IF(G175/C175&lt;10, G175/C175, "&gt;999%"))</f>
        <v>0.2857142857142857</v>
      </c>
      <c r="J175" s="39">
        <f t="shared" ref="J175:J183" si="23">IF(E175=0, "-", IF(H175/E175&lt;10, H175/E175, "&gt;999%"))</f>
        <v>-0.41379310344827586</v>
      </c>
    </row>
    <row r="176" spans="1:10" x14ac:dyDescent="0.25">
      <c r="A176" s="124" t="s">
        <v>178</v>
      </c>
      <c r="B176" s="35">
        <v>4</v>
      </c>
      <c r="C176" s="36">
        <v>32</v>
      </c>
      <c r="D176" s="35">
        <v>14</v>
      </c>
      <c r="E176" s="36">
        <v>102</v>
      </c>
      <c r="F176" s="37"/>
      <c r="G176" s="35">
        <f t="shared" si="20"/>
        <v>-28</v>
      </c>
      <c r="H176" s="36">
        <f t="shared" si="21"/>
        <v>-88</v>
      </c>
      <c r="I176" s="38">
        <f t="shared" si="22"/>
        <v>-0.875</v>
      </c>
      <c r="J176" s="39">
        <f t="shared" si="23"/>
        <v>-0.86274509803921573</v>
      </c>
    </row>
    <row r="177" spans="1:10" x14ac:dyDescent="0.25">
      <c r="A177" s="124" t="s">
        <v>204</v>
      </c>
      <c r="B177" s="35">
        <v>260</v>
      </c>
      <c r="C177" s="36">
        <v>349</v>
      </c>
      <c r="D177" s="35">
        <v>891</v>
      </c>
      <c r="E177" s="36">
        <v>1074</v>
      </c>
      <c r="F177" s="37"/>
      <c r="G177" s="35">
        <f t="shared" si="20"/>
        <v>-89</v>
      </c>
      <c r="H177" s="36">
        <f t="shared" si="21"/>
        <v>-183</v>
      </c>
      <c r="I177" s="38">
        <f t="shared" si="22"/>
        <v>-0.25501432664756446</v>
      </c>
      <c r="J177" s="39">
        <f t="shared" si="23"/>
        <v>-0.17039106145251395</v>
      </c>
    </row>
    <row r="178" spans="1:10" x14ac:dyDescent="0.25">
      <c r="A178" s="124" t="s">
        <v>428</v>
      </c>
      <c r="B178" s="35">
        <v>293</v>
      </c>
      <c r="C178" s="36">
        <v>414</v>
      </c>
      <c r="D178" s="35">
        <v>999</v>
      </c>
      <c r="E178" s="36">
        <v>1150</v>
      </c>
      <c r="F178" s="37"/>
      <c r="G178" s="35">
        <f t="shared" si="20"/>
        <v>-121</v>
      </c>
      <c r="H178" s="36">
        <f t="shared" si="21"/>
        <v>-151</v>
      </c>
      <c r="I178" s="38">
        <f t="shared" si="22"/>
        <v>-0.2922705314009662</v>
      </c>
      <c r="J178" s="39">
        <f t="shared" si="23"/>
        <v>-0.13130434782608696</v>
      </c>
    </row>
    <row r="179" spans="1:10" x14ac:dyDescent="0.25">
      <c r="A179" s="124" t="s">
        <v>392</v>
      </c>
      <c r="B179" s="35">
        <v>286</v>
      </c>
      <c r="C179" s="36">
        <v>383</v>
      </c>
      <c r="D179" s="35">
        <v>823</v>
      </c>
      <c r="E179" s="36">
        <v>1027</v>
      </c>
      <c r="F179" s="37"/>
      <c r="G179" s="35">
        <f t="shared" si="20"/>
        <v>-97</v>
      </c>
      <c r="H179" s="36">
        <f t="shared" si="21"/>
        <v>-204</v>
      </c>
      <c r="I179" s="38">
        <f t="shared" si="22"/>
        <v>-0.25326370757180156</v>
      </c>
      <c r="J179" s="39">
        <f t="shared" si="23"/>
        <v>-0.19863680623174293</v>
      </c>
    </row>
    <row r="180" spans="1:10" x14ac:dyDescent="0.25">
      <c r="A180" s="124" t="s">
        <v>179</v>
      </c>
      <c r="B180" s="35">
        <v>56</v>
      </c>
      <c r="C180" s="36">
        <v>123</v>
      </c>
      <c r="D180" s="35">
        <v>222</v>
      </c>
      <c r="E180" s="36">
        <v>417</v>
      </c>
      <c r="F180" s="37"/>
      <c r="G180" s="35">
        <f t="shared" si="20"/>
        <v>-67</v>
      </c>
      <c r="H180" s="36">
        <f t="shared" si="21"/>
        <v>-195</v>
      </c>
      <c r="I180" s="38">
        <f t="shared" si="22"/>
        <v>-0.54471544715447151</v>
      </c>
      <c r="J180" s="39">
        <f t="shared" si="23"/>
        <v>-0.46762589928057552</v>
      </c>
    </row>
    <row r="181" spans="1:10" x14ac:dyDescent="0.25">
      <c r="A181" s="124" t="s">
        <v>361</v>
      </c>
      <c r="B181" s="35">
        <v>0</v>
      </c>
      <c r="C181" s="36">
        <v>1</v>
      </c>
      <c r="D181" s="35">
        <v>0</v>
      </c>
      <c r="E181" s="36">
        <v>1</v>
      </c>
      <c r="F181" s="37"/>
      <c r="G181" s="35">
        <f t="shared" si="20"/>
        <v>-1</v>
      </c>
      <c r="H181" s="36">
        <f t="shared" si="21"/>
        <v>-1</v>
      </c>
      <c r="I181" s="38">
        <f t="shared" si="22"/>
        <v>-1</v>
      </c>
      <c r="J181" s="39">
        <f t="shared" si="23"/>
        <v>-1</v>
      </c>
    </row>
    <row r="182" spans="1:10" x14ac:dyDescent="0.25">
      <c r="A182" s="124" t="s">
        <v>304</v>
      </c>
      <c r="B182" s="35">
        <v>36</v>
      </c>
      <c r="C182" s="36">
        <v>60</v>
      </c>
      <c r="D182" s="35">
        <v>116</v>
      </c>
      <c r="E182" s="36">
        <v>138</v>
      </c>
      <c r="F182" s="37"/>
      <c r="G182" s="35">
        <f t="shared" si="20"/>
        <v>-24</v>
      </c>
      <c r="H182" s="36">
        <f t="shared" si="21"/>
        <v>-22</v>
      </c>
      <c r="I182" s="38">
        <f t="shared" si="22"/>
        <v>-0.4</v>
      </c>
      <c r="J182" s="39">
        <f t="shared" si="23"/>
        <v>-0.15942028985507245</v>
      </c>
    </row>
    <row r="183" spans="1:10" s="52" customFormat="1" ht="13" x14ac:dyDescent="0.3">
      <c r="A183" s="147" t="s">
        <v>653</v>
      </c>
      <c r="B183" s="46">
        <v>944</v>
      </c>
      <c r="C183" s="47">
        <v>1369</v>
      </c>
      <c r="D183" s="46">
        <v>3082</v>
      </c>
      <c r="E183" s="47">
        <v>3938</v>
      </c>
      <c r="F183" s="48"/>
      <c r="G183" s="46">
        <f t="shared" si="20"/>
        <v>-425</v>
      </c>
      <c r="H183" s="47">
        <f t="shared" si="21"/>
        <v>-856</v>
      </c>
      <c r="I183" s="49">
        <f t="shared" si="22"/>
        <v>-0.31044558071585099</v>
      </c>
      <c r="J183" s="50">
        <f t="shared" si="23"/>
        <v>-0.21736922295581512</v>
      </c>
    </row>
    <row r="184" spans="1:10" x14ac:dyDescent="0.25">
      <c r="A184" s="148"/>
      <c r="B184" s="80"/>
      <c r="C184" s="81"/>
      <c r="D184" s="80"/>
      <c r="E184" s="81"/>
      <c r="F184" s="82"/>
      <c r="G184" s="80"/>
      <c r="H184" s="81"/>
      <c r="I184" s="94"/>
      <c r="J184" s="95"/>
    </row>
    <row r="185" spans="1:10" ht="13" x14ac:dyDescent="0.3">
      <c r="A185" s="118" t="s">
        <v>66</v>
      </c>
      <c r="B185" s="35"/>
      <c r="C185" s="36"/>
      <c r="D185" s="35"/>
      <c r="E185" s="36"/>
      <c r="F185" s="37"/>
      <c r="G185" s="35"/>
      <c r="H185" s="36"/>
      <c r="I185" s="38"/>
      <c r="J185" s="39"/>
    </row>
    <row r="186" spans="1:10" x14ac:dyDescent="0.25">
      <c r="A186" s="124" t="s">
        <v>180</v>
      </c>
      <c r="B186" s="35">
        <v>0</v>
      </c>
      <c r="C186" s="36">
        <v>294</v>
      </c>
      <c r="D186" s="35">
        <v>16</v>
      </c>
      <c r="E186" s="36">
        <v>887</v>
      </c>
      <c r="F186" s="37"/>
      <c r="G186" s="35">
        <f t="shared" ref="G186:G199" si="24">B186-C186</f>
        <v>-294</v>
      </c>
      <c r="H186" s="36">
        <f t="shared" ref="H186:H199" si="25">D186-E186</f>
        <v>-871</v>
      </c>
      <c r="I186" s="38">
        <f t="shared" ref="I186:I199" si="26">IF(C186=0, "-", IF(G186/C186&lt;10, G186/C186, "&gt;999%"))</f>
        <v>-1</v>
      </c>
      <c r="J186" s="39">
        <f t="shared" ref="J186:J199" si="27">IF(E186=0, "-", IF(H186/E186&lt;10, H186/E186, "&gt;999%"))</f>
        <v>-0.98196166854565947</v>
      </c>
    </row>
    <row r="187" spans="1:10" x14ac:dyDescent="0.25">
      <c r="A187" s="124" t="s">
        <v>205</v>
      </c>
      <c r="B187" s="35">
        <v>47</v>
      </c>
      <c r="C187" s="36">
        <v>87</v>
      </c>
      <c r="D187" s="35">
        <v>147</v>
      </c>
      <c r="E187" s="36">
        <v>205</v>
      </c>
      <c r="F187" s="37"/>
      <c r="G187" s="35">
        <f t="shared" si="24"/>
        <v>-40</v>
      </c>
      <c r="H187" s="36">
        <f t="shared" si="25"/>
        <v>-58</v>
      </c>
      <c r="I187" s="38">
        <f t="shared" si="26"/>
        <v>-0.45977011494252873</v>
      </c>
      <c r="J187" s="39">
        <f t="shared" si="27"/>
        <v>-0.28292682926829266</v>
      </c>
    </row>
    <row r="188" spans="1:10" x14ac:dyDescent="0.25">
      <c r="A188" s="124" t="s">
        <v>206</v>
      </c>
      <c r="B188" s="35">
        <v>485</v>
      </c>
      <c r="C188" s="36">
        <v>502</v>
      </c>
      <c r="D188" s="35">
        <v>1653</v>
      </c>
      <c r="E188" s="36">
        <v>1496</v>
      </c>
      <c r="F188" s="37"/>
      <c r="G188" s="35">
        <f t="shared" si="24"/>
        <v>-17</v>
      </c>
      <c r="H188" s="36">
        <f t="shared" si="25"/>
        <v>157</v>
      </c>
      <c r="I188" s="38">
        <f t="shared" si="26"/>
        <v>-3.386454183266932E-2</v>
      </c>
      <c r="J188" s="39">
        <f t="shared" si="27"/>
        <v>0.10494652406417113</v>
      </c>
    </row>
    <row r="189" spans="1:10" x14ac:dyDescent="0.25">
      <c r="A189" s="124" t="s">
        <v>239</v>
      </c>
      <c r="B189" s="35">
        <v>0</v>
      </c>
      <c r="C189" s="36">
        <v>0</v>
      </c>
      <c r="D189" s="35">
        <v>0</v>
      </c>
      <c r="E189" s="36">
        <v>1</v>
      </c>
      <c r="F189" s="37"/>
      <c r="G189" s="35">
        <f t="shared" si="24"/>
        <v>0</v>
      </c>
      <c r="H189" s="36">
        <f t="shared" si="25"/>
        <v>-1</v>
      </c>
      <c r="I189" s="38" t="str">
        <f t="shared" si="26"/>
        <v>-</v>
      </c>
      <c r="J189" s="39">
        <f t="shared" si="27"/>
        <v>-1</v>
      </c>
    </row>
    <row r="190" spans="1:10" x14ac:dyDescent="0.25">
      <c r="A190" s="124" t="s">
        <v>547</v>
      </c>
      <c r="B190" s="35">
        <v>75</v>
      </c>
      <c r="C190" s="36">
        <v>106</v>
      </c>
      <c r="D190" s="35">
        <v>198</v>
      </c>
      <c r="E190" s="36">
        <v>275</v>
      </c>
      <c r="F190" s="37"/>
      <c r="G190" s="35">
        <f t="shared" si="24"/>
        <v>-31</v>
      </c>
      <c r="H190" s="36">
        <f t="shared" si="25"/>
        <v>-77</v>
      </c>
      <c r="I190" s="38">
        <f t="shared" si="26"/>
        <v>-0.29245283018867924</v>
      </c>
      <c r="J190" s="39">
        <f t="shared" si="27"/>
        <v>-0.28000000000000003</v>
      </c>
    </row>
    <row r="191" spans="1:10" x14ac:dyDescent="0.25">
      <c r="A191" s="124" t="s">
        <v>305</v>
      </c>
      <c r="B191" s="35">
        <v>14</v>
      </c>
      <c r="C191" s="36">
        <v>6</v>
      </c>
      <c r="D191" s="35">
        <v>36</v>
      </c>
      <c r="E191" s="36">
        <v>34</v>
      </c>
      <c r="F191" s="37"/>
      <c r="G191" s="35">
        <f t="shared" si="24"/>
        <v>8</v>
      </c>
      <c r="H191" s="36">
        <f t="shared" si="25"/>
        <v>2</v>
      </c>
      <c r="I191" s="38">
        <f t="shared" si="26"/>
        <v>1.3333333333333333</v>
      </c>
      <c r="J191" s="39">
        <f t="shared" si="27"/>
        <v>5.8823529411764705E-2</v>
      </c>
    </row>
    <row r="192" spans="1:10" x14ac:dyDescent="0.25">
      <c r="A192" s="124" t="s">
        <v>207</v>
      </c>
      <c r="B192" s="35">
        <v>17</v>
      </c>
      <c r="C192" s="36">
        <v>8</v>
      </c>
      <c r="D192" s="35">
        <v>32</v>
      </c>
      <c r="E192" s="36">
        <v>55</v>
      </c>
      <c r="F192" s="37"/>
      <c r="G192" s="35">
        <f t="shared" si="24"/>
        <v>9</v>
      </c>
      <c r="H192" s="36">
        <f t="shared" si="25"/>
        <v>-23</v>
      </c>
      <c r="I192" s="38">
        <f t="shared" si="26"/>
        <v>1.125</v>
      </c>
      <c r="J192" s="39">
        <f t="shared" si="27"/>
        <v>-0.41818181818181815</v>
      </c>
    </row>
    <row r="193" spans="1:10" x14ac:dyDescent="0.25">
      <c r="A193" s="124" t="s">
        <v>393</v>
      </c>
      <c r="B193" s="35">
        <v>246</v>
      </c>
      <c r="C193" s="36">
        <v>322</v>
      </c>
      <c r="D193" s="35">
        <v>810</v>
      </c>
      <c r="E193" s="36">
        <v>671</v>
      </c>
      <c r="F193" s="37"/>
      <c r="G193" s="35">
        <f t="shared" si="24"/>
        <v>-76</v>
      </c>
      <c r="H193" s="36">
        <f t="shared" si="25"/>
        <v>139</v>
      </c>
      <c r="I193" s="38">
        <f t="shared" si="26"/>
        <v>-0.2360248447204969</v>
      </c>
      <c r="J193" s="39">
        <f t="shared" si="27"/>
        <v>0.20715350223546944</v>
      </c>
    </row>
    <row r="194" spans="1:10" x14ac:dyDescent="0.25">
      <c r="A194" s="124" t="s">
        <v>471</v>
      </c>
      <c r="B194" s="35">
        <v>105</v>
      </c>
      <c r="C194" s="36">
        <v>137</v>
      </c>
      <c r="D194" s="35">
        <v>395</v>
      </c>
      <c r="E194" s="36">
        <v>412</v>
      </c>
      <c r="F194" s="37"/>
      <c r="G194" s="35">
        <f t="shared" si="24"/>
        <v>-32</v>
      </c>
      <c r="H194" s="36">
        <f t="shared" si="25"/>
        <v>-17</v>
      </c>
      <c r="I194" s="38">
        <f t="shared" si="26"/>
        <v>-0.23357664233576642</v>
      </c>
      <c r="J194" s="39">
        <f t="shared" si="27"/>
        <v>-4.12621359223301E-2</v>
      </c>
    </row>
    <row r="195" spans="1:10" x14ac:dyDescent="0.25">
      <c r="A195" s="124" t="s">
        <v>240</v>
      </c>
      <c r="B195" s="35">
        <v>0</v>
      </c>
      <c r="C195" s="36">
        <v>23</v>
      </c>
      <c r="D195" s="35">
        <v>0</v>
      </c>
      <c r="E195" s="36">
        <v>76</v>
      </c>
      <c r="F195" s="37"/>
      <c r="G195" s="35">
        <f t="shared" si="24"/>
        <v>-23</v>
      </c>
      <c r="H195" s="36">
        <f t="shared" si="25"/>
        <v>-76</v>
      </c>
      <c r="I195" s="38">
        <f t="shared" si="26"/>
        <v>-1</v>
      </c>
      <c r="J195" s="39">
        <f t="shared" si="27"/>
        <v>-1</v>
      </c>
    </row>
    <row r="196" spans="1:10" x14ac:dyDescent="0.25">
      <c r="A196" s="124" t="s">
        <v>429</v>
      </c>
      <c r="B196" s="35">
        <v>291</v>
      </c>
      <c r="C196" s="36">
        <v>468</v>
      </c>
      <c r="D196" s="35">
        <v>966</v>
      </c>
      <c r="E196" s="36">
        <v>1105</v>
      </c>
      <c r="F196" s="37"/>
      <c r="G196" s="35">
        <f t="shared" si="24"/>
        <v>-177</v>
      </c>
      <c r="H196" s="36">
        <f t="shared" si="25"/>
        <v>-139</v>
      </c>
      <c r="I196" s="38">
        <f t="shared" si="26"/>
        <v>-0.37820512820512819</v>
      </c>
      <c r="J196" s="39">
        <f t="shared" si="27"/>
        <v>-0.12579185520361991</v>
      </c>
    </row>
    <row r="197" spans="1:10" x14ac:dyDescent="0.25">
      <c r="A197" s="124" t="s">
        <v>326</v>
      </c>
      <c r="B197" s="35">
        <v>10</v>
      </c>
      <c r="C197" s="36">
        <v>0</v>
      </c>
      <c r="D197" s="35">
        <v>43</v>
      </c>
      <c r="E197" s="36">
        <v>0</v>
      </c>
      <c r="F197" s="37"/>
      <c r="G197" s="35">
        <f t="shared" si="24"/>
        <v>10</v>
      </c>
      <c r="H197" s="36">
        <f t="shared" si="25"/>
        <v>43</v>
      </c>
      <c r="I197" s="38" t="str">
        <f t="shared" si="26"/>
        <v>-</v>
      </c>
      <c r="J197" s="39" t="str">
        <f t="shared" si="27"/>
        <v>-</v>
      </c>
    </row>
    <row r="198" spans="1:10" x14ac:dyDescent="0.25">
      <c r="A198" s="124" t="s">
        <v>381</v>
      </c>
      <c r="B198" s="35">
        <v>83</v>
      </c>
      <c r="C198" s="36">
        <v>0</v>
      </c>
      <c r="D198" s="35">
        <v>245</v>
      </c>
      <c r="E198" s="36">
        <v>0</v>
      </c>
      <c r="F198" s="37"/>
      <c r="G198" s="35">
        <f t="shared" si="24"/>
        <v>83</v>
      </c>
      <c r="H198" s="36">
        <f t="shared" si="25"/>
        <v>245</v>
      </c>
      <c r="I198" s="38" t="str">
        <f t="shared" si="26"/>
        <v>-</v>
      </c>
      <c r="J198" s="39" t="str">
        <f t="shared" si="27"/>
        <v>-</v>
      </c>
    </row>
    <row r="199" spans="1:10" s="52" customFormat="1" ht="13" x14ac:dyDescent="0.3">
      <c r="A199" s="147" t="s">
        <v>654</v>
      </c>
      <c r="B199" s="46">
        <v>1373</v>
      </c>
      <c r="C199" s="47">
        <v>1953</v>
      </c>
      <c r="D199" s="46">
        <v>4541</v>
      </c>
      <c r="E199" s="47">
        <v>5217</v>
      </c>
      <c r="F199" s="48"/>
      <c r="G199" s="46">
        <f t="shared" si="24"/>
        <v>-580</v>
      </c>
      <c r="H199" s="47">
        <f t="shared" si="25"/>
        <v>-676</v>
      </c>
      <c r="I199" s="49">
        <f t="shared" si="26"/>
        <v>-0.29697900665642601</v>
      </c>
      <c r="J199" s="50">
        <f t="shared" si="27"/>
        <v>-0.12957638489553383</v>
      </c>
    </row>
    <row r="200" spans="1:10" x14ac:dyDescent="0.25">
      <c r="A200" s="148"/>
      <c r="B200" s="80"/>
      <c r="C200" s="81"/>
      <c r="D200" s="80"/>
      <c r="E200" s="81"/>
      <c r="F200" s="82"/>
      <c r="G200" s="80"/>
      <c r="H200" s="81"/>
      <c r="I200" s="94"/>
      <c r="J200" s="95"/>
    </row>
    <row r="201" spans="1:10" ht="13" x14ac:dyDescent="0.3">
      <c r="A201" s="118" t="s">
        <v>105</v>
      </c>
      <c r="B201" s="35"/>
      <c r="C201" s="36"/>
      <c r="D201" s="35"/>
      <c r="E201" s="36"/>
      <c r="F201" s="37"/>
      <c r="G201" s="35"/>
      <c r="H201" s="36"/>
      <c r="I201" s="38"/>
      <c r="J201" s="39"/>
    </row>
    <row r="202" spans="1:10" x14ac:dyDescent="0.25">
      <c r="A202" s="124" t="s">
        <v>593</v>
      </c>
      <c r="B202" s="35">
        <v>1</v>
      </c>
      <c r="C202" s="36">
        <v>1</v>
      </c>
      <c r="D202" s="35">
        <v>1</v>
      </c>
      <c r="E202" s="36">
        <v>2</v>
      </c>
      <c r="F202" s="37"/>
      <c r="G202" s="35">
        <f>B202-C202</f>
        <v>0</v>
      </c>
      <c r="H202" s="36">
        <f>D202-E202</f>
        <v>-1</v>
      </c>
      <c r="I202" s="38">
        <f>IF(C202=0, "-", IF(G202/C202&lt;10, G202/C202, "&gt;999%"))</f>
        <v>0</v>
      </c>
      <c r="J202" s="39">
        <f>IF(E202=0, "-", IF(H202/E202&lt;10, H202/E202, "&gt;999%"))</f>
        <v>-0.5</v>
      </c>
    </row>
    <row r="203" spans="1:10" s="52" customFormat="1" ht="13" x14ac:dyDescent="0.3">
      <c r="A203" s="147" t="s">
        <v>655</v>
      </c>
      <c r="B203" s="46">
        <v>1</v>
      </c>
      <c r="C203" s="47">
        <v>1</v>
      </c>
      <c r="D203" s="46">
        <v>1</v>
      </c>
      <c r="E203" s="47">
        <v>2</v>
      </c>
      <c r="F203" s="48"/>
      <c r="G203" s="46">
        <f>B203-C203</f>
        <v>0</v>
      </c>
      <c r="H203" s="47">
        <f>D203-E203</f>
        <v>-1</v>
      </c>
      <c r="I203" s="49">
        <f>IF(C203=0, "-", IF(G203/C203&lt;10, G203/C203, "&gt;999%"))</f>
        <v>0</v>
      </c>
      <c r="J203" s="50">
        <f>IF(E203=0, "-", IF(H203/E203&lt;10, H203/E203, "&gt;999%"))</f>
        <v>-0.5</v>
      </c>
    </row>
    <row r="204" spans="1:10" x14ac:dyDescent="0.25">
      <c r="A204" s="148"/>
      <c r="B204" s="80"/>
      <c r="C204" s="81"/>
      <c r="D204" s="80"/>
      <c r="E204" s="81"/>
      <c r="F204" s="82"/>
      <c r="G204" s="80"/>
      <c r="H204" s="81"/>
      <c r="I204" s="94"/>
      <c r="J204" s="95"/>
    </row>
    <row r="205" spans="1:10" ht="13" x14ac:dyDescent="0.3">
      <c r="A205" s="118" t="s">
        <v>67</v>
      </c>
      <c r="B205" s="35"/>
      <c r="C205" s="36"/>
      <c r="D205" s="35"/>
      <c r="E205" s="36"/>
      <c r="F205" s="37"/>
      <c r="G205" s="35"/>
      <c r="H205" s="36"/>
      <c r="I205" s="38"/>
      <c r="J205" s="39"/>
    </row>
    <row r="206" spans="1:10" x14ac:dyDescent="0.25">
      <c r="A206" s="124" t="s">
        <v>415</v>
      </c>
      <c r="B206" s="35">
        <v>64</v>
      </c>
      <c r="C206" s="36">
        <v>1</v>
      </c>
      <c r="D206" s="35">
        <v>72</v>
      </c>
      <c r="E206" s="36">
        <v>7</v>
      </c>
      <c r="F206" s="37"/>
      <c r="G206" s="35">
        <f t="shared" ref="G206:G211" si="28">B206-C206</f>
        <v>63</v>
      </c>
      <c r="H206" s="36">
        <f t="shared" ref="H206:H211" si="29">D206-E206</f>
        <v>65</v>
      </c>
      <c r="I206" s="38" t="str">
        <f t="shared" ref="I206:I211" si="30">IF(C206=0, "-", IF(G206/C206&lt;10, G206/C206, "&gt;999%"))</f>
        <v>&gt;999%</v>
      </c>
      <c r="J206" s="39">
        <f t="shared" ref="J206:J211" si="31">IF(E206=0, "-", IF(H206/E206&lt;10, H206/E206, "&gt;999%"))</f>
        <v>9.2857142857142865</v>
      </c>
    </row>
    <row r="207" spans="1:10" x14ac:dyDescent="0.25">
      <c r="A207" s="124" t="s">
        <v>258</v>
      </c>
      <c r="B207" s="35">
        <v>62</v>
      </c>
      <c r="C207" s="36">
        <v>9</v>
      </c>
      <c r="D207" s="35">
        <v>75</v>
      </c>
      <c r="E207" s="36">
        <v>18</v>
      </c>
      <c r="F207" s="37"/>
      <c r="G207" s="35">
        <f t="shared" si="28"/>
        <v>53</v>
      </c>
      <c r="H207" s="36">
        <f t="shared" si="29"/>
        <v>57</v>
      </c>
      <c r="I207" s="38">
        <f t="shared" si="30"/>
        <v>5.8888888888888893</v>
      </c>
      <c r="J207" s="39">
        <f t="shared" si="31"/>
        <v>3.1666666666666665</v>
      </c>
    </row>
    <row r="208" spans="1:10" x14ac:dyDescent="0.25">
      <c r="A208" s="124" t="s">
        <v>340</v>
      </c>
      <c r="B208" s="35">
        <v>6</v>
      </c>
      <c r="C208" s="36">
        <v>13</v>
      </c>
      <c r="D208" s="35">
        <v>8</v>
      </c>
      <c r="E208" s="36">
        <v>21</v>
      </c>
      <c r="F208" s="37"/>
      <c r="G208" s="35">
        <f t="shared" si="28"/>
        <v>-7</v>
      </c>
      <c r="H208" s="36">
        <f t="shared" si="29"/>
        <v>-13</v>
      </c>
      <c r="I208" s="38">
        <f t="shared" si="30"/>
        <v>-0.53846153846153844</v>
      </c>
      <c r="J208" s="39">
        <f t="shared" si="31"/>
        <v>-0.61904761904761907</v>
      </c>
    </row>
    <row r="209" spans="1:10" x14ac:dyDescent="0.25">
      <c r="A209" s="124" t="s">
        <v>495</v>
      </c>
      <c r="B209" s="35">
        <v>0</v>
      </c>
      <c r="C209" s="36">
        <v>5</v>
      </c>
      <c r="D209" s="35">
        <v>1</v>
      </c>
      <c r="E209" s="36">
        <v>13</v>
      </c>
      <c r="F209" s="37"/>
      <c r="G209" s="35">
        <f t="shared" si="28"/>
        <v>-5</v>
      </c>
      <c r="H209" s="36">
        <f t="shared" si="29"/>
        <v>-12</v>
      </c>
      <c r="I209" s="38">
        <f t="shared" si="30"/>
        <v>-1</v>
      </c>
      <c r="J209" s="39">
        <f t="shared" si="31"/>
        <v>-0.92307692307692313</v>
      </c>
    </row>
    <row r="210" spans="1:10" x14ac:dyDescent="0.25">
      <c r="A210" s="124" t="s">
        <v>518</v>
      </c>
      <c r="B210" s="35">
        <v>0</v>
      </c>
      <c r="C210" s="36">
        <v>10</v>
      </c>
      <c r="D210" s="35">
        <v>0</v>
      </c>
      <c r="E210" s="36">
        <v>15</v>
      </c>
      <c r="F210" s="37"/>
      <c r="G210" s="35">
        <f t="shared" si="28"/>
        <v>-10</v>
      </c>
      <c r="H210" s="36">
        <f t="shared" si="29"/>
        <v>-15</v>
      </c>
      <c r="I210" s="38">
        <f t="shared" si="30"/>
        <v>-1</v>
      </c>
      <c r="J210" s="39">
        <f t="shared" si="31"/>
        <v>-1</v>
      </c>
    </row>
    <row r="211" spans="1:10" s="52" customFormat="1" ht="13" x14ac:dyDescent="0.3">
      <c r="A211" s="147" t="s">
        <v>656</v>
      </c>
      <c r="B211" s="46">
        <v>132</v>
      </c>
      <c r="C211" s="47">
        <v>38</v>
      </c>
      <c r="D211" s="46">
        <v>156</v>
      </c>
      <c r="E211" s="47">
        <v>74</v>
      </c>
      <c r="F211" s="48"/>
      <c r="G211" s="46">
        <f t="shared" si="28"/>
        <v>94</v>
      </c>
      <c r="H211" s="47">
        <f t="shared" si="29"/>
        <v>82</v>
      </c>
      <c r="I211" s="49">
        <f t="shared" si="30"/>
        <v>2.4736842105263159</v>
      </c>
      <c r="J211" s="50">
        <f t="shared" si="31"/>
        <v>1.1081081081081081</v>
      </c>
    </row>
    <row r="212" spans="1:10" x14ac:dyDescent="0.25">
      <c r="A212" s="148"/>
      <c r="B212" s="80"/>
      <c r="C212" s="81"/>
      <c r="D212" s="80"/>
      <c r="E212" s="81"/>
      <c r="F212" s="82"/>
      <c r="G212" s="80"/>
      <c r="H212" s="81"/>
      <c r="I212" s="94"/>
      <c r="J212" s="95"/>
    </row>
    <row r="213" spans="1:10" ht="13" x14ac:dyDescent="0.3">
      <c r="A213" s="118" t="s">
        <v>106</v>
      </c>
      <c r="B213" s="35"/>
      <c r="C213" s="36"/>
      <c r="D213" s="35"/>
      <c r="E213" s="36"/>
      <c r="F213" s="37"/>
      <c r="G213" s="35"/>
      <c r="H213" s="36"/>
      <c r="I213" s="38"/>
      <c r="J213" s="39"/>
    </row>
    <row r="214" spans="1:10" x14ac:dyDescent="0.25">
      <c r="A214" s="124" t="s">
        <v>106</v>
      </c>
      <c r="B214" s="35">
        <v>6</v>
      </c>
      <c r="C214" s="36">
        <v>1</v>
      </c>
      <c r="D214" s="35">
        <v>7</v>
      </c>
      <c r="E214" s="36">
        <v>11</v>
      </c>
      <c r="F214" s="37"/>
      <c r="G214" s="35">
        <f>B214-C214</f>
        <v>5</v>
      </c>
      <c r="H214" s="36">
        <f>D214-E214</f>
        <v>-4</v>
      </c>
      <c r="I214" s="38">
        <f>IF(C214=0, "-", IF(G214/C214&lt;10, G214/C214, "&gt;999%"))</f>
        <v>5</v>
      </c>
      <c r="J214" s="39">
        <f>IF(E214=0, "-", IF(H214/E214&lt;10, H214/E214, "&gt;999%"))</f>
        <v>-0.36363636363636365</v>
      </c>
    </row>
    <row r="215" spans="1:10" s="52" customFormat="1" ht="13" x14ac:dyDescent="0.3">
      <c r="A215" s="147" t="s">
        <v>657</v>
      </c>
      <c r="B215" s="46">
        <v>6</v>
      </c>
      <c r="C215" s="47">
        <v>1</v>
      </c>
      <c r="D215" s="46">
        <v>7</v>
      </c>
      <c r="E215" s="47">
        <v>11</v>
      </c>
      <c r="F215" s="48"/>
      <c r="G215" s="46">
        <f>B215-C215</f>
        <v>5</v>
      </c>
      <c r="H215" s="47">
        <f>D215-E215</f>
        <v>-4</v>
      </c>
      <c r="I215" s="49">
        <f>IF(C215=0, "-", IF(G215/C215&lt;10, G215/C215, "&gt;999%"))</f>
        <v>5</v>
      </c>
      <c r="J215" s="50">
        <f>IF(E215=0, "-", IF(H215/E215&lt;10, H215/E215, "&gt;999%"))</f>
        <v>-0.36363636363636365</v>
      </c>
    </row>
    <row r="216" spans="1:10" x14ac:dyDescent="0.25">
      <c r="A216" s="148"/>
      <c r="B216" s="80"/>
      <c r="C216" s="81"/>
      <c r="D216" s="80"/>
      <c r="E216" s="81"/>
      <c r="F216" s="82"/>
      <c r="G216" s="80"/>
      <c r="H216" s="81"/>
      <c r="I216" s="94"/>
      <c r="J216" s="95"/>
    </row>
    <row r="217" spans="1:10" ht="13" x14ac:dyDescent="0.3">
      <c r="A217" s="118" t="s">
        <v>107</v>
      </c>
      <c r="B217" s="35"/>
      <c r="C217" s="36"/>
      <c r="D217" s="35"/>
      <c r="E217" s="36"/>
      <c r="F217" s="37"/>
      <c r="G217" s="35"/>
      <c r="H217" s="36"/>
      <c r="I217" s="38"/>
      <c r="J217" s="39"/>
    </row>
    <row r="218" spans="1:10" x14ac:dyDescent="0.25">
      <c r="A218" s="124" t="s">
        <v>619</v>
      </c>
      <c r="B218" s="35">
        <v>19</v>
      </c>
      <c r="C218" s="36">
        <v>23</v>
      </c>
      <c r="D218" s="35">
        <v>56</v>
      </c>
      <c r="E218" s="36">
        <v>63</v>
      </c>
      <c r="F218" s="37"/>
      <c r="G218" s="35">
        <f>B218-C218</f>
        <v>-4</v>
      </c>
      <c r="H218" s="36">
        <f>D218-E218</f>
        <v>-7</v>
      </c>
      <c r="I218" s="38">
        <f>IF(C218=0, "-", IF(G218/C218&lt;10, G218/C218, "&gt;999%"))</f>
        <v>-0.17391304347826086</v>
      </c>
      <c r="J218" s="39">
        <f>IF(E218=0, "-", IF(H218/E218&lt;10, H218/E218, "&gt;999%"))</f>
        <v>-0.1111111111111111</v>
      </c>
    </row>
    <row r="219" spans="1:10" x14ac:dyDescent="0.25">
      <c r="A219" s="124" t="s">
        <v>594</v>
      </c>
      <c r="B219" s="35">
        <v>62</v>
      </c>
      <c r="C219" s="36">
        <v>87</v>
      </c>
      <c r="D219" s="35">
        <v>177</v>
      </c>
      <c r="E219" s="36">
        <v>206</v>
      </c>
      <c r="F219" s="37"/>
      <c r="G219" s="35">
        <f>B219-C219</f>
        <v>-25</v>
      </c>
      <c r="H219" s="36">
        <f>D219-E219</f>
        <v>-29</v>
      </c>
      <c r="I219" s="38">
        <f>IF(C219=0, "-", IF(G219/C219&lt;10, G219/C219, "&gt;999%"))</f>
        <v>-0.28735632183908044</v>
      </c>
      <c r="J219" s="39">
        <f>IF(E219=0, "-", IF(H219/E219&lt;10, H219/E219, "&gt;999%"))</f>
        <v>-0.14077669902912621</v>
      </c>
    </row>
    <row r="220" spans="1:10" x14ac:dyDescent="0.25">
      <c r="A220" s="124" t="s">
        <v>606</v>
      </c>
      <c r="B220" s="35">
        <v>38</v>
      </c>
      <c r="C220" s="36">
        <v>62</v>
      </c>
      <c r="D220" s="35">
        <v>105</v>
      </c>
      <c r="E220" s="36">
        <v>138</v>
      </c>
      <c r="F220" s="37"/>
      <c r="G220" s="35">
        <f>B220-C220</f>
        <v>-24</v>
      </c>
      <c r="H220" s="36">
        <f>D220-E220</f>
        <v>-33</v>
      </c>
      <c r="I220" s="38">
        <f>IF(C220=0, "-", IF(G220/C220&lt;10, G220/C220, "&gt;999%"))</f>
        <v>-0.38709677419354838</v>
      </c>
      <c r="J220" s="39">
        <f>IF(E220=0, "-", IF(H220/E220&lt;10, H220/E220, "&gt;999%"))</f>
        <v>-0.2391304347826087</v>
      </c>
    </row>
    <row r="221" spans="1:10" s="52" customFormat="1" ht="13" x14ac:dyDescent="0.3">
      <c r="A221" s="147" t="s">
        <v>658</v>
      </c>
      <c r="B221" s="46">
        <v>119</v>
      </c>
      <c r="C221" s="47">
        <v>172</v>
      </c>
      <c r="D221" s="46">
        <v>338</v>
      </c>
      <c r="E221" s="47">
        <v>407</v>
      </c>
      <c r="F221" s="48"/>
      <c r="G221" s="46">
        <f>B221-C221</f>
        <v>-53</v>
      </c>
      <c r="H221" s="47">
        <f>D221-E221</f>
        <v>-69</v>
      </c>
      <c r="I221" s="49">
        <f>IF(C221=0, "-", IF(G221/C221&lt;10, G221/C221, "&gt;999%"))</f>
        <v>-0.30813953488372092</v>
      </c>
      <c r="J221" s="50">
        <f>IF(E221=0, "-", IF(H221/E221&lt;10, H221/E221, "&gt;999%"))</f>
        <v>-0.16953316953316952</v>
      </c>
    </row>
    <row r="222" spans="1:10" x14ac:dyDescent="0.25">
      <c r="A222" s="148"/>
      <c r="B222" s="80"/>
      <c r="C222" s="81"/>
      <c r="D222" s="80"/>
      <c r="E222" s="81"/>
      <c r="F222" s="82"/>
      <c r="G222" s="80"/>
      <c r="H222" s="81"/>
      <c r="I222" s="94"/>
      <c r="J222" s="95"/>
    </row>
    <row r="223" spans="1:10" ht="13" x14ac:dyDescent="0.3">
      <c r="A223" s="118" t="s">
        <v>68</v>
      </c>
      <c r="B223" s="35"/>
      <c r="C223" s="36"/>
      <c r="D223" s="35"/>
      <c r="E223" s="36"/>
      <c r="F223" s="37"/>
      <c r="G223" s="35"/>
      <c r="H223" s="36"/>
      <c r="I223" s="38"/>
      <c r="J223" s="39"/>
    </row>
    <row r="224" spans="1:10" x14ac:dyDescent="0.25">
      <c r="A224" s="124" t="s">
        <v>560</v>
      </c>
      <c r="B224" s="35">
        <v>85</v>
      </c>
      <c r="C224" s="36">
        <v>137</v>
      </c>
      <c r="D224" s="35">
        <v>226</v>
      </c>
      <c r="E224" s="36">
        <v>280</v>
      </c>
      <c r="F224" s="37"/>
      <c r="G224" s="35">
        <f>B224-C224</f>
        <v>-52</v>
      </c>
      <c r="H224" s="36">
        <f>D224-E224</f>
        <v>-54</v>
      </c>
      <c r="I224" s="38">
        <f>IF(C224=0, "-", IF(G224/C224&lt;10, G224/C224, "&gt;999%"))</f>
        <v>-0.37956204379562042</v>
      </c>
      <c r="J224" s="39">
        <f>IF(E224=0, "-", IF(H224/E224&lt;10, H224/E224, "&gt;999%"))</f>
        <v>-0.19285714285714287</v>
      </c>
    </row>
    <row r="225" spans="1:10" x14ac:dyDescent="0.25">
      <c r="A225" s="124" t="s">
        <v>571</v>
      </c>
      <c r="B225" s="35">
        <v>171</v>
      </c>
      <c r="C225" s="36">
        <v>186</v>
      </c>
      <c r="D225" s="35">
        <v>370</v>
      </c>
      <c r="E225" s="36">
        <v>461</v>
      </c>
      <c r="F225" s="37"/>
      <c r="G225" s="35">
        <f>B225-C225</f>
        <v>-15</v>
      </c>
      <c r="H225" s="36">
        <f>D225-E225</f>
        <v>-91</v>
      </c>
      <c r="I225" s="38">
        <f>IF(C225=0, "-", IF(G225/C225&lt;10, G225/C225, "&gt;999%"))</f>
        <v>-8.0645161290322578E-2</v>
      </c>
      <c r="J225" s="39">
        <f>IF(E225=0, "-", IF(H225/E225&lt;10, H225/E225, "&gt;999%"))</f>
        <v>-0.19739696312364424</v>
      </c>
    </row>
    <row r="226" spans="1:10" x14ac:dyDescent="0.25">
      <c r="A226" s="124" t="s">
        <v>472</v>
      </c>
      <c r="B226" s="35">
        <v>114</v>
      </c>
      <c r="C226" s="36">
        <v>142</v>
      </c>
      <c r="D226" s="35">
        <v>295</v>
      </c>
      <c r="E226" s="36">
        <v>346</v>
      </c>
      <c r="F226" s="37"/>
      <c r="G226" s="35">
        <f>B226-C226</f>
        <v>-28</v>
      </c>
      <c r="H226" s="36">
        <f>D226-E226</f>
        <v>-51</v>
      </c>
      <c r="I226" s="38">
        <f>IF(C226=0, "-", IF(G226/C226&lt;10, G226/C226, "&gt;999%"))</f>
        <v>-0.19718309859154928</v>
      </c>
      <c r="J226" s="39">
        <f>IF(E226=0, "-", IF(H226/E226&lt;10, H226/E226, "&gt;999%"))</f>
        <v>-0.14739884393063585</v>
      </c>
    </row>
    <row r="227" spans="1:10" s="52" customFormat="1" ht="13" x14ac:dyDescent="0.3">
      <c r="A227" s="147" t="s">
        <v>659</v>
      </c>
      <c r="B227" s="46">
        <v>370</v>
      </c>
      <c r="C227" s="47">
        <v>465</v>
      </c>
      <c r="D227" s="46">
        <v>891</v>
      </c>
      <c r="E227" s="47">
        <v>1087</v>
      </c>
      <c r="F227" s="48"/>
      <c r="G227" s="46">
        <f>B227-C227</f>
        <v>-95</v>
      </c>
      <c r="H227" s="47">
        <f>D227-E227</f>
        <v>-196</v>
      </c>
      <c r="I227" s="49">
        <f>IF(C227=0, "-", IF(G227/C227&lt;10, G227/C227, "&gt;999%"))</f>
        <v>-0.20430107526881722</v>
      </c>
      <c r="J227" s="50">
        <f>IF(E227=0, "-", IF(H227/E227&lt;10, H227/E227, "&gt;999%"))</f>
        <v>-0.18031278748850046</v>
      </c>
    </row>
    <row r="228" spans="1:10" x14ac:dyDescent="0.25">
      <c r="A228" s="148"/>
      <c r="B228" s="80"/>
      <c r="C228" s="81"/>
      <c r="D228" s="80"/>
      <c r="E228" s="81"/>
      <c r="F228" s="82"/>
      <c r="G228" s="80"/>
      <c r="H228" s="81"/>
      <c r="I228" s="94"/>
      <c r="J228" s="95"/>
    </row>
    <row r="229" spans="1:10" ht="13" x14ac:dyDescent="0.3">
      <c r="A229" s="118" t="s">
        <v>69</v>
      </c>
      <c r="B229" s="35"/>
      <c r="C229" s="36"/>
      <c r="D229" s="35"/>
      <c r="E229" s="36"/>
      <c r="F229" s="37"/>
      <c r="G229" s="35"/>
      <c r="H229" s="36"/>
      <c r="I229" s="38"/>
      <c r="J229" s="39"/>
    </row>
    <row r="230" spans="1:10" x14ac:dyDescent="0.25">
      <c r="A230" s="124" t="s">
        <v>620</v>
      </c>
      <c r="B230" s="35">
        <v>4</v>
      </c>
      <c r="C230" s="36">
        <v>9</v>
      </c>
      <c r="D230" s="35">
        <v>27</v>
      </c>
      <c r="E230" s="36">
        <v>32</v>
      </c>
      <c r="F230" s="37"/>
      <c r="G230" s="35">
        <f>B230-C230</f>
        <v>-5</v>
      </c>
      <c r="H230" s="36">
        <f>D230-E230</f>
        <v>-5</v>
      </c>
      <c r="I230" s="38">
        <f>IF(C230=0, "-", IF(G230/C230&lt;10, G230/C230, "&gt;999%"))</f>
        <v>-0.55555555555555558</v>
      </c>
      <c r="J230" s="39">
        <f>IF(E230=0, "-", IF(H230/E230&lt;10, H230/E230, "&gt;999%"))</f>
        <v>-0.15625</v>
      </c>
    </row>
    <row r="231" spans="1:10" x14ac:dyDescent="0.25">
      <c r="A231" s="124" t="s">
        <v>607</v>
      </c>
      <c r="B231" s="35">
        <v>1</v>
      </c>
      <c r="C231" s="36">
        <v>11</v>
      </c>
      <c r="D231" s="35">
        <v>23</v>
      </c>
      <c r="E231" s="36">
        <v>11</v>
      </c>
      <c r="F231" s="37"/>
      <c r="G231" s="35">
        <f>B231-C231</f>
        <v>-10</v>
      </c>
      <c r="H231" s="36">
        <f>D231-E231</f>
        <v>12</v>
      </c>
      <c r="I231" s="38">
        <f>IF(C231=0, "-", IF(G231/C231&lt;10, G231/C231, "&gt;999%"))</f>
        <v>-0.90909090909090906</v>
      </c>
      <c r="J231" s="39">
        <f>IF(E231=0, "-", IF(H231/E231&lt;10, H231/E231, "&gt;999%"))</f>
        <v>1.0909090909090908</v>
      </c>
    </row>
    <row r="232" spans="1:10" x14ac:dyDescent="0.25">
      <c r="A232" s="124" t="s">
        <v>595</v>
      </c>
      <c r="B232" s="35">
        <v>12</v>
      </c>
      <c r="C232" s="36">
        <v>20</v>
      </c>
      <c r="D232" s="35">
        <v>48</v>
      </c>
      <c r="E232" s="36">
        <v>65</v>
      </c>
      <c r="F232" s="37"/>
      <c r="G232" s="35">
        <f>B232-C232</f>
        <v>-8</v>
      </c>
      <c r="H232" s="36">
        <f>D232-E232</f>
        <v>-17</v>
      </c>
      <c r="I232" s="38">
        <f>IF(C232=0, "-", IF(G232/C232&lt;10, G232/C232, "&gt;999%"))</f>
        <v>-0.4</v>
      </c>
      <c r="J232" s="39">
        <f>IF(E232=0, "-", IF(H232/E232&lt;10, H232/E232, "&gt;999%"))</f>
        <v>-0.26153846153846155</v>
      </c>
    </row>
    <row r="233" spans="1:10" x14ac:dyDescent="0.25">
      <c r="A233" s="124" t="s">
        <v>596</v>
      </c>
      <c r="B233" s="35">
        <v>1</v>
      </c>
      <c r="C233" s="36">
        <v>8</v>
      </c>
      <c r="D233" s="35">
        <v>8</v>
      </c>
      <c r="E233" s="36">
        <v>45</v>
      </c>
      <c r="F233" s="37"/>
      <c r="G233" s="35">
        <f>B233-C233</f>
        <v>-7</v>
      </c>
      <c r="H233" s="36">
        <f>D233-E233</f>
        <v>-37</v>
      </c>
      <c r="I233" s="38">
        <f>IF(C233=0, "-", IF(G233/C233&lt;10, G233/C233, "&gt;999%"))</f>
        <v>-0.875</v>
      </c>
      <c r="J233" s="39">
        <f>IF(E233=0, "-", IF(H233/E233&lt;10, H233/E233, "&gt;999%"))</f>
        <v>-0.82222222222222219</v>
      </c>
    </row>
    <row r="234" spans="1:10" s="52" customFormat="1" ht="13" x14ac:dyDescent="0.3">
      <c r="A234" s="147" t="s">
        <v>660</v>
      </c>
      <c r="B234" s="46">
        <v>18</v>
      </c>
      <c r="C234" s="47">
        <v>48</v>
      </c>
      <c r="D234" s="46">
        <v>106</v>
      </c>
      <c r="E234" s="47">
        <v>153</v>
      </c>
      <c r="F234" s="48"/>
      <c r="G234" s="46">
        <f>B234-C234</f>
        <v>-30</v>
      </c>
      <c r="H234" s="47">
        <f>D234-E234</f>
        <v>-47</v>
      </c>
      <c r="I234" s="49">
        <f>IF(C234=0, "-", IF(G234/C234&lt;10, G234/C234, "&gt;999%"))</f>
        <v>-0.625</v>
      </c>
      <c r="J234" s="50">
        <f>IF(E234=0, "-", IF(H234/E234&lt;10, H234/E234, "&gt;999%"))</f>
        <v>-0.30718954248366015</v>
      </c>
    </row>
    <row r="235" spans="1:10" x14ac:dyDescent="0.25">
      <c r="A235" s="148"/>
      <c r="B235" s="80"/>
      <c r="C235" s="81"/>
      <c r="D235" s="80"/>
      <c r="E235" s="81"/>
      <c r="F235" s="82"/>
      <c r="G235" s="80"/>
      <c r="H235" s="81"/>
      <c r="I235" s="94"/>
      <c r="J235" s="95"/>
    </row>
    <row r="236" spans="1:10" ht="13" x14ac:dyDescent="0.3">
      <c r="A236" s="118" t="s">
        <v>70</v>
      </c>
      <c r="B236" s="35"/>
      <c r="C236" s="36"/>
      <c r="D236" s="35"/>
      <c r="E236" s="36"/>
      <c r="F236" s="37"/>
      <c r="G236" s="35"/>
      <c r="H236" s="36"/>
      <c r="I236" s="38"/>
      <c r="J236" s="39"/>
    </row>
    <row r="237" spans="1:10" x14ac:dyDescent="0.25">
      <c r="A237" s="124" t="s">
        <v>416</v>
      </c>
      <c r="B237" s="35">
        <v>24</v>
      </c>
      <c r="C237" s="36">
        <v>50</v>
      </c>
      <c r="D237" s="35">
        <v>54</v>
      </c>
      <c r="E237" s="36">
        <v>66</v>
      </c>
      <c r="F237" s="37"/>
      <c r="G237" s="35">
        <f t="shared" ref="G237:G244" si="32">B237-C237</f>
        <v>-26</v>
      </c>
      <c r="H237" s="36">
        <f t="shared" ref="H237:H244" si="33">D237-E237</f>
        <v>-12</v>
      </c>
      <c r="I237" s="38">
        <f t="shared" ref="I237:I244" si="34">IF(C237=0, "-", IF(G237/C237&lt;10, G237/C237, "&gt;999%"))</f>
        <v>-0.52</v>
      </c>
      <c r="J237" s="39">
        <f t="shared" ref="J237:J244" si="35">IF(E237=0, "-", IF(H237/E237&lt;10, H237/E237, "&gt;999%"))</f>
        <v>-0.18181818181818182</v>
      </c>
    </row>
    <row r="238" spans="1:10" x14ac:dyDescent="0.25">
      <c r="A238" s="124" t="s">
        <v>496</v>
      </c>
      <c r="B238" s="35">
        <v>4</v>
      </c>
      <c r="C238" s="36">
        <v>22</v>
      </c>
      <c r="D238" s="35">
        <v>28</v>
      </c>
      <c r="E238" s="36">
        <v>56</v>
      </c>
      <c r="F238" s="37"/>
      <c r="G238" s="35">
        <f t="shared" si="32"/>
        <v>-18</v>
      </c>
      <c r="H238" s="36">
        <f t="shared" si="33"/>
        <v>-28</v>
      </c>
      <c r="I238" s="38">
        <f t="shared" si="34"/>
        <v>-0.81818181818181823</v>
      </c>
      <c r="J238" s="39">
        <f t="shared" si="35"/>
        <v>-0.5</v>
      </c>
    </row>
    <row r="239" spans="1:10" x14ac:dyDescent="0.25">
      <c r="A239" s="124" t="s">
        <v>341</v>
      </c>
      <c r="B239" s="35">
        <v>0</v>
      </c>
      <c r="C239" s="36">
        <v>2</v>
      </c>
      <c r="D239" s="35">
        <v>0</v>
      </c>
      <c r="E239" s="36">
        <v>5</v>
      </c>
      <c r="F239" s="37"/>
      <c r="G239" s="35">
        <f t="shared" si="32"/>
        <v>-2</v>
      </c>
      <c r="H239" s="36">
        <f t="shared" si="33"/>
        <v>-5</v>
      </c>
      <c r="I239" s="38">
        <f t="shared" si="34"/>
        <v>-1</v>
      </c>
      <c r="J239" s="39">
        <f t="shared" si="35"/>
        <v>-1</v>
      </c>
    </row>
    <row r="240" spans="1:10" x14ac:dyDescent="0.25">
      <c r="A240" s="124" t="s">
        <v>497</v>
      </c>
      <c r="B240" s="35">
        <v>3</v>
      </c>
      <c r="C240" s="36">
        <v>7</v>
      </c>
      <c r="D240" s="35">
        <v>4</v>
      </c>
      <c r="E240" s="36">
        <v>13</v>
      </c>
      <c r="F240" s="37"/>
      <c r="G240" s="35">
        <f t="shared" si="32"/>
        <v>-4</v>
      </c>
      <c r="H240" s="36">
        <f t="shared" si="33"/>
        <v>-9</v>
      </c>
      <c r="I240" s="38">
        <f t="shared" si="34"/>
        <v>-0.5714285714285714</v>
      </c>
      <c r="J240" s="39">
        <f t="shared" si="35"/>
        <v>-0.69230769230769229</v>
      </c>
    </row>
    <row r="241" spans="1:10" x14ac:dyDescent="0.25">
      <c r="A241" s="124" t="s">
        <v>259</v>
      </c>
      <c r="B241" s="35">
        <v>6</v>
      </c>
      <c r="C241" s="36">
        <v>9</v>
      </c>
      <c r="D241" s="35">
        <v>20</v>
      </c>
      <c r="E241" s="36">
        <v>29</v>
      </c>
      <c r="F241" s="37"/>
      <c r="G241" s="35">
        <f t="shared" si="32"/>
        <v>-3</v>
      </c>
      <c r="H241" s="36">
        <f t="shared" si="33"/>
        <v>-9</v>
      </c>
      <c r="I241" s="38">
        <f t="shared" si="34"/>
        <v>-0.33333333333333331</v>
      </c>
      <c r="J241" s="39">
        <f t="shared" si="35"/>
        <v>-0.31034482758620691</v>
      </c>
    </row>
    <row r="242" spans="1:10" x14ac:dyDescent="0.25">
      <c r="A242" s="124" t="s">
        <v>279</v>
      </c>
      <c r="B242" s="35">
        <v>0</v>
      </c>
      <c r="C242" s="36">
        <v>1</v>
      </c>
      <c r="D242" s="35">
        <v>2</v>
      </c>
      <c r="E242" s="36">
        <v>2</v>
      </c>
      <c r="F242" s="37"/>
      <c r="G242" s="35">
        <f t="shared" si="32"/>
        <v>-1</v>
      </c>
      <c r="H242" s="36">
        <f t="shared" si="33"/>
        <v>0</v>
      </c>
      <c r="I242" s="38">
        <f t="shared" si="34"/>
        <v>-1</v>
      </c>
      <c r="J242" s="39">
        <f t="shared" si="35"/>
        <v>0</v>
      </c>
    </row>
    <row r="243" spans="1:10" x14ac:dyDescent="0.25">
      <c r="A243" s="124" t="s">
        <v>295</v>
      </c>
      <c r="B243" s="35">
        <v>0</v>
      </c>
      <c r="C243" s="36">
        <v>1</v>
      </c>
      <c r="D243" s="35">
        <v>0</v>
      </c>
      <c r="E243" s="36">
        <v>1</v>
      </c>
      <c r="F243" s="37"/>
      <c r="G243" s="35">
        <f t="shared" si="32"/>
        <v>-1</v>
      </c>
      <c r="H243" s="36">
        <f t="shared" si="33"/>
        <v>-1</v>
      </c>
      <c r="I243" s="38">
        <f t="shared" si="34"/>
        <v>-1</v>
      </c>
      <c r="J243" s="39">
        <f t="shared" si="35"/>
        <v>-1</v>
      </c>
    </row>
    <row r="244" spans="1:10" s="52" customFormat="1" ht="13" x14ac:dyDescent="0.3">
      <c r="A244" s="147" t="s">
        <v>661</v>
      </c>
      <c r="B244" s="46">
        <v>37</v>
      </c>
      <c r="C244" s="47">
        <v>92</v>
      </c>
      <c r="D244" s="46">
        <v>108</v>
      </c>
      <c r="E244" s="47">
        <v>172</v>
      </c>
      <c r="F244" s="48"/>
      <c r="G244" s="46">
        <f t="shared" si="32"/>
        <v>-55</v>
      </c>
      <c r="H244" s="47">
        <f t="shared" si="33"/>
        <v>-64</v>
      </c>
      <c r="I244" s="49">
        <f t="shared" si="34"/>
        <v>-0.59782608695652173</v>
      </c>
      <c r="J244" s="50">
        <f t="shared" si="35"/>
        <v>-0.37209302325581395</v>
      </c>
    </row>
    <row r="245" spans="1:10" x14ac:dyDescent="0.25">
      <c r="A245" s="148"/>
      <c r="B245" s="80"/>
      <c r="C245" s="81"/>
      <c r="D245" s="80"/>
      <c r="E245" s="81"/>
      <c r="F245" s="82"/>
      <c r="G245" s="80"/>
      <c r="H245" s="81"/>
      <c r="I245" s="94"/>
      <c r="J245" s="95"/>
    </row>
    <row r="246" spans="1:10" ht="13" x14ac:dyDescent="0.3">
      <c r="A246" s="118" t="s">
        <v>71</v>
      </c>
      <c r="B246" s="35"/>
      <c r="C246" s="36"/>
      <c r="D246" s="35"/>
      <c r="E246" s="36"/>
      <c r="F246" s="37"/>
      <c r="G246" s="35"/>
      <c r="H246" s="36"/>
      <c r="I246" s="38"/>
      <c r="J246" s="39"/>
    </row>
    <row r="247" spans="1:10" x14ac:dyDescent="0.25">
      <c r="A247" s="124" t="s">
        <v>430</v>
      </c>
      <c r="B247" s="35">
        <v>7</v>
      </c>
      <c r="C247" s="36">
        <v>12</v>
      </c>
      <c r="D247" s="35">
        <v>38</v>
      </c>
      <c r="E247" s="36">
        <v>53</v>
      </c>
      <c r="F247" s="37"/>
      <c r="G247" s="35">
        <f t="shared" ref="G247:G252" si="36">B247-C247</f>
        <v>-5</v>
      </c>
      <c r="H247" s="36">
        <f t="shared" ref="H247:H252" si="37">D247-E247</f>
        <v>-15</v>
      </c>
      <c r="I247" s="38">
        <f t="shared" ref="I247:I252" si="38">IF(C247=0, "-", IF(G247/C247&lt;10, G247/C247, "&gt;999%"))</f>
        <v>-0.41666666666666669</v>
      </c>
      <c r="J247" s="39">
        <f t="shared" ref="J247:J252" si="39">IF(E247=0, "-", IF(H247/E247&lt;10, H247/E247, "&gt;999%"))</f>
        <v>-0.28301886792452829</v>
      </c>
    </row>
    <row r="248" spans="1:10" x14ac:dyDescent="0.25">
      <c r="A248" s="124" t="s">
        <v>394</v>
      </c>
      <c r="B248" s="35">
        <v>8</v>
      </c>
      <c r="C248" s="36">
        <v>28</v>
      </c>
      <c r="D248" s="35">
        <v>56</v>
      </c>
      <c r="E248" s="36">
        <v>70</v>
      </c>
      <c r="F248" s="37"/>
      <c r="G248" s="35">
        <f t="shared" si="36"/>
        <v>-20</v>
      </c>
      <c r="H248" s="36">
        <f t="shared" si="37"/>
        <v>-14</v>
      </c>
      <c r="I248" s="38">
        <f t="shared" si="38"/>
        <v>-0.7142857142857143</v>
      </c>
      <c r="J248" s="39">
        <f t="shared" si="39"/>
        <v>-0.2</v>
      </c>
    </row>
    <row r="249" spans="1:10" x14ac:dyDescent="0.25">
      <c r="A249" s="124" t="s">
        <v>473</v>
      </c>
      <c r="B249" s="35">
        <v>45</v>
      </c>
      <c r="C249" s="36">
        <v>112</v>
      </c>
      <c r="D249" s="35">
        <v>221</v>
      </c>
      <c r="E249" s="36">
        <v>290</v>
      </c>
      <c r="F249" s="37"/>
      <c r="G249" s="35">
        <f t="shared" si="36"/>
        <v>-67</v>
      </c>
      <c r="H249" s="36">
        <f t="shared" si="37"/>
        <v>-69</v>
      </c>
      <c r="I249" s="38">
        <f t="shared" si="38"/>
        <v>-0.5982142857142857</v>
      </c>
      <c r="J249" s="39">
        <f t="shared" si="39"/>
        <v>-0.23793103448275862</v>
      </c>
    </row>
    <row r="250" spans="1:10" x14ac:dyDescent="0.25">
      <c r="A250" s="124" t="s">
        <v>395</v>
      </c>
      <c r="B250" s="35">
        <v>0</v>
      </c>
      <c r="C250" s="36">
        <v>3</v>
      </c>
      <c r="D250" s="35">
        <v>2</v>
      </c>
      <c r="E250" s="36">
        <v>8</v>
      </c>
      <c r="F250" s="37"/>
      <c r="G250" s="35">
        <f t="shared" si="36"/>
        <v>-3</v>
      </c>
      <c r="H250" s="36">
        <f t="shared" si="37"/>
        <v>-6</v>
      </c>
      <c r="I250" s="38">
        <f t="shared" si="38"/>
        <v>-1</v>
      </c>
      <c r="J250" s="39">
        <f t="shared" si="39"/>
        <v>-0.75</v>
      </c>
    </row>
    <row r="251" spans="1:10" x14ac:dyDescent="0.25">
      <c r="A251" s="124" t="s">
        <v>474</v>
      </c>
      <c r="B251" s="35">
        <v>24</v>
      </c>
      <c r="C251" s="36">
        <v>19</v>
      </c>
      <c r="D251" s="35">
        <v>94</v>
      </c>
      <c r="E251" s="36">
        <v>71</v>
      </c>
      <c r="F251" s="37"/>
      <c r="G251" s="35">
        <f t="shared" si="36"/>
        <v>5</v>
      </c>
      <c r="H251" s="36">
        <f t="shared" si="37"/>
        <v>23</v>
      </c>
      <c r="I251" s="38">
        <f t="shared" si="38"/>
        <v>0.26315789473684209</v>
      </c>
      <c r="J251" s="39">
        <f t="shared" si="39"/>
        <v>0.323943661971831</v>
      </c>
    </row>
    <row r="252" spans="1:10" s="52" customFormat="1" ht="13" x14ac:dyDescent="0.3">
      <c r="A252" s="147" t="s">
        <v>662</v>
      </c>
      <c r="B252" s="46">
        <v>84</v>
      </c>
      <c r="C252" s="47">
        <v>174</v>
      </c>
      <c r="D252" s="46">
        <v>411</v>
      </c>
      <c r="E252" s="47">
        <v>492</v>
      </c>
      <c r="F252" s="48"/>
      <c r="G252" s="46">
        <f t="shared" si="36"/>
        <v>-90</v>
      </c>
      <c r="H252" s="47">
        <f t="shared" si="37"/>
        <v>-81</v>
      </c>
      <c r="I252" s="49">
        <f t="shared" si="38"/>
        <v>-0.51724137931034486</v>
      </c>
      <c r="J252" s="50">
        <f t="shared" si="39"/>
        <v>-0.16463414634146342</v>
      </c>
    </row>
    <row r="253" spans="1:10" x14ac:dyDescent="0.25">
      <c r="A253" s="148"/>
      <c r="B253" s="80"/>
      <c r="C253" s="81"/>
      <c r="D253" s="80"/>
      <c r="E253" s="81"/>
      <c r="F253" s="82"/>
      <c r="G253" s="80"/>
      <c r="H253" s="81"/>
      <c r="I253" s="94"/>
      <c r="J253" s="95"/>
    </row>
    <row r="254" spans="1:10" ht="13" x14ac:dyDescent="0.3">
      <c r="A254" s="118" t="s">
        <v>108</v>
      </c>
      <c r="B254" s="35"/>
      <c r="C254" s="36"/>
      <c r="D254" s="35"/>
      <c r="E254" s="36"/>
      <c r="F254" s="37"/>
      <c r="G254" s="35"/>
      <c r="H254" s="36"/>
      <c r="I254" s="38"/>
      <c r="J254" s="39"/>
    </row>
    <row r="255" spans="1:10" x14ac:dyDescent="0.25">
      <c r="A255" s="124" t="s">
        <v>108</v>
      </c>
      <c r="B255" s="35">
        <v>47</v>
      </c>
      <c r="C255" s="36">
        <v>50</v>
      </c>
      <c r="D255" s="35">
        <v>121</v>
      </c>
      <c r="E255" s="36">
        <v>156</v>
      </c>
      <c r="F255" s="37"/>
      <c r="G255" s="35">
        <f>B255-C255</f>
        <v>-3</v>
      </c>
      <c r="H255" s="36">
        <f>D255-E255</f>
        <v>-35</v>
      </c>
      <c r="I255" s="38">
        <f>IF(C255=0, "-", IF(G255/C255&lt;10, G255/C255, "&gt;999%"))</f>
        <v>-0.06</v>
      </c>
      <c r="J255" s="39">
        <f>IF(E255=0, "-", IF(H255/E255&lt;10, H255/E255, "&gt;999%"))</f>
        <v>-0.22435897435897437</v>
      </c>
    </row>
    <row r="256" spans="1:10" s="52" customFormat="1" ht="13" x14ac:dyDescent="0.3">
      <c r="A256" s="147" t="s">
        <v>663</v>
      </c>
      <c r="B256" s="46">
        <v>47</v>
      </c>
      <c r="C256" s="47">
        <v>50</v>
      </c>
      <c r="D256" s="46">
        <v>121</v>
      </c>
      <c r="E256" s="47">
        <v>156</v>
      </c>
      <c r="F256" s="48"/>
      <c r="G256" s="46">
        <f>B256-C256</f>
        <v>-3</v>
      </c>
      <c r="H256" s="47">
        <f>D256-E256</f>
        <v>-35</v>
      </c>
      <c r="I256" s="49">
        <f>IF(C256=0, "-", IF(G256/C256&lt;10, G256/C256, "&gt;999%"))</f>
        <v>-0.06</v>
      </c>
      <c r="J256" s="50">
        <f>IF(E256=0, "-", IF(H256/E256&lt;10, H256/E256, "&gt;999%"))</f>
        <v>-0.22435897435897437</v>
      </c>
    </row>
    <row r="257" spans="1:10" x14ac:dyDescent="0.25">
      <c r="A257" s="148"/>
      <c r="B257" s="80"/>
      <c r="C257" s="81"/>
      <c r="D257" s="80"/>
      <c r="E257" s="81"/>
      <c r="F257" s="82"/>
      <c r="G257" s="80"/>
      <c r="H257" s="81"/>
      <c r="I257" s="94"/>
      <c r="J257" s="95"/>
    </row>
    <row r="258" spans="1:10" ht="13" x14ac:dyDescent="0.3">
      <c r="A258" s="118" t="s">
        <v>72</v>
      </c>
      <c r="B258" s="35"/>
      <c r="C258" s="36"/>
      <c r="D258" s="35"/>
      <c r="E258" s="36"/>
      <c r="F258" s="37"/>
      <c r="G258" s="35"/>
      <c r="H258" s="36"/>
      <c r="I258" s="38"/>
      <c r="J258" s="39"/>
    </row>
    <row r="259" spans="1:10" x14ac:dyDescent="0.25">
      <c r="A259" s="124" t="s">
        <v>306</v>
      </c>
      <c r="B259" s="35">
        <v>199</v>
      </c>
      <c r="C259" s="36">
        <v>119</v>
      </c>
      <c r="D259" s="35">
        <v>426</v>
      </c>
      <c r="E259" s="36">
        <v>566</v>
      </c>
      <c r="F259" s="37"/>
      <c r="G259" s="35">
        <f t="shared" ref="G259:G270" si="40">B259-C259</f>
        <v>80</v>
      </c>
      <c r="H259" s="36">
        <f t="shared" ref="H259:H270" si="41">D259-E259</f>
        <v>-140</v>
      </c>
      <c r="I259" s="38">
        <f t="shared" ref="I259:I270" si="42">IF(C259=0, "-", IF(G259/C259&lt;10, G259/C259, "&gt;999%"))</f>
        <v>0.67226890756302526</v>
      </c>
      <c r="J259" s="39">
        <f t="shared" ref="J259:J270" si="43">IF(E259=0, "-", IF(H259/E259&lt;10, H259/E259, "&gt;999%"))</f>
        <v>-0.24734982332155478</v>
      </c>
    </row>
    <row r="260" spans="1:10" x14ac:dyDescent="0.25">
      <c r="A260" s="124" t="s">
        <v>208</v>
      </c>
      <c r="B260" s="35">
        <v>555</v>
      </c>
      <c r="C260" s="36">
        <v>582</v>
      </c>
      <c r="D260" s="35">
        <v>1470</v>
      </c>
      <c r="E260" s="36">
        <v>1445</v>
      </c>
      <c r="F260" s="37"/>
      <c r="G260" s="35">
        <f t="shared" si="40"/>
        <v>-27</v>
      </c>
      <c r="H260" s="36">
        <f t="shared" si="41"/>
        <v>25</v>
      </c>
      <c r="I260" s="38">
        <f t="shared" si="42"/>
        <v>-4.6391752577319589E-2</v>
      </c>
      <c r="J260" s="39">
        <f t="shared" si="43"/>
        <v>1.7301038062283738E-2</v>
      </c>
    </row>
    <row r="261" spans="1:10" x14ac:dyDescent="0.25">
      <c r="A261" s="124" t="s">
        <v>241</v>
      </c>
      <c r="B261" s="35">
        <v>4</v>
      </c>
      <c r="C261" s="36">
        <v>12</v>
      </c>
      <c r="D261" s="35">
        <v>12</v>
      </c>
      <c r="E261" s="36">
        <v>21</v>
      </c>
      <c r="F261" s="37"/>
      <c r="G261" s="35">
        <f t="shared" si="40"/>
        <v>-8</v>
      </c>
      <c r="H261" s="36">
        <f t="shared" si="41"/>
        <v>-9</v>
      </c>
      <c r="I261" s="38">
        <f t="shared" si="42"/>
        <v>-0.66666666666666663</v>
      </c>
      <c r="J261" s="39">
        <f t="shared" si="43"/>
        <v>-0.42857142857142855</v>
      </c>
    </row>
    <row r="262" spans="1:10" x14ac:dyDescent="0.25">
      <c r="A262" s="124" t="s">
        <v>172</v>
      </c>
      <c r="B262" s="35">
        <v>106</v>
      </c>
      <c r="C262" s="36">
        <v>129</v>
      </c>
      <c r="D262" s="35">
        <v>280</v>
      </c>
      <c r="E262" s="36">
        <v>329</v>
      </c>
      <c r="F262" s="37"/>
      <c r="G262" s="35">
        <f t="shared" si="40"/>
        <v>-23</v>
      </c>
      <c r="H262" s="36">
        <f t="shared" si="41"/>
        <v>-49</v>
      </c>
      <c r="I262" s="38">
        <f t="shared" si="42"/>
        <v>-0.17829457364341086</v>
      </c>
      <c r="J262" s="39">
        <f t="shared" si="43"/>
        <v>-0.14893617021276595</v>
      </c>
    </row>
    <row r="263" spans="1:10" x14ac:dyDescent="0.25">
      <c r="A263" s="124" t="s">
        <v>181</v>
      </c>
      <c r="B263" s="35">
        <v>238</v>
      </c>
      <c r="C263" s="36">
        <v>173</v>
      </c>
      <c r="D263" s="35">
        <v>529</v>
      </c>
      <c r="E263" s="36">
        <v>592</v>
      </c>
      <c r="F263" s="37"/>
      <c r="G263" s="35">
        <f t="shared" si="40"/>
        <v>65</v>
      </c>
      <c r="H263" s="36">
        <f t="shared" si="41"/>
        <v>-63</v>
      </c>
      <c r="I263" s="38">
        <f t="shared" si="42"/>
        <v>0.37572254335260113</v>
      </c>
      <c r="J263" s="39">
        <f t="shared" si="43"/>
        <v>-0.10641891891891891</v>
      </c>
    </row>
    <row r="264" spans="1:10" x14ac:dyDescent="0.25">
      <c r="A264" s="124" t="s">
        <v>307</v>
      </c>
      <c r="B264" s="35">
        <v>0</v>
      </c>
      <c r="C264" s="36">
        <v>0</v>
      </c>
      <c r="D264" s="35">
        <v>0</v>
      </c>
      <c r="E264" s="36">
        <v>1</v>
      </c>
      <c r="F264" s="37"/>
      <c r="G264" s="35">
        <f t="shared" si="40"/>
        <v>0</v>
      </c>
      <c r="H264" s="36">
        <f t="shared" si="41"/>
        <v>-1</v>
      </c>
      <c r="I264" s="38" t="str">
        <f t="shared" si="42"/>
        <v>-</v>
      </c>
      <c r="J264" s="39">
        <f t="shared" si="43"/>
        <v>-1</v>
      </c>
    </row>
    <row r="265" spans="1:10" x14ac:dyDescent="0.25">
      <c r="A265" s="124" t="s">
        <v>396</v>
      </c>
      <c r="B265" s="35">
        <v>178</v>
      </c>
      <c r="C265" s="36">
        <v>0</v>
      </c>
      <c r="D265" s="35">
        <v>723</v>
      </c>
      <c r="E265" s="36">
        <v>0</v>
      </c>
      <c r="F265" s="37"/>
      <c r="G265" s="35">
        <f t="shared" si="40"/>
        <v>178</v>
      </c>
      <c r="H265" s="36">
        <f t="shared" si="41"/>
        <v>723</v>
      </c>
      <c r="I265" s="38" t="str">
        <f t="shared" si="42"/>
        <v>-</v>
      </c>
      <c r="J265" s="39" t="str">
        <f t="shared" si="43"/>
        <v>-</v>
      </c>
    </row>
    <row r="266" spans="1:10" x14ac:dyDescent="0.25">
      <c r="A266" s="124" t="s">
        <v>475</v>
      </c>
      <c r="B266" s="35">
        <v>82</v>
      </c>
      <c r="C266" s="36">
        <v>76</v>
      </c>
      <c r="D266" s="35">
        <v>234</v>
      </c>
      <c r="E266" s="36">
        <v>321</v>
      </c>
      <c r="F266" s="37"/>
      <c r="G266" s="35">
        <f t="shared" si="40"/>
        <v>6</v>
      </c>
      <c r="H266" s="36">
        <f t="shared" si="41"/>
        <v>-87</v>
      </c>
      <c r="I266" s="38">
        <f t="shared" si="42"/>
        <v>7.8947368421052627E-2</v>
      </c>
      <c r="J266" s="39">
        <f t="shared" si="43"/>
        <v>-0.27102803738317754</v>
      </c>
    </row>
    <row r="267" spans="1:10" x14ac:dyDescent="0.25">
      <c r="A267" s="124" t="s">
        <v>209</v>
      </c>
      <c r="B267" s="35">
        <v>0</v>
      </c>
      <c r="C267" s="36">
        <v>1</v>
      </c>
      <c r="D267" s="35">
        <v>0</v>
      </c>
      <c r="E267" s="36">
        <v>12</v>
      </c>
      <c r="F267" s="37"/>
      <c r="G267" s="35">
        <f t="shared" si="40"/>
        <v>-1</v>
      </c>
      <c r="H267" s="36">
        <f t="shared" si="41"/>
        <v>-12</v>
      </c>
      <c r="I267" s="38">
        <f t="shared" si="42"/>
        <v>-1</v>
      </c>
      <c r="J267" s="39">
        <f t="shared" si="43"/>
        <v>-1</v>
      </c>
    </row>
    <row r="268" spans="1:10" x14ac:dyDescent="0.25">
      <c r="A268" s="124" t="s">
        <v>431</v>
      </c>
      <c r="B268" s="35">
        <v>571</v>
      </c>
      <c r="C268" s="36">
        <v>390</v>
      </c>
      <c r="D268" s="35">
        <v>1167</v>
      </c>
      <c r="E268" s="36">
        <v>1220</v>
      </c>
      <c r="F268" s="37"/>
      <c r="G268" s="35">
        <f t="shared" si="40"/>
        <v>181</v>
      </c>
      <c r="H268" s="36">
        <f t="shared" si="41"/>
        <v>-53</v>
      </c>
      <c r="I268" s="38">
        <f t="shared" si="42"/>
        <v>0.46410256410256412</v>
      </c>
      <c r="J268" s="39">
        <f t="shared" si="43"/>
        <v>-4.3442622950819673E-2</v>
      </c>
    </row>
    <row r="269" spans="1:10" x14ac:dyDescent="0.25">
      <c r="A269" s="124" t="s">
        <v>271</v>
      </c>
      <c r="B269" s="35">
        <v>48</v>
      </c>
      <c r="C269" s="36">
        <v>43</v>
      </c>
      <c r="D269" s="35">
        <v>112</v>
      </c>
      <c r="E269" s="36">
        <v>118</v>
      </c>
      <c r="F269" s="37"/>
      <c r="G269" s="35">
        <f t="shared" si="40"/>
        <v>5</v>
      </c>
      <c r="H269" s="36">
        <f t="shared" si="41"/>
        <v>-6</v>
      </c>
      <c r="I269" s="38">
        <f t="shared" si="42"/>
        <v>0.11627906976744186</v>
      </c>
      <c r="J269" s="39">
        <f t="shared" si="43"/>
        <v>-5.0847457627118647E-2</v>
      </c>
    </row>
    <row r="270" spans="1:10" s="52" customFormat="1" ht="13" x14ac:dyDescent="0.3">
      <c r="A270" s="147" t="s">
        <v>664</v>
      </c>
      <c r="B270" s="46">
        <v>1981</v>
      </c>
      <c r="C270" s="47">
        <v>1525</v>
      </c>
      <c r="D270" s="46">
        <v>4953</v>
      </c>
      <c r="E270" s="47">
        <v>4625</v>
      </c>
      <c r="F270" s="48"/>
      <c r="G270" s="46">
        <f t="shared" si="40"/>
        <v>456</v>
      </c>
      <c r="H270" s="47">
        <f t="shared" si="41"/>
        <v>328</v>
      </c>
      <c r="I270" s="49">
        <f t="shared" si="42"/>
        <v>0.29901639344262293</v>
      </c>
      <c r="J270" s="50">
        <f t="shared" si="43"/>
        <v>7.0918918918918925E-2</v>
      </c>
    </row>
    <row r="271" spans="1:10" x14ac:dyDescent="0.25">
      <c r="A271" s="148"/>
      <c r="B271" s="80"/>
      <c r="C271" s="81"/>
      <c r="D271" s="80"/>
      <c r="E271" s="81"/>
      <c r="F271" s="82"/>
      <c r="G271" s="80"/>
      <c r="H271" s="81"/>
      <c r="I271" s="94"/>
      <c r="J271" s="95"/>
    </row>
    <row r="272" spans="1:10" ht="13" x14ac:dyDescent="0.3">
      <c r="A272" s="118" t="s">
        <v>73</v>
      </c>
      <c r="B272" s="35"/>
      <c r="C272" s="36"/>
      <c r="D272" s="35"/>
      <c r="E272" s="36"/>
      <c r="F272" s="37"/>
      <c r="G272" s="35"/>
      <c r="H272" s="36"/>
      <c r="I272" s="38"/>
      <c r="J272" s="39"/>
    </row>
    <row r="273" spans="1:10" x14ac:dyDescent="0.25">
      <c r="A273" s="124" t="s">
        <v>362</v>
      </c>
      <c r="B273" s="35">
        <v>2</v>
      </c>
      <c r="C273" s="36">
        <v>5</v>
      </c>
      <c r="D273" s="35">
        <v>8</v>
      </c>
      <c r="E273" s="36">
        <v>10</v>
      </c>
      <c r="F273" s="37"/>
      <c r="G273" s="35">
        <f>B273-C273</f>
        <v>-3</v>
      </c>
      <c r="H273" s="36">
        <f>D273-E273</f>
        <v>-2</v>
      </c>
      <c r="I273" s="38">
        <f>IF(C273=0, "-", IF(G273/C273&lt;10, G273/C273, "&gt;999%"))</f>
        <v>-0.6</v>
      </c>
      <c r="J273" s="39">
        <f>IF(E273=0, "-", IF(H273/E273&lt;10, H273/E273, "&gt;999%"))</f>
        <v>-0.2</v>
      </c>
    </row>
    <row r="274" spans="1:10" x14ac:dyDescent="0.25">
      <c r="A274" s="124" t="s">
        <v>519</v>
      </c>
      <c r="B274" s="35">
        <v>4</v>
      </c>
      <c r="C274" s="36">
        <v>1</v>
      </c>
      <c r="D274" s="35">
        <v>7</v>
      </c>
      <c r="E274" s="36">
        <v>4</v>
      </c>
      <c r="F274" s="37"/>
      <c r="G274" s="35">
        <f>B274-C274</f>
        <v>3</v>
      </c>
      <c r="H274" s="36">
        <f>D274-E274</f>
        <v>3</v>
      </c>
      <c r="I274" s="38">
        <f>IF(C274=0, "-", IF(G274/C274&lt;10, G274/C274, "&gt;999%"))</f>
        <v>3</v>
      </c>
      <c r="J274" s="39">
        <f>IF(E274=0, "-", IF(H274/E274&lt;10, H274/E274, "&gt;999%"))</f>
        <v>0.75</v>
      </c>
    </row>
    <row r="275" spans="1:10" s="52" customFormat="1" ht="13" x14ac:dyDescent="0.3">
      <c r="A275" s="147" t="s">
        <v>665</v>
      </c>
      <c r="B275" s="46">
        <v>6</v>
      </c>
      <c r="C275" s="47">
        <v>6</v>
      </c>
      <c r="D275" s="46">
        <v>15</v>
      </c>
      <c r="E275" s="47">
        <v>14</v>
      </c>
      <c r="F275" s="48"/>
      <c r="G275" s="46">
        <f>B275-C275</f>
        <v>0</v>
      </c>
      <c r="H275" s="47">
        <f>D275-E275</f>
        <v>1</v>
      </c>
      <c r="I275" s="49">
        <f>IF(C275=0, "-", IF(G275/C275&lt;10, G275/C275, "&gt;999%"))</f>
        <v>0</v>
      </c>
      <c r="J275" s="50">
        <f>IF(E275=0, "-", IF(H275/E275&lt;10, H275/E275, "&gt;999%"))</f>
        <v>7.1428571428571425E-2</v>
      </c>
    </row>
    <row r="276" spans="1:10" x14ac:dyDescent="0.25">
      <c r="A276" s="148"/>
      <c r="B276" s="80"/>
      <c r="C276" s="81"/>
      <c r="D276" s="80"/>
      <c r="E276" s="81"/>
      <c r="F276" s="82"/>
      <c r="G276" s="80"/>
      <c r="H276" s="81"/>
      <c r="I276" s="94"/>
      <c r="J276" s="95"/>
    </row>
    <row r="277" spans="1:10" ht="13" x14ac:dyDescent="0.3">
      <c r="A277" s="118" t="s">
        <v>74</v>
      </c>
      <c r="B277" s="35"/>
      <c r="C277" s="36"/>
      <c r="D277" s="35"/>
      <c r="E277" s="36"/>
      <c r="F277" s="37"/>
      <c r="G277" s="35"/>
      <c r="H277" s="36"/>
      <c r="I277" s="38"/>
      <c r="J277" s="39"/>
    </row>
    <row r="278" spans="1:10" x14ac:dyDescent="0.25">
      <c r="A278" s="124" t="s">
        <v>520</v>
      </c>
      <c r="B278" s="35">
        <v>24</v>
      </c>
      <c r="C278" s="36">
        <v>44</v>
      </c>
      <c r="D278" s="35">
        <v>75</v>
      </c>
      <c r="E278" s="36">
        <v>110</v>
      </c>
      <c r="F278" s="37"/>
      <c r="G278" s="35">
        <f t="shared" ref="G278:G284" si="44">B278-C278</f>
        <v>-20</v>
      </c>
      <c r="H278" s="36">
        <f t="shared" ref="H278:H284" si="45">D278-E278</f>
        <v>-35</v>
      </c>
      <c r="I278" s="38">
        <f t="shared" ref="I278:I284" si="46">IF(C278=0, "-", IF(G278/C278&lt;10, G278/C278, "&gt;999%"))</f>
        <v>-0.45454545454545453</v>
      </c>
      <c r="J278" s="39">
        <f t="shared" ref="J278:J284" si="47">IF(E278=0, "-", IF(H278/E278&lt;10, H278/E278, "&gt;999%"))</f>
        <v>-0.31818181818181818</v>
      </c>
    </row>
    <row r="279" spans="1:10" x14ac:dyDescent="0.25">
      <c r="A279" s="124" t="s">
        <v>453</v>
      </c>
      <c r="B279" s="35">
        <v>49</v>
      </c>
      <c r="C279" s="36">
        <v>121</v>
      </c>
      <c r="D279" s="35">
        <v>125</v>
      </c>
      <c r="E279" s="36">
        <v>145</v>
      </c>
      <c r="F279" s="37"/>
      <c r="G279" s="35">
        <f t="shared" si="44"/>
        <v>-72</v>
      </c>
      <c r="H279" s="36">
        <f t="shared" si="45"/>
        <v>-20</v>
      </c>
      <c r="I279" s="38">
        <f t="shared" si="46"/>
        <v>-0.5950413223140496</v>
      </c>
      <c r="J279" s="39">
        <f t="shared" si="47"/>
        <v>-0.13793103448275862</v>
      </c>
    </row>
    <row r="280" spans="1:10" x14ac:dyDescent="0.25">
      <c r="A280" s="124" t="s">
        <v>521</v>
      </c>
      <c r="B280" s="35">
        <v>8</v>
      </c>
      <c r="C280" s="36">
        <v>10</v>
      </c>
      <c r="D280" s="35">
        <v>22</v>
      </c>
      <c r="E280" s="36">
        <v>37</v>
      </c>
      <c r="F280" s="37"/>
      <c r="G280" s="35">
        <f t="shared" si="44"/>
        <v>-2</v>
      </c>
      <c r="H280" s="36">
        <f t="shared" si="45"/>
        <v>-15</v>
      </c>
      <c r="I280" s="38">
        <f t="shared" si="46"/>
        <v>-0.2</v>
      </c>
      <c r="J280" s="39">
        <f t="shared" si="47"/>
        <v>-0.40540540540540543</v>
      </c>
    </row>
    <row r="281" spans="1:10" x14ac:dyDescent="0.25">
      <c r="A281" s="124" t="s">
        <v>454</v>
      </c>
      <c r="B281" s="35">
        <v>46</v>
      </c>
      <c r="C281" s="36">
        <v>82</v>
      </c>
      <c r="D281" s="35">
        <v>125</v>
      </c>
      <c r="E281" s="36">
        <v>100</v>
      </c>
      <c r="F281" s="37"/>
      <c r="G281" s="35">
        <f t="shared" si="44"/>
        <v>-36</v>
      </c>
      <c r="H281" s="36">
        <f t="shared" si="45"/>
        <v>25</v>
      </c>
      <c r="I281" s="38">
        <f t="shared" si="46"/>
        <v>-0.43902439024390244</v>
      </c>
      <c r="J281" s="39">
        <f t="shared" si="47"/>
        <v>0.25</v>
      </c>
    </row>
    <row r="282" spans="1:10" x14ac:dyDescent="0.25">
      <c r="A282" s="124" t="s">
        <v>498</v>
      </c>
      <c r="B282" s="35">
        <v>49</v>
      </c>
      <c r="C282" s="36">
        <v>103</v>
      </c>
      <c r="D282" s="35">
        <v>161</v>
      </c>
      <c r="E282" s="36">
        <v>239</v>
      </c>
      <c r="F282" s="37"/>
      <c r="G282" s="35">
        <f t="shared" si="44"/>
        <v>-54</v>
      </c>
      <c r="H282" s="36">
        <f t="shared" si="45"/>
        <v>-78</v>
      </c>
      <c r="I282" s="38">
        <f t="shared" si="46"/>
        <v>-0.52427184466019416</v>
      </c>
      <c r="J282" s="39">
        <f t="shared" si="47"/>
        <v>-0.32635983263598328</v>
      </c>
    </row>
    <row r="283" spans="1:10" x14ac:dyDescent="0.25">
      <c r="A283" s="124" t="s">
        <v>499</v>
      </c>
      <c r="B283" s="35">
        <v>11</v>
      </c>
      <c r="C283" s="36">
        <v>28</v>
      </c>
      <c r="D283" s="35">
        <v>53</v>
      </c>
      <c r="E283" s="36">
        <v>99</v>
      </c>
      <c r="F283" s="37"/>
      <c r="G283" s="35">
        <f t="shared" si="44"/>
        <v>-17</v>
      </c>
      <c r="H283" s="36">
        <f t="shared" si="45"/>
        <v>-46</v>
      </c>
      <c r="I283" s="38">
        <f t="shared" si="46"/>
        <v>-0.6071428571428571</v>
      </c>
      <c r="J283" s="39">
        <f t="shared" si="47"/>
        <v>-0.46464646464646464</v>
      </c>
    </row>
    <row r="284" spans="1:10" s="52" customFormat="1" ht="13" x14ac:dyDescent="0.3">
      <c r="A284" s="147" t="s">
        <v>666</v>
      </c>
      <c r="B284" s="46">
        <v>187</v>
      </c>
      <c r="C284" s="47">
        <v>388</v>
      </c>
      <c r="D284" s="46">
        <v>561</v>
      </c>
      <c r="E284" s="47">
        <v>730</v>
      </c>
      <c r="F284" s="48"/>
      <c r="G284" s="46">
        <f t="shared" si="44"/>
        <v>-201</v>
      </c>
      <c r="H284" s="47">
        <f t="shared" si="45"/>
        <v>-169</v>
      </c>
      <c r="I284" s="49">
        <f t="shared" si="46"/>
        <v>-0.51804123711340211</v>
      </c>
      <c r="J284" s="50">
        <f t="shared" si="47"/>
        <v>-0.23150684931506849</v>
      </c>
    </row>
    <row r="285" spans="1:10" x14ac:dyDescent="0.25">
      <c r="A285" s="148"/>
      <c r="B285" s="80"/>
      <c r="C285" s="81"/>
      <c r="D285" s="80"/>
      <c r="E285" s="81"/>
      <c r="F285" s="82"/>
      <c r="G285" s="80"/>
      <c r="H285" s="81"/>
      <c r="I285" s="94"/>
      <c r="J285" s="95"/>
    </row>
    <row r="286" spans="1:10" ht="13" x14ac:dyDescent="0.3">
      <c r="A286" s="118" t="s">
        <v>75</v>
      </c>
      <c r="B286" s="35"/>
      <c r="C286" s="36"/>
      <c r="D286" s="35"/>
      <c r="E286" s="36"/>
      <c r="F286" s="37"/>
      <c r="G286" s="35"/>
      <c r="H286" s="36"/>
      <c r="I286" s="38"/>
      <c r="J286" s="39"/>
    </row>
    <row r="287" spans="1:10" x14ac:dyDescent="0.25">
      <c r="A287" s="124" t="s">
        <v>476</v>
      </c>
      <c r="B287" s="35">
        <v>6</v>
      </c>
      <c r="C287" s="36">
        <v>3</v>
      </c>
      <c r="D287" s="35">
        <v>15</v>
      </c>
      <c r="E287" s="36">
        <v>7</v>
      </c>
      <c r="F287" s="37"/>
      <c r="G287" s="35">
        <f t="shared" ref="G287:G292" si="48">B287-C287</f>
        <v>3</v>
      </c>
      <c r="H287" s="36">
        <f t="shared" ref="H287:H292" si="49">D287-E287</f>
        <v>8</v>
      </c>
      <c r="I287" s="38">
        <f t="shared" ref="I287:I292" si="50">IF(C287=0, "-", IF(G287/C287&lt;10, G287/C287, "&gt;999%"))</f>
        <v>1</v>
      </c>
      <c r="J287" s="39">
        <f t="shared" ref="J287:J292" si="51">IF(E287=0, "-", IF(H287/E287&lt;10, H287/E287, "&gt;999%"))</f>
        <v>1.1428571428571428</v>
      </c>
    </row>
    <row r="288" spans="1:10" x14ac:dyDescent="0.25">
      <c r="A288" s="124" t="s">
        <v>548</v>
      </c>
      <c r="B288" s="35">
        <v>24</v>
      </c>
      <c r="C288" s="36">
        <v>35</v>
      </c>
      <c r="D288" s="35">
        <v>71</v>
      </c>
      <c r="E288" s="36">
        <v>83</v>
      </c>
      <c r="F288" s="37"/>
      <c r="G288" s="35">
        <f t="shared" si="48"/>
        <v>-11</v>
      </c>
      <c r="H288" s="36">
        <f t="shared" si="49"/>
        <v>-12</v>
      </c>
      <c r="I288" s="38">
        <f t="shared" si="50"/>
        <v>-0.31428571428571428</v>
      </c>
      <c r="J288" s="39">
        <f t="shared" si="51"/>
        <v>-0.14457831325301204</v>
      </c>
    </row>
    <row r="289" spans="1:10" x14ac:dyDescent="0.25">
      <c r="A289" s="124" t="s">
        <v>308</v>
      </c>
      <c r="B289" s="35">
        <v>20</v>
      </c>
      <c r="C289" s="36">
        <v>15</v>
      </c>
      <c r="D289" s="35">
        <v>44</v>
      </c>
      <c r="E289" s="36">
        <v>35</v>
      </c>
      <c r="F289" s="37"/>
      <c r="G289" s="35">
        <f t="shared" si="48"/>
        <v>5</v>
      </c>
      <c r="H289" s="36">
        <f t="shared" si="49"/>
        <v>9</v>
      </c>
      <c r="I289" s="38">
        <f t="shared" si="50"/>
        <v>0.33333333333333331</v>
      </c>
      <c r="J289" s="39">
        <f t="shared" si="51"/>
        <v>0.25714285714285712</v>
      </c>
    </row>
    <row r="290" spans="1:10" x14ac:dyDescent="0.25">
      <c r="A290" s="124" t="s">
        <v>572</v>
      </c>
      <c r="B290" s="35">
        <v>57</v>
      </c>
      <c r="C290" s="36">
        <v>67</v>
      </c>
      <c r="D290" s="35">
        <v>180</v>
      </c>
      <c r="E290" s="36">
        <v>137</v>
      </c>
      <c r="F290" s="37"/>
      <c r="G290" s="35">
        <f t="shared" si="48"/>
        <v>-10</v>
      </c>
      <c r="H290" s="36">
        <f t="shared" si="49"/>
        <v>43</v>
      </c>
      <c r="I290" s="38">
        <f t="shared" si="50"/>
        <v>-0.14925373134328357</v>
      </c>
      <c r="J290" s="39">
        <f t="shared" si="51"/>
        <v>0.31386861313868614</v>
      </c>
    </row>
    <row r="291" spans="1:10" x14ac:dyDescent="0.25">
      <c r="A291" s="124" t="s">
        <v>549</v>
      </c>
      <c r="B291" s="35">
        <v>7</v>
      </c>
      <c r="C291" s="36">
        <v>13</v>
      </c>
      <c r="D291" s="35">
        <v>16</v>
      </c>
      <c r="E291" s="36">
        <v>20</v>
      </c>
      <c r="F291" s="37"/>
      <c r="G291" s="35">
        <f t="shared" si="48"/>
        <v>-6</v>
      </c>
      <c r="H291" s="36">
        <f t="shared" si="49"/>
        <v>-4</v>
      </c>
      <c r="I291" s="38">
        <f t="shared" si="50"/>
        <v>-0.46153846153846156</v>
      </c>
      <c r="J291" s="39">
        <f t="shared" si="51"/>
        <v>-0.2</v>
      </c>
    </row>
    <row r="292" spans="1:10" s="52" customFormat="1" ht="13" x14ac:dyDescent="0.3">
      <c r="A292" s="147" t="s">
        <v>667</v>
      </c>
      <c r="B292" s="46">
        <v>114</v>
      </c>
      <c r="C292" s="47">
        <v>133</v>
      </c>
      <c r="D292" s="46">
        <v>326</v>
      </c>
      <c r="E292" s="47">
        <v>282</v>
      </c>
      <c r="F292" s="48"/>
      <c r="G292" s="46">
        <f t="shared" si="48"/>
        <v>-19</v>
      </c>
      <c r="H292" s="47">
        <f t="shared" si="49"/>
        <v>44</v>
      </c>
      <c r="I292" s="49">
        <f t="shared" si="50"/>
        <v>-0.14285714285714285</v>
      </c>
      <c r="J292" s="50">
        <f t="shared" si="51"/>
        <v>0.15602836879432624</v>
      </c>
    </row>
    <row r="293" spans="1:10" x14ac:dyDescent="0.25">
      <c r="A293" s="148"/>
      <c r="B293" s="80"/>
      <c r="C293" s="81"/>
      <c r="D293" s="80"/>
      <c r="E293" s="81"/>
      <c r="F293" s="82"/>
      <c r="G293" s="80"/>
      <c r="H293" s="81"/>
      <c r="I293" s="94"/>
      <c r="J293" s="95"/>
    </row>
    <row r="294" spans="1:10" ht="13" x14ac:dyDescent="0.3">
      <c r="A294" s="118" t="s">
        <v>76</v>
      </c>
      <c r="B294" s="35"/>
      <c r="C294" s="36"/>
      <c r="D294" s="35"/>
      <c r="E294" s="36"/>
      <c r="F294" s="37"/>
      <c r="G294" s="35"/>
      <c r="H294" s="36"/>
      <c r="I294" s="38"/>
      <c r="J294" s="39"/>
    </row>
    <row r="295" spans="1:10" x14ac:dyDescent="0.25">
      <c r="A295" s="124" t="s">
        <v>229</v>
      </c>
      <c r="B295" s="35">
        <v>4</v>
      </c>
      <c r="C295" s="36">
        <v>2</v>
      </c>
      <c r="D295" s="35">
        <v>10</v>
      </c>
      <c r="E295" s="36">
        <v>20</v>
      </c>
      <c r="F295" s="37"/>
      <c r="G295" s="35">
        <f t="shared" ref="G295:G306" si="52">B295-C295</f>
        <v>2</v>
      </c>
      <c r="H295" s="36">
        <f t="shared" ref="H295:H306" si="53">D295-E295</f>
        <v>-10</v>
      </c>
      <c r="I295" s="38">
        <f t="shared" ref="I295:I306" si="54">IF(C295=0, "-", IF(G295/C295&lt;10, G295/C295, "&gt;999%"))</f>
        <v>1</v>
      </c>
      <c r="J295" s="39">
        <f t="shared" ref="J295:J306" si="55">IF(E295=0, "-", IF(H295/E295&lt;10, H295/E295, "&gt;999%"))</f>
        <v>-0.5</v>
      </c>
    </row>
    <row r="296" spans="1:10" x14ac:dyDescent="0.25">
      <c r="A296" s="124" t="s">
        <v>260</v>
      </c>
      <c r="B296" s="35">
        <v>11</v>
      </c>
      <c r="C296" s="36">
        <v>24</v>
      </c>
      <c r="D296" s="35">
        <v>47</v>
      </c>
      <c r="E296" s="36">
        <v>46</v>
      </c>
      <c r="F296" s="37"/>
      <c r="G296" s="35">
        <f t="shared" si="52"/>
        <v>-13</v>
      </c>
      <c r="H296" s="36">
        <f t="shared" si="53"/>
        <v>1</v>
      </c>
      <c r="I296" s="38">
        <f t="shared" si="54"/>
        <v>-0.54166666666666663</v>
      </c>
      <c r="J296" s="39">
        <f t="shared" si="55"/>
        <v>2.1739130434782608E-2</v>
      </c>
    </row>
    <row r="297" spans="1:10" x14ac:dyDescent="0.25">
      <c r="A297" s="124" t="s">
        <v>280</v>
      </c>
      <c r="B297" s="35">
        <v>1</v>
      </c>
      <c r="C297" s="36">
        <v>3</v>
      </c>
      <c r="D297" s="35">
        <v>2</v>
      </c>
      <c r="E297" s="36">
        <v>4</v>
      </c>
      <c r="F297" s="37"/>
      <c r="G297" s="35">
        <f t="shared" si="52"/>
        <v>-2</v>
      </c>
      <c r="H297" s="36">
        <f t="shared" si="53"/>
        <v>-2</v>
      </c>
      <c r="I297" s="38">
        <f t="shared" si="54"/>
        <v>-0.66666666666666663</v>
      </c>
      <c r="J297" s="39">
        <f t="shared" si="55"/>
        <v>-0.5</v>
      </c>
    </row>
    <row r="298" spans="1:10" x14ac:dyDescent="0.25">
      <c r="A298" s="124" t="s">
        <v>261</v>
      </c>
      <c r="B298" s="35">
        <v>13</v>
      </c>
      <c r="C298" s="36">
        <v>31</v>
      </c>
      <c r="D298" s="35">
        <v>53</v>
      </c>
      <c r="E298" s="36">
        <v>70</v>
      </c>
      <c r="F298" s="37"/>
      <c r="G298" s="35">
        <f t="shared" si="52"/>
        <v>-18</v>
      </c>
      <c r="H298" s="36">
        <f t="shared" si="53"/>
        <v>-17</v>
      </c>
      <c r="I298" s="38">
        <f t="shared" si="54"/>
        <v>-0.58064516129032262</v>
      </c>
      <c r="J298" s="39">
        <f t="shared" si="55"/>
        <v>-0.24285714285714285</v>
      </c>
    </row>
    <row r="299" spans="1:10" x14ac:dyDescent="0.25">
      <c r="A299" s="124" t="s">
        <v>342</v>
      </c>
      <c r="B299" s="35">
        <v>0</v>
      </c>
      <c r="C299" s="36">
        <v>0</v>
      </c>
      <c r="D299" s="35">
        <v>1</v>
      </c>
      <c r="E299" s="36">
        <v>2</v>
      </c>
      <c r="F299" s="37"/>
      <c r="G299" s="35">
        <f t="shared" si="52"/>
        <v>0</v>
      </c>
      <c r="H299" s="36">
        <f t="shared" si="53"/>
        <v>-1</v>
      </c>
      <c r="I299" s="38" t="str">
        <f t="shared" si="54"/>
        <v>-</v>
      </c>
      <c r="J299" s="39">
        <f t="shared" si="55"/>
        <v>-0.5</v>
      </c>
    </row>
    <row r="300" spans="1:10" x14ac:dyDescent="0.25">
      <c r="A300" s="124" t="s">
        <v>296</v>
      </c>
      <c r="B300" s="35">
        <v>0</v>
      </c>
      <c r="C300" s="36">
        <v>0</v>
      </c>
      <c r="D300" s="35">
        <v>5</v>
      </c>
      <c r="E300" s="36">
        <v>1</v>
      </c>
      <c r="F300" s="37"/>
      <c r="G300" s="35">
        <f t="shared" si="52"/>
        <v>0</v>
      </c>
      <c r="H300" s="36">
        <f t="shared" si="53"/>
        <v>4</v>
      </c>
      <c r="I300" s="38" t="str">
        <f t="shared" si="54"/>
        <v>-</v>
      </c>
      <c r="J300" s="39">
        <f t="shared" si="55"/>
        <v>4</v>
      </c>
    </row>
    <row r="301" spans="1:10" x14ac:dyDescent="0.25">
      <c r="A301" s="124" t="s">
        <v>522</v>
      </c>
      <c r="B301" s="35">
        <v>7</v>
      </c>
      <c r="C301" s="36">
        <v>17</v>
      </c>
      <c r="D301" s="35">
        <v>28</v>
      </c>
      <c r="E301" s="36">
        <v>43</v>
      </c>
      <c r="F301" s="37"/>
      <c r="G301" s="35">
        <f t="shared" si="52"/>
        <v>-10</v>
      </c>
      <c r="H301" s="36">
        <f t="shared" si="53"/>
        <v>-15</v>
      </c>
      <c r="I301" s="38">
        <f t="shared" si="54"/>
        <v>-0.58823529411764708</v>
      </c>
      <c r="J301" s="39">
        <f t="shared" si="55"/>
        <v>-0.34883720930232559</v>
      </c>
    </row>
    <row r="302" spans="1:10" x14ac:dyDescent="0.25">
      <c r="A302" s="124" t="s">
        <v>455</v>
      </c>
      <c r="B302" s="35">
        <v>71</v>
      </c>
      <c r="C302" s="36">
        <v>73</v>
      </c>
      <c r="D302" s="35">
        <v>256</v>
      </c>
      <c r="E302" s="36">
        <v>220</v>
      </c>
      <c r="F302" s="37"/>
      <c r="G302" s="35">
        <f t="shared" si="52"/>
        <v>-2</v>
      </c>
      <c r="H302" s="36">
        <f t="shared" si="53"/>
        <v>36</v>
      </c>
      <c r="I302" s="38">
        <f t="shared" si="54"/>
        <v>-2.7397260273972601E-2</v>
      </c>
      <c r="J302" s="39">
        <f t="shared" si="55"/>
        <v>0.16363636363636364</v>
      </c>
    </row>
    <row r="303" spans="1:10" x14ac:dyDescent="0.25">
      <c r="A303" s="124" t="s">
        <v>343</v>
      </c>
      <c r="B303" s="35">
        <v>7</v>
      </c>
      <c r="C303" s="36">
        <v>8</v>
      </c>
      <c r="D303" s="35">
        <v>21</v>
      </c>
      <c r="E303" s="36">
        <v>26</v>
      </c>
      <c r="F303" s="37"/>
      <c r="G303" s="35">
        <f t="shared" si="52"/>
        <v>-1</v>
      </c>
      <c r="H303" s="36">
        <f t="shared" si="53"/>
        <v>-5</v>
      </c>
      <c r="I303" s="38">
        <f t="shared" si="54"/>
        <v>-0.125</v>
      </c>
      <c r="J303" s="39">
        <f t="shared" si="55"/>
        <v>-0.19230769230769232</v>
      </c>
    </row>
    <row r="304" spans="1:10" x14ac:dyDescent="0.25">
      <c r="A304" s="124" t="s">
        <v>500</v>
      </c>
      <c r="B304" s="35">
        <v>45</v>
      </c>
      <c r="C304" s="36">
        <v>40</v>
      </c>
      <c r="D304" s="35">
        <v>135</v>
      </c>
      <c r="E304" s="36">
        <v>124</v>
      </c>
      <c r="F304" s="37"/>
      <c r="G304" s="35">
        <f t="shared" si="52"/>
        <v>5</v>
      </c>
      <c r="H304" s="36">
        <f t="shared" si="53"/>
        <v>11</v>
      </c>
      <c r="I304" s="38">
        <f t="shared" si="54"/>
        <v>0.125</v>
      </c>
      <c r="J304" s="39">
        <f t="shared" si="55"/>
        <v>8.8709677419354843E-2</v>
      </c>
    </row>
    <row r="305" spans="1:10" x14ac:dyDescent="0.25">
      <c r="A305" s="124" t="s">
        <v>417</v>
      </c>
      <c r="B305" s="35">
        <v>24</v>
      </c>
      <c r="C305" s="36">
        <v>47</v>
      </c>
      <c r="D305" s="35">
        <v>103</v>
      </c>
      <c r="E305" s="36">
        <v>103</v>
      </c>
      <c r="F305" s="37"/>
      <c r="G305" s="35">
        <f t="shared" si="52"/>
        <v>-23</v>
      </c>
      <c r="H305" s="36">
        <f t="shared" si="53"/>
        <v>0</v>
      </c>
      <c r="I305" s="38">
        <f t="shared" si="54"/>
        <v>-0.48936170212765956</v>
      </c>
      <c r="J305" s="39">
        <f t="shared" si="55"/>
        <v>0</v>
      </c>
    </row>
    <row r="306" spans="1:10" s="52" customFormat="1" ht="13" x14ac:dyDescent="0.3">
      <c r="A306" s="147" t="s">
        <v>668</v>
      </c>
      <c r="B306" s="46">
        <v>183</v>
      </c>
      <c r="C306" s="47">
        <v>245</v>
      </c>
      <c r="D306" s="46">
        <v>661</v>
      </c>
      <c r="E306" s="47">
        <v>659</v>
      </c>
      <c r="F306" s="48"/>
      <c r="G306" s="46">
        <f t="shared" si="52"/>
        <v>-62</v>
      </c>
      <c r="H306" s="47">
        <f t="shared" si="53"/>
        <v>2</v>
      </c>
      <c r="I306" s="49">
        <f t="shared" si="54"/>
        <v>-0.2530612244897959</v>
      </c>
      <c r="J306" s="50">
        <f t="shared" si="55"/>
        <v>3.0349013657056147E-3</v>
      </c>
    </row>
    <row r="307" spans="1:10" x14ac:dyDescent="0.25">
      <c r="A307" s="148"/>
      <c r="B307" s="80"/>
      <c r="C307" s="81"/>
      <c r="D307" s="80"/>
      <c r="E307" s="81"/>
      <c r="F307" s="82"/>
      <c r="G307" s="80"/>
      <c r="H307" s="81"/>
      <c r="I307" s="94"/>
      <c r="J307" s="95"/>
    </row>
    <row r="308" spans="1:10" ht="13" x14ac:dyDescent="0.3">
      <c r="A308" s="118" t="s">
        <v>77</v>
      </c>
      <c r="B308" s="35"/>
      <c r="C308" s="36"/>
      <c r="D308" s="35"/>
      <c r="E308" s="36"/>
      <c r="F308" s="37"/>
      <c r="G308" s="35"/>
      <c r="H308" s="36"/>
      <c r="I308" s="38"/>
      <c r="J308" s="39"/>
    </row>
    <row r="309" spans="1:10" x14ac:dyDescent="0.25">
      <c r="A309" s="124" t="s">
        <v>344</v>
      </c>
      <c r="B309" s="35">
        <v>0</v>
      </c>
      <c r="C309" s="36">
        <v>0</v>
      </c>
      <c r="D309" s="35">
        <v>1</v>
      </c>
      <c r="E309" s="36">
        <v>1</v>
      </c>
      <c r="F309" s="37"/>
      <c r="G309" s="35">
        <f>B309-C309</f>
        <v>0</v>
      </c>
      <c r="H309" s="36">
        <f>D309-E309</f>
        <v>0</v>
      </c>
      <c r="I309" s="38" t="str">
        <f>IF(C309=0, "-", IF(G309/C309&lt;10, G309/C309, "&gt;999%"))</f>
        <v>-</v>
      </c>
      <c r="J309" s="39">
        <f>IF(E309=0, "-", IF(H309/E309&lt;10, H309/E309, "&gt;999%"))</f>
        <v>0</v>
      </c>
    </row>
    <row r="310" spans="1:10" s="52" customFormat="1" ht="13" x14ac:dyDescent="0.3">
      <c r="A310" s="147" t="s">
        <v>669</v>
      </c>
      <c r="B310" s="46">
        <v>0</v>
      </c>
      <c r="C310" s="47">
        <v>0</v>
      </c>
      <c r="D310" s="46">
        <v>1</v>
      </c>
      <c r="E310" s="47">
        <v>1</v>
      </c>
      <c r="F310" s="48"/>
      <c r="G310" s="46">
        <f>B310-C310</f>
        <v>0</v>
      </c>
      <c r="H310" s="47">
        <f>D310-E310</f>
        <v>0</v>
      </c>
      <c r="I310" s="49" t="str">
        <f>IF(C310=0, "-", IF(G310/C310&lt;10, G310/C310, "&gt;999%"))</f>
        <v>-</v>
      </c>
      <c r="J310" s="50">
        <f>IF(E310=0, "-", IF(H310/E310&lt;10, H310/E310, "&gt;999%"))</f>
        <v>0</v>
      </c>
    </row>
    <row r="311" spans="1:10" x14ac:dyDescent="0.25">
      <c r="A311" s="148"/>
      <c r="B311" s="80"/>
      <c r="C311" s="81"/>
      <c r="D311" s="80"/>
      <c r="E311" s="81"/>
      <c r="F311" s="82"/>
      <c r="G311" s="80"/>
      <c r="H311" s="81"/>
      <c r="I311" s="94"/>
      <c r="J311" s="95"/>
    </row>
    <row r="312" spans="1:10" ht="13" x14ac:dyDescent="0.3">
      <c r="A312" s="118" t="s">
        <v>109</v>
      </c>
      <c r="B312" s="35"/>
      <c r="C312" s="36"/>
      <c r="D312" s="35"/>
      <c r="E312" s="36"/>
      <c r="F312" s="37"/>
      <c r="G312" s="35"/>
      <c r="H312" s="36"/>
      <c r="I312" s="38"/>
      <c r="J312" s="39"/>
    </row>
    <row r="313" spans="1:10" x14ac:dyDescent="0.25">
      <c r="A313" s="124" t="s">
        <v>621</v>
      </c>
      <c r="B313" s="35">
        <v>15</v>
      </c>
      <c r="C313" s="36">
        <v>41</v>
      </c>
      <c r="D313" s="35">
        <v>44</v>
      </c>
      <c r="E313" s="36">
        <v>96</v>
      </c>
      <c r="F313" s="37"/>
      <c r="G313" s="35">
        <f>B313-C313</f>
        <v>-26</v>
      </c>
      <c r="H313" s="36">
        <f>D313-E313</f>
        <v>-52</v>
      </c>
      <c r="I313" s="38">
        <f>IF(C313=0, "-", IF(G313/C313&lt;10, G313/C313, "&gt;999%"))</f>
        <v>-0.63414634146341464</v>
      </c>
      <c r="J313" s="39">
        <f>IF(E313=0, "-", IF(H313/E313&lt;10, H313/E313, "&gt;999%"))</f>
        <v>-0.54166666666666663</v>
      </c>
    </row>
    <row r="314" spans="1:10" s="52" customFormat="1" ht="13" x14ac:dyDescent="0.3">
      <c r="A314" s="147" t="s">
        <v>670</v>
      </c>
      <c r="B314" s="46">
        <v>15</v>
      </c>
      <c r="C314" s="47">
        <v>41</v>
      </c>
      <c r="D314" s="46">
        <v>44</v>
      </c>
      <c r="E314" s="47">
        <v>96</v>
      </c>
      <c r="F314" s="48"/>
      <c r="G314" s="46">
        <f>B314-C314</f>
        <v>-26</v>
      </c>
      <c r="H314" s="47">
        <f>D314-E314</f>
        <v>-52</v>
      </c>
      <c r="I314" s="49">
        <f>IF(C314=0, "-", IF(G314/C314&lt;10, G314/C314, "&gt;999%"))</f>
        <v>-0.63414634146341464</v>
      </c>
      <c r="J314" s="50">
        <f>IF(E314=0, "-", IF(H314/E314&lt;10, H314/E314, "&gt;999%"))</f>
        <v>-0.54166666666666663</v>
      </c>
    </row>
    <row r="315" spans="1:10" x14ac:dyDescent="0.25">
      <c r="A315" s="148"/>
      <c r="B315" s="80"/>
      <c r="C315" s="81"/>
      <c r="D315" s="80"/>
      <c r="E315" s="81"/>
      <c r="F315" s="82"/>
      <c r="G315" s="80"/>
      <c r="H315" s="81"/>
      <c r="I315" s="94"/>
      <c r="J315" s="95"/>
    </row>
    <row r="316" spans="1:10" ht="13" x14ac:dyDescent="0.3">
      <c r="A316" s="118" t="s">
        <v>110</v>
      </c>
      <c r="B316" s="35"/>
      <c r="C316" s="36"/>
      <c r="D316" s="35"/>
      <c r="E316" s="36"/>
      <c r="F316" s="37"/>
      <c r="G316" s="35"/>
      <c r="H316" s="36"/>
      <c r="I316" s="38"/>
      <c r="J316" s="39"/>
    </row>
    <row r="317" spans="1:10" x14ac:dyDescent="0.25">
      <c r="A317" s="124" t="s">
        <v>622</v>
      </c>
      <c r="B317" s="35">
        <v>3</v>
      </c>
      <c r="C317" s="36">
        <v>4</v>
      </c>
      <c r="D317" s="35">
        <v>5</v>
      </c>
      <c r="E317" s="36">
        <v>8</v>
      </c>
      <c r="F317" s="37"/>
      <c r="G317" s="35">
        <f>B317-C317</f>
        <v>-1</v>
      </c>
      <c r="H317" s="36">
        <f>D317-E317</f>
        <v>-3</v>
      </c>
      <c r="I317" s="38">
        <f>IF(C317=0, "-", IF(G317/C317&lt;10, G317/C317, "&gt;999%"))</f>
        <v>-0.25</v>
      </c>
      <c r="J317" s="39">
        <f>IF(E317=0, "-", IF(H317/E317&lt;10, H317/E317, "&gt;999%"))</f>
        <v>-0.375</v>
      </c>
    </row>
    <row r="318" spans="1:10" x14ac:dyDescent="0.25">
      <c r="A318" s="124" t="s">
        <v>608</v>
      </c>
      <c r="B318" s="35">
        <v>0</v>
      </c>
      <c r="C318" s="36">
        <v>4</v>
      </c>
      <c r="D318" s="35">
        <v>1</v>
      </c>
      <c r="E318" s="36">
        <v>13</v>
      </c>
      <c r="F318" s="37"/>
      <c r="G318" s="35">
        <f>B318-C318</f>
        <v>-4</v>
      </c>
      <c r="H318" s="36">
        <f>D318-E318</f>
        <v>-12</v>
      </c>
      <c r="I318" s="38">
        <f>IF(C318=0, "-", IF(G318/C318&lt;10, G318/C318, "&gt;999%"))</f>
        <v>-1</v>
      </c>
      <c r="J318" s="39">
        <f>IF(E318=0, "-", IF(H318/E318&lt;10, H318/E318, "&gt;999%"))</f>
        <v>-0.92307692307692313</v>
      </c>
    </row>
    <row r="319" spans="1:10" s="52" customFormat="1" ht="13" x14ac:dyDescent="0.3">
      <c r="A319" s="147" t="s">
        <v>671</v>
      </c>
      <c r="B319" s="46">
        <v>3</v>
      </c>
      <c r="C319" s="47">
        <v>8</v>
      </c>
      <c r="D319" s="46">
        <v>6</v>
      </c>
      <c r="E319" s="47">
        <v>21</v>
      </c>
      <c r="F319" s="48"/>
      <c r="G319" s="46">
        <f>B319-C319</f>
        <v>-5</v>
      </c>
      <c r="H319" s="47">
        <f>D319-E319</f>
        <v>-15</v>
      </c>
      <c r="I319" s="49">
        <f>IF(C319=0, "-", IF(G319/C319&lt;10, G319/C319, "&gt;999%"))</f>
        <v>-0.625</v>
      </c>
      <c r="J319" s="50">
        <f>IF(E319=0, "-", IF(H319/E319&lt;10, H319/E319, "&gt;999%"))</f>
        <v>-0.7142857142857143</v>
      </c>
    </row>
    <row r="320" spans="1:10" x14ac:dyDescent="0.25">
      <c r="A320" s="148"/>
      <c r="B320" s="80"/>
      <c r="C320" s="81"/>
      <c r="D320" s="80"/>
      <c r="E320" s="81"/>
      <c r="F320" s="82"/>
      <c r="G320" s="80"/>
      <c r="H320" s="81"/>
      <c r="I320" s="94"/>
      <c r="J320" s="95"/>
    </row>
    <row r="321" spans="1:10" ht="13" x14ac:dyDescent="0.3">
      <c r="A321" s="118" t="s">
        <v>78</v>
      </c>
      <c r="B321" s="35"/>
      <c r="C321" s="36"/>
      <c r="D321" s="35"/>
      <c r="E321" s="36"/>
      <c r="F321" s="37"/>
      <c r="G321" s="35"/>
      <c r="H321" s="36"/>
      <c r="I321" s="38"/>
      <c r="J321" s="39"/>
    </row>
    <row r="322" spans="1:10" x14ac:dyDescent="0.25">
      <c r="A322" s="124" t="s">
        <v>363</v>
      </c>
      <c r="B322" s="35">
        <v>0</v>
      </c>
      <c r="C322" s="36">
        <v>2</v>
      </c>
      <c r="D322" s="35">
        <v>5</v>
      </c>
      <c r="E322" s="36">
        <v>3</v>
      </c>
      <c r="F322" s="37"/>
      <c r="G322" s="35">
        <f>B322-C322</f>
        <v>-2</v>
      </c>
      <c r="H322" s="36">
        <f>D322-E322</f>
        <v>2</v>
      </c>
      <c r="I322" s="38">
        <f>IF(C322=0, "-", IF(G322/C322&lt;10, G322/C322, "&gt;999%"))</f>
        <v>-1</v>
      </c>
      <c r="J322" s="39">
        <f>IF(E322=0, "-", IF(H322/E322&lt;10, H322/E322, "&gt;999%"))</f>
        <v>0.66666666666666663</v>
      </c>
    </row>
    <row r="323" spans="1:10" x14ac:dyDescent="0.25">
      <c r="A323" s="124" t="s">
        <v>281</v>
      </c>
      <c r="B323" s="35">
        <v>0</v>
      </c>
      <c r="C323" s="36">
        <v>4</v>
      </c>
      <c r="D323" s="35">
        <v>8</v>
      </c>
      <c r="E323" s="36">
        <v>10</v>
      </c>
      <c r="F323" s="37"/>
      <c r="G323" s="35">
        <f>B323-C323</f>
        <v>-4</v>
      </c>
      <c r="H323" s="36">
        <f>D323-E323</f>
        <v>-2</v>
      </c>
      <c r="I323" s="38">
        <f>IF(C323=0, "-", IF(G323/C323&lt;10, G323/C323, "&gt;999%"))</f>
        <v>-1</v>
      </c>
      <c r="J323" s="39">
        <f>IF(E323=0, "-", IF(H323/E323&lt;10, H323/E323, "&gt;999%"))</f>
        <v>-0.2</v>
      </c>
    </row>
    <row r="324" spans="1:10" x14ac:dyDescent="0.25">
      <c r="A324" s="124" t="s">
        <v>501</v>
      </c>
      <c r="B324" s="35">
        <v>4</v>
      </c>
      <c r="C324" s="36">
        <v>14</v>
      </c>
      <c r="D324" s="35">
        <v>24</v>
      </c>
      <c r="E324" s="36">
        <v>23</v>
      </c>
      <c r="F324" s="37"/>
      <c r="G324" s="35">
        <f>B324-C324</f>
        <v>-10</v>
      </c>
      <c r="H324" s="36">
        <f>D324-E324</f>
        <v>1</v>
      </c>
      <c r="I324" s="38">
        <f>IF(C324=0, "-", IF(G324/C324&lt;10, G324/C324, "&gt;999%"))</f>
        <v>-0.7142857142857143</v>
      </c>
      <c r="J324" s="39">
        <f>IF(E324=0, "-", IF(H324/E324&lt;10, H324/E324, "&gt;999%"))</f>
        <v>4.3478260869565216E-2</v>
      </c>
    </row>
    <row r="325" spans="1:10" x14ac:dyDescent="0.25">
      <c r="A325" s="124" t="s">
        <v>297</v>
      </c>
      <c r="B325" s="35">
        <v>0</v>
      </c>
      <c r="C325" s="36">
        <v>0</v>
      </c>
      <c r="D325" s="35">
        <v>1</v>
      </c>
      <c r="E325" s="36">
        <v>0</v>
      </c>
      <c r="F325" s="37"/>
      <c r="G325" s="35">
        <f>B325-C325</f>
        <v>0</v>
      </c>
      <c r="H325" s="36">
        <f>D325-E325</f>
        <v>1</v>
      </c>
      <c r="I325" s="38" t="str">
        <f>IF(C325=0, "-", IF(G325/C325&lt;10, G325/C325, "&gt;999%"))</f>
        <v>-</v>
      </c>
      <c r="J325" s="39" t="str">
        <f>IF(E325=0, "-", IF(H325/E325&lt;10, H325/E325, "&gt;999%"))</f>
        <v>-</v>
      </c>
    </row>
    <row r="326" spans="1:10" s="52" customFormat="1" ht="13" x14ac:dyDescent="0.3">
      <c r="A326" s="147" t="s">
        <v>672</v>
      </c>
      <c r="B326" s="46">
        <v>4</v>
      </c>
      <c r="C326" s="47">
        <v>20</v>
      </c>
      <c r="D326" s="46">
        <v>38</v>
      </c>
      <c r="E326" s="47">
        <v>36</v>
      </c>
      <c r="F326" s="48"/>
      <c r="G326" s="46">
        <f>B326-C326</f>
        <v>-16</v>
      </c>
      <c r="H326" s="47">
        <f>D326-E326</f>
        <v>2</v>
      </c>
      <c r="I326" s="49">
        <f>IF(C326=0, "-", IF(G326/C326&lt;10, G326/C326, "&gt;999%"))</f>
        <v>-0.8</v>
      </c>
      <c r="J326" s="50">
        <f>IF(E326=0, "-", IF(H326/E326&lt;10, H326/E326, "&gt;999%"))</f>
        <v>5.5555555555555552E-2</v>
      </c>
    </row>
    <row r="327" spans="1:10" x14ac:dyDescent="0.25">
      <c r="A327" s="148"/>
      <c r="B327" s="80"/>
      <c r="C327" s="81"/>
      <c r="D327" s="80"/>
      <c r="E327" s="81"/>
      <c r="F327" s="82"/>
      <c r="G327" s="80"/>
      <c r="H327" s="81"/>
      <c r="I327" s="94"/>
      <c r="J327" s="95"/>
    </row>
    <row r="328" spans="1:10" ht="13" x14ac:dyDescent="0.3">
      <c r="A328" s="118" t="s">
        <v>79</v>
      </c>
      <c r="B328" s="35"/>
      <c r="C328" s="36"/>
      <c r="D328" s="35"/>
      <c r="E328" s="36"/>
      <c r="F328" s="37"/>
      <c r="G328" s="35"/>
      <c r="H328" s="36"/>
      <c r="I328" s="38"/>
      <c r="J328" s="39"/>
    </row>
    <row r="329" spans="1:10" x14ac:dyDescent="0.25">
      <c r="A329" s="124" t="s">
        <v>561</v>
      </c>
      <c r="B329" s="35">
        <v>73</v>
      </c>
      <c r="C329" s="36">
        <v>130</v>
      </c>
      <c r="D329" s="35">
        <v>190</v>
      </c>
      <c r="E329" s="36">
        <v>331</v>
      </c>
      <c r="F329" s="37"/>
      <c r="G329" s="35">
        <f t="shared" ref="G329:G340" si="56">B329-C329</f>
        <v>-57</v>
      </c>
      <c r="H329" s="36">
        <f t="shared" ref="H329:H340" si="57">D329-E329</f>
        <v>-141</v>
      </c>
      <c r="I329" s="38">
        <f t="shared" ref="I329:I340" si="58">IF(C329=0, "-", IF(G329/C329&lt;10, G329/C329, "&gt;999%"))</f>
        <v>-0.43846153846153846</v>
      </c>
      <c r="J329" s="39">
        <f t="shared" ref="J329:J340" si="59">IF(E329=0, "-", IF(H329/E329&lt;10, H329/E329, "&gt;999%"))</f>
        <v>-0.42598187311178248</v>
      </c>
    </row>
    <row r="330" spans="1:10" x14ac:dyDescent="0.25">
      <c r="A330" s="124" t="s">
        <v>573</v>
      </c>
      <c r="B330" s="35">
        <v>111</v>
      </c>
      <c r="C330" s="36">
        <v>140</v>
      </c>
      <c r="D330" s="35">
        <v>273</v>
      </c>
      <c r="E330" s="36">
        <v>408</v>
      </c>
      <c r="F330" s="37"/>
      <c r="G330" s="35">
        <f t="shared" si="56"/>
        <v>-29</v>
      </c>
      <c r="H330" s="36">
        <f t="shared" si="57"/>
        <v>-135</v>
      </c>
      <c r="I330" s="38">
        <f t="shared" si="58"/>
        <v>-0.20714285714285716</v>
      </c>
      <c r="J330" s="39">
        <f t="shared" si="59"/>
        <v>-0.33088235294117646</v>
      </c>
    </row>
    <row r="331" spans="1:10" x14ac:dyDescent="0.25">
      <c r="A331" s="124" t="s">
        <v>382</v>
      </c>
      <c r="B331" s="35">
        <v>295</v>
      </c>
      <c r="C331" s="36">
        <v>348</v>
      </c>
      <c r="D331" s="35">
        <v>1066</v>
      </c>
      <c r="E331" s="36">
        <v>1053</v>
      </c>
      <c r="F331" s="37"/>
      <c r="G331" s="35">
        <f t="shared" si="56"/>
        <v>-53</v>
      </c>
      <c r="H331" s="36">
        <f t="shared" si="57"/>
        <v>13</v>
      </c>
      <c r="I331" s="38">
        <f t="shared" si="58"/>
        <v>-0.15229885057471265</v>
      </c>
      <c r="J331" s="39">
        <f t="shared" si="59"/>
        <v>1.2345679012345678E-2</v>
      </c>
    </row>
    <row r="332" spans="1:10" x14ac:dyDescent="0.25">
      <c r="A332" s="124" t="s">
        <v>397</v>
      </c>
      <c r="B332" s="35">
        <v>214</v>
      </c>
      <c r="C332" s="36">
        <v>0</v>
      </c>
      <c r="D332" s="35">
        <v>492</v>
      </c>
      <c r="E332" s="36">
        <v>0</v>
      </c>
      <c r="F332" s="37"/>
      <c r="G332" s="35">
        <f t="shared" si="56"/>
        <v>214</v>
      </c>
      <c r="H332" s="36">
        <f t="shared" si="57"/>
        <v>492</v>
      </c>
      <c r="I332" s="38" t="str">
        <f t="shared" si="58"/>
        <v>-</v>
      </c>
      <c r="J332" s="39" t="str">
        <f t="shared" si="59"/>
        <v>-</v>
      </c>
    </row>
    <row r="333" spans="1:10" x14ac:dyDescent="0.25">
      <c r="A333" s="124" t="s">
        <v>432</v>
      </c>
      <c r="B333" s="35">
        <v>462</v>
      </c>
      <c r="C333" s="36">
        <v>742</v>
      </c>
      <c r="D333" s="35">
        <v>1639</v>
      </c>
      <c r="E333" s="36">
        <v>2106</v>
      </c>
      <c r="F333" s="37"/>
      <c r="G333" s="35">
        <f t="shared" si="56"/>
        <v>-280</v>
      </c>
      <c r="H333" s="36">
        <f t="shared" si="57"/>
        <v>-467</v>
      </c>
      <c r="I333" s="38">
        <f t="shared" si="58"/>
        <v>-0.37735849056603776</v>
      </c>
      <c r="J333" s="39">
        <f t="shared" si="59"/>
        <v>-0.22174738841405509</v>
      </c>
    </row>
    <row r="334" spans="1:10" x14ac:dyDescent="0.25">
      <c r="A334" s="124" t="s">
        <v>477</v>
      </c>
      <c r="B334" s="35">
        <v>68</v>
      </c>
      <c r="C334" s="36">
        <v>88</v>
      </c>
      <c r="D334" s="35">
        <v>176</v>
      </c>
      <c r="E334" s="36">
        <v>245</v>
      </c>
      <c r="F334" s="37"/>
      <c r="G334" s="35">
        <f t="shared" si="56"/>
        <v>-20</v>
      </c>
      <c r="H334" s="36">
        <f t="shared" si="57"/>
        <v>-69</v>
      </c>
      <c r="I334" s="38">
        <f t="shared" si="58"/>
        <v>-0.22727272727272727</v>
      </c>
      <c r="J334" s="39">
        <f t="shared" si="59"/>
        <v>-0.28163265306122448</v>
      </c>
    </row>
    <row r="335" spans="1:10" x14ac:dyDescent="0.25">
      <c r="A335" s="124" t="s">
        <v>478</v>
      </c>
      <c r="B335" s="35">
        <v>168</v>
      </c>
      <c r="C335" s="36">
        <v>265</v>
      </c>
      <c r="D335" s="35">
        <v>503</v>
      </c>
      <c r="E335" s="36">
        <v>527</v>
      </c>
      <c r="F335" s="37"/>
      <c r="G335" s="35">
        <f t="shared" si="56"/>
        <v>-97</v>
      </c>
      <c r="H335" s="36">
        <f t="shared" si="57"/>
        <v>-24</v>
      </c>
      <c r="I335" s="38">
        <f t="shared" si="58"/>
        <v>-0.36603773584905658</v>
      </c>
      <c r="J335" s="39">
        <f t="shared" si="59"/>
        <v>-4.5540796963946868E-2</v>
      </c>
    </row>
    <row r="336" spans="1:10" x14ac:dyDescent="0.25">
      <c r="A336" s="124" t="s">
        <v>327</v>
      </c>
      <c r="B336" s="35">
        <v>6</v>
      </c>
      <c r="C336" s="36">
        <v>18</v>
      </c>
      <c r="D336" s="35">
        <v>33</v>
      </c>
      <c r="E336" s="36">
        <v>44</v>
      </c>
      <c r="F336" s="37"/>
      <c r="G336" s="35">
        <f t="shared" si="56"/>
        <v>-12</v>
      </c>
      <c r="H336" s="36">
        <f t="shared" si="57"/>
        <v>-11</v>
      </c>
      <c r="I336" s="38">
        <f t="shared" si="58"/>
        <v>-0.66666666666666663</v>
      </c>
      <c r="J336" s="39">
        <f t="shared" si="59"/>
        <v>-0.25</v>
      </c>
    </row>
    <row r="337" spans="1:10" x14ac:dyDescent="0.25">
      <c r="A337" s="124" t="s">
        <v>182</v>
      </c>
      <c r="B337" s="35">
        <v>61</v>
      </c>
      <c r="C337" s="36">
        <v>182</v>
      </c>
      <c r="D337" s="35">
        <v>217</v>
      </c>
      <c r="E337" s="36">
        <v>611</v>
      </c>
      <c r="F337" s="37"/>
      <c r="G337" s="35">
        <f t="shared" si="56"/>
        <v>-121</v>
      </c>
      <c r="H337" s="36">
        <f t="shared" si="57"/>
        <v>-394</v>
      </c>
      <c r="I337" s="38">
        <f t="shared" si="58"/>
        <v>-0.6648351648351648</v>
      </c>
      <c r="J337" s="39">
        <f t="shared" si="59"/>
        <v>-0.64484451718494273</v>
      </c>
    </row>
    <row r="338" spans="1:10" x14ac:dyDescent="0.25">
      <c r="A338" s="124" t="s">
        <v>210</v>
      </c>
      <c r="B338" s="35">
        <v>301</v>
      </c>
      <c r="C338" s="36">
        <v>744</v>
      </c>
      <c r="D338" s="35">
        <v>1109</v>
      </c>
      <c r="E338" s="36">
        <v>2262</v>
      </c>
      <c r="F338" s="37"/>
      <c r="G338" s="35">
        <f t="shared" si="56"/>
        <v>-443</v>
      </c>
      <c r="H338" s="36">
        <f t="shared" si="57"/>
        <v>-1153</v>
      </c>
      <c r="I338" s="38">
        <f t="shared" si="58"/>
        <v>-0.59543010752688175</v>
      </c>
      <c r="J338" s="39">
        <f t="shared" si="59"/>
        <v>-0.50972590627763037</v>
      </c>
    </row>
    <row r="339" spans="1:10" x14ac:dyDescent="0.25">
      <c r="A339" s="124" t="s">
        <v>242</v>
      </c>
      <c r="B339" s="35">
        <v>28</v>
      </c>
      <c r="C339" s="36">
        <v>106</v>
      </c>
      <c r="D339" s="35">
        <v>117</v>
      </c>
      <c r="E339" s="36">
        <v>281</v>
      </c>
      <c r="F339" s="37"/>
      <c r="G339" s="35">
        <f t="shared" si="56"/>
        <v>-78</v>
      </c>
      <c r="H339" s="36">
        <f t="shared" si="57"/>
        <v>-164</v>
      </c>
      <c r="I339" s="38">
        <f t="shared" si="58"/>
        <v>-0.73584905660377353</v>
      </c>
      <c r="J339" s="39">
        <f t="shared" si="59"/>
        <v>-0.58362989323843417</v>
      </c>
    </row>
    <row r="340" spans="1:10" s="52" customFormat="1" ht="13" x14ac:dyDescent="0.3">
      <c r="A340" s="147" t="s">
        <v>673</v>
      </c>
      <c r="B340" s="46">
        <v>1787</v>
      </c>
      <c r="C340" s="47">
        <v>2763</v>
      </c>
      <c r="D340" s="46">
        <v>5815</v>
      </c>
      <c r="E340" s="47">
        <v>7868</v>
      </c>
      <c r="F340" s="48"/>
      <c r="G340" s="46">
        <f t="shared" si="56"/>
        <v>-976</v>
      </c>
      <c r="H340" s="47">
        <f t="shared" si="57"/>
        <v>-2053</v>
      </c>
      <c r="I340" s="49">
        <f t="shared" si="58"/>
        <v>-0.35323923271806007</v>
      </c>
      <c r="J340" s="50">
        <f t="shared" si="59"/>
        <v>-0.26093035078800203</v>
      </c>
    </row>
    <row r="341" spans="1:10" x14ac:dyDescent="0.25">
      <c r="A341" s="148"/>
      <c r="B341" s="80"/>
      <c r="C341" s="81"/>
      <c r="D341" s="80"/>
      <c r="E341" s="81"/>
      <c r="F341" s="82"/>
      <c r="G341" s="80"/>
      <c r="H341" s="81"/>
      <c r="I341" s="94"/>
      <c r="J341" s="95"/>
    </row>
    <row r="342" spans="1:10" ht="13" x14ac:dyDescent="0.3">
      <c r="A342" s="118" t="s">
        <v>80</v>
      </c>
      <c r="B342" s="35"/>
      <c r="C342" s="36"/>
      <c r="D342" s="35"/>
      <c r="E342" s="36"/>
      <c r="F342" s="37"/>
      <c r="G342" s="35"/>
      <c r="H342" s="36"/>
      <c r="I342" s="38"/>
      <c r="J342" s="39"/>
    </row>
    <row r="343" spans="1:10" x14ac:dyDescent="0.25">
      <c r="A343" s="124" t="s">
        <v>364</v>
      </c>
      <c r="B343" s="35">
        <v>2</v>
      </c>
      <c r="C343" s="36">
        <v>2</v>
      </c>
      <c r="D343" s="35">
        <v>3</v>
      </c>
      <c r="E343" s="36">
        <v>7</v>
      </c>
      <c r="F343" s="37"/>
      <c r="G343" s="35">
        <f>B343-C343</f>
        <v>0</v>
      </c>
      <c r="H343" s="36">
        <f>D343-E343</f>
        <v>-4</v>
      </c>
      <c r="I343" s="38">
        <f>IF(C343=0, "-", IF(G343/C343&lt;10, G343/C343, "&gt;999%"))</f>
        <v>0</v>
      </c>
      <c r="J343" s="39">
        <f>IF(E343=0, "-", IF(H343/E343&lt;10, H343/E343, "&gt;999%"))</f>
        <v>-0.5714285714285714</v>
      </c>
    </row>
    <row r="344" spans="1:10" s="52" customFormat="1" ht="13" x14ac:dyDescent="0.3">
      <c r="A344" s="147" t="s">
        <v>674</v>
      </c>
      <c r="B344" s="46">
        <v>2</v>
      </c>
      <c r="C344" s="47">
        <v>2</v>
      </c>
      <c r="D344" s="46">
        <v>3</v>
      </c>
      <c r="E344" s="47">
        <v>7</v>
      </c>
      <c r="F344" s="48"/>
      <c r="G344" s="46">
        <f>B344-C344</f>
        <v>0</v>
      </c>
      <c r="H344" s="47">
        <f>D344-E344</f>
        <v>-4</v>
      </c>
      <c r="I344" s="49">
        <f>IF(C344=0, "-", IF(G344/C344&lt;10, G344/C344, "&gt;999%"))</f>
        <v>0</v>
      </c>
      <c r="J344" s="50">
        <f>IF(E344=0, "-", IF(H344/E344&lt;10, H344/E344, "&gt;999%"))</f>
        <v>-0.5714285714285714</v>
      </c>
    </row>
    <row r="345" spans="1:10" x14ac:dyDescent="0.25">
      <c r="A345" s="148"/>
      <c r="B345" s="80"/>
      <c r="C345" s="81"/>
      <c r="D345" s="80"/>
      <c r="E345" s="81"/>
      <c r="F345" s="82"/>
      <c r="G345" s="80"/>
      <c r="H345" s="81"/>
      <c r="I345" s="94"/>
      <c r="J345" s="95"/>
    </row>
    <row r="346" spans="1:10" ht="13" x14ac:dyDescent="0.3">
      <c r="A346" s="118" t="s">
        <v>81</v>
      </c>
      <c r="B346" s="35"/>
      <c r="C346" s="36"/>
      <c r="D346" s="35"/>
      <c r="E346" s="36"/>
      <c r="F346" s="37"/>
      <c r="G346" s="35"/>
      <c r="H346" s="36"/>
      <c r="I346" s="38"/>
      <c r="J346" s="39"/>
    </row>
    <row r="347" spans="1:10" x14ac:dyDescent="0.25">
      <c r="A347" s="124" t="s">
        <v>298</v>
      </c>
      <c r="B347" s="35">
        <v>1</v>
      </c>
      <c r="C347" s="36">
        <v>0</v>
      </c>
      <c r="D347" s="35">
        <v>8</v>
      </c>
      <c r="E347" s="36">
        <v>0</v>
      </c>
      <c r="F347" s="37"/>
      <c r="G347" s="35">
        <f t="shared" ref="G347:G371" si="60">B347-C347</f>
        <v>1</v>
      </c>
      <c r="H347" s="36">
        <f t="shared" ref="H347:H371" si="61">D347-E347</f>
        <v>8</v>
      </c>
      <c r="I347" s="38" t="str">
        <f t="shared" ref="I347:I371" si="62">IF(C347=0, "-", IF(G347/C347&lt;10, G347/C347, "&gt;999%"))</f>
        <v>-</v>
      </c>
      <c r="J347" s="39" t="str">
        <f t="shared" ref="J347:J371" si="63">IF(E347=0, "-", IF(H347/E347&lt;10, H347/E347, "&gt;999%"))</f>
        <v>-</v>
      </c>
    </row>
    <row r="348" spans="1:10" x14ac:dyDescent="0.25">
      <c r="A348" s="124" t="s">
        <v>365</v>
      </c>
      <c r="B348" s="35">
        <v>2</v>
      </c>
      <c r="C348" s="36">
        <v>3</v>
      </c>
      <c r="D348" s="35">
        <v>7</v>
      </c>
      <c r="E348" s="36">
        <v>16</v>
      </c>
      <c r="F348" s="37"/>
      <c r="G348" s="35">
        <f t="shared" si="60"/>
        <v>-1</v>
      </c>
      <c r="H348" s="36">
        <f t="shared" si="61"/>
        <v>-9</v>
      </c>
      <c r="I348" s="38">
        <f t="shared" si="62"/>
        <v>-0.33333333333333331</v>
      </c>
      <c r="J348" s="39">
        <f t="shared" si="63"/>
        <v>-0.5625</v>
      </c>
    </row>
    <row r="349" spans="1:10" x14ac:dyDescent="0.25">
      <c r="A349" s="124" t="s">
        <v>230</v>
      </c>
      <c r="B349" s="35">
        <v>297</v>
      </c>
      <c r="C349" s="36">
        <v>204</v>
      </c>
      <c r="D349" s="35">
        <v>677</v>
      </c>
      <c r="E349" s="36">
        <v>461</v>
      </c>
      <c r="F349" s="37"/>
      <c r="G349" s="35">
        <f t="shared" si="60"/>
        <v>93</v>
      </c>
      <c r="H349" s="36">
        <f t="shared" si="61"/>
        <v>216</v>
      </c>
      <c r="I349" s="38">
        <f t="shared" si="62"/>
        <v>0.45588235294117646</v>
      </c>
      <c r="J349" s="39">
        <f t="shared" si="63"/>
        <v>0.46854663774403471</v>
      </c>
    </row>
    <row r="350" spans="1:10" x14ac:dyDescent="0.25">
      <c r="A350" s="124" t="s">
        <v>231</v>
      </c>
      <c r="B350" s="35">
        <v>11</v>
      </c>
      <c r="C350" s="36">
        <v>3</v>
      </c>
      <c r="D350" s="35">
        <v>51</v>
      </c>
      <c r="E350" s="36">
        <v>13</v>
      </c>
      <c r="F350" s="37"/>
      <c r="G350" s="35">
        <f t="shared" si="60"/>
        <v>8</v>
      </c>
      <c r="H350" s="36">
        <f t="shared" si="61"/>
        <v>38</v>
      </c>
      <c r="I350" s="38">
        <f t="shared" si="62"/>
        <v>2.6666666666666665</v>
      </c>
      <c r="J350" s="39">
        <f t="shared" si="63"/>
        <v>2.9230769230769229</v>
      </c>
    </row>
    <row r="351" spans="1:10" x14ac:dyDescent="0.25">
      <c r="A351" s="124" t="s">
        <v>262</v>
      </c>
      <c r="B351" s="35">
        <v>92</v>
      </c>
      <c r="C351" s="36">
        <v>239</v>
      </c>
      <c r="D351" s="35">
        <v>365</v>
      </c>
      <c r="E351" s="36">
        <v>753</v>
      </c>
      <c r="F351" s="37"/>
      <c r="G351" s="35">
        <f t="shared" si="60"/>
        <v>-147</v>
      </c>
      <c r="H351" s="36">
        <f t="shared" si="61"/>
        <v>-388</v>
      </c>
      <c r="I351" s="38">
        <f t="shared" si="62"/>
        <v>-0.61506276150627615</v>
      </c>
      <c r="J351" s="39">
        <f t="shared" si="63"/>
        <v>-0.51527224435590968</v>
      </c>
    </row>
    <row r="352" spans="1:10" x14ac:dyDescent="0.25">
      <c r="A352" s="124" t="s">
        <v>345</v>
      </c>
      <c r="B352" s="35">
        <v>35</v>
      </c>
      <c r="C352" s="36">
        <v>135</v>
      </c>
      <c r="D352" s="35">
        <v>127</v>
      </c>
      <c r="E352" s="36">
        <v>242</v>
      </c>
      <c r="F352" s="37"/>
      <c r="G352" s="35">
        <f t="shared" si="60"/>
        <v>-100</v>
      </c>
      <c r="H352" s="36">
        <f t="shared" si="61"/>
        <v>-115</v>
      </c>
      <c r="I352" s="38">
        <f t="shared" si="62"/>
        <v>-0.7407407407407407</v>
      </c>
      <c r="J352" s="39">
        <f t="shared" si="63"/>
        <v>-0.47520661157024796</v>
      </c>
    </row>
    <row r="353" spans="1:10" x14ac:dyDescent="0.25">
      <c r="A353" s="124" t="s">
        <v>263</v>
      </c>
      <c r="B353" s="35">
        <v>57</v>
      </c>
      <c r="C353" s="36">
        <v>46</v>
      </c>
      <c r="D353" s="35">
        <v>89</v>
      </c>
      <c r="E353" s="36">
        <v>157</v>
      </c>
      <c r="F353" s="37"/>
      <c r="G353" s="35">
        <f t="shared" si="60"/>
        <v>11</v>
      </c>
      <c r="H353" s="36">
        <f t="shared" si="61"/>
        <v>-68</v>
      </c>
      <c r="I353" s="38">
        <f t="shared" si="62"/>
        <v>0.2391304347826087</v>
      </c>
      <c r="J353" s="39">
        <f t="shared" si="63"/>
        <v>-0.43312101910828027</v>
      </c>
    </row>
    <row r="354" spans="1:10" x14ac:dyDescent="0.25">
      <c r="A354" s="124" t="s">
        <v>282</v>
      </c>
      <c r="B354" s="35">
        <v>2</v>
      </c>
      <c r="C354" s="36">
        <v>7</v>
      </c>
      <c r="D354" s="35">
        <v>13</v>
      </c>
      <c r="E354" s="36">
        <v>25</v>
      </c>
      <c r="F354" s="37"/>
      <c r="G354" s="35">
        <f t="shared" si="60"/>
        <v>-5</v>
      </c>
      <c r="H354" s="36">
        <f t="shared" si="61"/>
        <v>-12</v>
      </c>
      <c r="I354" s="38">
        <f t="shared" si="62"/>
        <v>-0.7142857142857143</v>
      </c>
      <c r="J354" s="39">
        <f t="shared" si="63"/>
        <v>-0.48</v>
      </c>
    </row>
    <row r="355" spans="1:10" x14ac:dyDescent="0.25">
      <c r="A355" s="124" t="s">
        <v>283</v>
      </c>
      <c r="B355" s="35">
        <v>22</v>
      </c>
      <c r="C355" s="36">
        <v>67</v>
      </c>
      <c r="D355" s="35">
        <v>85</v>
      </c>
      <c r="E355" s="36">
        <v>230</v>
      </c>
      <c r="F355" s="37"/>
      <c r="G355" s="35">
        <f t="shared" si="60"/>
        <v>-45</v>
      </c>
      <c r="H355" s="36">
        <f t="shared" si="61"/>
        <v>-145</v>
      </c>
      <c r="I355" s="38">
        <f t="shared" si="62"/>
        <v>-0.67164179104477617</v>
      </c>
      <c r="J355" s="39">
        <f t="shared" si="63"/>
        <v>-0.63043478260869568</v>
      </c>
    </row>
    <row r="356" spans="1:10" x14ac:dyDescent="0.25">
      <c r="A356" s="124" t="s">
        <v>346</v>
      </c>
      <c r="B356" s="35">
        <v>4</v>
      </c>
      <c r="C356" s="36">
        <v>14</v>
      </c>
      <c r="D356" s="35">
        <v>34</v>
      </c>
      <c r="E356" s="36">
        <v>46</v>
      </c>
      <c r="F356" s="37"/>
      <c r="G356" s="35">
        <f t="shared" si="60"/>
        <v>-10</v>
      </c>
      <c r="H356" s="36">
        <f t="shared" si="61"/>
        <v>-12</v>
      </c>
      <c r="I356" s="38">
        <f t="shared" si="62"/>
        <v>-0.7142857142857143</v>
      </c>
      <c r="J356" s="39">
        <f t="shared" si="63"/>
        <v>-0.2608695652173913</v>
      </c>
    </row>
    <row r="357" spans="1:10" x14ac:dyDescent="0.25">
      <c r="A357" s="124" t="s">
        <v>456</v>
      </c>
      <c r="B357" s="35">
        <v>7</v>
      </c>
      <c r="C357" s="36">
        <v>0</v>
      </c>
      <c r="D357" s="35">
        <v>10</v>
      </c>
      <c r="E357" s="36">
        <v>0</v>
      </c>
      <c r="F357" s="37"/>
      <c r="G357" s="35">
        <f t="shared" si="60"/>
        <v>7</v>
      </c>
      <c r="H357" s="36">
        <f t="shared" si="61"/>
        <v>10</v>
      </c>
      <c r="I357" s="38" t="str">
        <f t="shared" si="62"/>
        <v>-</v>
      </c>
      <c r="J357" s="39" t="str">
        <f t="shared" si="63"/>
        <v>-</v>
      </c>
    </row>
    <row r="358" spans="1:10" x14ac:dyDescent="0.25">
      <c r="A358" s="124" t="s">
        <v>523</v>
      </c>
      <c r="B358" s="35">
        <v>4</v>
      </c>
      <c r="C358" s="36">
        <v>13</v>
      </c>
      <c r="D358" s="35">
        <v>8</v>
      </c>
      <c r="E358" s="36">
        <v>31</v>
      </c>
      <c r="F358" s="37"/>
      <c r="G358" s="35">
        <f t="shared" si="60"/>
        <v>-9</v>
      </c>
      <c r="H358" s="36">
        <f t="shared" si="61"/>
        <v>-23</v>
      </c>
      <c r="I358" s="38">
        <f t="shared" si="62"/>
        <v>-0.69230769230769229</v>
      </c>
      <c r="J358" s="39">
        <f t="shared" si="63"/>
        <v>-0.74193548387096775</v>
      </c>
    </row>
    <row r="359" spans="1:10" x14ac:dyDescent="0.25">
      <c r="A359" s="124" t="s">
        <v>418</v>
      </c>
      <c r="B359" s="35">
        <v>149</v>
      </c>
      <c r="C359" s="36">
        <v>116</v>
      </c>
      <c r="D359" s="35">
        <v>340</v>
      </c>
      <c r="E359" s="36">
        <v>305</v>
      </c>
      <c r="F359" s="37"/>
      <c r="G359" s="35">
        <f t="shared" si="60"/>
        <v>33</v>
      </c>
      <c r="H359" s="36">
        <f t="shared" si="61"/>
        <v>35</v>
      </c>
      <c r="I359" s="38">
        <f t="shared" si="62"/>
        <v>0.28448275862068967</v>
      </c>
      <c r="J359" s="39">
        <f t="shared" si="63"/>
        <v>0.11475409836065574</v>
      </c>
    </row>
    <row r="360" spans="1:10" x14ac:dyDescent="0.25">
      <c r="A360" s="124" t="s">
        <v>457</v>
      </c>
      <c r="B360" s="35">
        <v>123</v>
      </c>
      <c r="C360" s="36">
        <v>285</v>
      </c>
      <c r="D360" s="35">
        <v>550</v>
      </c>
      <c r="E360" s="36">
        <v>554</v>
      </c>
      <c r="F360" s="37"/>
      <c r="G360" s="35">
        <f t="shared" si="60"/>
        <v>-162</v>
      </c>
      <c r="H360" s="36">
        <f t="shared" si="61"/>
        <v>-4</v>
      </c>
      <c r="I360" s="38">
        <f t="shared" si="62"/>
        <v>-0.56842105263157894</v>
      </c>
      <c r="J360" s="39">
        <f t="shared" si="63"/>
        <v>-7.2202166064981952E-3</v>
      </c>
    </row>
    <row r="361" spans="1:10" x14ac:dyDescent="0.25">
      <c r="A361" s="124" t="s">
        <v>458</v>
      </c>
      <c r="B361" s="35">
        <v>45</v>
      </c>
      <c r="C361" s="36">
        <v>57</v>
      </c>
      <c r="D361" s="35">
        <v>131</v>
      </c>
      <c r="E361" s="36">
        <v>121</v>
      </c>
      <c r="F361" s="37"/>
      <c r="G361" s="35">
        <f t="shared" si="60"/>
        <v>-12</v>
      </c>
      <c r="H361" s="36">
        <f t="shared" si="61"/>
        <v>10</v>
      </c>
      <c r="I361" s="38">
        <f t="shared" si="62"/>
        <v>-0.21052631578947367</v>
      </c>
      <c r="J361" s="39">
        <f t="shared" si="63"/>
        <v>8.2644628099173556E-2</v>
      </c>
    </row>
    <row r="362" spans="1:10" x14ac:dyDescent="0.25">
      <c r="A362" s="124" t="s">
        <v>502</v>
      </c>
      <c r="B362" s="35">
        <v>62</v>
      </c>
      <c r="C362" s="36">
        <v>22</v>
      </c>
      <c r="D362" s="35">
        <v>364</v>
      </c>
      <c r="E362" s="36">
        <v>69</v>
      </c>
      <c r="F362" s="37"/>
      <c r="G362" s="35">
        <f t="shared" si="60"/>
        <v>40</v>
      </c>
      <c r="H362" s="36">
        <f t="shared" si="61"/>
        <v>295</v>
      </c>
      <c r="I362" s="38">
        <f t="shared" si="62"/>
        <v>1.8181818181818181</v>
      </c>
      <c r="J362" s="39">
        <f t="shared" si="63"/>
        <v>4.27536231884058</v>
      </c>
    </row>
    <row r="363" spans="1:10" x14ac:dyDescent="0.25">
      <c r="A363" s="124" t="s">
        <v>503</v>
      </c>
      <c r="B363" s="35">
        <v>2</v>
      </c>
      <c r="C363" s="36">
        <v>22</v>
      </c>
      <c r="D363" s="35">
        <v>9</v>
      </c>
      <c r="E363" s="36">
        <v>57</v>
      </c>
      <c r="F363" s="37"/>
      <c r="G363" s="35">
        <f t="shared" si="60"/>
        <v>-20</v>
      </c>
      <c r="H363" s="36">
        <f t="shared" si="61"/>
        <v>-48</v>
      </c>
      <c r="I363" s="38">
        <f t="shared" si="62"/>
        <v>-0.90909090909090906</v>
      </c>
      <c r="J363" s="39">
        <f t="shared" si="63"/>
        <v>-0.84210526315789469</v>
      </c>
    </row>
    <row r="364" spans="1:10" x14ac:dyDescent="0.25">
      <c r="A364" s="124" t="s">
        <v>524</v>
      </c>
      <c r="B364" s="35">
        <v>30</v>
      </c>
      <c r="C364" s="36">
        <v>12</v>
      </c>
      <c r="D364" s="35">
        <v>93</v>
      </c>
      <c r="E364" s="36">
        <v>53</v>
      </c>
      <c r="F364" s="37"/>
      <c r="G364" s="35">
        <f t="shared" si="60"/>
        <v>18</v>
      </c>
      <c r="H364" s="36">
        <f t="shared" si="61"/>
        <v>40</v>
      </c>
      <c r="I364" s="38">
        <f t="shared" si="62"/>
        <v>1.5</v>
      </c>
      <c r="J364" s="39">
        <f t="shared" si="63"/>
        <v>0.75471698113207553</v>
      </c>
    </row>
    <row r="365" spans="1:10" x14ac:dyDescent="0.25">
      <c r="A365" s="124" t="s">
        <v>525</v>
      </c>
      <c r="B365" s="35">
        <v>0</v>
      </c>
      <c r="C365" s="36">
        <v>5</v>
      </c>
      <c r="D365" s="35">
        <v>1</v>
      </c>
      <c r="E365" s="36">
        <v>10</v>
      </c>
      <c r="F365" s="37"/>
      <c r="G365" s="35">
        <f t="shared" si="60"/>
        <v>-5</v>
      </c>
      <c r="H365" s="36">
        <f t="shared" si="61"/>
        <v>-9</v>
      </c>
      <c r="I365" s="38">
        <f t="shared" si="62"/>
        <v>-1</v>
      </c>
      <c r="J365" s="39">
        <f t="shared" si="63"/>
        <v>-0.9</v>
      </c>
    </row>
    <row r="366" spans="1:10" x14ac:dyDescent="0.25">
      <c r="A366" s="124" t="s">
        <v>574</v>
      </c>
      <c r="B366" s="35">
        <v>12</v>
      </c>
      <c r="C366" s="36">
        <v>2</v>
      </c>
      <c r="D366" s="35">
        <v>30</v>
      </c>
      <c r="E366" s="36">
        <v>6</v>
      </c>
      <c r="F366" s="37"/>
      <c r="G366" s="35">
        <f t="shared" si="60"/>
        <v>10</v>
      </c>
      <c r="H366" s="36">
        <f t="shared" si="61"/>
        <v>24</v>
      </c>
      <c r="I366" s="38">
        <f t="shared" si="62"/>
        <v>5</v>
      </c>
      <c r="J366" s="39">
        <f t="shared" si="63"/>
        <v>4</v>
      </c>
    </row>
    <row r="367" spans="1:10" x14ac:dyDescent="0.25">
      <c r="A367" s="124" t="s">
        <v>299</v>
      </c>
      <c r="B367" s="35">
        <v>4</v>
      </c>
      <c r="C367" s="36">
        <v>11</v>
      </c>
      <c r="D367" s="35">
        <v>14</v>
      </c>
      <c r="E367" s="36">
        <v>16</v>
      </c>
      <c r="F367" s="37"/>
      <c r="G367" s="35">
        <f t="shared" si="60"/>
        <v>-7</v>
      </c>
      <c r="H367" s="36">
        <f t="shared" si="61"/>
        <v>-2</v>
      </c>
      <c r="I367" s="38">
        <f t="shared" si="62"/>
        <v>-0.63636363636363635</v>
      </c>
      <c r="J367" s="39">
        <f t="shared" si="63"/>
        <v>-0.125</v>
      </c>
    </row>
    <row r="368" spans="1:10" x14ac:dyDescent="0.25">
      <c r="A368" s="124" t="s">
        <v>366</v>
      </c>
      <c r="B368" s="35">
        <v>1</v>
      </c>
      <c r="C368" s="36">
        <v>1</v>
      </c>
      <c r="D368" s="35">
        <v>3</v>
      </c>
      <c r="E368" s="36">
        <v>5</v>
      </c>
      <c r="F368" s="37"/>
      <c r="G368" s="35">
        <f t="shared" si="60"/>
        <v>0</v>
      </c>
      <c r="H368" s="36">
        <f t="shared" si="61"/>
        <v>-2</v>
      </c>
      <c r="I368" s="38">
        <f t="shared" si="62"/>
        <v>0</v>
      </c>
      <c r="J368" s="39">
        <f t="shared" si="63"/>
        <v>-0.4</v>
      </c>
    </row>
    <row r="369" spans="1:10" x14ac:dyDescent="0.25">
      <c r="A369" s="124" t="s">
        <v>347</v>
      </c>
      <c r="B369" s="35">
        <v>1</v>
      </c>
      <c r="C369" s="36">
        <v>5</v>
      </c>
      <c r="D369" s="35">
        <v>7</v>
      </c>
      <c r="E369" s="36">
        <v>13</v>
      </c>
      <c r="F369" s="37"/>
      <c r="G369" s="35">
        <f t="shared" si="60"/>
        <v>-4</v>
      </c>
      <c r="H369" s="36">
        <f t="shared" si="61"/>
        <v>-6</v>
      </c>
      <c r="I369" s="38">
        <f t="shared" si="62"/>
        <v>-0.8</v>
      </c>
      <c r="J369" s="39">
        <f t="shared" si="63"/>
        <v>-0.46153846153846156</v>
      </c>
    </row>
    <row r="370" spans="1:10" x14ac:dyDescent="0.25">
      <c r="A370" s="124" t="s">
        <v>367</v>
      </c>
      <c r="B370" s="35">
        <v>0</v>
      </c>
      <c r="C370" s="36">
        <v>2</v>
      </c>
      <c r="D370" s="35">
        <v>0</v>
      </c>
      <c r="E370" s="36">
        <v>6</v>
      </c>
      <c r="F370" s="37"/>
      <c r="G370" s="35">
        <f t="shared" si="60"/>
        <v>-2</v>
      </c>
      <c r="H370" s="36">
        <f t="shared" si="61"/>
        <v>-6</v>
      </c>
      <c r="I370" s="38">
        <f t="shared" si="62"/>
        <v>-1</v>
      </c>
      <c r="J370" s="39">
        <f t="shared" si="63"/>
        <v>-1</v>
      </c>
    </row>
    <row r="371" spans="1:10" s="52" customFormat="1" ht="13" x14ac:dyDescent="0.3">
      <c r="A371" s="147" t="s">
        <v>675</v>
      </c>
      <c r="B371" s="46">
        <v>963</v>
      </c>
      <c r="C371" s="47">
        <v>1271</v>
      </c>
      <c r="D371" s="46">
        <v>3016</v>
      </c>
      <c r="E371" s="47">
        <v>3189</v>
      </c>
      <c r="F371" s="48"/>
      <c r="G371" s="46">
        <f t="shared" si="60"/>
        <v>-308</v>
      </c>
      <c r="H371" s="47">
        <f t="shared" si="61"/>
        <v>-173</v>
      </c>
      <c r="I371" s="49">
        <f t="shared" si="62"/>
        <v>-0.24232887490165225</v>
      </c>
      <c r="J371" s="50">
        <f t="shared" si="63"/>
        <v>-5.4248980871746628E-2</v>
      </c>
    </row>
    <row r="372" spans="1:10" x14ac:dyDescent="0.25">
      <c r="A372" s="148"/>
      <c r="B372" s="80"/>
      <c r="C372" s="81"/>
      <c r="D372" s="80"/>
      <c r="E372" s="81"/>
      <c r="F372" s="82"/>
      <c r="G372" s="80"/>
      <c r="H372" s="81"/>
      <c r="I372" s="94"/>
      <c r="J372" s="95"/>
    </row>
    <row r="373" spans="1:10" ht="13" x14ac:dyDescent="0.3">
      <c r="A373" s="118" t="s">
        <v>111</v>
      </c>
      <c r="B373" s="35"/>
      <c r="C373" s="36"/>
      <c r="D373" s="35"/>
      <c r="E373" s="36"/>
      <c r="F373" s="37"/>
      <c r="G373" s="35"/>
      <c r="H373" s="36"/>
      <c r="I373" s="38"/>
      <c r="J373" s="39"/>
    </row>
    <row r="374" spans="1:10" x14ac:dyDescent="0.25">
      <c r="A374" s="124" t="s">
        <v>623</v>
      </c>
      <c r="B374" s="35">
        <v>34</v>
      </c>
      <c r="C374" s="36">
        <v>51</v>
      </c>
      <c r="D374" s="35">
        <v>75</v>
      </c>
      <c r="E374" s="36">
        <v>143</v>
      </c>
      <c r="F374" s="37"/>
      <c r="G374" s="35">
        <f>B374-C374</f>
        <v>-17</v>
      </c>
      <c r="H374" s="36">
        <f>D374-E374</f>
        <v>-68</v>
      </c>
      <c r="I374" s="38">
        <f>IF(C374=0, "-", IF(G374/C374&lt;10, G374/C374, "&gt;999%"))</f>
        <v>-0.33333333333333331</v>
      </c>
      <c r="J374" s="39">
        <f>IF(E374=0, "-", IF(H374/E374&lt;10, H374/E374, "&gt;999%"))</f>
        <v>-0.47552447552447552</v>
      </c>
    </row>
    <row r="375" spans="1:10" x14ac:dyDescent="0.25">
      <c r="A375" s="124" t="s">
        <v>609</v>
      </c>
      <c r="B375" s="35">
        <v>1</v>
      </c>
      <c r="C375" s="36">
        <v>0</v>
      </c>
      <c r="D375" s="35">
        <v>3</v>
      </c>
      <c r="E375" s="36">
        <v>6</v>
      </c>
      <c r="F375" s="37"/>
      <c r="G375" s="35">
        <f>B375-C375</f>
        <v>1</v>
      </c>
      <c r="H375" s="36">
        <f>D375-E375</f>
        <v>-3</v>
      </c>
      <c r="I375" s="38" t="str">
        <f>IF(C375=0, "-", IF(G375/C375&lt;10, G375/C375, "&gt;999%"))</f>
        <v>-</v>
      </c>
      <c r="J375" s="39">
        <f>IF(E375=0, "-", IF(H375/E375&lt;10, H375/E375, "&gt;999%"))</f>
        <v>-0.5</v>
      </c>
    </row>
    <row r="376" spans="1:10" s="52" customFormat="1" ht="13" x14ac:dyDescent="0.3">
      <c r="A376" s="147" t="s">
        <v>676</v>
      </c>
      <c r="B376" s="46">
        <v>35</v>
      </c>
      <c r="C376" s="47">
        <v>51</v>
      </c>
      <c r="D376" s="46">
        <v>78</v>
      </c>
      <c r="E376" s="47">
        <v>149</v>
      </c>
      <c r="F376" s="48"/>
      <c r="G376" s="46">
        <f>B376-C376</f>
        <v>-16</v>
      </c>
      <c r="H376" s="47">
        <f>D376-E376</f>
        <v>-71</v>
      </c>
      <c r="I376" s="49">
        <f>IF(C376=0, "-", IF(G376/C376&lt;10, G376/C376, "&gt;999%"))</f>
        <v>-0.31372549019607843</v>
      </c>
      <c r="J376" s="50">
        <f>IF(E376=0, "-", IF(H376/E376&lt;10, H376/E376, "&gt;999%"))</f>
        <v>-0.47651006711409394</v>
      </c>
    </row>
    <row r="377" spans="1:10" x14ac:dyDescent="0.25">
      <c r="A377" s="148"/>
      <c r="B377" s="80"/>
      <c r="C377" s="81"/>
      <c r="D377" s="80"/>
      <c r="E377" s="81"/>
      <c r="F377" s="82"/>
      <c r="G377" s="80"/>
      <c r="H377" s="81"/>
      <c r="I377" s="94"/>
      <c r="J377" s="95"/>
    </row>
    <row r="378" spans="1:10" ht="13" x14ac:dyDescent="0.3">
      <c r="A378" s="118" t="s">
        <v>82</v>
      </c>
      <c r="B378" s="35"/>
      <c r="C378" s="36"/>
      <c r="D378" s="35"/>
      <c r="E378" s="36"/>
      <c r="F378" s="37"/>
      <c r="G378" s="35"/>
      <c r="H378" s="36"/>
      <c r="I378" s="38"/>
      <c r="J378" s="39"/>
    </row>
    <row r="379" spans="1:10" x14ac:dyDescent="0.25">
      <c r="A379" s="124" t="s">
        <v>315</v>
      </c>
      <c r="B379" s="35">
        <v>0</v>
      </c>
      <c r="C379" s="36">
        <v>2</v>
      </c>
      <c r="D379" s="35">
        <v>0</v>
      </c>
      <c r="E379" s="36">
        <v>5</v>
      </c>
      <c r="F379" s="37"/>
      <c r="G379" s="35">
        <f t="shared" ref="G379:G387" si="64">B379-C379</f>
        <v>-2</v>
      </c>
      <c r="H379" s="36">
        <f t="shared" ref="H379:H387" si="65">D379-E379</f>
        <v>-5</v>
      </c>
      <c r="I379" s="38">
        <f t="shared" ref="I379:I387" si="66">IF(C379=0, "-", IF(G379/C379&lt;10, G379/C379, "&gt;999%"))</f>
        <v>-1</v>
      </c>
      <c r="J379" s="39">
        <f t="shared" ref="J379:J387" si="67">IF(E379=0, "-", IF(H379/E379&lt;10, H379/E379, "&gt;999%"))</f>
        <v>-1</v>
      </c>
    </row>
    <row r="380" spans="1:10" x14ac:dyDescent="0.25">
      <c r="A380" s="124" t="s">
        <v>597</v>
      </c>
      <c r="B380" s="35">
        <v>83</v>
      </c>
      <c r="C380" s="36">
        <v>90</v>
      </c>
      <c r="D380" s="35">
        <v>208</v>
      </c>
      <c r="E380" s="36">
        <v>188</v>
      </c>
      <c r="F380" s="37"/>
      <c r="G380" s="35">
        <f t="shared" si="64"/>
        <v>-7</v>
      </c>
      <c r="H380" s="36">
        <f t="shared" si="65"/>
        <v>20</v>
      </c>
      <c r="I380" s="38">
        <f t="shared" si="66"/>
        <v>-7.7777777777777779E-2</v>
      </c>
      <c r="J380" s="39">
        <f t="shared" si="67"/>
        <v>0.10638297872340426</v>
      </c>
    </row>
    <row r="381" spans="1:10" x14ac:dyDescent="0.25">
      <c r="A381" s="124" t="s">
        <v>533</v>
      </c>
      <c r="B381" s="35">
        <v>7</v>
      </c>
      <c r="C381" s="36">
        <v>12</v>
      </c>
      <c r="D381" s="35">
        <v>19</v>
      </c>
      <c r="E381" s="36">
        <v>40</v>
      </c>
      <c r="F381" s="37"/>
      <c r="G381" s="35">
        <f t="shared" si="64"/>
        <v>-5</v>
      </c>
      <c r="H381" s="36">
        <f t="shared" si="65"/>
        <v>-21</v>
      </c>
      <c r="I381" s="38">
        <f t="shared" si="66"/>
        <v>-0.41666666666666669</v>
      </c>
      <c r="J381" s="39">
        <f t="shared" si="67"/>
        <v>-0.52500000000000002</v>
      </c>
    </row>
    <row r="382" spans="1:10" x14ac:dyDescent="0.25">
      <c r="A382" s="124" t="s">
        <v>316</v>
      </c>
      <c r="B382" s="35">
        <v>2</v>
      </c>
      <c r="C382" s="36">
        <v>11</v>
      </c>
      <c r="D382" s="35">
        <v>12</v>
      </c>
      <c r="E382" s="36">
        <v>32</v>
      </c>
      <c r="F382" s="37"/>
      <c r="G382" s="35">
        <f t="shared" si="64"/>
        <v>-9</v>
      </c>
      <c r="H382" s="36">
        <f t="shared" si="65"/>
        <v>-20</v>
      </c>
      <c r="I382" s="38">
        <f t="shared" si="66"/>
        <v>-0.81818181818181823</v>
      </c>
      <c r="J382" s="39">
        <f t="shared" si="67"/>
        <v>-0.625</v>
      </c>
    </row>
    <row r="383" spans="1:10" x14ac:dyDescent="0.25">
      <c r="A383" s="124" t="s">
        <v>317</v>
      </c>
      <c r="B383" s="35">
        <v>25</v>
      </c>
      <c r="C383" s="36">
        <v>16</v>
      </c>
      <c r="D383" s="35">
        <v>54</v>
      </c>
      <c r="E383" s="36">
        <v>41</v>
      </c>
      <c r="F383" s="37"/>
      <c r="G383" s="35">
        <f t="shared" si="64"/>
        <v>9</v>
      </c>
      <c r="H383" s="36">
        <f t="shared" si="65"/>
        <v>13</v>
      </c>
      <c r="I383" s="38">
        <f t="shared" si="66"/>
        <v>0.5625</v>
      </c>
      <c r="J383" s="39">
        <f t="shared" si="67"/>
        <v>0.31707317073170732</v>
      </c>
    </row>
    <row r="384" spans="1:10" x14ac:dyDescent="0.25">
      <c r="A384" s="124" t="s">
        <v>550</v>
      </c>
      <c r="B384" s="35">
        <v>34</v>
      </c>
      <c r="C384" s="36">
        <v>49</v>
      </c>
      <c r="D384" s="35">
        <v>88</v>
      </c>
      <c r="E384" s="36">
        <v>125</v>
      </c>
      <c r="F384" s="37"/>
      <c r="G384" s="35">
        <f t="shared" si="64"/>
        <v>-15</v>
      </c>
      <c r="H384" s="36">
        <f t="shared" si="65"/>
        <v>-37</v>
      </c>
      <c r="I384" s="38">
        <f t="shared" si="66"/>
        <v>-0.30612244897959184</v>
      </c>
      <c r="J384" s="39">
        <f t="shared" si="67"/>
        <v>-0.29599999999999999</v>
      </c>
    </row>
    <row r="385" spans="1:10" x14ac:dyDescent="0.25">
      <c r="A385" s="124" t="s">
        <v>562</v>
      </c>
      <c r="B385" s="35">
        <v>2</v>
      </c>
      <c r="C385" s="36">
        <v>2</v>
      </c>
      <c r="D385" s="35">
        <v>3</v>
      </c>
      <c r="E385" s="36">
        <v>2</v>
      </c>
      <c r="F385" s="37"/>
      <c r="G385" s="35">
        <f t="shared" si="64"/>
        <v>0</v>
      </c>
      <c r="H385" s="36">
        <f t="shared" si="65"/>
        <v>1</v>
      </c>
      <c r="I385" s="38">
        <f t="shared" si="66"/>
        <v>0</v>
      </c>
      <c r="J385" s="39">
        <f t="shared" si="67"/>
        <v>0.5</v>
      </c>
    </row>
    <row r="386" spans="1:10" x14ac:dyDescent="0.25">
      <c r="A386" s="124" t="s">
        <v>575</v>
      </c>
      <c r="B386" s="35">
        <v>75</v>
      </c>
      <c r="C386" s="36">
        <v>71</v>
      </c>
      <c r="D386" s="35">
        <v>173</v>
      </c>
      <c r="E386" s="36">
        <v>151</v>
      </c>
      <c r="F386" s="37"/>
      <c r="G386" s="35">
        <f t="shared" si="64"/>
        <v>4</v>
      </c>
      <c r="H386" s="36">
        <f t="shared" si="65"/>
        <v>22</v>
      </c>
      <c r="I386" s="38">
        <f t="shared" si="66"/>
        <v>5.6338028169014086E-2</v>
      </c>
      <c r="J386" s="39">
        <f t="shared" si="67"/>
        <v>0.14569536423841059</v>
      </c>
    </row>
    <row r="387" spans="1:10" s="52" customFormat="1" ht="13" x14ac:dyDescent="0.3">
      <c r="A387" s="147" t="s">
        <v>677</v>
      </c>
      <c r="B387" s="46">
        <v>228</v>
      </c>
      <c r="C387" s="47">
        <v>253</v>
      </c>
      <c r="D387" s="46">
        <v>557</v>
      </c>
      <c r="E387" s="47">
        <v>584</v>
      </c>
      <c r="F387" s="48"/>
      <c r="G387" s="46">
        <f t="shared" si="64"/>
        <v>-25</v>
      </c>
      <c r="H387" s="47">
        <f t="shared" si="65"/>
        <v>-27</v>
      </c>
      <c r="I387" s="49">
        <f t="shared" si="66"/>
        <v>-9.8814229249011856E-2</v>
      </c>
      <c r="J387" s="50">
        <f t="shared" si="67"/>
        <v>-4.6232876712328765E-2</v>
      </c>
    </row>
    <row r="388" spans="1:10" x14ac:dyDescent="0.25">
      <c r="A388" s="148"/>
      <c r="B388" s="80"/>
      <c r="C388" s="81"/>
      <c r="D388" s="80"/>
      <c r="E388" s="81"/>
      <c r="F388" s="82"/>
      <c r="G388" s="80"/>
      <c r="H388" s="81"/>
      <c r="I388" s="94"/>
      <c r="J388" s="95"/>
    </row>
    <row r="389" spans="1:10" ht="13" x14ac:dyDescent="0.3">
      <c r="A389" s="118" t="s">
        <v>83</v>
      </c>
      <c r="B389" s="35"/>
      <c r="C389" s="36"/>
      <c r="D389" s="35"/>
      <c r="E389" s="36"/>
      <c r="F389" s="37"/>
      <c r="G389" s="35"/>
      <c r="H389" s="36"/>
      <c r="I389" s="38"/>
      <c r="J389" s="39"/>
    </row>
    <row r="390" spans="1:10" x14ac:dyDescent="0.25">
      <c r="A390" s="124" t="s">
        <v>433</v>
      </c>
      <c r="B390" s="35">
        <v>0</v>
      </c>
      <c r="C390" s="36">
        <v>17</v>
      </c>
      <c r="D390" s="35">
        <v>0</v>
      </c>
      <c r="E390" s="36">
        <v>29</v>
      </c>
      <c r="F390" s="37"/>
      <c r="G390" s="35">
        <f t="shared" ref="G390:G395" si="68">B390-C390</f>
        <v>-17</v>
      </c>
      <c r="H390" s="36">
        <f t="shared" ref="H390:H395" si="69">D390-E390</f>
        <v>-29</v>
      </c>
      <c r="I390" s="38">
        <f t="shared" ref="I390:I395" si="70">IF(C390=0, "-", IF(G390/C390&lt;10, G390/C390, "&gt;999%"))</f>
        <v>-1</v>
      </c>
      <c r="J390" s="39">
        <f t="shared" ref="J390:J395" si="71">IF(E390=0, "-", IF(H390/E390&lt;10, H390/E390, "&gt;999%"))</f>
        <v>-1</v>
      </c>
    </row>
    <row r="391" spans="1:10" x14ac:dyDescent="0.25">
      <c r="A391" s="124" t="s">
        <v>434</v>
      </c>
      <c r="B391" s="35">
        <v>44</v>
      </c>
      <c r="C391" s="36">
        <v>0</v>
      </c>
      <c r="D391" s="35">
        <v>107</v>
      </c>
      <c r="E391" s="36">
        <v>0</v>
      </c>
      <c r="F391" s="37"/>
      <c r="G391" s="35">
        <f t="shared" si="68"/>
        <v>44</v>
      </c>
      <c r="H391" s="36">
        <f t="shared" si="69"/>
        <v>107</v>
      </c>
      <c r="I391" s="38" t="str">
        <f t="shared" si="70"/>
        <v>-</v>
      </c>
      <c r="J391" s="39" t="str">
        <f t="shared" si="71"/>
        <v>-</v>
      </c>
    </row>
    <row r="392" spans="1:10" x14ac:dyDescent="0.25">
      <c r="A392" s="124" t="s">
        <v>183</v>
      </c>
      <c r="B392" s="35">
        <v>108</v>
      </c>
      <c r="C392" s="36">
        <v>81</v>
      </c>
      <c r="D392" s="35">
        <v>321</v>
      </c>
      <c r="E392" s="36">
        <v>191</v>
      </c>
      <c r="F392" s="37"/>
      <c r="G392" s="35">
        <f t="shared" si="68"/>
        <v>27</v>
      </c>
      <c r="H392" s="36">
        <f t="shared" si="69"/>
        <v>130</v>
      </c>
      <c r="I392" s="38">
        <f t="shared" si="70"/>
        <v>0.33333333333333331</v>
      </c>
      <c r="J392" s="39">
        <f t="shared" si="71"/>
        <v>0.68062827225130895</v>
      </c>
    </row>
    <row r="393" spans="1:10" x14ac:dyDescent="0.25">
      <c r="A393" s="124" t="s">
        <v>211</v>
      </c>
      <c r="B393" s="35">
        <v>0</v>
      </c>
      <c r="C393" s="36">
        <v>1</v>
      </c>
      <c r="D393" s="35">
        <v>0</v>
      </c>
      <c r="E393" s="36">
        <v>7</v>
      </c>
      <c r="F393" s="37"/>
      <c r="G393" s="35">
        <f t="shared" si="68"/>
        <v>-1</v>
      </c>
      <c r="H393" s="36">
        <f t="shared" si="69"/>
        <v>-7</v>
      </c>
      <c r="I393" s="38">
        <f t="shared" si="70"/>
        <v>-1</v>
      </c>
      <c r="J393" s="39">
        <f t="shared" si="71"/>
        <v>-1</v>
      </c>
    </row>
    <row r="394" spans="1:10" x14ac:dyDescent="0.25">
      <c r="A394" s="124" t="s">
        <v>398</v>
      </c>
      <c r="B394" s="35">
        <v>72</v>
      </c>
      <c r="C394" s="36">
        <v>111</v>
      </c>
      <c r="D394" s="35">
        <v>225</v>
      </c>
      <c r="E394" s="36">
        <v>268</v>
      </c>
      <c r="F394" s="37"/>
      <c r="G394" s="35">
        <f t="shared" si="68"/>
        <v>-39</v>
      </c>
      <c r="H394" s="36">
        <f t="shared" si="69"/>
        <v>-43</v>
      </c>
      <c r="I394" s="38">
        <f t="shared" si="70"/>
        <v>-0.35135135135135137</v>
      </c>
      <c r="J394" s="39">
        <f t="shared" si="71"/>
        <v>-0.16044776119402984</v>
      </c>
    </row>
    <row r="395" spans="1:10" s="52" customFormat="1" ht="13" x14ac:dyDescent="0.3">
      <c r="A395" s="147" t="s">
        <v>678</v>
      </c>
      <c r="B395" s="46">
        <v>224</v>
      </c>
      <c r="C395" s="47">
        <v>210</v>
      </c>
      <c r="D395" s="46">
        <v>653</v>
      </c>
      <c r="E395" s="47">
        <v>495</v>
      </c>
      <c r="F395" s="48"/>
      <c r="G395" s="46">
        <f t="shared" si="68"/>
        <v>14</v>
      </c>
      <c r="H395" s="47">
        <f t="shared" si="69"/>
        <v>158</v>
      </c>
      <c r="I395" s="49">
        <f t="shared" si="70"/>
        <v>6.6666666666666666E-2</v>
      </c>
      <c r="J395" s="50">
        <f t="shared" si="71"/>
        <v>0.31919191919191919</v>
      </c>
    </row>
    <row r="396" spans="1:10" x14ac:dyDescent="0.25">
      <c r="A396" s="148"/>
      <c r="B396" s="80"/>
      <c r="C396" s="81"/>
      <c r="D396" s="80"/>
      <c r="E396" s="81"/>
      <c r="F396" s="82"/>
      <c r="G396" s="80"/>
      <c r="H396" s="81"/>
      <c r="I396" s="94"/>
      <c r="J396" s="95"/>
    </row>
    <row r="397" spans="1:10" ht="13" x14ac:dyDescent="0.3">
      <c r="A397" s="118" t="s">
        <v>84</v>
      </c>
      <c r="B397" s="35"/>
      <c r="C397" s="36"/>
      <c r="D397" s="35"/>
      <c r="E397" s="36"/>
      <c r="F397" s="37"/>
      <c r="G397" s="35"/>
      <c r="H397" s="36"/>
      <c r="I397" s="38"/>
      <c r="J397" s="39"/>
    </row>
    <row r="398" spans="1:10" x14ac:dyDescent="0.25">
      <c r="A398" s="124" t="s">
        <v>328</v>
      </c>
      <c r="B398" s="35">
        <v>4</v>
      </c>
      <c r="C398" s="36">
        <v>5</v>
      </c>
      <c r="D398" s="35">
        <v>15</v>
      </c>
      <c r="E398" s="36">
        <v>23</v>
      </c>
      <c r="F398" s="37"/>
      <c r="G398" s="35">
        <f>B398-C398</f>
        <v>-1</v>
      </c>
      <c r="H398" s="36">
        <f>D398-E398</f>
        <v>-8</v>
      </c>
      <c r="I398" s="38">
        <f>IF(C398=0, "-", IF(G398/C398&lt;10, G398/C398, "&gt;999%"))</f>
        <v>-0.2</v>
      </c>
      <c r="J398" s="39">
        <f>IF(E398=0, "-", IF(H398/E398&lt;10, H398/E398, "&gt;999%"))</f>
        <v>-0.34782608695652173</v>
      </c>
    </row>
    <row r="399" spans="1:10" x14ac:dyDescent="0.25">
      <c r="A399" s="124" t="s">
        <v>232</v>
      </c>
      <c r="B399" s="35">
        <v>2</v>
      </c>
      <c r="C399" s="36">
        <v>16</v>
      </c>
      <c r="D399" s="35">
        <v>24</v>
      </c>
      <c r="E399" s="36">
        <v>44</v>
      </c>
      <c r="F399" s="37"/>
      <c r="G399" s="35">
        <f>B399-C399</f>
        <v>-14</v>
      </c>
      <c r="H399" s="36">
        <f>D399-E399</f>
        <v>-20</v>
      </c>
      <c r="I399" s="38">
        <f>IF(C399=0, "-", IF(G399/C399&lt;10, G399/C399, "&gt;999%"))</f>
        <v>-0.875</v>
      </c>
      <c r="J399" s="39">
        <f>IF(E399=0, "-", IF(H399/E399&lt;10, H399/E399, "&gt;999%"))</f>
        <v>-0.45454545454545453</v>
      </c>
    </row>
    <row r="400" spans="1:10" x14ac:dyDescent="0.25">
      <c r="A400" s="124" t="s">
        <v>419</v>
      </c>
      <c r="B400" s="35">
        <v>13</v>
      </c>
      <c r="C400" s="36">
        <v>27</v>
      </c>
      <c r="D400" s="35">
        <v>80</v>
      </c>
      <c r="E400" s="36">
        <v>102</v>
      </c>
      <c r="F400" s="37"/>
      <c r="G400" s="35">
        <f>B400-C400</f>
        <v>-14</v>
      </c>
      <c r="H400" s="36">
        <f>D400-E400</f>
        <v>-22</v>
      </c>
      <c r="I400" s="38">
        <f>IF(C400=0, "-", IF(G400/C400&lt;10, G400/C400, "&gt;999%"))</f>
        <v>-0.51851851851851849</v>
      </c>
      <c r="J400" s="39">
        <f>IF(E400=0, "-", IF(H400/E400&lt;10, H400/E400, "&gt;999%"))</f>
        <v>-0.21568627450980393</v>
      </c>
    </row>
    <row r="401" spans="1:10" x14ac:dyDescent="0.25">
      <c r="A401" s="124" t="s">
        <v>195</v>
      </c>
      <c r="B401" s="35">
        <v>11</v>
      </c>
      <c r="C401" s="36">
        <v>59</v>
      </c>
      <c r="D401" s="35">
        <v>97</v>
      </c>
      <c r="E401" s="36">
        <v>165</v>
      </c>
      <c r="F401" s="37"/>
      <c r="G401" s="35">
        <f>B401-C401</f>
        <v>-48</v>
      </c>
      <c r="H401" s="36">
        <f>D401-E401</f>
        <v>-68</v>
      </c>
      <c r="I401" s="38">
        <f>IF(C401=0, "-", IF(G401/C401&lt;10, G401/C401, "&gt;999%"))</f>
        <v>-0.81355932203389836</v>
      </c>
      <c r="J401" s="39">
        <f>IF(E401=0, "-", IF(H401/E401&lt;10, H401/E401, "&gt;999%"))</f>
        <v>-0.41212121212121211</v>
      </c>
    </row>
    <row r="402" spans="1:10" s="52" customFormat="1" ht="13" x14ac:dyDescent="0.3">
      <c r="A402" s="147" t="s">
        <v>679</v>
      </c>
      <c r="B402" s="46">
        <v>30</v>
      </c>
      <c r="C402" s="47">
        <v>107</v>
      </c>
      <c r="D402" s="46">
        <v>216</v>
      </c>
      <c r="E402" s="47">
        <v>334</v>
      </c>
      <c r="F402" s="48"/>
      <c r="G402" s="46">
        <f>B402-C402</f>
        <v>-77</v>
      </c>
      <c r="H402" s="47">
        <f>D402-E402</f>
        <v>-118</v>
      </c>
      <c r="I402" s="49">
        <f>IF(C402=0, "-", IF(G402/C402&lt;10, G402/C402, "&gt;999%"))</f>
        <v>-0.71962616822429903</v>
      </c>
      <c r="J402" s="50">
        <f>IF(E402=0, "-", IF(H402/E402&lt;10, H402/E402, "&gt;999%"))</f>
        <v>-0.3532934131736527</v>
      </c>
    </row>
    <row r="403" spans="1:10" x14ac:dyDescent="0.25">
      <c r="A403" s="148"/>
      <c r="B403" s="80"/>
      <c r="C403" s="81"/>
      <c r="D403" s="80"/>
      <c r="E403" s="81"/>
      <c r="F403" s="82"/>
      <c r="G403" s="80"/>
      <c r="H403" s="81"/>
      <c r="I403" s="94"/>
      <c r="J403" s="95"/>
    </row>
    <row r="404" spans="1:10" ht="13" x14ac:dyDescent="0.3">
      <c r="A404" s="118" t="s">
        <v>85</v>
      </c>
      <c r="B404" s="35"/>
      <c r="C404" s="36"/>
      <c r="D404" s="35"/>
      <c r="E404" s="36"/>
      <c r="F404" s="37"/>
      <c r="G404" s="35"/>
      <c r="H404" s="36"/>
      <c r="I404" s="38"/>
      <c r="J404" s="39"/>
    </row>
    <row r="405" spans="1:10" x14ac:dyDescent="0.25">
      <c r="A405" s="124" t="s">
        <v>399</v>
      </c>
      <c r="B405" s="35">
        <v>258</v>
      </c>
      <c r="C405" s="36">
        <v>487</v>
      </c>
      <c r="D405" s="35">
        <v>771</v>
      </c>
      <c r="E405" s="36">
        <v>1226</v>
      </c>
      <c r="F405" s="37"/>
      <c r="G405" s="35">
        <f t="shared" ref="G405:G414" si="72">B405-C405</f>
        <v>-229</v>
      </c>
      <c r="H405" s="36">
        <f t="shared" ref="H405:H414" si="73">D405-E405</f>
        <v>-455</v>
      </c>
      <c r="I405" s="38">
        <f t="shared" ref="I405:I414" si="74">IF(C405=0, "-", IF(G405/C405&lt;10, G405/C405, "&gt;999%"))</f>
        <v>-0.47022587268993837</v>
      </c>
      <c r="J405" s="39">
        <f t="shared" ref="J405:J414" si="75">IF(E405=0, "-", IF(H405/E405&lt;10, H405/E405, "&gt;999%"))</f>
        <v>-0.37112561174551384</v>
      </c>
    </row>
    <row r="406" spans="1:10" x14ac:dyDescent="0.25">
      <c r="A406" s="124" t="s">
        <v>400</v>
      </c>
      <c r="B406" s="35">
        <v>50</v>
      </c>
      <c r="C406" s="36">
        <v>219</v>
      </c>
      <c r="D406" s="35">
        <v>273</v>
      </c>
      <c r="E406" s="36">
        <v>693</v>
      </c>
      <c r="F406" s="37"/>
      <c r="G406" s="35">
        <f t="shared" si="72"/>
        <v>-169</v>
      </c>
      <c r="H406" s="36">
        <f t="shared" si="73"/>
        <v>-420</v>
      </c>
      <c r="I406" s="38">
        <f t="shared" si="74"/>
        <v>-0.77168949771689499</v>
      </c>
      <c r="J406" s="39">
        <f t="shared" si="75"/>
        <v>-0.60606060606060608</v>
      </c>
    </row>
    <row r="407" spans="1:10" x14ac:dyDescent="0.25">
      <c r="A407" s="124" t="s">
        <v>212</v>
      </c>
      <c r="B407" s="35">
        <v>0</v>
      </c>
      <c r="C407" s="36">
        <v>18</v>
      </c>
      <c r="D407" s="35">
        <v>0</v>
      </c>
      <c r="E407" s="36">
        <v>169</v>
      </c>
      <c r="F407" s="37"/>
      <c r="G407" s="35">
        <f t="shared" si="72"/>
        <v>-18</v>
      </c>
      <c r="H407" s="36">
        <f t="shared" si="73"/>
        <v>-169</v>
      </c>
      <c r="I407" s="38">
        <f t="shared" si="74"/>
        <v>-1</v>
      </c>
      <c r="J407" s="39">
        <f t="shared" si="75"/>
        <v>-1</v>
      </c>
    </row>
    <row r="408" spans="1:10" x14ac:dyDescent="0.25">
      <c r="A408" s="124" t="s">
        <v>173</v>
      </c>
      <c r="B408" s="35">
        <v>2</v>
      </c>
      <c r="C408" s="36">
        <v>7</v>
      </c>
      <c r="D408" s="35">
        <v>16</v>
      </c>
      <c r="E408" s="36">
        <v>13</v>
      </c>
      <c r="F408" s="37"/>
      <c r="G408" s="35">
        <f t="shared" si="72"/>
        <v>-5</v>
      </c>
      <c r="H408" s="36">
        <f t="shared" si="73"/>
        <v>3</v>
      </c>
      <c r="I408" s="38">
        <f t="shared" si="74"/>
        <v>-0.7142857142857143</v>
      </c>
      <c r="J408" s="39">
        <f t="shared" si="75"/>
        <v>0.23076923076923078</v>
      </c>
    </row>
    <row r="409" spans="1:10" x14ac:dyDescent="0.25">
      <c r="A409" s="124" t="s">
        <v>435</v>
      </c>
      <c r="B409" s="35">
        <v>193</v>
      </c>
      <c r="C409" s="36">
        <v>421</v>
      </c>
      <c r="D409" s="35">
        <v>683</v>
      </c>
      <c r="E409" s="36">
        <v>1101</v>
      </c>
      <c r="F409" s="37"/>
      <c r="G409" s="35">
        <f t="shared" si="72"/>
        <v>-228</v>
      </c>
      <c r="H409" s="36">
        <f t="shared" si="73"/>
        <v>-418</v>
      </c>
      <c r="I409" s="38">
        <f t="shared" si="74"/>
        <v>-0.54156769596199528</v>
      </c>
      <c r="J409" s="39">
        <f t="shared" si="75"/>
        <v>-0.37965485921889192</v>
      </c>
    </row>
    <row r="410" spans="1:10" x14ac:dyDescent="0.25">
      <c r="A410" s="124" t="s">
        <v>479</v>
      </c>
      <c r="B410" s="35">
        <v>14</v>
      </c>
      <c r="C410" s="36">
        <v>23</v>
      </c>
      <c r="D410" s="35">
        <v>67</v>
      </c>
      <c r="E410" s="36">
        <v>62</v>
      </c>
      <c r="F410" s="37"/>
      <c r="G410" s="35">
        <f t="shared" si="72"/>
        <v>-9</v>
      </c>
      <c r="H410" s="36">
        <f t="shared" si="73"/>
        <v>5</v>
      </c>
      <c r="I410" s="38">
        <f t="shared" si="74"/>
        <v>-0.39130434782608697</v>
      </c>
      <c r="J410" s="39">
        <f t="shared" si="75"/>
        <v>8.0645161290322578E-2</v>
      </c>
    </row>
    <row r="411" spans="1:10" x14ac:dyDescent="0.25">
      <c r="A411" s="124" t="s">
        <v>480</v>
      </c>
      <c r="B411" s="35">
        <v>114</v>
      </c>
      <c r="C411" s="36">
        <v>233</v>
      </c>
      <c r="D411" s="35">
        <v>262</v>
      </c>
      <c r="E411" s="36">
        <v>402</v>
      </c>
      <c r="F411" s="37"/>
      <c r="G411" s="35">
        <f t="shared" si="72"/>
        <v>-119</v>
      </c>
      <c r="H411" s="36">
        <f t="shared" si="73"/>
        <v>-140</v>
      </c>
      <c r="I411" s="38">
        <f t="shared" si="74"/>
        <v>-0.51072961373390557</v>
      </c>
      <c r="J411" s="39">
        <f t="shared" si="75"/>
        <v>-0.34825870646766172</v>
      </c>
    </row>
    <row r="412" spans="1:10" x14ac:dyDescent="0.25">
      <c r="A412" s="124" t="s">
        <v>563</v>
      </c>
      <c r="B412" s="35">
        <v>58</v>
      </c>
      <c r="C412" s="36">
        <v>80</v>
      </c>
      <c r="D412" s="35">
        <v>149</v>
      </c>
      <c r="E412" s="36">
        <v>202</v>
      </c>
      <c r="F412" s="37"/>
      <c r="G412" s="35">
        <f t="shared" si="72"/>
        <v>-22</v>
      </c>
      <c r="H412" s="36">
        <f t="shared" si="73"/>
        <v>-53</v>
      </c>
      <c r="I412" s="38">
        <f t="shared" si="74"/>
        <v>-0.27500000000000002</v>
      </c>
      <c r="J412" s="39">
        <f t="shared" si="75"/>
        <v>-0.26237623762376239</v>
      </c>
    </row>
    <row r="413" spans="1:10" x14ac:dyDescent="0.25">
      <c r="A413" s="124" t="s">
        <v>576</v>
      </c>
      <c r="B413" s="35">
        <v>246</v>
      </c>
      <c r="C413" s="36">
        <v>406</v>
      </c>
      <c r="D413" s="35">
        <v>824</v>
      </c>
      <c r="E413" s="36">
        <v>1444</v>
      </c>
      <c r="F413" s="37"/>
      <c r="G413" s="35">
        <f t="shared" si="72"/>
        <v>-160</v>
      </c>
      <c r="H413" s="36">
        <f t="shared" si="73"/>
        <v>-620</v>
      </c>
      <c r="I413" s="38">
        <f t="shared" si="74"/>
        <v>-0.39408866995073893</v>
      </c>
      <c r="J413" s="39">
        <f t="shared" si="75"/>
        <v>-0.4293628808864266</v>
      </c>
    </row>
    <row r="414" spans="1:10" s="52" customFormat="1" ht="13" x14ac:dyDescent="0.3">
      <c r="A414" s="147" t="s">
        <v>680</v>
      </c>
      <c r="B414" s="46">
        <v>935</v>
      </c>
      <c r="C414" s="47">
        <v>1894</v>
      </c>
      <c r="D414" s="46">
        <v>3045</v>
      </c>
      <c r="E414" s="47">
        <v>5312</v>
      </c>
      <c r="F414" s="48"/>
      <c r="G414" s="46">
        <f t="shared" si="72"/>
        <v>-959</v>
      </c>
      <c r="H414" s="47">
        <f t="shared" si="73"/>
        <v>-2267</v>
      </c>
      <c r="I414" s="49">
        <f t="shared" si="74"/>
        <v>-0.50633579725448785</v>
      </c>
      <c r="J414" s="50">
        <f t="shared" si="75"/>
        <v>-0.42676957831325302</v>
      </c>
    </row>
    <row r="415" spans="1:10" x14ac:dyDescent="0.25">
      <c r="A415" s="148"/>
      <c r="B415" s="80"/>
      <c r="C415" s="81"/>
      <c r="D415" s="80"/>
      <c r="E415" s="81"/>
      <c r="F415" s="82"/>
      <c r="G415" s="80"/>
      <c r="H415" s="81"/>
      <c r="I415" s="94"/>
      <c r="J415" s="95"/>
    </row>
    <row r="416" spans="1:10" ht="13" x14ac:dyDescent="0.3">
      <c r="A416" s="118" t="s">
        <v>86</v>
      </c>
      <c r="B416" s="35"/>
      <c r="C416" s="36"/>
      <c r="D416" s="35"/>
      <c r="E416" s="36"/>
      <c r="F416" s="37"/>
      <c r="G416" s="35"/>
      <c r="H416" s="36"/>
      <c r="I416" s="38"/>
      <c r="J416" s="39"/>
    </row>
    <row r="417" spans="1:10" x14ac:dyDescent="0.25">
      <c r="A417" s="124" t="s">
        <v>348</v>
      </c>
      <c r="B417" s="35">
        <v>0</v>
      </c>
      <c r="C417" s="36">
        <v>0</v>
      </c>
      <c r="D417" s="35">
        <v>0</v>
      </c>
      <c r="E417" s="36">
        <v>3</v>
      </c>
      <c r="F417" s="37"/>
      <c r="G417" s="35">
        <f>B417-C417</f>
        <v>0</v>
      </c>
      <c r="H417" s="36">
        <f>D417-E417</f>
        <v>-3</v>
      </c>
      <c r="I417" s="38" t="str">
        <f>IF(C417=0, "-", IF(G417/C417&lt;10, G417/C417, "&gt;999%"))</f>
        <v>-</v>
      </c>
      <c r="J417" s="39">
        <f>IF(E417=0, "-", IF(H417/E417&lt;10, H417/E417, "&gt;999%"))</f>
        <v>-1</v>
      </c>
    </row>
    <row r="418" spans="1:10" s="52" customFormat="1" ht="13" x14ac:dyDescent="0.3">
      <c r="A418" s="147" t="s">
        <v>681</v>
      </c>
      <c r="B418" s="46">
        <v>0</v>
      </c>
      <c r="C418" s="47">
        <v>0</v>
      </c>
      <c r="D418" s="46">
        <v>0</v>
      </c>
      <c r="E418" s="47">
        <v>3</v>
      </c>
      <c r="F418" s="48"/>
      <c r="G418" s="46">
        <f>B418-C418</f>
        <v>0</v>
      </c>
      <c r="H418" s="47">
        <f>D418-E418</f>
        <v>-3</v>
      </c>
      <c r="I418" s="49" t="str">
        <f>IF(C418=0, "-", IF(G418/C418&lt;10, G418/C418, "&gt;999%"))</f>
        <v>-</v>
      </c>
      <c r="J418" s="50">
        <f>IF(E418=0, "-", IF(H418/E418&lt;10, H418/E418, "&gt;999%"))</f>
        <v>-1</v>
      </c>
    </row>
    <row r="419" spans="1:10" x14ac:dyDescent="0.25">
      <c r="A419" s="148"/>
      <c r="B419" s="80"/>
      <c r="C419" s="81"/>
      <c r="D419" s="80"/>
      <c r="E419" s="81"/>
      <c r="F419" s="82"/>
      <c r="G419" s="80"/>
      <c r="H419" s="81"/>
      <c r="I419" s="94"/>
      <c r="J419" s="95"/>
    </row>
    <row r="420" spans="1:10" ht="13" x14ac:dyDescent="0.3">
      <c r="A420" s="118" t="s">
        <v>87</v>
      </c>
      <c r="B420" s="35"/>
      <c r="C420" s="36"/>
      <c r="D420" s="35"/>
      <c r="E420" s="36"/>
      <c r="F420" s="37"/>
      <c r="G420" s="35"/>
      <c r="H420" s="36"/>
      <c r="I420" s="38"/>
      <c r="J420" s="39"/>
    </row>
    <row r="421" spans="1:10" x14ac:dyDescent="0.25">
      <c r="A421" s="124" t="s">
        <v>329</v>
      </c>
      <c r="B421" s="35">
        <v>6</v>
      </c>
      <c r="C421" s="36">
        <v>8</v>
      </c>
      <c r="D421" s="35">
        <v>10</v>
      </c>
      <c r="E421" s="36">
        <v>23</v>
      </c>
      <c r="F421" s="37"/>
      <c r="G421" s="35">
        <f t="shared" ref="G421:G431" si="76">B421-C421</f>
        <v>-2</v>
      </c>
      <c r="H421" s="36">
        <f t="shared" ref="H421:H431" si="77">D421-E421</f>
        <v>-13</v>
      </c>
      <c r="I421" s="38">
        <f t="shared" ref="I421:I431" si="78">IF(C421=0, "-", IF(G421/C421&lt;10, G421/C421, "&gt;999%"))</f>
        <v>-0.25</v>
      </c>
      <c r="J421" s="39">
        <f t="shared" ref="J421:J431" si="79">IF(E421=0, "-", IF(H421/E421&lt;10, H421/E421, "&gt;999%"))</f>
        <v>-0.56521739130434778</v>
      </c>
    </row>
    <row r="422" spans="1:10" x14ac:dyDescent="0.25">
      <c r="A422" s="124" t="s">
        <v>368</v>
      </c>
      <c r="B422" s="35">
        <v>0</v>
      </c>
      <c r="C422" s="36">
        <v>1</v>
      </c>
      <c r="D422" s="35">
        <v>2</v>
      </c>
      <c r="E422" s="36">
        <v>1</v>
      </c>
      <c r="F422" s="37"/>
      <c r="G422" s="35">
        <f t="shared" si="76"/>
        <v>-1</v>
      </c>
      <c r="H422" s="36">
        <f t="shared" si="77"/>
        <v>1</v>
      </c>
      <c r="I422" s="38">
        <f t="shared" si="78"/>
        <v>-1</v>
      </c>
      <c r="J422" s="39">
        <f t="shared" si="79"/>
        <v>1</v>
      </c>
    </row>
    <row r="423" spans="1:10" x14ac:dyDescent="0.25">
      <c r="A423" s="124" t="s">
        <v>383</v>
      </c>
      <c r="B423" s="35">
        <v>12</v>
      </c>
      <c r="C423" s="36">
        <v>17</v>
      </c>
      <c r="D423" s="35">
        <v>55</v>
      </c>
      <c r="E423" s="36">
        <v>81</v>
      </c>
      <c r="F423" s="37"/>
      <c r="G423" s="35">
        <f t="shared" si="76"/>
        <v>-5</v>
      </c>
      <c r="H423" s="36">
        <f t="shared" si="77"/>
        <v>-26</v>
      </c>
      <c r="I423" s="38">
        <f t="shared" si="78"/>
        <v>-0.29411764705882354</v>
      </c>
      <c r="J423" s="39">
        <f t="shared" si="79"/>
        <v>-0.32098765432098764</v>
      </c>
    </row>
    <row r="424" spans="1:10" x14ac:dyDescent="0.25">
      <c r="A424" s="124" t="s">
        <v>233</v>
      </c>
      <c r="B424" s="35">
        <v>16</v>
      </c>
      <c r="C424" s="36">
        <v>0</v>
      </c>
      <c r="D424" s="35">
        <v>31</v>
      </c>
      <c r="E424" s="36">
        <v>0</v>
      </c>
      <c r="F424" s="37"/>
      <c r="G424" s="35">
        <f t="shared" si="76"/>
        <v>16</v>
      </c>
      <c r="H424" s="36">
        <f t="shared" si="77"/>
        <v>31</v>
      </c>
      <c r="I424" s="38" t="str">
        <f t="shared" si="78"/>
        <v>-</v>
      </c>
      <c r="J424" s="39" t="str">
        <f t="shared" si="79"/>
        <v>-</v>
      </c>
    </row>
    <row r="425" spans="1:10" x14ac:dyDescent="0.25">
      <c r="A425" s="124" t="s">
        <v>564</v>
      </c>
      <c r="B425" s="35">
        <v>78</v>
      </c>
      <c r="C425" s="36">
        <v>107</v>
      </c>
      <c r="D425" s="35">
        <v>234</v>
      </c>
      <c r="E425" s="36">
        <v>300</v>
      </c>
      <c r="F425" s="37"/>
      <c r="G425" s="35">
        <f t="shared" si="76"/>
        <v>-29</v>
      </c>
      <c r="H425" s="36">
        <f t="shared" si="77"/>
        <v>-66</v>
      </c>
      <c r="I425" s="38">
        <f t="shared" si="78"/>
        <v>-0.27102803738317754</v>
      </c>
      <c r="J425" s="39">
        <f t="shared" si="79"/>
        <v>-0.22</v>
      </c>
    </row>
    <row r="426" spans="1:10" x14ac:dyDescent="0.25">
      <c r="A426" s="124" t="s">
        <v>577</v>
      </c>
      <c r="B426" s="35">
        <v>213</v>
      </c>
      <c r="C426" s="36">
        <v>296</v>
      </c>
      <c r="D426" s="35">
        <v>546</v>
      </c>
      <c r="E426" s="36">
        <v>747</v>
      </c>
      <c r="F426" s="37"/>
      <c r="G426" s="35">
        <f t="shared" si="76"/>
        <v>-83</v>
      </c>
      <c r="H426" s="36">
        <f t="shared" si="77"/>
        <v>-201</v>
      </c>
      <c r="I426" s="38">
        <f t="shared" si="78"/>
        <v>-0.28040540540540543</v>
      </c>
      <c r="J426" s="39">
        <f t="shared" si="79"/>
        <v>-0.26907630522088355</v>
      </c>
    </row>
    <row r="427" spans="1:10" x14ac:dyDescent="0.25">
      <c r="A427" s="124" t="s">
        <v>481</v>
      </c>
      <c r="B427" s="35">
        <v>39</v>
      </c>
      <c r="C427" s="36">
        <v>103</v>
      </c>
      <c r="D427" s="35">
        <v>224</v>
      </c>
      <c r="E427" s="36">
        <v>306</v>
      </c>
      <c r="F427" s="37"/>
      <c r="G427" s="35">
        <f t="shared" si="76"/>
        <v>-64</v>
      </c>
      <c r="H427" s="36">
        <f t="shared" si="77"/>
        <v>-82</v>
      </c>
      <c r="I427" s="38">
        <f t="shared" si="78"/>
        <v>-0.62135922330097082</v>
      </c>
      <c r="J427" s="39">
        <f t="shared" si="79"/>
        <v>-0.26797385620915032</v>
      </c>
    </row>
    <row r="428" spans="1:10" x14ac:dyDescent="0.25">
      <c r="A428" s="124" t="s">
        <v>511</v>
      </c>
      <c r="B428" s="35">
        <v>92</v>
      </c>
      <c r="C428" s="36">
        <v>92</v>
      </c>
      <c r="D428" s="35">
        <v>177</v>
      </c>
      <c r="E428" s="36">
        <v>173</v>
      </c>
      <c r="F428" s="37"/>
      <c r="G428" s="35">
        <f t="shared" si="76"/>
        <v>0</v>
      </c>
      <c r="H428" s="36">
        <f t="shared" si="77"/>
        <v>4</v>
      </c>
      <c r="I428" s="38">
        <f t="shared" si="78"/>
        <v>0</v>
      </c>
      <c r="J428" s="39">
        <f t="shared" si="79"/>
        <v>2.3121387283236993E-2</v>
      </c>
    </row>
    <row r="429" spans="1:10" x14ac:dyDescent="0.25">
      <c r="A429" s="124" t="s">
        <v>401</v>
      </c>
      <c r="B429" s="35">
        <v>236</v>
      </c>
      <c r="C429" s="36">
        <v>337</v>
      </c>
      <c r="D429" s="35">
        <v>943</v>
      </c>
      <c r="E429" s="36">
        <v>905</v>
      </c>
      <c r="F429" s="37"/>
      <c r="G429" s="35">
        <f t="shared" si="76"/>
        <v>-101</v>
      </c>
      <c r="H429" s="36">
        <f t="shared" si="77"/>
        <v>38</v>
      </c>
      <c r="I429" s="38">
        <f t="shared" si="78"/>
        <v>-0.29970326409495551</v>
      </c>
      <c r="J429" s="39">
        <f t="shared" si="79"/>
        <v>4.1988950276243095E-2</v>
      </c>
    </row>
    <row r="430" spans="1:10" x14ac:dyDescent="0.25">
      <c r="A430" s="124" t="s">
        <v>436</v>
      </c>
      <c r="B430" s="35">
        <v>409</v>
      </c>
      <c r="C430" s="36">
        <v>569</v>
      </c>
      <c r="D430" s="35">
        <v>1354</v>
      </c>
      <c r="E430" s="36">
        <v>1659</v>
      </c>
      <c r="F430" s="37"/>
      <c r="G430" s="35">
        <f t="shared" si="76"/>
        <v>-160</v>
      </c>
      <c r="H430" s="36">
        <f t="shared" si="77"/>
        <v>-305</v>
      </c>
      <c r="I430" s="38">
        <f t="shared" si="78"/>
        <v>-0.28119507908611602</v>
      </c>
      <c r="J430" s="39">
        <f t="shared" si="79"/>
        <v>-0.18384569017480409</v>
      </c>
    </row>
    <row r="431" spans="1:10" s="52" customFormat="1" ht="13" x14ac:dyDescent="0.3">
      <c r="A431" s="147" t="s">
        <v>682</v>
      </c>
      <c r="B431" s="46">
        <v>1101</v>
      </c>
      <c r="C431" s="47">
        <v>1530</v>
      </c>
      <c r="D431" s="46">
        <v>3576</v>
      </c>
      <c r="E431" s="47">
        <v>4195</v>
      </c>
      <c r="F431" s="48"/>
      <c r="G431" s="46">
        <f t="shared" si="76"/>
        <v>-429</v>
      </c>
      <c r="H431" s="47">
        <f t="shared" si="77"/>
        <v>-619</v>
      </c>
      <c r="I431" s="49">
        <f t="shared" si="78"/>
        <v>-0.2803921568627451</v>
      </c>
      <c r="J431" s="50">
        <f t="shared" si="79"/>
        <v>-0.14755661501787842</v>
      </c>
    </row>
    <row r="432" spans="1:10" x14ac:dyDescent="0.25">
      <c r="A432" s="148"/>
      <c r="B432" s="80"/>
      <c r="C432" s="81"/>
      <c r="D432" s="80"/>
      <c r="E432" s="81"/>
      <c r="F432" s="82"/>
      <c r="G432" s="80"/>
      <c r="H432" s="81"/>
      <c r="I432" s="94"/>
      <c r="J432" s="95"/>
    </row>
    <row r="433" spans="1:10" ht="13" x14ac:dyDescent="0.3">
      <c r="A433" s="118" t="s">
        <v>88</v>
      </c>
      <c r="B433" s="35"/>
      <c r="C433" s="36"/>
      <c r="D433" s="35"/>
      <c r="E433" s="36"/>
      <c r="F433" s="37"/>
      <c r="G433" s="35"/>
      <c r="H433" s="36"/>
      <c r="I433" s="38"/>
      <c r="J433" s="39"/>
    </row>
    <row r="434" spans="1:10" x14ac:dyDescent="0.25">
      <c r="A434" s="124" t="s">
        <v>402</v>
      </c>
      <c r="B434" s="35">
        <v>2</v>
      </c>
      <c r="C434" s="36">
        <v>6</v>
      </c>
      <c r="D434" s="35">
        <v>4</v>
      </c>
      <c r="E434" s="36">
        <v>17</v>
      </c>
      <c r="F434" s="37"/>
      <c r="G434" s="35">
        <f t="shared" ref="G434:G443" si="80">B434-C434</f>
        <v>-4</v>
      </c>
      <c r="H434" s="36">
        <f t="shared" ref="H434:H443" si="81">D434-E434</f>
        <v>-13</v>
      </c>
      <c r="I434" s="38">
        <f t="shared" ref="I434:I443" si="82">IF(C434=0, "-", IF(G434/C434&lt;10, G434/C434, "&gt;999%"))</f>
        <v>-0.66666666666666663</v>
      </c>
      <c r="J434" s="39">
        <f t="shared" ref="J434:J443" si="83">IF(E434=0, "-", IF(H434/E434&lt;10, H434/E434, "&gt;999%"))</f>
        <v>-0.76470588235294112</v>
      </c>
    </row>
    <row r="435" spans="1:10" x14ac:dyDescent="0.25">
      <c r="A435" s="124" t="s">
        <v>196</v>
      </c>
      <c r="B435" s="35">
        <v>0</v>
      </c>
      <c r="C435" s="36">
        <v>1</v>
      </c>
      <c r="D435" s="35">
        <v>0</v>
      </c>
      <c r="E435" s="36">
        <v>7</v>
      </c>
      <c r="F435" s="37"/>
      <c r="G435" s="35">
        <f t="shared" si="80"/>
        <v>-1</v>
      </c>
      <c r="H435" s="36">
        <f t="shared" si="81"/>
        <v>-7</v>
      </c>
      <c r="I435" s="38">
        <f t="shared" si="82"/>
        <v>-1</v>
      </c>
      <c r="J435" s="39">
        <f t="shared" si="83"/>
        <v>-1</v>
      </c>
    </row>
    <row r="436" spans="1:10" x14ac:dyDescent="0.25">
      <c r="A436" s="124" t="s">
        <v>437</v>
      </c>
      <c r="B436" s="35">
        <v>27</v>
      </c>
      <c r="C436" s="36">
        <v>12</v>
      </c>
      <c r="D436" s="35">
        <v>81</v>
      </c>
      <c r="E436" s="36">
        <v>67</v>
      </c>
      <c r="F436" s="37"/>
      <c r="G436" s="35">
        <f t="shared" si="80"/>
        <v>15</v>
      </c>
      <c r="H436" s="36">
        <f t="shared" si="81"/>
        <v>14</v>
      </c>
      <c r="I436" s="38">
        <f t="shared" si="82"/>
        <v>1.25</v>
      </c>
      <c r="J436" s="39">
        <f t="shared" si="83"/>
        <v>0.20895522388059701</v>
      </c>
    </row>
    <row r="437" spans="1:10" x14ac:dyDescent="0.25">
      <c r="A437" s="124" t="s">
        <v>213</v>
      </c>
      <c r="B437" s="35">
        <v>3</v>
      </c>
      <c r="C437" s="36">
        <v>15</v>
      </c>
      <c r="D437" s="35">
        <v>14</v>
      </c>
      <c r="E437" s="36">
        <v>67</v>
      </c>
      <c r="F437" s="37"/>
      <c r="G437" s="35">
        <f t="shared" si="80"/>
        <v>-12</v>
      </c>
      <c r="H437" s="36">
        <f t="shared" si="81"/>
        <v>-53</v>
      </c>
      <c r="I437" s="38">
        <f t="shared" si="82"/>
        <v>-0.8</v>
      </c>
      <c r="J437" s="39">
        <f t="shared" si="83"/>
        <v>-0.79104477611940294</v>
      </c>
    </row>
    <row r="438" spans="1:10" x14ac:dyDescent="0.25">
      <c r="A438" s="124" t="s">
        <v>438</v>
      </c>
      <c r="B438" s="35">
        <v>8</v>
      </c>
      <c r="C438" s="36">
        <v>6</v>
      </c>
      <c r="D438" s="35">
        <v>25</v>
      </c>
      <c r="E438" s="36">
        <v>29</v>
      </c>
      <c r="F438" s="37"/>
      <c r="G438" s="35">
        <f t="shared" si="80"/>
        <v>2</v>
      </c>
      <c r="H438" s="36">
        <f t="shared" si="81"/>
        <v>-4</v>
      </c>
      <c r="I438" s="38">
        <f t="shared" si="82"/>
        <v>0.33333333333333331</v>
      </c>
      <c r="J438" s="39">
        <f t="shared" si="83"/>
        <v>-0.13793103448275862</v>
      </c>
    </row>
    <row r="439" spans="1:10" x14ac:dyDescent="0.25">
      <c r="A439" s="124" t="s">
        <v>243</v>
      </c>
      <c r="B439" s="35">
        <v>8</v>
      </c>
      <c r="C439" s="36">
        <v>0</v>
      </c>
      <c r="D439" s="35">
        <v>26</v>
      </c>
      <c r="E439" s="36">
        <v>0</v>
      </c>
      <c r="F439" s="37"/>
      <c r="G439" s="35">
        <f t="shared" si="80"/>
        <v>8</v>
      </c>
      <c r="H439" s="36">
        <f t="shared" si="81"/>
        <v>26</v>
      </c>
      <c r="I439" s="38" t="str">
        <f t="shared" si="82"/>
        <v>-</v>
      </c>
      <c r="J439" s="39" t="str">
        <f t="shared" si="83"/>
        <v>-</v>
      </c>
    </row>
    <row r="440" spans="1:10" x14ac:dyDescent="0.25">
      <c r="A440" s="124" t="s">
        <v>598</v>
      </c>
      <c r="B440" s="35">
        <v>1</v>
      </c>
      <c r="C440" s="36">
        <v>0</v>
      </c>
      <c r="D440" s="35">
        <v>1</v>
      </c>
      <c r="E440" s="36">
        <v>0</v>
      </c>
      <c r="F440" s="37"/>
      <c r="G440" s="35">
        <f t="shared" si="80"/>
        <v>1</v>
      </c>
      <c r="H440" s="36">
        <f t="shared" si="81"/>
        <v>1</v>
      </c>
      <c r="I440" s="38" t="str">
        <f t="shared" si="82"/>
        <v>-</v>
      </c>
      <c r="J440" s="39" t="str">
        <f t="shared" si="83"/>
        <v>-</v>
      </c>
    </row>
    <row r="441" spans="1:10" x14ac:dyDescent="0.25">
      <c r="A441" s="124" t="s">
        <v>551</v>
      </c>
      <c r="B441" s="35">
        <v>4</v>
      </c>
      <c r="C441" s="36">
        <v>0</v>
      </c>
      <c r="D441" s="35">
        <v>9</v>
      </c>
      <c r="E441" s="36">
        <v>0</v>
      </c>
      <c r="F441" s="37"/>
      <c r="G441" s="35">
        <f t="shared" si="80"/>
        <v>4</v>
      </c>
      <c r="H441" s="36">
        <f t="shared" si="81"/>
        <v>9</v>
      </c>
      <c r="I441" s="38" t="str">
        <f t="shared" si="82"/>
        <v>-</v>
      </c>
      <c r="J441" s="39" t="str">
        <f t="shared" si="83"/>
        <v>-</v>
      </c>
    </row>
    <row r="442" spans="1:10" x14ac:dyDescent="0.25">
      <c r="A442" s="124" t="s">
        <v>541</v>
      </c>
      <c r="B442" s="35">
        <v>2</v>
      </c>
      <c r="C442" s="36">
        <v>0</v>
      </c>
      <c r="D442" s="35">
        <v>7</v>
      </c>
      <c r="E442" s="36">
        <v>0</v>
      </c>
      <c r="F442" s="37"/>
      <c r="G442" s="35">
        <f t="shared" si="80"/>
        <v>2</v>
      </c>
      <c r="H442" s="36">
        <f t="shared" si="81"/>
        <v>7</v>
      </c>
      <c r="I442" s="38" t="str">
        <f t="shared" si="82"/>
        <v>-</v>
      </c>
      <c r="J442" s="39" t="str">
        <f t="shared" si="83"/>
        <v>-</v>
      </c>
    </row>
    <row r="443" spans="1:10" s="52" customFormat="1" ht="13" x14ac:dyDescent="0.3">
      <c r="A443" s="147" t="s">
        <v>683</v>
      </c>
      <c r="B443" s="46">
        <v>55</v>
      </c>
      <c r="C443" s="47">
        <v>40</v>
      </c>
      <c r="D443" s="46">
        <v>167</v>
      </c>
      <c r="E443" s="47">
        <v>187</v>
      </c>
      <c r="F443" s="48"/>
      <c r="G443" s="46">
        <f t="shared" si="80"/>
        <v>15</v>
      </c>
      <c r="H443" s="47">
        <f t="shared" si="81"/>
        <v>-20</v>
      </c>
      <c r="I443" s="49">
        <f t="shared" si="82"/>
        <v>0.375</v>
      </c>
      <c r="J443" s="50">
        <f t="shared" si="83"/>
        <v>-0.10695187165775401</v>
      </c>
    </row>
    <row r="444" spans="1:10" x14ac:dyDescent="0.25">
      <c r="A444" s="148"/>
      <c r="B444" s="80"/>
      <c r="C444" s="81"/>
      <c r="D444" s="80"/>
      <c r="E444" s="81"/>
      <c r="F444" s="82"/>
      <c r="G444" s="80"/>
      <c r="H444" s="81"/>
      <c r="I444" s="94"/>
      <c r="J444" s="95"/>
    </row>
    <row r="445" spans="1:10" ht="13" x14ac:dyDescent="0.3">
      <c r="A445" s="118" t="s">
        <v>89</v>
      </c>
      <c r="B445" s="35"/>
      <c r="C445" s="36"/>
      <c r="D445" s="35"/>
      <c r="E445" s="36"/>
      <c r="F445" s="37"/>
      <c r="G445" s="35"/>
      <c r="H445" s="36"/>
      <c r="I445" s="38"/>
      <c r="J445" s="39"/>
    </row>
    <row r="446" spans="1:10" x14ac:dyDescent="0.25">
      <c r="A446" s="124" t="s">
        <v>369</v>
      </c>
      <c r="B446" s="35">
        <v>10</v>
      </c>
      <c r="C446" s="36">
        <v>33</v>
      </c>
      <c r="D446" s="35">
        <v>49</v>
      </c>
      <c r="E446" s="36">
        <v>65</v>
      </c>
      <c r="F446" s="37"/>
      <c r="G446" s="35">
        <f t="shared" ref="G446:G452" si="84">B446-C446</f>
        <v>-23</v>
      </c>
      <c r="H446" s="36">
        <f t="shared" ref="H446:H452" si="85">D446-E446</f>
        <v>-16</v>
      </c>
      <c r="I446" s="38">
        <f t="shared" ref="I446:I452" si="86">IF(C446=0, "-", IF(G446/C446&lt;10, G446/C446, "&gt;999%"))</f>
        <v>-0.69696969696969702</v>
      </c>
      <c r="J446" s="39">
        <f t="shared" ref="J446:J452" si="87">IF(E446=0, "-", IF(H446/E446&lt;10, H446/E446, "&gt;999%"))</f>
        <v>-0.24615384615384617</v>
      </c>
    </row>
    <row r="447" spans="1:10" x14ac:dyDescent="0.25">
      <c r="A447" s="124" t="s">
        <v>349</v>
      </c>
      <c r="B447" s="35">
        <v>3</v>
      </c>
      <c r="C447" s="36">
        <v>7</v>
      </c>
      <c r="D447" s="35">
        <v>10</v>
      </c>
      <c r="E447" s="36">
        <v>13</v>
      </c>
      <c r="F447" s="37"/>
      <c r="G447" s="35">
        <f t="shared" si="84"/>
        <v>-4</v>
      </c>
      <c r="H447" s="36">
        <f t="shared" si="85"/>
        <v>-3</v>
      </c>
      <c r="I447" s="38">
        <f t="shared" si="86"/>
        <v>-0.5714285714285714</v>
      </c>
      <c r="J447" s="39">
        <f t="shared" si="87"/>
        <v>-0.23076923076923078</v>
      </c>
    </row>
    <row r="448" spans="1:10" x14ac:dyDescent="0.25">
      <c r="A448" s="124" t="s">
        <v>504</v>
      </c>
      <c r="B448" s="35">
        <v>34</v>
      </c>
      <c r="C448" s="36">
        <v>76</v>
      </c>
      <c r="D448" s="35">
        <v>143</v>
      </c>
      <c r="E448" s="36">
        <v>146</v>
      </c>
      <c r="F448" s="37"/>
      <c r="G448" s="35">
        <f t="shared" si="84"/>
        <v>-42</v>
      </c>
      <c r="H448" s="36">
        <f t="shared" si="85"/>
        <v>-3</v>
      </c>
      <c r="I448" s="38">
        <f t="shared" si="86"/>
        <v>-0.55263157894736847</v>
      </c>
      <c r="J448" s="39">
        <f t="shared" si="87"/>
        <v>-2.0547945205479451E-2</v>
      </c>
    </row>
    <row r="449" spans="1:10" x14ac:dyDescent="0.25">
      <c r="A449" s="124" t="s">
        <v>350</v>
      </c>
      <c r="B449" s="35">
        <v>3</v>
      </c>
      <c r="C449" s="36">
        <v>5</v>
      </c>
      <c r="D449" s="35">
        <v>19</v>
      </c>
      <c r="E449" s="36">
        <v>9</v>
      </c>
      <c r="F449" s="37"/>
      <c r="G449" s="35">
        <f t="shared" si="84"/>
        <v>-2</v>
      </c>
      <c r="H449" s="36">
        <f t="shared" si="85"/>
        <v>10</v>
      </c>
      <c r="I449" s="38">
        <f t="shared" si="86"/>
        <v>-0.4</v>
      </c>
      <c r="J449" s="39">
        <f t="shared" si="87"/>
        <v>1.1111111111111112</v>
      </c>
    </row>
    <row r="450" spans="1:10" x14ac:dyDescent="0.25">
      <c r="A450" s="124" t="s">
        <v>459</v>
      </c>
      <c r="B450" s="35">
        <v>64</v>
      </c>
      <c r="C450" s="36">
        <v>82</v>
      </c>
      <c r="D450" s="35">
        <v>201</v>
      </c>
      <c r="E450" s="36">
        <v>126</v>
      </c>
      <c r="F450" s="37"/>
      <c r="G450" s="35">
        <f t="shared" si="84"/>
        <v>-18</v>
      </c>
      <c r="H450" s="36">
        <f t="shared" si="85"/>
        <v>75</v>
      </c>
      <c r="I450" s="38">
        <f t="shared" si="86"/>
        <v>-0.21951219512195122</v>
      </c>
      <c r="J450" s="39">
        <f t="shared" si="87"/>
        <v>0.59523809523809523</v>
      </c>
    </row>
    <row r="451" spans="1:10" x14ac:dyDescent="0.25">
      <c r="A451" s="124" t="s">
        <v>300</v>
      </c>
      <c r="B451" s="35">
        <v>1</v>
      </c>
      <c r="C451" s="36">
        <v>6</v>
      </c>
      <c r="D451" s="35">
        <v>4</v>
      </c>
      <c r="E451" s="36">
        <v>11</v>
      </c>
      <c r="F451" s="37"/>
      <c r="G451" s="35">
        <f t="shared" si="84"/>
        <v>-5</v>
      </c>
      <c r="H451" s="36">
        <f t="shared" si="85"/>
        <v>-7</v>
      </c>
      <c r="I451" s="38">
        <f t="shared" si="86"/>
        <v>-0.83333333333333337</v>
      </c>
      <c r="J451" s="39">
        <f t="shared" si="87"/>
        <v>-0.63636363636363635</v>
      </c>
    </row>
    <row r="452" spans="1:10" s="52" customFormat="1" ht="13" x14ac:dyDescent="0.3">
      <c r="A452" s="147" t="s">
        <v>684</v>
      </c>
      <c r="B452" s="46">
        <v>115</v>
      </c>
      <c r="C452" s="47">
        <v>209</v>
      </c>
      <c r="D452" s="46">
        <v>426</v>
      </c>
      <c r="E452" s="47">
        <v>370</v>
      </c>
      <c r="F452" s="48"/>
      <c r="G452" s="46">
        <f t="shared" si="84"/>
        <v>-94</v>
      </c>
      <c r="H452" s="47">
        <f t="shared" si="85"/>
        <v>56</v>
      </c>
      <c r="I452" s="49">
        <f t="shared" si="86"/>
        <v>-0.44976076555023925</v>
      </c>
      <c r="J452" s="50">
        <f t="shared" si="87"/>
        <v>0.15135135135135136</v>
      </c>
    </row>
    <row r="453" spans="1:10" x14ac:dyDescent="0.25">
      <c r="A453" s="148"/>
      <c r="B453" s="80"/>
      <c r="C453" s="81"/>
      <c r="D453" s="80"/>
      <c r="E453" s="81"/>
      <c r="F453" s="82"/>
      <c r="G453" s="80"/>
      <c r="H453" s="81"/>
      <c r="I453" s="94"/>
      <c r="J453" s="95"/>
    </row>
    <row r="454" spans="1:10" ht="13" x14ac:dyDescent="0.3">
      <c r="A454" s="118" t="s">
        <v>90</v>
      </c>
      <c r="B454" s="35"/>
      <c r="C454" s="36"/>
      <c r="D454" s="35"/>
      <c r="E454" s="36"/>
      <c r="F454" s="37"/>
      <c r="G454" s="35"/>
      <c r="H454" s="36"/>
      <c r="I454" s="38"/>
      <c r="J454" s="39"/>
    </row>
    <row r="455" spans="1:10" x14ac:dyDescent="0.25">
      <c r="A455" s="124" t="s">
        <v>578</v>
      </c>
      <c r="B455" s="35">
        <v>22</v>
      </c>
      <c r="C455" s="36">
        <v>16</v>
      </c>
      <c r="D455" s="35">
        <v>58</v>
      </c>
      <c r="E455" s="36">
        <v>46</v>
      </c>
      <c r="F455" s="37"/>
      <c r="G455" s="35">
        <f>B455-C455</f>
        <v>6</v>
      </c>
      <c r="H455" s="36">
        <f>D455-E455</f>
        <v>12</v>
      </c>
      <c r="I455" s="38">
        <f>IF(C455=0, "-", IF(G455/C455&lt;10, G455/C455, "&gt;999%"))</f>
        <v>0.375</v>
      </c>
      <c r="J455" s="39">
        <f>IF(E455=0, "-", IF(H455/E455&lt;10, H455/E455, "&gt;999%"))</f>
        <v>0.2608695652173913</v>
      </c>
    </row>
    <row r="456" spans="1:10" x14ac:dyDescent="0.25">
      <c r="A456" s="124" t="s">
        <v>579</v>
      </c>
      <c r="B456" s="35">
        <v>26</v>
      </c>
      <c r="C456" s="36">
        <v>22</v>
      </c>
      <c r="D456" s="35">
        <v>76</v>
      </c>
      <c r="E456" s="36">
        <v>35</v>
      </c>
      <c r="F456" s="37"/>
      <c r="G456" s="35">
        <f>B456-C456</f>
        <v>4</v>
      </c>
      <c r="H456" s="36">
        <f>D456-E456</f>
        <v>41</v>
      </c>
      <c r="I456" s="38">
        <f>IF(C456=0, "-", IF(G456/C456&lt;10, G456/C456, "&gt;999%"))</f>
        <v>0.18181818181818182</v>
      </c>
      <c r="J456" s="39">
        <f>IF(E456=0, "-", IF(H456/E456&lt;10, H456/E456, "&gt;999%"))</f>
        <v>1.1714285714285715</v>
      </c>
    </row>
    <row r="457" spans="1:10" x14ac:dyDescent="0.25">
      <c r="A457" s="124" t="s">
        <v>580</v>
      </c>
      <c r="B457" s="35">
        <v>1</v>
      </c>
      <c r="C457" s="36">
        <v>5</v>
      </c>
      <c r="D457" s="35">
        <v>3</v>
      </c>
      <c r="E457" s="36">
        <v>10</v>
      </c>
      <c r="F457" s="37"/>
      <c r="G457" s="35">
        <f>B457-C457</f>
        <v>-4</v>
      </c>
      <c r="H457" s="36">
        <f>D457-E457</f>
        <v>-7</v>
      </c>
      <c r="I457" s="38">
        <f>IF(C457=0, "-", IF(G457/C457&lt;10, G457/C457, "&gt;999%"))</f>
        <v>-0.8</v>
      </c>
      <c r="J457" s="39">
        <f>IF(E457=0, "-", IF(H457/E457&lt;10, H457/E457, "&gt;999%"))</f>
        <v>-0.7</v>
      </c>
    </row>
    <row r="458" spans="1:10" s="52" customFormat="1" ht="13" x14ac:dyDescent="0.3">
      <c r="A458" s="147" t="s">
        <v>685</v>
      </c>
      <c r="B458" s="46">
        <v>49</v>
      </c>
      <c r="C458" s="47">
        <v>43</v>
      </c>
      <c r="D458" s="46">
        <v>137</v>
      </c>
      <c r="E458" s="47">
        <v>91</v>
      </c>
      <c r="F458" s="48"/>
      <c r="G458" s="46">
        <f>B458-C458</f>
        <v>6</v>
      </c>
      <c r="H458" s="47">
        <f>D458-E458</f>
        <v>46</v>
      </c>
      <c r="I458" s="49">
        <f>IF(C458=0, "-", IF(G458/C458&lt;10, G458/C458, "&gt;999%"))</f>
        <v>0.13953488372093023</v>
      </c>
      <c r="J458" s="50">
        <f>IF(E458=0, "-", IF(H458/E458&lt;10, H458/E458, "&gt;999%"))</f>
        <v>0.50549450549450547</v>
      </c>
    </row>
    <row r="459" spans="1:10" x14ac:dyDescent="0.25">
      <c r="A459" s="148"/>
      <c r="B459" s="80"/>
      <c r="C459" s="81"/>
      <c r="D459" s="80"/>
      <c r="E459" s="81"/>
      <c r="F459" s="82"/>
      <c r="G459" s="80"/>
      <c r="H459" s="81"/>
      <c r="I459" s="94"/>
      <c r="J459" s="95"/>
    </row>
    <row r="460" spans="1:10" ht="13" x14ac:dyDescent="0.3">
      <c r="A460" s="118" t="s">
        <v>91</v>
      </c>
      <c r="B460" s="35"/>
      <c r="C460" s="36"/>
      <c r="D460" s="35"/>
      <c r="E460" s="36"/>
      <c r="F460" s="37"/>
      <c r="G460" s="35"/>
      <c r="H460" s="36"/>
      <c r="I460" s="38"/>
      <c r="J460" s="39"/>
    </row>
    <row r="461" spans="1:10" x14ac:dyDescent="0.25">
      <c r="A461" s="124" t="s">
        <v>384</v>
      </c>
      <c r="B461" s="35">
        <v>0</v>
      </c>
      <c r="C461" s="36">
        <v>17</v>
      </c>
      <c r="D461" s="35">
        <v>2</v>
      </c>
      <c r="E461" s="36">
        <v>47</v>
      </c>
      <c r="F461" s="37"/>
      <c r="G461" s="35">
        <f t="shared" ref="G461:G471" si="88">B461-C461</f>
        <v>-17</v>
      </c>
      <c r="H461" s="36">
        <f t="shared" ref="H461:H471" si="89">D461-E461</f>
        <v>-45</v>
      </c>
      <c r="I461" s="38">
        <f t="shared" ref="I461:I471" si="90">IF(C461=0, "-", IF(G461/C461&lt;10, G461/C461, "&gt;999%"))</f>
        <v>-1</v>
      </c>
      <c r="J461" s="39">
        <f t="shared" ref="J461:J471" si="91">IF(E461=0, "-", IF(H461/E461&lt;10, H461/E461, "&gt;999%"))</f>
        <v>-0.95744680851063835</v>
      </c>
    </row>
    <row r="462" spans="1:10" x14ac:dyDescent="0.25">
      <c r="A462" s="124" t="s">
        <v>184</v>
      </c>
      <c r="B462" s="35">
        <v>0</v>
      </c>
      <c r="C462" s="36">
        <v>11</v>
      </c>
      <c r="D462" s="35">
        <v>6</v>
      </c>
      <c r="E462" s="36">
        <v>63</v>
      </c>
      <c r="F462" s="37"/>
      <c r="G462" s="35">
        <f t="shared" si="88"/>
        <v>-11</v>
      </c>
      <c r="H462" s="36">
        <f t="shared" si="89"/>
        <v>-57</v>
      </c>
      <c r="I462" s="38">
        <f t="shared" si="90"/>
        <v>-1</v>
      </c>
      <c r="J462" s="39">
        <f t="shared" si="91"/>
        <v>-0.90476190476190477</v>
      </c>
    </row>
    <row r="463" spans="1:10" x14ac:dyDescent="0.25">
      <c r="A463" s="124" t="s">
        <v>403</v>
      </c>
      <c r="B463" s="35">
        <v>11</v>
      </c>
      <c r="C463" s="36">
        <v>0</v>
      </c>
      <c r="D463" s="35">
        <v>45</v>
      </c>
      <c r="E463" s="36">
        <v>0</v>
      </c>
      <c r="F463" s="37"/>
      <c r="G463" s="35">
        <f t="shared" si="88"/>
        <v>11</v>
      </c>
      <c r="H463" s="36">
        <f t="shared" si="89"/>
        <v>45</v>
      </c>
      <c r="I463" s="38" t="str">
        <f t="shared" si="90"/>
        <v>-</v>
      </c>
      <c r="J463" s="39" t="str">
        <f t="shared" si="91"/>
        <v>-</v>
      </c>
    </row>
    <row r="464" spans="1:10" x14ac:dyDescent="0.25">
      <c r="A464" s="124" t="s">
        <v>542</v>
      </c>
      <c r="B464" s="35">
        <v>2</v>
      </c>
      <c r="C464" s="36">
        <v>24</v>
      </c>
      <c r="D464" s="35">
        <v>33</v>
      </c>
      <c r="E464" s="36">
        <v>68</v>
      </c>
      <c r="F464" s="37"/>
      <c r="G464" s="35">
        <f t="shared" si="88"/>
        <v>-22</v>
      </c>
      <c r="H464" s="36">
        <f t="shared" si="89"/>
        <v>-35</v>
      </c>
      <c r="I464" s="38">
        <f t="shared" si="90"/>
        <v>-0.91666666666666663</v>
      </c>
      <c r="J464" s="39">
        <f t="shared" si="91"/>
        <v>-0.51470588235294112</v>
      </c>
    </row>
    <row r="465" spans="1:10" x14ac:dyDescent="0.25">
      <c r="A465" s="124" t="s">
        <v>439</v>
      </c>
      <c r="B465" s="35">
        <v>40</v>
      </c>
      <c r="C465" s="36">
        <v>135</v>
      </c>
      <c r="D465" s="35">
        <v>148</v>
      </c>
      <c r="E465" s="36">
        <v>283</v>
      </c>
      <c r="F465" s="37"/>
      <c r="G465" s="35">
        <f t="shared" si="88"/>
        <v>-95</v>
      </c>
      <c r="H465" s="36">
        <f t="shared" si="89"/>
        <v>-135</v>
      </c>
      <c r="I465" s="38">
        <f t="shared" si="90"/>
        <v>-0.70370370370370372</v>
      </c>
      <c r="J465" s="39">
        <f t="shared" si="91"/>
        <v>-0.47703180212014135</v>
      </c>
    </row>
    <row r="466" spans="1:10" x14ac:dyDescent="0.25">
      <c r="A466" s="124" t="s">
        <v>599</v>
      </c>
      <c r="B466" s="35">
        <v>21</v>
      </c>
      <c r="C466" s="36">
        <v>45</v>
      </c>
      <c r="D466" s="35">
        <v>100</v>
      </c>
      <c r="E466" s="36">
        <v>173</v>
      </c>
      <c r="F466" s="37"/>
      <c r="G466" s="35">
        <f t="shared" si="88"/>
        <v>-24</v>
      </c>
      <c r="H466" s="36">
        <f t="shared" si="89"/>
        <v>-73</v>
      </c>
      <c r="I466" s="38">
        <f t="shared" si="90"/>
        <v>-0.53333333333333333</v>
      </c>
      <c r="J466" s="39">
        <f t="shared" si="91"/>
        <v>-0.42196531791907516</v>
      </c>
    </row>
    <row r="467" spans="1:10" x14ac:dyDescent="0.25">
      <c r="A467" s="124" t="s">
        <v>534</v>
      </c>
      <c r="B467" s="35">
        <v>3</v>
      </c>
      <c r="C467" s="36">
        <v>1</v>
      </c>
      <c r="D467" s="35">
        <v>13</v>
      </c>
      <c r="E467" s="36">
        <v>11</v>
      </c>
      <c r="F467" s="37"/>
      <c r="G467" s="35">
        <f t="shared" si="88"/>
        <v>2</v>
      </c>
      <c r="H467" s="36">
        <f t="shared" si="89"/>
        <v>2</v>
      </c>
      <c r="I467" s="38">
        <f t="shared" si="90"/>
        <v>2</v>
      </c>
      <c r="J467" s="39">
        <f t="shared" si="91"/>
        <v>0.18181818181818182</v>
      </c>
    </row>
    <row r="468" spans="1:10" x14ac:dyDescent="0.25">
      <c r="A468" s="124" t="s">
        <v>214</v>
      </c>
      <c r="B468" s="35">
        <v>16</v>
      </c>
      <c r="C468" s="36">
        <v>8</v>
      </c>
      <c r="D468" s="35">
        <v>54</v>
      </c>
      <c r="E468" s="36">
        <v>25</v>
      </c>
      <c r="F468" s="37"/>
      <c r="G468" s="35">
        <f t="shared" si="88"/>
        <v>8</v>
      </c>
      <c r="H468" s="36">
        <f t="shared" si="89"/>
        <v>29</v>
      </c>
      <c r="I468" s="38">
        <f t="shared" si="90"/>
        <v>1</v>
      </c>
      <c r="J468" s="39">
        <f t="shared" si="91"/>
        <v>1.1599999999999999</v>
      </c>
    </row>
    <row r="469" spans="1:10" x14ac:dyDescent="0.25">
      <c r="A469" s="124" t="s">
        <v>552</v>
      </c>
      <c r="B469" s="35">
        <v>47</v>
      </c>
      <c r="C469" s="36">
        <v>67</v>
      </c>
      <c r="D469" s="35">
        <v>122</v>
      </c>
      <c r="E469" s="36">
        <v>185</v>
      </c>
      <c r="F469" s="37"/>
      <c r="G469" s="35">
        <f t="shared" si="88"/>
        <v>-20</v>
      </c>
      <c r="H469" s="36">
        <f t="shared" si="89"/>
        <v>-63</v>
      </c>
      <c r="I469" s="38">
        <f t="shared" si="90"/>
        <v>-0.29850746268656714</v>
      </c>
      <c r="J469" s="39">
        <f t="shared" si="91"/>
        <v>-0.34054054054054056</v>
      </c>
    </row>
    <row r="470" spans="1:10" x14ac:dyDescent="0.25">
      <c r="A470" s="124" t="s">
        <v>197</v>
      </c>
      <c r="B470" s="35">
        <v>0</v>
      </c>
      <c r="C470" s="36">
        <v>0</v>
      </c>
      <c r="D470" s="35">
        <v>2</v>
      </c>
      <c r="E470" s="36">
        <v>0</v>
      </c>
      <c r="F470" s="37"/>
      <c r="G470" s="35">
        <f t="shared" si="88"/>
        <v>0</v>
      </c>
      <c r="H470" s="36">
        <f t="shared" si="89"/>
        <v>2</v>
      </c>
      <c r="I470" s="38" t="str">
        <f t="shared" si="90"/>
        <v>-</v>
      </c>
      <c r="J470" s="39" t="str">
        <f t="shared" si="91"/>
        <v>-</v>
      </c>
    </row>
    <row r="471" spans="1:10" s="52" customFormat="1" ht="13" x14ac:dyDescent="0.3">
      <c r="A471" s="147" t="s">
        <v>686</v>
      </c>
      <c r="B471" s="46">
        <v>140</v>
      </c>
      <c r="C471" s="47">
        <v>308</v>
      </c>
      <c r="D471" s="46">
        <v>525</v>
      </c>
      <c r="E471" s="47">
        <v>855</v>
      </c>
      <c r="F471" s="48"/>
      <c r="G471" s="46">
        <f t="shared" si="88"/>
        <v>-168</v>
      </c>
      <c r="H471" s="47">
        <f t="shared" si="89"/>
        <v>-330</v>
      </c>
      <c r="I471" s="49">
        <f t="shared" si="90"/>
        <v>-0.54545454545454541</v>
      </c>
      <c r="J471" s="50">
        <f t="shared" si="91"/>
        <v>-0.38596491228070173</v>
      </c>
    </row>
    <row r="472" spans="1:10" x14ac:dyDescent="0.25">
      <c r="A472" s="148"/>
      <c r="B472" s="80"/>
      <c r="C472" s="81"/>
      <c r="D472" s="80"/>
      <c r="E472" s="81"/>
      <c r="F472" s="82"/>
      <c r="G472" s="80"/>
      <c r="H472" s="81"/>
      <c r="I472" s="94"/>
      <c r="J472" s="95"/>
    </row>
    <row r="473" spans="1:10" ht="13" x14ac:dyDescent="0.3">
      <c r="A473" s="118" t="s">
        <v>92</v>
      </c>
      <c r="B473" s="35"/>
      <c r="C473" s="36"/>
      <c r="D473" s="35"/>
      <c r="E473" s="36"/>
      <c r="F473" s="37"/>
      <c r="G473" s="35"/>
      <c r="H473" s="36"/>
      <c r="I473" s="38"/>
      <c r="J473" s="39"/>
    </row>
    <row r="474" spans="1:10" x14ac:dyDescent="0.25">
      <c r="A474" s="124" t="s">
        <v>370</v>
      </c>
      <c r="B474" s="35">
        <v>0</v>
      </c>
      <c r="C474" s="36">
        <v>2</v>
      </c>
      <c r="D474" s="35">
        <v>0</v>
      </c>
      <c r="E474" s="36">
        <v>2</v>
      </c>
      <c r="F474" s="37"/>
      <c r="G474" s="35">
        <f>B474-C474</f>
        <v>-2</v>
      </c>
      <c r="H474" s="36">
        <f>D474-E474</f>
        <v>-2</v>
      </c>
      <c r="I474" s="38">
        <f>IF(C474=0, "-", IF(G474/C474&lt;10, G474/C474, "&gt;999%"))</f>
        <v>-1</v>
      </c>
      <c r="J474" s="39">
        <f>IF(E474=0, "-", IF(H474/E474&lt;10, H474/E474, "&gt;999%"))</f>
        <v>-1</v>
      </c>
    </row>
    <row r="475" spans="1:10" x14ac:dyDescent="0.25">
      <c r="A475" s="124" t="s">
        <v>526</v>
      </c>
      <c r="B475" s="35">
        <v>2</v>
      </c>
      <c r="C475" s="36">
        <v>0</v>
      </c>
      <c r="D475" s="35">
        <v>2</v>
      </c>
      <c r="E475" s="36">
        <v>0</v>
      </c>
      <c r="F475" s="37"/>
      <c r="G475" s="35">
        <f>B475-C475</f>
        <v>2</v>
      </c>
      <c r="H475" s="36">
        <f>D475-E475</f>
        <v>2</v>
      </c>
      <c r="I475" s="38" t="str">
        <f>IF(C475=0, "-", IF(G475/C475&lt;10, G475/C475, "&gt;999%"))</f>
        <v>-</v>
      </c>
      <c r="J475" s="39" t="str">
        <f>IF(E475=0, "-", IF(H475/E475&lt;10, H475/E475, "&gt;999%"))</f>
        <v>-</v>
      </c>
    </row>
    <row r="476" spans="1:10" s="52" customFormat="1" ht="13" x14ac:dyDescent="0.3">
      <c r="A476" s="147" t="s">
        <v>687</v>
      </c>
      <c r="B476" s="46">
        <v>2</v>
      </c>
      <c r="C476" s="47">
        <v>2</v>
      </c>
      <c r="D476" s="46">
        <v>2</v>
      </c>
      <c r="E476" s="47">
        <v>2</v>
      </c>
      <c r="F476" s="48"/>
      <c r="G476" s="46">
        <f>B476-C476</f>
        <v>0</v>
      </c>
      <c r="H476" s="47">
        <f>D476-E476</f>
        <v>0</v>
      </c>
      <c r="I476" s="49">
        <f>IF(C476=0, "-", IF(G476/C476&lt;10, G476/C476, "&gt;999%"))</f>
        <v>0</v>
      </c>
      <c r="J476" s="50">
        <f>IF(E476=0, "-", IF(H476/E476&lt;10, H476/E476, "&gt;999%"))</f>
        <v>0</v>
      </c>
    </row>
    <row r="477" spans="1:10" x14ac:dyDescent="0.25">
      <c r="A477" s="148"/>
      <c r="B477" s="80"/>
      <c r="C477" s="81"/>
      <c r="D477" s="80"/>
      <c r="E477" s="81"/>
      <c r="F477" s="82"/>
      <c r="G477" s="80"/>
      <c r="H477" s="81"/>
      <c r="I477" s="94"/>
      <c r="J477" s="95"/>
    </row>
    <row r="478" spans="1:10" ht="13" x14ac:dyDescent="0.3">
      <c r="A478" s="118" t="s">
        <v>112</v>
      </c>
      <c r="B478" s="35"/>
      <c r="C478" s="36"/>
      <c r="D478" s="35"/>
      <c r="E478" s="36"/>
      <c r="F478" s="37"/>
      <c r="G478" s="35"/>
      <c r="H478" s="36"/>
      <c r="I478" s="38"/>
      <c r="J478" s="39"/>
    </row>
    <row r="479" spans="1:10" x14ac:dyDescent="0.25">
      <c r="A479" s="124" t="s">
        <v>624</v>
      </c>
      <c r="B479" s="35">
        <v>15</v>
      </c>
      <c r="C479" s="36">
        <v>21</v>
      </c>
      <c r="D479" s="35">
        <v>58</v>
      </c>
      <c r="E479" s="36">
        <v>69</v>
      </c>
      <c r="F479" s="37"/>
      <c r="G479" s="35">
        <f>B479-C479</f>
        <v>-6</v>
      </c>
      <c r="H479" s="36">
        <f>D479-E479</f>
        <v>-11</v>
      </c>
      <c r="I479" s="38">
        <f>IF(C479=0, "-", IF(G479/C479&lt;10, G479/C479, "&gt;999%"))</f>
        <v>-0.2857142857142857</v>
      </c>
      <c r="J479" s="39">
        <f>IF(E479=0, "-", IF(H479/E479&lt;10, H479/E479, "&gt;999%"))</f>
        <v>-0.15942028985507245</v>
      </c>
    </row>
    <row r="480" spans="1:10" s="52" customFormat="1" ht="13" x14ac:dyDescent="0.3">
      <c r="A480" s="147" t="s">
        <v>688</v>
      </c>
      <c r="B480" s="46">
        <v>15</v>
      </c>
      <c r="C480" s="47">
        <v>21</v>
      </c>
      <c r="D480" s="46">
        <v>58</v>
      </c>
      <c r="E480" s="47">
        <v>69</v>
      </c>
      <c r="F480" s="48"/>
      <c r="G480" s="46">
        <f>B480-C480</f>
        <v>-6</v>
      </c>
      <c r="H480" s="47">
        <f>D480-E480</f>
        <v>-11</v>
      </c>
      <c r="I480" s="49">
        <f>IF(C480=0, "-", IF(G480/C480&lt;10, G480/C480, "&gt;999%"))</f>
        <v>-0.2857142857142857</v>
      </c>
      <c r="J480" s="50">
        <f>IF(E480=0, "-", IF(H480/E480&lt;10, H480/E480, "&gt;999%"))</f>
        <v>-0.15942028985507245</v>
      </c>
    </row>
    <row r="481" spans="1:10" x14ac:dyDescent="0.25">
      <c r="A481" s="148"/>
      <c r="B481" s="80"/>
      <c r="C481" s="81"/>
      <c r="D481" s="80"/>
      <c r="E481" s="81"/>
      <c r="F481" s="82"/>
      <c r="G481" s="80"/>
      <c r="H481" s="81"/>
      <c r="I481" s="94"/>
      <c r="J481" s="95"/>
    </row>
    <row r="482" spans="1:10" ht="13" x14ac:dyDescent="0.3">
      <c r="A482" s="118" t="s">
        <v>93</v>
      </c>
      <c r="B482" s="35"/>
      <c r="C482" s="36"/>
      <c r="D482" s="35"/>
      <c r="E482" s="36"/>
      <c r="F482" s="37"/>
      <c r="G482" s="35"/>
      <c r="H482" s="36"/>
      <c r="I482" s="38"/>
      <c r="J482" s="39"/>
    </row>
    <row r="483" spans="1:10" x14ac:dyDescent="0.25">
      <c r="A483" s="124" t="s">
        <v>185</v>
      </c>
      <c r="B483" s="35">
        <v>9</v>
      </c>
      <c r="C483" s="36">
        <v>11</v>
      </c>
      <c r="D483" s="35">
        <v>34</v>
      </c>
      <c r="E483" s="36">
        <v>33</v>
      </c>
      <c r="F483" s="37"/>
      <c r="G483" s="35">
        <f t="shared" ref="G483:G489" si="92">B483-C483</f>
        <v>-2</v>
      </c>
      <c r="H483" s="36">
        <f t="shared" ref="H483:H489" si="93">D483-E483</f>
        <v>1</v>
      </c>
      <c r="I483" s="38">
        <f t="shared" ref="I483:I489" si="94">IF(C483=0, "-", IF(G483/C483&lt;10, G483/C483, "&gt;999%"))</f>
        <v>-0.18181818181818182</v>
      </c>
      <c r="J483" s="39">
        <f t="shared" ref="J483:J489" si="95">IF(E483=0, "-", IF(H483/E483&lt;10, H483/E483, "&gt;999%"))</f>
        <v>3.0303030303030304E-2</v>
      </c>
    </row>
    <row r="484" spans="1:10" x14ac:dyDescent="0.25">
      <c r="A484" s="124" t="s">
        <v>440</v>
      </c>
      <c r="B484" s="35">
        <v>16</v>
      </c>
      <c r="C484" s="36">
        <v>40</v>
      </c>
      <c r="D484" s="35">
        <v>79</v>
      </c>
      <c r="E484" s="36">
        <v>81</v>
      </c>
      <c r="F484" s="37"/>
      <c r="G484" s="35">
        <f t="shared" si="92"/>
        <v>-24</v>
      </c>
      <c r="H484" s="36">
        <f t="shared" si="93"/>
        <v>-2</v>
      </c>
      <c r="I484" s="38">
        <f t="shared" si="94"/>
        <v>-0.6</v>
      </c>
      <c r="J484" s="39">
        <f t="shared" si="95"/>
        <v>-2.4691358024691357E-2</v>
      </c>
    </row>
    <row r="485" spans="1:10" x14ac:dyDescent="0.25">
      <c r="A485" s="124" t="s">
        <v>482</v>
      </c>
      <c r="B485" s="35">
        <v>30</v>
      </c>
      <c r="C485" s="36">
        <v>52</v>
      </c>
      <c r="D485" s="35">
        <v>119</v>
      </c>
      <c r="E485" s="36">
        <v>160</v>
      </c>
      <c r="F485" s="37"/>
      <c r="G485" s="35">
        <f t="shared" si="92"/>
        <v>-22</v>
      </c>
      <c r="H485" s="36">
        <f t="shared" si="93"/>
        <v>-41</v>
      </c>
      <c r="I485" s="38">
        <f t="shared" si="94"/>
        <v>-0.42307692307692307</v>
      </c>
      <c r="J485" s="39">
        <f t="shared" si="95"/>
        <v>-0.25624999999999998</v>
      </c>
    </row>
    <row r="486" spans="1:10" x14ac:dyDescent="0.25">
      <c r="A486" s="124" t="s">
        <v>244</v>
      </c>
      <c r="B486" s="35">
        <v>38</v>
      </c>
      <c r="C486" s="36">
        <v>34</v>
      </c>
      <c r="D486" s="35">
        <v>154</v>
      </c>
      <c r="E486" s="36">
        <v>102</v>
      </c>
      <c r="F486" s="37"/>
      <c r="G486" s="35">
        <f t="shared" si="92"/>
        <v>4</v>
      </c>
      <c r="H486" s="36">
        <f t="shared" si="93"/>
        <v>52</v>
      </c>
      <c r="I486" s="38">
        <f t="shared" si="94"/>
        <v>0.11764705882352941</v>
      </c>
      <c r="J486" s="39">
        <f t="shared" si="95"/>
        <v>0.50980392156862742</v>
      </c>
    </row>
    <row r="487" spans="1:10" x14ac:dyDescent="0.25">
      <c r="A487" s="124" t="s">
        <v>215</v>
      </c>
      <c r="B487" s="35">
        <v>2</v>
      </c>
      <c r="C487" s="36">
        <v>9</v>
      </c>
      <c r="D487" s="35">
        <v>25</v>
      </c>
      <c r="E487" s="36">
        <v>21</v>
      </c>
      <c r="F487" s="37"/>
      <c r="G487" s="35">
        <f t="shared" si="92"/>
        <v>-7</v>
      </c>
      <c r="H487" s="36">
        <f t="shared" si="93"/>
        <v>4</v>
      </c>
      <c r="I487" s="38">
        <f t="shared" si="94"/>
        <v>-0.77777777777777779</v>
      </c>
      <c r="J487" s="39">
        <f t="shared" si="95"/>
        <v>0.19047619047619047</v>
      </c>
    </row>
    <row r="488" spans="1:10" x14ac:dyDescent="0.25">
      <c r="A488" s="124" t="s">
        <v>272</v>
      </c>
      <c r="B488" s="35">
        <v>4</v>
      </c>
      <c r="C488" s="36">
        <v>21</v>
      </c>
      <c r="D488" s="35">
        <v>11</v>
      </c>
      <c r="E488" s="36">
        <v>59</v>
      </c>
      <c r="F488" s="37"/>
      <c r="G488" s="35">
        <f t="shared" si="92"/>
        <v>-17</v>
      </c>
      <c r="H488" s="36">
        <f t="shared" si="93"/>
        <v>-48</v>
      </c>
      <c r="I488" s="38">
        <f t="shared" si="94"/>
        <v>-0.80952380952380953</v>
      </c>
      <c r="J488" s="39">
        <f t="shared" si="95"/>
        <v>-0.81355932203389836</v>
      </c>
    </row>
    <row r="489" spans="1:10" s="52" customFormat="1" ht="13" x14ac:dyDescent="0.3">
      <c r="A489" s="147" t="s">
        <v>689</v>
      </c>
      <c r="B489" s="46">
        <v>99</v>
      </c>
      <c r="C489" s="47">
        <v>167</v>
      </c>
      <c r="D489" s="46">
        <v>422</v>
      </c>
      <c r="E489" s="47">
        <v>456</v>
      </c>
      <c r="F489" s="48"/>
      <c r="G489" s="46">
        <f t="shared" si="92"/>
        <v>-68</v>
      </c>
      <c r="H489" s="47">
        <f t="shared" si="93"/>
        <v>-34</v>
      </c>
      <c r="I489" s="49">
        <f t="shared" si="94"/>
        <v>-0.40718562874251496</v>
      </c>
      <c r="J489" s="50">
        <f t="shared" si="95"/>
        <v>-7.4561403508771926E-2</v>
      </c>
    </row>
    <row r="490" spans="1:10" x14ac:dyDescent="0.25">
      <c r="A490" s="148"/>
      <c r="B490" s="80"/>
      <c r="C490" s="81"/>
      <c r="D490" s="80"/>
      <c r="E490" s="81"/>
      <c r="F490" s="82"/>
      <c r="G490" s="80"/>
      <c r="H490" s="81"/>
      <c r="I490" s="94"/>
      <c r="J490" s="95"/>
    </row>
    <row r="491" spans="1:10" ht="13" x14ac:dyDescent="0.3">
      <c r="A491" s="118" t="s">
        <v>94</v>
      </c>
      <c r="B491" s="35"/>
      <c r="C491" s="36"/>
      <c r="D491" s="35"/>
      <c r="E491" s="36"/>
      <c r="F491" s="37"/>
      <c r="G491" s="35"/>
      <c r="H491" s="36"/>
      <c r="I491" s="38"/>
      <c r="J491" s="39"/>
    </row>
    <row r="492" spans="1:10" x14ac:dyDescent="0.25">
      <c r="A492" s="124" t="s">
        <v>441</v>
      </c>
      <c r="B492" s="35">
        <v>1</v>
      </c>
      <c r="C492" s="36">
        <v>0</v>
      </c>
      <c r="D492" s="35">
        <v>12</v>
      </c>
      <c r="E492" s="36">
        <v>0</v>
      </c>
      <c r="F492" s="37"/>
      <c r="G492" s="35">
        <f t="shared" ref="G492:G497" si="96">B492-C492</f>
        <v>1</v>
      </c>
      <c r="H492" s="36">
        <f t="shared" ref="H492:H497" si="97">D492-E492</f>
        <v>12</v>
      </c>
      <c r="I492" s="38" t="str">
        <f t="shared" ref="I492:I497" si="98">IF(C492=0, "-", IF(G492/C492&lt;10, G492/C492, "&gt;999%"))</f>
        <v>-</v>
      </c>
      <c r="J492" s="39" t="str">
        <f t="shared" ref="J492:J497" si="99">IF(E492=0, "-", IF(H492/E492&lt;10, H492/E492, "&gt;999%"))</f>
        <v>-</v>
      </c>
    </row>
    <row r="493" spans="1:10" x14ac:dyDescent="0.25">
      <c r="A493" s="124" t="s">
        <v>581</v>
      </c>
      <c r="B493" s="35">
        <v>19</v>
      </c>
      <c r="C493" s="36">
        <v>0</v>
      </c>
      <c r="D493" s="35">
        <v>52</v>
      </c>
      <c r="E493" s="36">
        <v>0</v>
      </c>
      <c r="F493" s="37"/>
      <c r="G493" s="35">
        <f t="shared" si="96"/>
        <v>19</v>
      </c>
      <c r="H493" s="36">
        <f t="shared" si="97"/>
        <v>52</v>
      </c>
      <c r="I493" s="38" t="str">
        <f t="shared" si="98"/>
        <v>-</v>
      </c>
      <c r="J493" s="39" t="str">
        <f t="shared" si="99"/>
        <v>-</v>
      </c>
    </row>
    <row r="494" spans="1:10" x14ac:dyDescent="0.25">
      <c r="A494" s="124" t="s">
        <v>483</v>
      </c>
      <c r="B494" s="35">
        <v>6</v>
      </c>
      <c r="C494" s="36">
        <v>0</v>
      </c>
      <c r="D494" s="35">
        <v>24</v>
      </c>
      <c r="E494" s="36">
        <v>0</v>
      </c>
      <c r="F494" s="37"/>
      <c r="G494" s="35">
        <f t="shared" si="96"/>
        <v>6</v>
      </c>
      <c r="H494" s="36">
        <f t="shared" si="97"/>
        <v>24</v>
      </c>
      <c r="I494" s="38" t="str">
        <f t="shared" si="98"/>
        <v>-</v>
      </c>
      <c r="J494" s="39" t="str">
        <f t="shared" si="99"/>
        <v>-</v>
      </c>
    </row>
    <row r="495" spans="1:10" x14ac:dyDescent="0.25">
      <c r="A495" s="124" t="s">
        <v>385</v>
      </c>
      <c r="B495" s="35">
        <v>4</v>
      </c>
      <c r="C495" s="36">
        <v>0</v>
      </c>
      <c r="D495" s="35">
        <v>7</v>
      </c>
      <c r="E495" s="36">
        <v>0</v>
      </c>
      <c r="F495" s="37"/>
      <c r="G495" s="35">
        <f t="shared" si="96"/>
        <v>4</v>
      </c>
      <c r="H495" s="36">
        <f t="shared" si="97"/>
        <v>7</v>
      </c>
      <c r="I495" s="38" t="str">
        <f t="shared" si="98"/>
        <v>-</v>
      </c>
      <c r="J495" s="39" t="str">
        <f t="shared" si="99"/>
        <v>-</v>
      </c>
    </row>
    <row r="496" spans="1:10" x14ac:dyDescent="0.25">
      <c r="A496" s="124" t="s">
        <v>404</v>
      </c>
      <c r="B496" s="35">
        <v>4</v>
      </c>
      <c r="C496" s="36">
        <v>0</v>
      </c>
      <c r="D496" s="35">
        <v>7</v>
      </c>
      <c r="E496" s="36">
        <v>0</v>
      </c>
      <c r="F496" s="37"/>
      <c r="G496" s="35">
        <f t="shared" si="96"/>
        <v>4</v>
      </c>
      <c r="H496" s="36">
        <f t="shared" si="97"/>
        <v>7</v>
      </c>
      <c r="I496" s="38" t="str">
        <f t="shared" si="98"/>
        <v>-</v>
      </c>
      <c r="J496" s="39" t="str">
        <f t="shared" si="99"/>
        <v>-</v>
      </c>
    </row>
    <row r="497" spans="1:10" s="52" customFormat="1" ht="13" x14ac:dyDescent="0.3">
      <c r="A497" s="147" t="s">
        <v>690</v>
      </c>
      <c r="B497" s="46">
        <v>34</v>
      </c>
      <c r="C497" s="47">
        <v>0</v>
      </c>
      <c r="D497" s="46">
        <v>102</v>
      </c>
      <c r="E497" s="47">
        <v>0</v>
      </c>
      <c r="F497" s="48"/>
      <c r="G497" s="46">
        <f t="shared" si="96"/>
        <v>34</v>
      </c>
      <c r="H497" s="47">
        <f t="shared" si="97"/>
        <v>102</v>
      </c>
      <c r="I497" s="49" t="str">
        <f t="shared" si="98"/>
        <v>-</v>
      </c>
      <c r="J497" s="50" t="str">
        <f t="shared" si="99"/>
        <v>-</v>
      </c>
    </row>
    <row r="498" spans="1:10" x14ac:dyDescent="0.25">
      <c r="A498" s="148"/>
      <c r="B498" s="80"/>
      <c r="C498" s="81"/>
      <c r="D498" s="80"/>
      <c r="E498" s="81"/>
      <c r="F498" s="82"/>
      <c r="G498" s="80"/>
      <c r="H498" s="81"/>
      <c r="I498" s="94"/>
      <c r="J498" s="95"/>
    </row>
    <row r="499" spans="1:10" ht="13" x14ac:dyDescent="0.3">
      <c r="A499" s="118" t="s">
        <v>95</v>
      </c>
      <c r="B499" s="35"/>
      <c r="C499" s="36"/>
      <c r="D499" s="35"/>
      <c r="E499" s="36"/>
      <c r="F499" s="37"/>
      <c r="G499" s="35"/>
      <c r="H499" s="36"/>
      <c r="I499" s="38"/>
      <c r="J499" s="39"/>
    </row>
    <row r="500" spans="1:10" x14ac:dyDescent="0.25">
      <c r="A500" s="124" t="s">
        <v>330</v>
      </c>
      <c r="B500" s="35">
        <v>7</v>
      </c>
      <c r="C500" s="36">
        <v>1</v>
      </c>
      <c r="D500" s="35">
        <v>12</v>
      </c>
      <c r="E500" s="36">
        <v>4</v>
      </c>
      <c r="F500" s="37"/>
      <c r="G500" s="35">
        <f t="shared" ref="G500:G508" si="100">B500-C500</f>
        <v>6</v>
      </c>
      <c r="H500" s="36">
        <f t="shared" ref="H500:H508" si="101">D500-E500</f>
        <v>8</v>
      </c>
      <c r="I500" s="38">
        <f t="shared" ref="I500:I508" si="102">IF(C500=0, "-", IF(G500/C500&lt;10, G500/C500, "&gt;999%"))</f>
        <v>6</v>
      </c>
      <c r="J500" s="39">
        <f t="shared" ref="J500:J508" si="103">IF(E500=0, "-", IF(H500/E500&lt;10, H500/E500, "&gt;999%"))</f>
        <v>2</v>
      </c>
    </row>
    <row r="501" spans="1:10" x14ac:dyDescent="0.25">
      <c r="A501" s="124" t="s">
        <v>442</v>
      </c>
      <c r="B501" s="35">
        <v>231</v>
      </c>
      <c r="C501" s="36">
        <v>189</v>
      </c>
      <c r="D501" s="35">
        <v>609</v>
      </c>
      <c r="E501" s="36">
        <v>631</v>
      </c>
      <c r="F501" s="37"/>
      <c r="G501" s="35">
        <f t="shared" si="100"/>
        <v>42</v>
      </c>
      <c r="H501" s="36">
        <f t="shared" si="101"/>
        <v>-22</v>
      </c>
      <c r="I501" s="38">
        <f t="shared" si="102"/>
        <v>0.22222222222222221</v>
      </c>
      <c r="J501" s="39">
        <f t="shared" si="103"/>
        <v>-3.486529318541997E-2</v>
      </c>
    </row>
    <row r="502" spans="1:10" x14ac:dyDescent="0.25">
      <c r="A502" s="124" t="s">
        <v>216</v>
      </c>
      <c r="B502" s="35">
        <v>35</v>
      </c>
      <c r="C502" s="36">
        <v>27</v>
      </c>
      <c r="D502" s="35">
        <v>114</v>
      </c>
      <c r="E502" s="36">
        <v>171</v>
      </c>
      <c r="F502" s="37"/>
      <c r="G502" s="35">
        <f t="shared" si="100"/>
        <v>8</v>
      </c>
      <c r="H502" s="36">
        <f t="shared" si="101"/>
        <v>-57</v>
      </c>
      <c r="I502" s="38">
        <f t="shared" si="102"/>
        <v>0.29629629629629628</v>
      </c>
      <c r="J502" s="39">
        <f t="shared" si="103"/>
        <v>-0.33333333333333331</v>
      </c>
    </row>
    <row r="503" spans="1:10" x14ac:dyDescent="0.25">
      <c r="A503" s="124" t="s">
        <v>245</v>
      </c>
      <c r="B503" s="35">
        <v>3</v>
      </c>
      <c r="C503" s="36">
        <v>3</v>
      </c>
      <c r="D503" s="35">
        <v>21</v>
      </c>
      <c r="E503" s="36">
        <v>10</v>
      </c>
      <c r="F503" s="37"/>
      <c r="G503" s="35">
        <f t="shared" si="100"/>
        <v>0</v>
      </c>
      <c r="H503" s="36">
        <f t="shared" si="101"/>
        <v>11</v>
      </c>
      <c r="I503" s="38">
        <f t="shared" si="102"/>
        <v>0</v>
      </c>
      <c r="J503" s="39">
        <f t="shared" si="103"/>
        <v>1.1000000000000001</v>
      </c>
    </row>
    <row r="504" spans="1:10" x14ac:dyDescent="0.25">
      <c r="A504" s="124" t="s">
        <v>246</v>
      </c>
      <c r="B504" s="35">
        <v>12</v>
      </c>
      <c r="C504" s="36">
        <v>15</v>
      </c>
      <c r="D504" s="35">
        <v>33</v>
      </c>
      <c r="E504" s="36">
        <v>79</v>
      </c>
      <c r="F504" s="37"/>
      <c r="G504" s="35">
        <f t="shared" si="100"/>
        <v>-3</v>
      </c>
      <c r="H504" s="36">
        <f t="shared" si="101"/>
        <v>-46</v>
      </c>
      <c r="I504" s="38">
        <f t="shared" si="102"/>
        <v>-0.2</v>
      </c>
      <c r="J504" s="39">
        <f t="shared" si="103"/>
        <v>-0.58227848101265822</v>
      </c>
    </row>
    <row r="505" spans="1:10" x14ac:dyDescent="0.25">
      <c r="A505" s="124" t="s">
        <v>484</v>
      </c>
      <c r="B505" s="35">
        <v>107</v>
      </c>
      <c r="C505" s="36">
        <v>151</v>
      </c>
      <c r="D505" s="35">
        <v>276</v>
      </c>
      <c r="E505" s="36">
        <v>605</v>
      </c>
      <c r="F505" s="37"/>
      <c r="G505" s="35">
        <f t="shared" si="100"/>
        <v>-44</v>
      </c>
      <c r="H505" s="36">
        <f t="shared" si="101"/>
        <v>-329</v>
      </c>
      <c r="I505" s="38">
        <f t="shared" si="102"/>
        <v>-0.29139072847682118</v>
      </c>
      <c r="J505" s="39">
        <f t="shared" si="103"/>
        <v>-0.54380165289256199</v>
      </c>
    </row>
    <row r="506" spans="1:10" x14ac:dyDescent="0.25">
      <c r="A506" s="124" t="s">
        <v>217</v>
      </c>
      <c r="B506" s="35">
        <v>20</v>
      </c>
      <c r="C506" s="36">
        <v>7</v>
      </c>
      <c r="D506" s="35">
        <v>58</v>
      </c>
      <c r="E506" s="36">
        <v>43</v>
      </c>
      <c r="F506" s="37"/>
      <c r="G506" s="35">
        <f t="shared" si="100"/>
        <v>13</v>
      </c>
      <c r="H506" s="36">
        <f t="shared" si="101"/>
        <v>15</v>
      </c>
      <c r="I506" s="38">
        <f t="shared" si="102"/>
        <v>1.8571428571428572</v>
      </c>
      <c r="J506" s="39">
        <f t="shared" si="103"/>
        <v>0.34883720930232559</v>
      </c>
    </row>
    <row r="507" spans="1:10" x14ac:dyDescent="0.25">
      <c r="A507" s="124" t="s">
        <v>405</v>
      </c>
      <c r="B507" s="35">
        <v>159</v>
      </c>
      <c r="C507" s="36">
        <v>171</v>
      </c>
      <c r="D507" s="35">
        <v>353</v>
      </c>
      <c r="E507" s="36">
        <v>368</v>
      </c>
      <c r="F507" s="37"/>
      <c r="G507" s="35">
        <f t="shared" si="100"/>
        <v>-12</v>
      </c>
      <c r="H507" s="36">
        <f t="shared" si="101"/>
        <v>-15</v>
      </c>
      <c r="I507" s="38">
        <f t="shared" si="102"/>
        <v>-7.0175438596491224E-2</v>
      </c>
      <c r="J507" s="39">
        <f t="shared" si="103"/>
        <v>-4.0760869565217392E-2</v>
      </c>
    </row>
    <row r="508" spans="1:10" s="52" customFormat="1" ht="13" x14ac:dyDescent="0.3">
      <c r="A508" s="147" t="s">
        <v>691</v>
      </c>
      <c r="B508" s="46">
        <v>574</v>
      </c>
      <c r="C508" s="47">
        <v>564</v>
      </c>
      <c r="D508" s="46">
        <v>1476</v>
      </c>
      <c r="E508" s="47">
        <v>1911</v>
      </c>
      <c r="F508" s="48"/>
      <c r="G508" s="46">
        <f t="shared" si="100"/>
        <v>10</v>
      </c>
      <c r="H508" s="47">
        <f t="shared" si="101"/>
        <v>-435</v>
      </c>
      <c r="I508" s="49">
        <f t="shared" si="102"/>
        <v>1.7730496453900711E-2</v>
      </c>
      <c r="J508" s="50">
        <f t="shared" si="103"/>
        <v>-0.22762951334379905</v>
      </c>
    </row>
    <row r="509" spans="1:10" x14ac:dyDescent="0.25">
      <c r="A509" s="148"/>
      <c r="B509" s="80"/>
      <c r="C509" s="81"/>
      <c r="D509" s="80"/>
      <c r="E509" s="81"/>
      <c r="F509" s="82"/>
      <c r="G509" s="80"/>
      <c r="H509" s="81"/>
      <c r="I509" s="94"/>
      <c r="J509" s="95"/>
    </row>
    <row r="510" spans="1:10" ht="13" x14ac:dyDescent="0.3">
      <c r="A510" s="118" t="s">
        <v>96</v>
      </c>
      <c r="B510" s="35"/>
      <c r="C510" s="36"/>
      <c r="D510" s="35"/>
      <c r="E510" s="36"/>
      <c r="F510" s="37"/>
      <c r="G510" s="35"/>
      <c r="H510" s="36"/>
      <c r="I510" s="38"/>
      <c r="J510" s="39"/>
    </row>
    <row r="511" spans="1:10" x14ac:dyDescent="0.25">
      <c r="A511" s="124" t="s">
        <v>186</v>
      </c>
      <c r="B511" s="35">
        <v>90</v>
      </c>
      <c r="C511" s="36">
        <v>38</v>
      </c>
      <c r="D511" s="35">
        <v>319</v>
      </c>
      <c r="E511" s="36">
        <v>131</v>
      </c>
      <c r="F511" s="37"/>
      <c r="G511" s="35">
        <f t="shared" ref="G511:G518" si="104">B511-C511</f>
        <v>52</v>
      </c>
      <c r="H511" s="36">
        <f t="shared" ref="H511:H518" si="105">D511-E511</f>
        <v>188</v>
      </c>
      <c r="I511" s="38">
        <f t="shared" ref="I511:I518" si="106">IF(C511=0, "-", IF(G511/C511&lt;10, G511/C511, "&gt;999%"))</f>
        <v>1.368421052631579</v>
      </c>
      <c r="J511" s="39">
        <f t="shared" ref="J511:J518" si="107">IF(E511=0, "-", IF(H511/E511&lt;10, H511/E511, "&gt;999%"))</f>
        <v>1.4351145038167938</v>
      </c>
    </row>
    <row r="512" spans="1:10" x14ac:dyDescent="0.25">
      <c r="A512" s="124" t="s">
        <v>443</v>
      </c>
      <c r="B512" s="35">
        <v>0</v>
      </c>
      <c r="C512" s="36">
        <v>6</v>
      </c>
      <c r="D512" s="35">
        <v>0</v>
      </c>
      <c r="E512" s="36">
        <v>17</v>
      </c>
      <c r="F512" s="37"/>
      <c r="G512" s="35">
        <f t="shared" si="104"/>
        <v>-6</v>
      </c>
      <c r="H512" s="36">
        <f t="shared" si="105"/>
        <v>-17</v>
      </c>
      <c r="I512" s="38">
        <f t="shared" si="106"/>
        <v>-1</v>
      </c>
      <c r="J512" s="39">
        <f t="shared" si="107"/>
        <v>-1</v>
      </c>
    </row>
    <row r="513" spans="1:10" x14ac:dyDescent="0.25">
      <c r="A513" s="124" t="s">
        <v>386</v>
      </c>
      <c r="B513" s="35">
        <v>6</v>
      </c>
      <c r="C513" s="36">
        <v>35</v>
      </c>
      <c r="D513" s="35">
        <v>20</v>
      </c>
      <c r="E513" s="36">
        <v>94</v>
      </c>
      <c r="F513" s="37"/>
      <c r="G513" s="35">
        <f t="shared" si="104"/>
        <v>-29</v>
      </c>
      <c r="H513" s="36">
        <f t="shared" si="105"/>
        <v>-74</v>
      </c>
      <c r="I513" s="38">
        <f t="shared" si="106"/>
        <v>-0.82857142857142863</v>
      </c>
      <c r="J513" s="39">
        <f t="shared" si="107"/>
        <v>-0.78723404255319152</v>
      </c>
    </row>
    <row r="514" spans="1:10" x14ac:dyDescent="0.25">
      <c r="A514" s="124" t="s">
        <v>387</v>
      </c>
      <c r="B514" s="35">
        <v>10</v>
      </c>
      <c r="C514" s="36">
        <v>17</v>
      </c>
      <c r="D514" s="35">
        <v>58</v>
      </c>
      <c r="E514" s="36">
        <v>90</v>
      </c>
      <c r="F514" s="37"/>
      <c r="G514" s="35">
        <f t="shared" si="104"/>
        <v>-7</v>
      </c>
      <c r="H514" s="36">
        <f t="shared" si="105"/>
        <v>-32</v>
      </c>
      <c r="I514" s="38">
        <f t="shared" si="106"/>
        <v>-0.41176470588235292</v>
      </c>
      <c r="J514" s="39">
        <f t="shared" si="107"/>
        <v>-0.35555555555555557</v>
      </c>
    </row>
    <row r="515" spans="1:10" x14ac:dyDescent="0.25">
      <c r="A515" s="124" t="s">
        <v>406</v>
      </c>
      <c r="B515" s="35">
        <v>6</v>
      </c>
      <c r="C515" s="36">
        <v>11</v>
      </c>
      <c r="D515" s="35">
        <v>24</v>
      </c>
      <c r="E515" s="36">
        <v>30</v>
      </c>
      <c r="F515" s="37"/>
      <c r="G515" s="35">
        <f t="shared" si="104"/>
        <v>-5</v>
      </c>
      <c r="H515" s="36">
        <f t="shared" si="105"/>
        <v>-6</v>
      </c>
      <c r="I515" s="38">
        <f t="shared" si="106"/>
        <v>-0.45454545454545453</v>
      </c>
      <c r="J515" s="39">
        <f t="shared" si="107"/>
        <v>-0.2</v>
      </c>
    </row>
    <row r="516" spans="1:10" x14ac:dyDescent="0.25">
      <c r="A516" s="124" t="s">
        <v>187</v>
      </c>
      <c r="B516" s="35">
        <v>83</v>
      </c>
      <c r="C516" s="36">
        <v>163</v>
      </c>
      <c r="D516" s="35">
        <v>288</v>
      </c>
      <c r="E516" s="36">
        <v>556</v>
      </c>
      <c r="F516" s="37"/>
      <c r="G516" s="35">
        <f t="shared" si="104"/>
        <v>-80</v>
      </c>
      <c r="H516" s="36">
        <f t="shared" si="105"/>
        <v>-268</v>
      </c>
      <c r="I516" s="38">
        <f t="shared" si="106"/>
        <v>-0.49079754601226994</v>
      </c>
      <c r="J516" s="39">
        <f t="shared" si="107"/>
        <v>-0.48201438848920863</v>
      </c>
    </row>
    <row r="517" spans="1:10" x14ac:dyDescent="0.25">
      <c r="A517" s="124" t="s">
        <v>407</v>
      </c>
      <c r="B517" s="35">
        <v>66</v>
      </c>
      <c r="C517" s="36">
        <v>146</v>
      </c>
      <c r="D517" s="35">
        <v>230</v>
      </c>
      <c r="E517" s="36">
        <v>332</v>
      </c>
      <c r="F517" s="37"/>
      <c r="G517" s="35">
        <f t="shared" si="104"/>
        <v>-80</v>
      </c>
      <c r="H517" s="36">
        <f t="shared" si="105"/>
        <v>-102</v>
      </c>
      <c r="I517" s="38">
        <f t="shared" si="106"/>
        <v>-0.54794520547945202</v>
      </c>
      <c r="J517" s="39">
        <f t="shared" si="107"/>
        <v>-0.30722891566265059</v>
      </c>
    </row>
    <row r="518" spans="1:10" s="52" customFormat="1" ht="13" x14ac:dyDescent="0.3">
      <c r="A518" s="147" t="s">
        <v>692</v>
      </c>
      <c r="B518" s="46">
        <v>261</v>
      </c>
      <c r="C518" s="47">
        <v>416</v>
      </c>
      <c r="D518" s="46">
        <v>939</v>
      </c>
      <c r="E518" s="47">
        <v>1250</v>
      </c>
      <c r="F518" s="48"/>
      <c r="G518" s="46">
        <f t="shared" si="104"/>
        <v>-155</v>
      </c>
      <c r="H518" s="47">
        <f t="shared" si="105"/>
        <v>-311</v>
      </c>
      <c r="I518" s="49">
        <f t="shared" si="106"/>
        <v>-0.37259615384615385</v>
      </c>
      <c r="J518" s="50">
        <f t="shared" si="107"/>
        <v>-0.24879999999999999</v>
      </c>
    </row>
    <row r="519" spans="1:10" x14ac:dyDescent="0.25">
      <c r="A519" s="148"/>
      <c r="B519" s="80"/>
      <c r="C519" s="81"/>
      <c r="D519" s="80"/>
      <c r="E519" s="81"/>
      <c r="F519" s="82"/>
      <c r="G519" s="80"/>
      <c r="H519" s="81"/>
      <c r="I519" s="94"/>
      <c r="J519" s="95"/>
    </row>
    <row r="520" spans="1:10" ht="13" x14ac:dyDescent="0.3">
      <c r="A520" s="118" t="s">
        <v>97</v>
      </c>
      <c r="B520" s="35"/>
      <c r="C520" s="36"/>
      <c r="D520" s="35"/>
      <c r="E520" s="36"/>
      <c r="F520" s="37"/>
      <c r="G520" s="35"/>
      <c r="H520" s="36"/>
      <c r="I520" s="38"/>
      <c r="J520" s="39"/>
    </row>
    <row r="521" spans="1:10" x14ac:dyDescent="0.25">
      <c r="A521" s="124" t="s">
        <v>331</v>
      </c>
      <c r="B521" s="35">
        <v>10</v>
      </c>
      <c r="C521" s="36">
        <v>12</v>
      </c>
      <c r="D521" s="35">
        <v>27</v>
      </c>
      <c r="E521" s="36">
        <v>36</v>
      </c>
      <c r="F521" s="37"/>
      <c r="G521" s="35">
        <f t="shared" ref="G521:G543" si="108">B521-C521</f>
        <v>-2</v>
      </c>
      <c r="H521" s="36">
        <f t="shared" ref="H521:H543" si="109">D521-E521</f>
        <v>-9</v>
      </c>
      <c r="I521" s="38">
        <f t="shared" ref="I521:I543" si="110">IF(C521=0, "-", IF(G521/C521&lt;10, G521/C521, "&gt;999%"))</f>
        <v>-0.16666666666666666</v>
      </c>
      <c r="J521" s="39">
        <f t="shared" ref="J521:J543" si="111">IF(E521=0, "-", IF(H521/E521&lt;10, H521/E521, "&gt;999%"))</f>
        <v>-0.25</v>
      </c>
    </row>
    <row r="522" spans="1:10" x14ac:dyDescent="0.25">
      <c r="A522" s="124" t="s">
        <v>247</v>
      </c>
      <c r="B522" s="35">
        <v>352</v>
      </c>
      <c r="C522" s="36">
        <v>350</v>
      </c>
      <c r="D522" s="35">
        <v>999</v>
      </c>
      <c r="E522" s="36">
        <v>1033</v>
      </c>
      <c r="F522" s="37"/>
      <c r="G522" s="35">
        <f t="shared" si="108"/>
        <v>2</v>
      </c>
      <c r="H522" s="36">
        <f t="shared" si="109"/>
        <v>-34</v>
      </c>
      <c r="I522" s="38">
        <f t="shared" si="110"/>
        <v>5.7142857142857143E-3</v>
      </c>
      <c r="J522" s="39">
        <f t="shared" si="111"/>
        <v>-3.2913843175217811E-2</v>
      </c>
    </row>
    <row r="523" spans="1:10" x14ac:dyDescent="0.25">
      <c r="A523" s="124" t="s">
        <v>408</v>
      </c>
      <c r="B523" s="35">
        <v>186</v>
      </c>
      <c r="C523" s="36">
        <v>228</v>
      </c>
      <c r="D523" s="35">
        <v>517</v>
      </c>
      <c r="E523" s="36">
        <v>589</v>
      </c>
      <c r="F523" s="37"/>
      <c r="G523" s="35">
        <f t="shared" si="108"/>
        <v>-42</v>
      </c>
      <c r="H523" s="36">
        <f t="shared" si="109"/>
        <v>-72</v>
      </c>
      <c r="I523" s="38">
        <f t="shared" si="110"/>
        <v>-0.18421052631578946</v>
      </c>
      <c r="J523" s="39">
        <f t="shared" si="111"/>
        <v>-0.12224108658743633</v>
      </c>
    </row>
    <row r="524" spans="1:10" x14ac:dyDescent="0.25">
      <c r="A524" s="124" t="s">
        <v>537</v>
      </c>
      <c r="B524" s="35">
        <v>4</v>
      </c>
      <c r="C524" s="36">
        <v>3</v>
      </c>
      <c r="D524" s="35">
        <v>11</v>
      </c>
      <c r="E524" s="36">
        <v>5</v>
      </c>
      <c r="F524" s="37"/>
      <c r="G524" s="35">
        <f t="shared" si="108"/>
        <v>1</v>
      </c>
      <c r="H524" s="36">
        <f t="shared" si="109"/>
        <v>6</v>
      </c>
      <c r="I524" s="38">
        <f t="shared" si="110"/>
        <v>0.33333333333333331</v>
      </c>
      <c r="J524" s="39">
        <f t="shared" si="111"/>
        <v>1.2</v>
      </c>
    </row>
    <row r="525" spans="1:10" x14ac:dyDescent="0.25">
      <c r="A525" s="124" t="s">
        <v>218</v>
      </c>
      <c r="B525" s="35">
        <v>609</v>
      </c>
      <c r="C525" s="36">
        <v>525</v>
      </c>
      <c r="D525" s="35">
        <v>1772</v>
      </c>
      <c r="E525" s="36">
        <v>1670</v>
      </c>
      <c r="F525" s="37"/>
      <c r="G525" s="35">
        <f t="shared" si="108"/>
        <v>84</v>
      </c>
      <c r="H525" s="36">
        <f t="shared" si="109"/>
        <v>102</v>
      </c>
      <c r="I525" s="38">
        <f t="shared" si="110"/>
        <v>0.16</v>
      </c>
      <c r="J525" s="39">
        <f t="shared" si="111"/>
        <v>6.1077844311377243E-2</v>
      </c>
    </row>
    <row r="526" spans="1:10" x14ac:dyDescent="0.25">
      <c r="A526" s="124" t="s">
        <v>485</v>
      </c>
      <c r="B526" s="35">
        <v>39</v>
      </c>
      <c r="C526" s="36">
        <v>48</v>
      </c>
      <c r="D526" s="35">
        <v>114</v>
      </c>
      <c r="E526" s="36">
        <v>149</v>
      </c>
      <c r="F526" s="37"/>
      <c r="G526" s="35">
        <f t="shared" si="108"/>
        <v>-9</v>
      </c>
      <c r="H526" s="36">
        <f t="shared" si="109"/>
        <v>-35</v>
      </c>
      <c r="I526" s="38">
        <f t="shared" si="110"/>
        <v>-0.1875</v>
      </c>
      <c r="J526" s="39">
        <f t="shared" si="111"/>
        <v>-0.2348993288590604</v>
      </c>
    </row>
    <row r="527" spans="1:10" x14ac:dyDescent="0.25">
      <c r="A527" s="124" t="s">
        <v>318</v>
      </c>
      <c r="B527" s="35">
        <v>5</v>
      </c>
      <c r="C527" s="36">
        <v>0</v>
      </c>
      <c r="D527" s="35">
        <v>17</v>
      </c>
      <c r="E527" s="36">
        <v>0</v>
      </c>
      <c r="F527" s="37"/>
      <c r="G527" s="35">
        <f t="shared" si="108"/>
        <v>5</v>
      </c>
      <c r="H527" s="36">
        <f t="shared" si="109"/>
        <v>17</v>
      </c>
      <c r="I527" s="38" t="str">
        <f t="shared" si="110"/>
        <v>-</v>
      </c>
      <c r="J527" s="39" t="str">
        <f t="shared" si="111"/>
        <v>-</v>
      </c>
    </row>
    <row r="528" spans="1:10" x14ac:dyDescent="0.25">
      <c r="A528" s="124" t="s">
        <v>535</v>
      </c>
      <c r="B528" s="35">
        <v>44</v>
      </c>
      <c r="C528" s="36">
        <v>28</v>
      </c>
      <c r="D528" s="35">
        <v>104</v>
      </c>
      <c r="E528" s="36">
        <v>135</v>
      </c>
      <c r="F528" s="37"/>
      <c r="G528" s="35">
        <f t="shared" si="108"/>
        <v>16</v>
      </c>
      <c r="H528" s="36">
        <f t="shared" si="109"/>
        <v>-31</v>
      </c>
      <c r="I528" s="38">
        <f t="shared" si="110"/>
        <v>0.5714285714285714</v>
      </c>
      <c r="J528" s="39">
        <f t="shared" si="111"/>
        <v>-0.22962962962962963</v>
      </c>
    </row>
    <row r="529" spans="1:10" x14ac:dyDescent="0.25">
      <c r="A529" s="124" t="s">
        <v>553</v>
      </c>
      <c r="B529" s="35">
        <v>138</v>
      </c>
      <c r="C529" s="36">
        <v>110</v>
      </c>
      <c r="D529" s="35">
        <v>333</v>
      </c>
      <c r="E529" s="36">
        <v>340</v>
      </c>
      <c r="F529" s="37"/>
      <c r="G529" s="35">
        <f t="shared" si="108"/>
        <v>28</v>
      </c>
      <c r="H529" s="36">
        <f t="shared" si="109"/>
        <v>-7</v>
      </c>
      <c r="I529" s="38">
        <f t="shared" si="110"/>
        <v>0.25454545454545452</v>
      </c>
      <c r="J529" s="39">
        <f t="shared" si="111"/>
        <v>-2.0588235294117647E-2</v>
      </c>
    </row>
    <row r="530" spans="1:10" x14ac:dyDescent="0.25">
      <c r="A530" s="124" t="s">
        <v>565</v>
      </c>
      <c r="B530" s="35">
        <v>135</v>
      </c>
      <c r="C530" s="36">
        <v>233</v>
      </c>
      <c r="D530" s="35">
        <v>414</v>
      </c>
      <c r="E530" s="36">
        <v>602</v>
      </c>
      <c r="F530" s="37"/>
      <c r="G530" s="35">
        <f t="shared" si="108"/>
        <v>-98</v>
      </c>
      <c r="H530" s="36">
        <f t="shared" si="109"/>
        <v>-188</v>
      </c>
      <c r="I530" s="38">
        <f t="shared" si="110"/>
        <v>-0.42060085836909872</v>
      </c>
      <c r="J530" s="39">
        <f t="shared" si="111"/>
        <v>-0.3122923588039867</v>
      </c>
    </row>
    <row r="531" spans="1:10" x14ac:dyDescent="0.25">
      <c r="A531" s="124" t="s">
        <v>582</v>
      </c>
      <c r="B531" s="35">
        <v>523</v>
      </c>
      <c r="C531" s="36">
        <v>711</v>
      </c>
      <c r="D531" s="35">
        <v>1526</v>
      </c>
      <c r="E531" s="36">
        <v>1822</v>
      </c>
      <c r="F531" s="37"/>
      <c r="G531" s="35">
        <f t="shared" si="108"/>
        <v>-188</v>
      </c>
      <c r="H531" s="36">
        <f t="shared" si="109"/>
        <v>-296</v>
      </c>
      <c r="I531" s="38">
        <f t="shared" si="110"/>
        <v>-0.26441631504922647</v>
      </c>
      <c r="J531" s="39">
        <f t="shared" si="111"/>
        <v>-0.16245883644346873</v>
      </c>
    </row>
    <row r="532" spans="1:10" x14ac:dyDescent="0.25">
      <c r="A532" s="124" t="s">
        <v>486</v>
      </c>
      <c r="B532" s="35">
        <v>292</v>
      </c>
      <c r="C532" s="36">
        <v>318</v>
      </c>
      <c r="D532" s="35">
        <v>948</v>
      </c>
      <c r="E532" s="36">
        <v>1004</v>
      </c>
      <c r="F532" s="37"/>
      <c r="G532" s="35">
        <f t="shared" si="108"/>
        <v>-26</v>
      </c>
      <c r="H532" s="36">
        <f t="shared" si="109"/>
        <v>-56</v>
      </c>
      <c r="I532" s="38">
        <f t="shared" si="110"/>
        <v>-8.1761006289308172E-2</v>
      </c>
      <c r="J532" s="39">
        <f t="shared" si="111"/>
        <v>-5.5776892430278883E-2</v>
      </c>
    </row>
    <row r="533" spans="1:10" x14ac:dyDescent="0.25">
      <c r="A533" s="124" t="s">
        <v>583</v>
      </c>
      <c r="B533" s="35">
        <v>118</v>
      </c>
      <c r="C533" s="36">
        <v>141</v>
      </c>
      <c r="D533" s="35">
        <v>296</v>
      </c>
      <c r="E533" s="36">
        <v>324</v>
      </c>
      <c r="F533" s="37"/>
      <c r="G533" s="35">
        <f t="shared" si="108"/>
        <v>-23</v>
      </c>
      <c r="H533" s="36">
        <f t="shared" si="109"/>
        <v>-28</v>
      </c>
      <c r="I533" s="38">
        <f t="shared" si="110"/>
        <v>-0.16312056737588654</v>
      </c>
      <c r="J533" s="39">
        <f t="shared" si="111"/>
        <v>-8.6419753086419748E-2</v>
      </c>
    </row>
    <row r="534" spans="1:10" x14ac:dyDescent="0.25">
      <c r="A534" s="124" t="s">
        <v>512</v>
      </c>
      <c r="B534" s="35">
        <v>257</v>
      </c>
      <c r="C534" s="36">
        <v>347</v>
      </c>
      <c r="D534" s="35">
        <v>643</v>
      </c>
      <c r="E534" s="36">
        <v>776</v>
      </c>
      <c r="F534" s="37"/>
      <c r="G534" s="35">
        <f t="shared" si="108"/>
        <v>-90</v>
      </c>
      <c r="H534" s="36">
        <f t="shared" si="109"/>
        <v>-133</v>
      </c>
      <c r="I534" s="38">
        <f t="shared" si="110"/>
        <v>-0.25936599423631124</v>
      </c>
      <c r="J534" s="39">
        <f t="shared" si="111"/>
        <v>-0.17139175257731959</v>
      </c>
    </row>
    <row r="535" spans="1:10" x14ac:dyDescent="0.25">
      <c r="A535" s="124" t="s">
        <v>487</v>
      </c>
      <c r="B535" s="35">
        <v>261</v>
      </c>
      <c r="C535" s="36">
        <v>327</v>
      </c>
      <c r="D535" s="35">
        <v>781</v>
      </c>
      <c r="E535" s="36">
        <v>920</v>
      </c>
      <c r="F535" s="37"/>
      <c r="G535" s="35">
        <f t="shared" si="108"/>
        <v>-66</v>
      </c>
      <c r="H535" s="36">
        <f t="shared" si="109"/>
        <v>-139</v>
      </c>
      <c r="I535" s="38">
        <f t="shared" si="110"/>
        <v>-0.20183486238532111</v>
      </c>
      <c r="J535" s="39">
        <f t="shared" si="111"/>
        <v>-0.15108695652173912</v>
      </c>
    </row>
    <row r="536" spans="1:10" x14ac:dyDescent="0.25">
      <c r="A536" s="124" t="s">
        <v>219</v>
      </c>
      <c r="B536" s="35">
        <v>5</v>
      </c>
      <c r="C536" s="36">
        <v>4</v>
      </c>
      <c r="D536" s="35">
        <v>12</v>
      </c>
      <c r="E536" s="36">
        <v>14</v>
      </c>
      <c r="F536" s="37"/>
      <c r="G536" s="35">
        <f t="shared" si="108"/>
        <v>1</v>
      </c>
      <c r="H536" s="36">
        <f t="shared" si="109"/>
        <v>-2</v>
      </c>
      <c r="I536" s="38">
        <f t="shared" si="110"/>
        <v>0.25</v>
      </c>
      <c r="J536" s="39">
        <f t="shared" si="111"/>
        <v>-0.14285714285714285</v>
      </c>
    </row>
    <row r="537" spans="1:10" x14ac:dyDescent="0.25">
      <c r="A537" s="124" t="s">
        <v>188</v>
      </c>
      <c r="B537" s="35">
        <v>2</v>
      </c>
      <c r="C537" s="36">
        <v>11</v>
      </c>
      <c r="D537" s="35">
        <v>6</v>
      </c>
      <c r="E537" s="36">
        <v>26</v>
      </c>
      <c r="F537" s="37"/>
      <c r="G537" s="35">
        <f t="shared" si="108"/>
        <v>-9</v>
      </c>
      <c r="H537" s="36">
        <f t="shared" si="109"/>
        <v>-20</v>
      </c>
      <c r="I537" s="38">
        <f t="shared" si="110"/>
        <v>-0.81818181818181823</v>
      </c>
      <c r="J537" s="39">
        <f t="shared" si="111"/>
        <v>-0.76923076923076927</v>
      </c>
    </row>
    <row r="538" spans="1:10" x14ac:dyDescent="0.25">
      <c r="A538" s="124" t="s">
        <v>220</v>
      </c>
      <c r="B538" s="35">
        <v>7</v>
      </c>
      <c r="C538" s="36">
        <v>9</v>
      </c>
      <c r="D538" s="35">
        <v>22</v>
      </c>
      <c r="E538" s="36">
        <v>39</v>
      </c>
      <c r="F538" s="37"/>
      <c r="G538" s="35">
        <f t="shared" si="108"/>
        <v>-2</v>
      </c>
      <c r="H538" s="36">
        <f t="shared" si="109"/>
        <v>-17</v>
      </c>
      <c r="I538" s="38">
        <f t="shared" si="110"/>
        <v>-0.22222222222222221</v>
      </c>
      <c r="J538" s="39">
        <f t="shared" si="111"/>
        <v>-0.4358974358974359</v>
      </c>
    </row>
    <row r="539" spans="1:10" x14ac:dyDescent="0.25">
      <c r="A539" s="124" t="s">
        <v>444</v>
      </c>
      <c r="B539" s="35">
        <v>772</v>
      </c>
      <c r="C539" s="36">
        <v>293</v>
      </c>
      <c r="D539" s="35">
        <v>2355</v>
      </c>
      <c r="E539" s="36">
        <v>1098</v>
      </c>
      <c r="F539" s="37"/>
      <c r="G539" s="35">
        <f t="shared" si="108"/>
        <v>479</v>
      </c>
      <c r="H539" s="36">
        <f t="shared" si="109"/>
        <v>1257</v>
      </c>
      <c r="I539" s="38">
        <f t="shared" si="110"/>
        <v>1.6348122866894197</v>
      </c>
      <c r="J539" s="39">
        <f t="shared" si="111"/>
        <v>1.144808743169399</v>
      </c>
    </row>
    <row r="540" spans="1:10" x14ac:dyDescent="0.25">
      <c r="A540" s="124" t="s">
        <v>351</v>
      </c>
      <c r="B540" s="35">
        <v>3</v>
      </c>
      <c r="C540" s="36">
        <v>0</v>
      </c>
      <c r="D540" s="35">
        <v>7</v>
      </c>
      <c r="E540" s="36">
        <v>0</v>
      </c>
      <c r="F540" s="37"/>
      <c r="G540" s="35">
        <f t="shared" si="108"/>
        <v>3</v>
      </c>
      <c r="H540" s="36">
        <f t="shared" si="109"/>
        <v>7</v>
      </c>
      <c r="I540" s="38" t="str">
        <f t="shared" si="110"/>
        <v>-</v>
      </c>
      <c r="J540" s="39" t="str">
        <f t="shared" si="111"/>
        <v>-</v>
      </c>
    </row>
    <row r="541" spans="1:10" x14ac:dyDescent="0.25">
      <c r="A541" s="124" t="s">
        <v>309</v>
      </c>
      <c r="B541" s="35">
        <v>2</v>
      </c>
      <c r="C541" s="36">
        <v>9</v>
      </c>
      <c r="D541" s="35">
        <v>9</v>
      </c>
      <c r="E541" s="36">
        <v>31</v>
      </c>
      <c r="F541" s="37"/>
      <c r="G541" s="35">
        <f t="shared" si="108"/>
        <v>-7</v>
      </c>
      <c r="H541" s="36">
        <f t="shared" si="109"/>
        <v>-22</v>
      </c>
      <c r="I541" s="38">
        <f t="shared" si="110"/>
        <v>-0.77777777777777779</v>
      </c>
      <c r="J541" s="39">
        <f t="shared" si="111"/>
        <v>-0.70967741935483875</v>
      </c>
    </row>
    <row r="542" spans="1:10" x14ac:dyDescent="0.25">
      <c r="A542" s="124" t="s">
        <v>189</v>
      </c>
      <c r="B542" s="35">
        <v>154</v>
      </c>
      <c r="C542" s="36">
        <v>190</v>
      </c>
      <c r="D542" s="35">
        <v>711</v>
      </c>
      <c r="E542" s="36">
        <v>632</v>
      </c>
      <c r="F542" s="37"/>
      <c r="G542" s="35">
        <f t="shared" si="108"/>
        <v>-36</v>
      </c>
      <c r="H542" s="36">
        <f t="shared" si="109"/>
        <v>79</v>
      </c>
      <c r="I542" s="38">
        <f t="shared" si="110"/>
        <v>-0.18947368421052632</v>
      </c>
      <c r="J542" s="39">
        <f t="shared" si="111"/>
        <v>0.125</v>
      </c>
    </row>
    <row r="543" spans="1:10" s="52" customFormat="1" ht="13" x14ac:dyDescent="0.3">
      <c r="A543" s="147" t="s">
        <v>693</v>
      </c>
      <c r="B543" s="46">
        <v>3918</v>
      </c>
      <c r="C543" s="47">
        <v>3897</v>
      </c>
      <c r="D543" s="46">
        <v>11624</v>
      </c>
      <c r="E543" s="47">
        <v>11245</v>
      </c>
      <c r="F543" s="48"/>
      <c r="G543" s="46">
        <f t="shared" si="108"/>
        <v>21</v>
      </c>
      <c r="H543" s="47">
        <f t="shared" si="109"/>
        <v>379</v>
      </c>
      <c r="I543" s="49">
        <f t="shared" si="110"/>
        <v>5.3887605850654347E-3</v>
      </c>
      <c r="J543" s="50">
        <f t="shared" si="111"/>
        <v>3.3703868385949312E-2</v>
      </c>
    </row>
    <row r="544" spans="1:10" x14ac:dyDescent="0.25">
      <c r="A544" s="148"/>
      <c r="B544" s="80"/>
      <c r="C544" s="81"/>
      <c r="D544" s="80"/>
      <c r="E544" s="81"/>
      <c r="F544" s="82"/>
      <c r="G544" s="80"/>
      <c r="H544" s="81"/>
      <c r="I544" s="94"/>
      <c r="J544" s="95"/>
    </row>
    <row r="545" spans="1:10" ht="13" x14ac:dyDescent="0.3">
      <c r="A545" s="118" t="s">
        <v>113</v>
      </c>
      <c r="B545" s="35"/>
      <c r="C545" s="36"/>
      <c r="D545" s="35"/>
      <c r="E545" s="36"/>
      <c r="F545" s="37"/>
      <c r="G545" s="35"/>
      <c r="H545" s="36"/>
      <c r="I545" s="38"/>
      <c r="J545" s="39"/>
    </row>
    <row r="546" spans="1:10" x14ac:dyDescent="0.25">
      <c r="A546" s="124" t="s">
        <v>625</v>
      </c>
      <c r="B546" s="35">
        <v>10</v>
      </c>
      <c r="C546" s="36">
        <v>13</v>
      </c>
      <c r="D546" s="35">
        <v>31</v>
      </c>
      <c r="E546" s="36">
        <v>27</v>
      </c>
      <c r="F546" s="37"/>
      <c r="G546" s="35">
        <f>B546-C546</f>
        <v>-3</v>
      </c>
      <c r="H546" s="36">
        <f>D546-E546</f>
        <v>4</v>
      </c>
      <c r="I546" s="38">
        <f>IF(C546=0, "-", IF(G546/C546&lt;10, G546/C546, "&gt;999%"))</f>
        <v>-0.23076923076923078</v>
      </c>
      <c r="J546" s="39">
        <f>IF(E546=0, "-", IF(H546/E546&lt;10, H546/E546, "&gt;999%"))</f>
        <v>0.14814814814814814</v>
      </c>
    </row>
    <row r="547" spans="1:10" x14ac:dyDescent="0.25">
      <c r="A547" s="124" t="s">
        <v>610</v>
      </c>
      <c r="B547" s="35">
        <v>3</v>
      </c>
      <c r="C547" s="36">
        <v>10</v>
      </c>
      <c r="D547" s="35">
        <v>7</v>
      </c>
      <c r="E547" s="36">
        <v>23</v>
      </c>
      <c r="F547" s="37"/>
      <c r="G547" s="35">
        <f>B547-C547</f>
        <v>-7</v>
      </c>
      <c r="H547" s="36">
        <f>D547-E547</f>
        <v>-16</v>
      </c>
      <c r="I547" s="38">
        <f>IF(C547=0, "-", IF(G547/C547&lt;10, G547/C547, "&gt;999%"))</f>
        <v>-0.7</v>
      </c>
      <c r="J547" s="39">
        <f>IF(E547=0, "-", IF(H547/E547&lt;10, H547/E547, "&gt;999%"))</f>
        <v>-0.69565217391304346</v>
      </c>
    </row>
    <row r="548" spans="1:10" s="52" customFormat="1" ht="13" x14ac:dyDescent="0.3">
      <c r="A548" s="147" t="s">
        <v>694</v>
      </c>
      <c r="B548" s="46">
        <v>13</v>
      </c>
      <c r="C548" s="47">
        <v>23</v>
      </c>
      <c r="D548" s="46">
        <v>38</v>
      </c>
      <c r="E548" s="47">
        <v>50</v>
      </c>
      <c r="F548" s="48"/>
      <c r="G548" s="46">
        <f>B548-C548</f>
        <v>-10</v>
      </c>
      <c r="H548" s="47">
        <f>D548-E548</f>
        <v>-12</v>
      </c>
      <c r="I548" s="49">
        <f>IF(C548=0, "-", IF(G548/C548&lt;10, G548/C548, "&gt;999%"))</f>
        <v>-0.43478260869565216</v>
      </c>
      <c r="J548" s="50">
        <f>IF(E548=0, "-", IF(H548/E548&lt;10, H548/E548, "&gt;999%"))</f>
        <v>-0.24</v>
      </c>
    </row>
    <row r="549" spans="1:10" x14ac:dyDescent="0.25">
      <c r="A549" s="148"/>
      <c r="B549" s="80"/>
      <c r="C549" s="81"/>
      <c r="D549" s="80"/>
      <c r="E549" s="81"/>
      <c r="F549" s="82"/>
      <c r="G549" s="80"/>
      <c r="H549" s="81"/>
      <c r="I549" s="94"/>
      <c r="J549" s="95"/>
    </row>
    <row r="550" spans="1:10" ht="13" x14ac:dyDescent="0.3">
      <c r="A550" s="118" t="s">
        <v>98</v>
      </c>
      <c r="B550" s="35"/>
      <c r="C550" s="36"/>
      <c r="D550" s="35"/>
      <c r="E550" s="36"/>
      <c r="F550" s="37"/>
      <c r="G550" s="35"/>
      <c r="H550" s="36"/>
      <c r="I550" s="38"/>
      <c r="J550" s="39"/>
    </row>
    <row r="551" spans="1:10" x14ac:dyDescent="0.25">
      <c r="A551" s="124" t="s">
        <v>566</v>
      </c>
      <c r="B551" s="35">
        <v>0</v>
      </c>
      <c r="C551" s="36">
        <v>5</v>
      </c>
      <c r="D551" s="35">
        <v>1</v>
      </c>
      <c r="E551" s="36">
        <v>8</v>
      </c>
      <c r="F551" s="37"/>
      <c r="G551" s="35">
        <f t="shared" ref="G551:G568" si="112">B551-C551</f>
        <v>-5</v>
      </c>
      <c r="H551" s="36">
        <f t="shared" ref="H551:H568" si="113">D551-E551</f>
        <v>-7</v>
      </c>
      <c r="I551" s="38">
        <f t="shared" ref="I551:I568" si="114">IF(C551=0, "-", IF(G551/C551&lt;10, G551/C551, "&gt;999%"))</f>
        <v>-1</v>
      </c>
      <c r="J551" s="39">
        <f t="shared" ref="J551:J568" si="115">IF(E551=0, "-", IF(H551/E551&lt;10, H551/E551, "&gt;999%"))</f>
        <v>-0.875</v>
      </c>
    </row>
    <row r="552" spans="1:10" x14ac:dyDescent="0.25">
      <c r="A552" s="124" t="s">
        <v>584</v>
      </c>
      <c r="B552" s="35">
        <v>87</v>
      </c>
      <c r="C552" s="36">
        <v>175</v>
      </c>
      <c r="D552" s="35">
        <v>323</v>
      </c>
      <c r="E552" s="36">
        <v>462</v>
      </c>
      <c r="F552" s="37"/>
      <c r="G552" s="35">
        <f t="shared" si="112"/>
        <v>-88</v>
      </c>
      <c r="H552" s="36">
        <f t="shared" si="113"/>
        <v>-139</v>
      </c>
      <c r="I552" s="38">
        <f t="shared" si="114"/>
        <v>-0.50285714285714289</v>
      </c>
      <c r="J552" s="39">
        <f t="shared" si="115"/>
        <v>-0.30086580086580089</v>
      </c>
    </row>
    <row r="553" spans="1:10" x14ac:dyDescent="0.25">
      <c r="A553" s="124" t="s">
        <v>264</v>
      </c>
      <c r="B553" s="35">
        <v>0</v>
      </c>
      <c r="C553" s="36">
        <v>6</v>
      </c>
      <c r="D553" s="35">
        <v>14</v>
      </c>
      <c r="E553" s="36">
        <v>21</v>
      </c>
      <c r="F553" s="37"/>
      <c r="G553" s="35">
        <f t="shared" si="112"/>
        <v>-6</v>
      </c>
      <c r="H553" s="36">
        <f t="shared" si="113"/>
        <v>-7</v>
      </c>
      <c r="I553" s="38">
        <f t="shared" si="114"/>
        <v>-1</v>
      </c>
      <c r="J553" s="39">
        <f t="shared" si="115"/>
        <v>-0.33333333333333331</v>
      </c>
    </row>
    <row r="554" spans="1:10" x14ac:dyDescent="0.25">
      <c r="A554" s="124" t="s">
        <v>310</v>
      </c>
      <c r="B554" s="35">
        <v>4</v>
      </c>
      <c r="C554" s="36">
        <v>7</v>
      </c>
      <c r="D554" s="35">
        <v>11</v>
      </c>
      <c r="E554" s="36">
        <v>23</v>
      </c>
      <c r="F554" s="37"/>
      <c r="G554" s="35">
        <f t="shared" si="112"/>
        <v>-3</v>
      </c>
      <c r="H554" s="36">
        <f t="shared" si="113"/>
        <v>-12</v>
      </c>
      <c r="I554" s="38">
        <f t="shared" si="114"/>
        <v>-0.42857142857142855</v>
      </c>
      <c r="J554" s="39">
        <f t="shared" si="115"/>
        <v>-0.52173913043478259</v>
      </c>
    </row>
    <row r="555" spans="1:10" x14ac:dyDescent="0.25">
      <c r="A555" s="124" t="s">
        <v>543</v>
      </c>
      <c r="B555" s="35">
        <v>29</v>
      </c>
      <c r="C555" s="36">
        <v>39</v>
      </c>
      <c r="D555" s="35">
        <v>96</v>
      </c>
      <c r="E555" s="36">
        <v>98</v>
      </c>
      <c r="F555" s="37"/>
      <c r="G555" s="35">
        <f t="shared" si="112"/>
        <v>-10</v>
      </c>
      <c r="H555" s="36">
        <f t="shared" si="113"/>
        <v>-2</v>
      </c>
      <c r="I555" s="38">
        <f t="shared" si="114"/>
        <v>-0.25641025641025639</v>
      </c>
      <c r="J555" s="39">
        <f t="shared" si="115"/>
        <v>-2.0408163265306121E-2</v>
      </c>
    </row>
    <row r="556" spans="1:10" x14ac:dyDescent="0.25">
      <c r="A556" s="124" t="s">
        <v>311</v>
      </c>
      <c r="B556" s="35">
        <v>0</v>
      </c>
      <c r="C556" s="36">
        <v>1</v>
      </c>
      <c r="D556" s="35">
        <v>1</v>
      </c>
      <c r="E556" s="36">
        <v>3</v>
      </c>
      <c r="F556" s="37"/>
      <c r="G556" s="35">
        <f t="shared" si="112"/>
        <v>-1</v>
      </c>
      <c r="H556" s="36">
        <f t="shared" si="113"/>
        <v>-2</v>
      </c>
      <c r="I556" s="38">
        <f t="shared" si="114"/>
        <v>-1</v>
      </c>
      <c r="J556" s="39">
        <f t="shared" si="115"/>
        <v>-0.66666666666666663</v>
      </c>
    </row>
    <row r="557" spans="1:10" x14ac:dyDescent="0.25">
      <c r="A557" s="124" t="s">
        <v>600</v>
      </c>
      <c r="B557" s="35">
        <v>13</v>
      </c>
      <c r="C557" s="36">
        <v>16</v>
      </c>
      <c r="D557" s="35">
        <v>50</v>
      </c>
      <c r="E557" s="36">
        <v>32</v>
      </c>
      <c r="F557" s="37"/>
      <c r="G557" s="35">
        <f t="shared" si="112"/>
        <v>-3</v>
      </c>
      <c r="H557" s="36">
        <f t="shared" si="113"/>
        <v>18</v>
      </c>
      <c r="I557" s="38">
        <f t="shared" si="114"/>
        <v>-0.1875</v>
      </c>
      <c r="J557" s="39">
        <f t="shared" si="115"/>
        <v>0.5625</v>
      </c>
    </row>
    <row r="558" spans="1:10" x14ac:dyDescent="0.25">
      <c r="A558" s="124" t="s">
        <v>221</v>
      </c>
      <c r="B558" s="35">
        <v>254</v>
      </c>
      <c r="C558" s="36">
        <v>363</v>
      </c>
      <c r="D558" s="35">
        <v>998</v>
      </c>
      <c r="E558" s="36">
        <v>1038</v>
      </c>
      <c r="F558" s="37"/>
      <c r="G558" s="35">
        <f t="shared" si="112"/>
        <v>-109</v>
      </c>
      <c r="H558" s="36">
        <f t="shared" si="113"/>
        <v>-40</v>
      </c>
      <c r="I558" s="38">
        <f t="shared" si="114"/>
        <v>-0.30027548209366389</v>
      </c>
      <c r="J558" s="39">
        <f t="shared" si="115"/>
        <v>-3.8535645472061654E-2</v>
      </c>
    </row>
    <row r="559" spans="1:10" x14ac:dyDescent="0.25">
      <c r="A559" s="124" t="s">
        <v>445</v>
      </c>
      <c r="B559" s="35">
        <v>12</v>
      </c>
      <c r="C559" s="36">
        <v>26</v>
      </c>
      <c r="D559" s="35">
        <v>40</v>
      </c>
      <c r="E559" s="36">
        <v>58</v>
      </c>
      <c r="F559" s="37"/>
      <c r="G559" s="35">
        <f t="shared" si="112"/>
        <v>-14</v>
      </c>
      <c r="H559" s="36">
        <f t="shared" si="113"/>
        <v>-18</v>
      </c>
      <c r="I559" s="38">
        <f t="shared" si="114"/>
        <v>-0.53846153846153844</v>
      </c>
      <c r="J559" s="39">
        <f t="shared" si="115"/>
        <v>-0.31034482758620691</v>
      </c>
    </row>
    <row r="560" spans="1:10" x14ac:dyDescent="0.25">
      <c r="A560" s="124" t="s">
        <v>312</v>
      </c>
      <c r="B560" s="35">
        <v>10</v>
      </c>
      <c r="C560" s="36">
        <v>18</v>
      </c>
      <c r="D560" s="35">
        <v>52</v>
      </c>
      <c r="E560" s="36">
        <v>38</v>
      </c>
      <c r="F560" s="37"/>
      <c r="G560" s="35">
        <f t="shared" si="112"/>
        <v>-8</v>
      </c>
      <c r="H560" s="36">
        <f t="shared" si="113"/>
        <v>14</v>
      </c>
      <c r="I560" s="38">
        <f t="shared" si="114"/>
        <v>-0.44444444444444442</v>
      </c>
      <c r="J560" s="39">
        <f t="shared" si="115"/>
        <v>0.36842105263157893</v>
      </c>
    </row>
    <row r="561" spans="1:10" x14ac:dyDescent="0.25">
      <c r="A561" s="124" t="s">
        <v>248</v>
      </c>
      <c r="B561" s="35">
        <v>54</v>
      </c>
      <c r="C561" s="36">
        <v>33</v>
      </c>
      <c r="D561" s="35">
        <v>126</v>
      </c>
      <c r="E561" s="36">
        <v>119</v>
      </c>
      <c r="F561" s="37"/>
      <c r="G561" s="35">
        <f t="shared" si="112"/>
        <v>21</v>
      </c>
      <c r="H561" s="36">
        <f t="shared" si="113"/>
        <v>7</v>
      </c>
      <c r="I561" s="38">
        <f t="shared" si="114"/>
        <v>0.63636363636363635</v>
      </c>
      <c r="J561" s="39">
        <f t="shared" si="115"/>
        <v>5.8823529411764705E-2</v>
      </c>
    </row>
    <row r="562" spans="1:10" x14ac:dyDescent="0.25">
      <c r="A562" s="124" t="s">
        <v>488</v>
      </c>
      <c r="B562" s="35">
        <v>0</v>
      </c>
      <c r="C562" s="36">
        <v>10</v>
      </c>
      <c r="D562" s="35">
        <v>0</v>
      </c>
      <c r="E562" s="36">
        <v>32</v>
      </c>
      <c r="F562" s="37"/>
      <c r="G562" s="35">
        <f t="shared" si="112"/>
        <v>-10</v>
      </c>
      <c r="H562" s="36">
        <f t="shared" si="113"/>
        <v>-32</v>
      </c>
      <c r="I562" s="38">
        <f t="shared" si="114"/>
        <v>-1</v>
      </c>
      <c r="J562" s="39">
        <f t="shared" si="115"/>
        <v>-1</v>
      </c>
    </row>
    <row r="563" spans="1:10" x14ac:dyDescent="0.25">
      <c r="A563" s="124" t="s">
        <v>190</v>
      </c>
      <c r="B563" s="35">
        <v>61</v>
      </c>
      <c r="C563" s="36">
        <v>115</v>
      </c>
      <c r="D563" s="35">
        <v>208</v>
      </c>
      <c r="E563" s="36">
        <v>374</v>
      </c>
      <c r="F563" s="37"/>
      <c r="G563" s="35">
        <f t="shared" si="112"/>
        <v>-54</v>
      </c>
      <c r="H563" s="36">
        <f t="shared" si="113"/>
        <v>-166</v>
      </c>
      <c r="I563" s="38">
        <f t="shared" si="114"/>
        <v>-0.46956521739130436</v>
      </c>
      <c r="J563" s="39">
        <f t="shared" si="115"/>
        <v>-0.44385026737967914</v>
      </c>
    </row>
    <row r="564" spans="1:10" x14ac:dyDescent="0.25">
      <c r="A564" s="124" t="s">
        <v>446</v>
      </c>
      <c r="B564" s="35">
        <v>91</v>
      </c>
      <c r="C564" s="36">
        <v>265</v>
      </c>
      <c r="D564" s="35">
        <v>392</v>
      </c>
      <c r="E564" s="36">
        <v>602</v>
      </c>
      <c r="F564" s="37"/>
      <c r="G564" s="35">
        <f t="shared" si="112"/>
        <v>-174</v>
      </c>
      <c r="H564" s="36">
        <f t="shared" si="113"/>
        <v>-210</v>
      </c>
      <c r="I564" s="38">
        <f t="shared" si="114"/>
        <v>-0.65660377358490563</v>
      </c>
      <c r="J564" s="39">
        <f t="shared" si="115"/>
        <v>-0.34883720930232559</v>
      </c>
    </row>
    <row r="565" spans="1:10" x14ac:dyDescent="0.25">
      <c r="A565" s="124" t="s">
        <v>489</v>
      </c>
      <c r="B565" s="35">
        <v>87</v>
      </c>
      <c r="C565" s="36">
        <v>151</v>
      </c>
      <c r="D565" s="35">
        <v>285</v>
      </c>
      <c r="E565" s="36">
        <v>433</v>
      </c>
      <c r="F565" s="37"/>
      <c r="G565" s="35">
        <f t="shared" si="112"/>
        <v>-64</v>
      </c>
      <c r="H565" s="36">
        <f t="shared" si="113"/>
        <v>-148</v>
      </c>
      <c r="I565" s="38">
        <f t="shared" si="114"/>
        <v>-0.42384105960264901</v>
      </c>
      <c r="J565" s="39">
        <f t="shared" si="115"/>
        <v>-0.34180138568129331</v>
      </c>
    </row>
    <row r="566" spans="1:10" x14ac:dyDescent="0.25">
      <c r="A566" s="124" t="s">
        <v>505</v>
      </c>
      <c r="B566" s="35">
        <v>23</v>
      </c>
      <c r="C566" s="36">
        <v>14</v>
      </c>
      <c r="D566" s="35">
        <v>99</v>
      </c>
      <c r="E566" s="36">
        <v>33</v>
      </c>
      <c r="F566" s="37"/>
      <c r="G566" s="35">
        <f t="shared" si="112"/>
        <v>9</v>
      </c>
      <c r="H566" s="36">
        <f t="shared" si="113"/>
        <v>66</v>
      </c>
      <c r="I566" s="38">
        <f t="shared" si="114"/>
        <v>0.6428571428571429</v>
      </c>
      <c r="J566" s="39">
        <f t="shared" si="115"/>
        <v>2</v>
      </c>
    </row>
    <row r="567" spans="1:10" x14ac:dyDescent="0.25">
      <c r="A567" s="124" t="s">
        <v>554</v>
      </c>
      <c r="B567" s="35">
        <v>22</v>
      </c>
      <c r="C567" s="36">
        <v>38</v>
      </c>
      <c r="D567" s="35">
        <v>82</v>
      </c>
      <c r="E567" s="36">
        <v>103</v>
      </c>
      <c r="F567" s="37"/>
      <c r="G567" s="35">
        <f t="shared" si="112"/>
        <v>-16</v>
      </c>
      <c r="H567" s="36">
        <f t="shared" si="113"/>
        <v>-21</v>
      </c>
      <c r="I567" s="38">
        <f t="shared" si="114"/>
        <v>-0.42105263157894735</v>
      </c>
      <c r="J567" s="39">
        <f t="shared" si="115"/>
        <v>-0.20388349514563106</v>
      </c>
    </row>
    <row r="568" spans="1:10" s="52" customFormat="1" ht="13" x14ac:dyDescent="0.3">
      <c r="A568" s="147" t="s">
        <v>695</v>
      </c>
      <c r="B568" s="46">
        <v>747</v>
      </c>
      <c r="C568" s="47">
        <v>1282</v>
      </c>
      <c r="D568" s="46">
        <v>2778</v>
      </c>
      <c r="E568" s="47">
        <v>3477</v>
      </c>
      <c r="F568" s="48"/>
      <c r="G568" s="46">
        <f t="shared" si="112"/>
        <v>-535</v>
      </c>
      <c r="H568" s="47">
        <f t="shared" si="113"/>
        <v>-699</v>
      </c>
      <c r="I568" s="49">
        <f t="shared" si="114"/>
        <v>-0.41731669266770671</v>
      </c>
      <c r="J568" s="50">
        <f t="shared" si="115"/>
        <v>-0.20103537532355478</v>
      </c>
    </row>
    <row r="569" spans="1:10" x14ac:dyDescent="0.25">
      <c r="A569" s="148"/>
      <c r="B569" s="80"/>
      <c r="C569" s="81"/>
      <c r="D569" s="80"/>
      <c r="E569" s="81"/>
      <c r="F569" s="82"/>
      <c r="G569" s="80"/>
      <c r="H569" s="81"/>
      <c r="I569" s="94"/>
      <c r="J569" s="95"/>
    </row>
    <row r="570" spans="1:10" ht="13" x14ac:dyDescent="0.3">
      <c r="A570" s="118" t="s">
        <v>99</v>
      </c>
      <c r="B570" s="35"/>
      <c r="C570" s="36"/>
      <c r="D570" s="35"/>
      <c r="E570" s="36"/>
      <c r="F570" s="37"/>
      <c r="G570" s="35"/>
      <c r="H570" s="36"/>
      <c r="I570" s="38"/>
      <c r="J570" s="39"/>
    </row>
    <row r="571" spans="1:10" x14ac:dyDescent="0.25">
      <c r="A571" s="124" t="s">
        <v>265</v>
      </c>
      <c r="B571" s="35">
        <v>6</v>
      </c>
      <c r="C571" s="36">
        <v>0</v>
      </c>
      <c r="D571" s="35">
        <v>9</v>
      </c>
      <c r="E571" s="36">
        <v>0</v>
      </c>
      <c r="F571" s="37"/>
      <c r="G571" s="35">
        <f t="shared" ref="G571:G577" si="116">B571-C571</f>
        <v>6</v>
      </c>
      <c r="H571" s="36">
        <f t="shared" ref="H571:H577" si="117">D571-E571</f>
        <v>9</v>
      </c>
      <c r="I571" s="38" t="str">
        <f t="shared" ref="I571:I577" si="118">IF(C571=0, "-", IF(G571/C571&lt;10, G571/C571, "&gt;999%"))</f>
        <v>-</v>
      </c>
      <c r="J571" s="39" t="str">
        <f t="shared" ref="J571:J577" si="119">IF(E571=0, "-", IF(H571/E571&lt;10, H571/E571, "&gt;999%"))</f>
        <v>-</v>
      </c>
    </row>
    <row r="572" spans="1:10" x14ac:dyDescent="0.25">
      <c r="A572" s="124" t="s">
        <v>266</v>
      </c>
      <c r="B572" s="35">
        <v>0</v>
      </c>
      <c r="C572" s="36">
        <v>0</v>
      </c>
      <c r="D572" s="35">
        <v>6</v>
      </c>
      <c r="E572" s="36">
        <v>0</v>
      </c>
      <c r="F572" s="37"/>
      <c r="G572" s="35">
        <f t="shared" si="116"/>
        <v>0</v>
      </c>
      <c r="H572" s="36">
        <f t="shared" si="117"/>
        <v>6</v>
      </c>
      <c r="I572" s="38" t="str">
        <f t="shared" si="118"/>
        <v>-</v>
      </c>
      <c r="J572" s="39" t="str">
        <f t="shared" si="119"/>
        <v>-</v>
      </c>
    </row>
    <row r="573" spans="1:10" x14ac:dyDescent="0.25">
      <c r="A573" s="124" t="s">
        <v>506</v>
      </c>
      <c r="B573" s="35">
        <v>0</v>
      </c>
      <c r="C573" s="36">
        <v>0</v>
      </c>
      <c r="D573" s="35">
        <v>7</v>
      </c>
      <c r="E573" s="36">
        <v>0</v>
      </c>
      <c r="F573" s="37"/>
      <c r="G573" s="35">
        <f t="shared" si="116"/>
        <v>0</v>
      </c>
      <c r="H573" s="36">
        <f t="shared" si="117"/>
        <v>7</v>
      </c>
      <c r="I573" s="38" t="str">
        <f t="shared" si="118"/>
        <v>-</v>
      </c>
      <c r="J573" s="39" t="str">
        <f t="shared" si="119"/>
        <v>-</v>
      </c>
    </row>
    <row r="574" spans="1:10" x14ac:dyDescent="0.25">
      <c r="A574" s="124" t="s">
        <v>420</v>
      </c>
      <c r="B574" s="35">
        <v>48</v>
      </c>
      <c r="C574" s="36">
        <v>69</v>
      </c>
      <c r="D574" s="35">
        <v>187</v>
      </c>
      <c r="E574" s="36">
        <v>219</v>
      </c>
      <c r="F574" s="37"/>
      <c r="G574" s="35">
        <f t="shared" si="116"/>
        <v>-21</v>
      </c>
      <c r="H574" s="36">
        <f t="shared" si="117"/>
        <v>-32</v>
      </c>
      <c r="I574" s="38">
        <f t="shared" si="118"/>
        <v>-0.30434782608695654</v>
      </c>
      <c r="J574" s="39">
        <f t="shared" si="119"/>
        <v>-0.14611872146118721</v>
      </c>
    </row>
    <row r="575" spans="1:10" x14ac:dyDescent="0.25">
      <c r="A575" s="124" t="s">
        <v>460</v>
      </c>
      <c r="B575" s="35">
        <v>40</v>
      </c>
      <c r="C575" s="36">
        <v>116</v>
      </c>
      <c r="D575" s="35">
        <v>183</v>
      </c>
      <c r="E575" s="36">
        <v>218</v>
      </c>
      <c r="F575" s="37"/>
      <c r="G575" s="35">
        <f t="shared" si="116"/>
        <v>-76</v>
      </c>
      <c r="H575" s="36">
        <f t="shared" si="117"/>
        <v>-35</v>
      </c>
      <c r="I575" s="38">
        <f t="shared" si="118"/>
        <v>-0.65517241379310343</v>
      </c>
      <c r="J575" s="39">
        <f t="shared" si="119"/>
        <v>-0.16055045871559634</v>
      </c>
    </row>
    <row r="576" spans="1:10" x14ac:dyDescent="0.25">
      <c r="A576" s="124" t="s">
        <v>507</v>
      </c>
      <c r="B576" s="35">
        <v>15</v>
      </c>
      <c r="C576" s="36">
        <v>23</v>
      </c>
      <c r="D576" s="35">
        <v>70</v>
      </c>
      <c r="E576" s="36">
        <v>85</v>
      </c>
      <c r="F576" s="37"/>
      <c r="G576" s="35">
        <f t="shared" si="116"/>
        <v>-8</v>
      </c>
      <c r="H576" s="36">
        <f t="shared" si="117"/>
        <v>-15</v>
      </c>
      <c r="I576" s="38">
        <f t="shared" si="118"/>
        <v>-0.34782608695652173</v>
      </c>
      <c r="J576" s="39">
        <f t="shared" si="119"/>
        <v>-0.17647058823529413</v>
      </c>
    </row>
    <row r="577" spans="1:10" s="52" customFormat="1" ht="13" x14ac:dyDescent="0.3">
      <c r="A577" s="147" t="s">
        <v>696</v>
      </c>
      <c r="B577" s="46">
        <v>109</v>
      </c>
      <c r="C577" s="47">
        <v>208</v>
      </c>
      <c r="D577" s="46">
        <v>462</v>
      </c>
      <c r="E577" s="47">
        <v>522</v>
      </c>
      <c r="F577" s="48"/>
      <c r="G577" s="46">
        <f t="shared" si="116"/>
        <v>-99</v>
      </c>
      <c r="H577" s="47">
        <f t="shared" si="117"/>
        <v>-60</v>
      </c>
      <c r="I577" s="49">
        <f t="shared" si="118"/>
        <v>-0.47596153846153844</v>
      </c>
      <c r="J577" s="50">
        <f t="shared" si="119"/>
        <v>-0.11494252873563218</v>
      </c>
    </row>
    <row r="578" spans="1:10" x14ac:dyDescent="0.25">
      <c r="A578" s="148"/>
      <c r="B578" s="80"/>
      <c r="C578" s="81"/>
      <c r="D578" s="80"/>
      <c r="E578" s="81"/>
      <c r="F578" s="82"/>
      <c r="G578" s="80"/>
      <c r="H578" s="81"/>
      <c r="I578" s="94"/>
      <c r="J578" s="95"/>
    </row>
    <row r="579" spans="1:10" ht="13" x14ac:dyDescent="0.3">
      <c r="A579" s="118" t="s">
        <v>114</v>
      </c>
      <c r="B579" s="35"/>
      <c r="C579" s="36"/>
      <c r="D579" s="35"/>
      <c r="E579" s="36"/>
      <c r="F579" s="37"/>
      <c r="G579" s="35"/>
      <c r="H579" s="36"/>
      <c r="I579" s="38"/>
      <c r="J579" s="39"/>
    </row>
    <row r="580" spans="1:10" x14ac:dyDescent="0.25">
      <c r="A580" s="124" t="s">
        <v>626</v>
      </c>
      <c r="B580" s="35">
        <v>49</v>
      </c>
      <c r="C580" s="36">
        <v>71</v>
      </c>
      <c r="D580" s="35">
        <v>116</v>
      </c>
      <c r="E580" s="36">
        <v>152</v>
      </c>
      <c r="F580" s="37"/>
      <c r="G580" s="35">
        <f>B580-C580</f>
        <v>-22</v>
      </c>
      <c r="H580" s="36">
        <f>D580-E580</f>
        <v>-36</v>
      </c>
      <c r="I580" s="38">
        <f>IF(C580=0, "-", IF(G580/C580&lt;10, G580/C580, "&gt;999%"))</f>
        <v>-0.30985915492957744</v>
      </c>
      <c r="J580" s="39">
        <f>IF(E580=0, "-", IF(H580/E580&lt;10, H580/E580, "&gt;999%"))</f>
        <v>-0.23684210526315788</v>
      </c>
    </row>
    <row r="581" spans="1:10" x14ac:dyDescent="0.25">
      <c r="A581" s="124" t="s">
        <v>611</v>
      </c>
      <c r="B581" s="35">
        <v>1</v>
      </c>
      <c r="C581" s="36">
        <v>0</v>
      </c>
      <c r="D581" s="35">
        <v>3</v>
      </c>
      <c r="E581" s="36">
        <v>1</v>
      </c>
      <c r="F581" s="37"/>
      <c r="G581" s="35">
        <f>B581-C581</f>
        <v>1</v>
      </c>
      <c r="H581" s="36">
        <f>D581-E581</f>
        <v>2</v>
      </c>
      <c r="I581" s="38" t="str">
        <f>IF(C581=0, "-", IF(G581/C581&lt;10, G581/C581, "&gt;999%"))</f>
        <v>-</v>
      </c>
      <c r="J581" s="39">
        <f>IF(E581=0, "-", IF(H581/E581&lt;10, H581/E581, "&gt;999%"))</f>
        <v>2</v>
      </c>
    </row>
    <row r="582" spans="1:10" s="52" customFormat="1" ht="13" x14ac:dyDescent="0.3">
      <c r="A582" s="147" t="s">
        <v>697</v>
      </c>
      <c r="B582" s="46">
        <v>50</v>
      </c>
      <c r="C582" s="47">
        <v>71</v>
      </c>
      <c r="D582" s="46">
        <v>119</v>
      </c>
      <c r="E582" s="47">
        <v>153</v>
      </c>
      <c r="F582" s="48"/>
      <c r="G582" s="46">
        <f>B582-C582</f>
        <v>-21</v>
      </c>
      <c r="H582" s="47">
        <f>D582-E582</f>
        <v>-34</v>
      </c>
      <c r="I582" s="49">
        <f>IF(C582=0, "-", IF(G582/C582&lt;10, G582/C582, "&gt;999%"))</f>
        <v>-0.29577464788732394</v>
      </c>
      <c r="J582" s="50">
        <f>IF(E582=0, "-", IF(H582/E582&lt;10, H582/E582, "&gt;999%"))</f>
        <v>-0.22222222222222221</v>
      </c>
    </row>
    <row r="583" spans="1:10" x14ac:dyDescent="0.25">
      <c r="A583" s="148"/>
      <c r="B583" s="80"/>
      <c r="C583" s="81"/>
      <c r="D583" s="80"/>
      <c r="E583" s="81"/>
      <c r="F583" s="82"/>
      <c r="G583" s="80"/>
      <c r="H583" s="81"/>
      <c r="I583" s="94"/>
      <c r="J583" s="95"/>
    </row>
    <row r="584" spans="1:10" ht="13" x14ac:dyDescent="0.3">
      <c r="A584" s="118" t="s">
        <v>115</v>
      </c>
      <c r="B584" s="35"/>
      <c r="C584" s="36"/>
      <c r="D584" s="35"/>
      <c r="E584" s="36"/>
      <c r="F584" s="37"/>
      <c r="G584" s="35"/>
      <c r="H584" s="36"/>
      <c r="I584" s="38"/>
      <c r="J584" s="39"/>
    </row>
    <row r="585" spans="1:10" x14ac:dyDescent="0.25">
      <c r="A585" s="124" t="s">
        <v>627</v>
      </c>
      <c r="B585" s="35">
        <v>0</v>
      </c>
      <c r="C585" s="36">
        <v>2</v>
      </c>
      <c r="D585" s="35">
        <v>6</v>
      </c>
      <c r="E585" s="36">
        <v>10</v>
      </c>
      <c r="F585" s="37"/>
      <c r="G585" s="35">
        <f>B585-C585</f>
        <v>-2</v>
      </c>
      <c r="H585" s="36">
        <f>D585-E585</f>
        <v>-4</v>
      </c>
      <c r="I585" s="38">
        <f>IF(C585=0, "-", IF(G585/C585&lt;10, G585/C585, "&gt;999%"))</f>
        <v>-1</v>
      </c>
      <c r="J585" s="39">
        <f>IF(E585=0, "-", IF(H585/E585&lt;10, H585/E585, "&gt;999%"))</f>
        <v>-0.4</v>
      </c>
    </row>
    <row r="586" spans="1:10" s="52" customFormat="1" ht="13" x14ac:dyDescent="0.3">
      <c r="A586" s="149" t="s">
        <v>698</v>
      </c>
      <c r="B586" s="150">
        <v>0</v>
      </c>
      <c r="C586" s="151">
        <v>2</v>
      </c>
      <c r="D586" s="150">
        <v>6</v>
      </c>
      <c r="E586" s="151">
        <v>10</v>
      </c>
      <c r="F586" s="152"/>
      <c r="G586" s="150">
        <f>B586-C586</f>
        <v>-2</v>
      </c>
      <c r="H586" s="151">
        <f>D586-E586</f>
        <v>-4</v>
      </c>
      <c r="I586" s="153">
        <f>IF(C586=0, "-", IF(G586/C586&lt;10, G586/C586, "&gt;999%"))</f>
        <v>-1</v>
      </c>
      <c r="J586" s="154">
        <f>IF(E586=0, "-", IF(H586/E586&lt;10, H586/E586, "&gt;999%"))</f>
        <v>-0.4</v>
      </c>
    </row>
    <row r="587" spans="1:10" x14ac:dyDescent="0.25">
      <c r="A587" s="155"/>
      <c r="B587" s="156"/>
      <c r="C587" s="157"/>
      <c r="D587" s="156"/>
      <c r="E587" s="157"/>
      <c r="F587" s="158"/>
      <c r="G587" s="156"/>
      <c r="H587" s="157"/>
      <c r="I587" s="159"/>
      <c r="J587" s="160"/>
    </row>
    <row r="588" spans="1:10" ht="13" x14ac:dyDescent="0.3">
      <c r="A588" s="26" t="s">
        <v>699</v>
      </c>
      <c r="B588" s="46">
        <f>SUM(B7:B587)/2</f>
        <v>21662</v>
      </c>
      <c r="C588" s="128">
        <f>SUM(C7:C587)/2</f>
        <v>27520</v>
      </c>
      <c r="D588" s="46">
        <f>SUM(D7:D587)/2</f>
        <v>65027</v>
      </c>
      <c r="E588" s="128">
        <f>SUM(E7:E587)/2</f>
        <v>76509</v>
      </c>
      <c r="F588" s="48"/>
      <c r="G588" s="46">
        <f>B588-C588</f>
        <v>-5858</v>
      </c>
      <c r="H588" s="47">
        <f>D588-E588</f>
        <v>-11482</v>
      </c>
      <c r="I588" s="49">
        <f>IF(C588=0, 0, G588/C588)</f>
        <v>-0.21286337209302325</v>
      </c>
      <c r="J588" s="50">
        <f>IF(E588=0, 0, H588/E588)</f>
        <v>-0.15007384752120664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2" manualBreakCount="12">
    <brk id="45" max="16383" man="1"/>
    <brk id="94" max="16383" man="1"/>
    <brk id="144" max="16383" man="1"/>
    <brk id="183" max="16383" man="1"/>
    <brk id="234" max="16383" man="1"/>
    <brk id="284" max="16383" man="1"/>
    <brk id="326" max="16383" man="1"/>
    <brk id="376" max="16383" man="1"/>
    <brk id="418" max="16383" man="1"/>
    <brk id="458" max="16383" man="1"/>
    <brk id="508" max="16383" man="1"/>
    <brk id="54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2EE11-AA63-4277-918C-6B3F6EDF9C4C}">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6174</v>
      </c>
      <c r="C7" s="36">
        <v>8212</v>
      </c>
      <c r="D7" s="35">
        <v>18754</v>
      </c>
      <c r="E7" s="36">
        <v>25117</v>
      </c>
      <c r="F7" s="37"/>
      <c r="G7" s="35">
        <f>B7-C7</f>
        <v>-2038</v>
      </c>
      <c r="H7" s="36">
        <f>D7-E7</f>
        <v>-6363</v>
      </c>
      <c r="I7" s="75">
        <f>IF(C7=0, "-", IF(G7/C7&lt;10, G7/C7*100, "&gt;999"))</f>
        <v>-24.817340477350218</v>
      </c>
      <c r="J7" s="76">
        <f>IF(E7=0, "-", IF(H7/E7&lt;10, H7/E7*100, "&gt;999"))</f>
        <v>-25.333439503125373</v>
      </c>
    </row>
    <row r="8" spans="1:10" x14ac:dyDescent="0.25">
      <c r="A8" s="34" t="s">
        <v>24</v>
      </c>
      <c r="B8" s="35">
        <v>10438</v>
      </c>
      <c r="C8" s="36">
        <v>13104</v>
      </c>
      <c r="D8" s="35">
        <v>32741</v>
      </c>
      <c r="E8" s="36">
        <v>35031</v>
      </c>
      <c r="F8" s="37"/>
      <c r="G8" s="35">
        <f>B8-C8</f>
        <v>-2666</v>
      </c>
      <c r="H8" s="36">
        <f>D8-E8</f>
        <v>-2290</v>
      </c>
      <c r="I8" s="75">
        <f>IF(C8=0, "-", IF(G8/C8&lt;10, G8/C8*100, "&gt;999"))</f>
        <v>-20.344932844932845</v>
      </c>
      <c r="J8" s="76">
        <f>IF(E8=0, "-", IF(H8/E8&lt;10, H8/E8*100, "&gt;999"))</f>
        <v>-6.5370671690788154</v>
      </c>
    </row>
    <row r="9" spans="1:10" x14ac:dyDescent="0.25">
      <c r="A9" s="34" t="s">
        <v>25</v>
      </c>
      <c r="B9" s="35">
        <v>4406</v>
      </c>
      <c r="C9" s="36">
        <v>5212</v>
      </c>
      <c r="D9" s="35">
        <v>11662</v>
      </c>
      <c r="E9" s="36">
        <v>13904</v>
      </c>
      <c r="F9" s="37"/>
      <c r="G9" s="35">
        <f>B9-C9</f>
        <v>-806</v>
      </c>
      <c r="H9" s="36">
        <f>D9-E9</f>
        <v>-2242</v>
      </c>
      <c r="I9" s="75">
        <f>IF(C9=0, "-", IF(G9/C9&lt;10, G9/C9*100, "&gt;999"))</f>
        <v>-15.464313123561013</v>
      </c>
      <c r="J9" s="76">
        <f>IF(E9=0, "-", IF(H9/E9&lt;10, H9/E9*100, "&gt;999"))</f>
        <v>-16.124856156501728</v>
      </c>
    </row>
    <row r="10" spans="1:10" x14ac:dyDescent="0.25">
      <c r="A10" s="34" t="s">
        <v>26</v>
      </c>
      <c r="B10" s="35">
        <v>644</v>
      </c>
      <c r="C10" s="36">
        <v>992</v>
      </c>
      <c r="D10" s="35">
        <v>1870</v>
      </c>
      <c r="E10" s="36">
        <v>2457</v>
      </c>
      <c r="F10" s="37"/>
      <c r="G10" s="35">
        <f>B10-C10</f>
        <v>-348</v>
      </c>
      <c r="H10" s="36">
        <f>D10-E10</f>
        <v>-587</v>
      </c>
      <c r="I10" s="75">
        <f>IF(C10=0, "-", IF(G10/C10&lt;10, G10/C10*100, "&gt;999"))</f>
        <v>-35.080645161290327</v>
      </c>
      <c r="J10" s="76">
        <f>IF(E10=0, "-", IF(H10/E10&lt;10, H10/E10*100, "&gt;999"))</f>
        <v>-23.89092389092389</v>
      </c>
    </row>
    <row r="11" spans="1:10" s="52" customFormat="1" ht="13" x14ac:dyDescent="0.3">
      <c r="A11" s="26" t="s">
        <v>7</v>
      </c>
      <c r="B11" s="46">
        <f>SUM(B7:B10)</f>
        <v>21662</v>
      </c>
      <c r="C11" s="47">
        <f>SUM(C7:C10)</f>
        <v>27520</v>
      </c>
      <c r="D11" s="46">
        <f>SUM(D7:D10)</f>
        <v>65027</v>
      </c>
      <c r="E11" s="47">
        <f>SUM(E7:E10)</f>
        <v>76509</v>
      </c>
      <c r="F11" s="48"/>
      <c r="G11" s="46">
        <f>B11-C11</f>
        <v>-5858</v>
      </c>
      <c r="H11" s="47">
        <f>D11-E11</f>
        <v>-11482</v>
      </c>
      <c r="I11" s="77">
        <f>IF(C11=0, 0, G11/C11*100)</f>
        <v>-21.286337209302324</v>
      </c>
      <c r="J11" s="78">
        <f>IF(E11=0, 0, H11/E11*100)</f>
        <v>-15.007384752120664</v>
      </c>
    </row>
    <row r="13" spans="1:10" ht="13" x14ac:dyDescent="0.3">
      <c r="A13" s="21"/>
      <c r="B13" s="22" t="s">
        <v>4</v>
      </c>
      <c r="C13" s="23"/>
      <c r="D13" s="22" t="s">
        <v>5</v>
      </c>
      <c r="E13" s="23"/>
      <c r="F13" s="24"/>
      <c r="G13" s="22" t="s">
        <v>6</v>
      </c>
      <c r="H13" s="25"/>
      <c r="I13" s="25"/>
      <c r="J13" s="23"/>
    </row>
    <row r="14" spans="1:10" x14ac:dyDescent="0.25">
      <c r="A14" s="34" t="s">
        <v>27</v>
      </c>
      <c r="B14" s="35">
        <v>121</v>
      </c>
      <c r="C14" s="36">
        <v>172</v>
      </c>
      <c r="D14" s="35">
        <v>342</v>
      </c>
      <c r="E14" s="36">
        <v>427</v>
      </c>
      <c r="F14" s="37"/>
      <c r="G14" s="35">
        <f t="shared" ref="G14:G34" si="0">B14-C14</f>
        <v>-51</v>
      </c>
      <c r="H14" s="36">
        <f t="shared" ref="H14:H34" si="1">D14-E14</f>
        <v>-85</v>
      </c>
      <c r="I14" s="75">
        <f t="shared" ref="I14:I33" si="2">IF(C14=0, "-", IF(G14/C14&lt;10, G14/C14*100, "&gt;999"))</f>
        <v>-29.651162790697676</v>
      </c>
      <c r="J14" s="76">
        <f t="shared" ref="J14:J33" si="3">IF(E14=0, "-", IF(H14/E14&lt;10, H14/E14*100, "&gt;999"))</f>
        <v>-19.906323185011708</v>
      </c>
    </row>
    <row r="15" spans="1:10" x14ac:dyDescent="0.25">
      <c r="A15" s="34" t="s">
        <v>28</v>
      </c>
      <c r="B15" s="35">
        <v>887</v>
      </c>
      <c r="C15" s="36">
        <v>1494</v>
      </c>
      <c r="D15" s="35">
        <v>3034</v>
      </c>
      <c r="E15" s="36">
        <v>4831</v>
      </c>
      <c r="F15" s="37"/>
      <c r="G15" s="35">
        <f t="shared" si="0"/>
        <v>-607</v>
      </c>
      <c r="H15" s="36">
        <f t="shared" si="1"/>
        <v>-1797</v>
      </c>
      <c r="I15" s="75">
        <f t="shared" si="2"/>
        <v>-40.629183400267735</v>
      </c>
      <c r="J15" s="76">
        <f t="shared" si="3"/>
        <v>-37.197267646450008</v>
      </c>
    </row>
    <row r="16" spans="1:10" x14ac:dyDescent="0.25">
      <c r="A16" s="34" t="s">
        <v>29</v>
      </c>
      <c r="B16" s="35">
        <v>3483</v>
      </c>
      <c r="C16" s="36">
        <v>4100</v>
      </c>
      <c r="D16" s="35">
        <v>10197</v>
      </c>
      <c r="E16" s="36">
        <v>12392</v>
      </c>
      <c r="F16" s="37"/>
      <c r="G16" s="35">
        <f t="shared" si="0"/>
        <v>-617</v>
      </c>
      <c r="H16" s="36">
        <f t="shared" si="1"/>
        <v>-2195</v>
      </c>
      <c r="I16" s="75">
        <f t="shared" si="2"/>
        <v>-15.048780487804878</v>
      </c>
      <c r="J16" s="76">
        <f t="shared" si="3"/>
        <v>-17.713040671400904</v>
      </c>
    </row>
    <row r="17" spans="1:10" x14ac:dyDescent="0.25">
      <c r="A17" s="34" t="s">
        <v>30</v>
      </c>
      <c r="B17" s="35">
        <v>882</v>
      </c>
      <c r="C17" s="36">
        <v>1194</v>
      </c>
      <c r="D17" s="35">
        <v>2678</v>
      </c>
      <c r="E17" s="36">
        <v>3588</v>
      </c>
      <c r="F17" s="37"/>
      <c r="G17" s="35">
        <f t="shared" si="0"/>
        <v>-312</v>
      </c>
      <c r="H17" s="36">
        <f t="shared" si="1"/>
        <v>-910</v>
      </c>
      <c r="I17" s="75">
        <f t="shared" si="2"/>
        <v>-26.13065326633166</v>
      </c>
      <c r="J17" s="76">
        <f t="shared" si="3"/>
        <v>-25.362318840579711</v>
      </c>
    </row>
    <row r="18" spans="1:10" x14ac:dyDescent="0.25">
      <c r="A18" s="34" t="s">
        <v>31</v>
      </c>
      <c r="B18" s="35">
        <v>137</v>
      </c>
      <c r="C18" s="36">
        <v>407</v>
      </c>
      <c r="D18" s="35">
        <v>593</v>
      </c>
      <c r="E18" s="36">
        <v>1295</v>
      </c>
      <c r="F18" s="37"/>
      <c r="G18" s="35">
        <f t="shared" si="0"/>
        <v>-270</v>
      </c>
      <c r="H18" s="36">
        <f t="shared" si="1"/>
        <v>-702</v>
      </c>
      <c r="I18" s="75">
        <f t="shared" si="2"/>
        <v>-66.339066339066349</v>
      </c>
      <c r="J18" s="76">
        <f t="shared" si="3"/>
        <v>-54.208494208494209</v>
      </c>
    </row>
    <row r="19" spans="1:10" x14ac:dyDescent="0.25">
      <c r="A19" s="34" t="s">
        <v>32</v>
      </c>
      <c r="B19" s="35">
        <v>57</v>
      </c>
      <c r="C19" s="36">
        <v>30</v>
      </c>
      <c r="D19" s="35">
        <v>147</v>
      </c>
      <c r="E19" s="36">
        <v>85</v>
      </c>
      <c r="F19" s="37"/>
      <c r="G19" s="35">
        <f t="shared" si="0"/>
        <v>27</v>
      </c>
      <c r="H19" s="36">
        <f t="shared" si="1"/>
        <v>62</v>
      </c>
      <c r="I19" s="75">
        <f t="shared" si="2"/>
        <v>90</v>
      </c>
      <c r="J19" s="76">
        <f t="shared" si="3"/>
        <v>72.941176470588232</v>
      </c>
    </row>
    <row r="20" spans="1:10" x14ac:dyDescent="0.25">
      <c r="A20" s="34" t="s">
        <v>33</v>
      </c>
      <c r="B20" s="35">
        <v>317</v>
      </c>
      <c r="C20" s="36">
        <v>264</v>
      </c>
      <c r="D20" s="35">
        <v>778</v>
      </c>
      <c r="E20" s="36">
        <v>947</v>
      </c>
      <c r="F20" s="37"/>
      <c r="G20" s="35">
        <f t="shared" si="0"/>
        <v>53</v>
      </c>
      <c r="H20" s="36">
        <f t="shared" si="1"/>
        <v>-169</v>
      </c>
      <c r="I20" s="75">
        <f t="shared" si="2"/>
        <v>20.075757575757574</v>
      </c>
      <c r="J20" s="76">
        <f t="shared" si="3"/>
        <v>-17.845828933474127</v>
      </c>
    </row>
    <row r="21" spans="1:10" x14ac:dyDescent="0.25">
      <c r="A21" s="34" t="s">
        <v>34</v>
      </c>
      <c r="B21" s="35">
        <v>290</v>
      </c>
      <c r="C21" s="36">
        <v>551</v>
      </c>
      <c r="D21" s="35">
        <v>985</v>
      </c>
      <c r="E21" s="36">
        <v>1552</v>
      </c>
      <c r="F21" s="37"/>
      <c r="G21" s="35">
        <f t="shared" si="0"/>
        <v>-261</v>
      </c>
      <c r="H21" s="36">
        <f t="shared" si="1"/>
        <v>-567</v>
      </c>
      <c r="I21" s="75">
        <f t="shared" si="2"/>
        <v>-47.368421052631575</v>
      </c>
      <c r="J21" s="76">
        <f t="shared" si="3"/>
        <v>-36.533505154639172</v>
      </c>
    </row>
    <row r="22" spans="1:10" x14ac:dyDescent="0.25">
      <c r="A22" s="79" t="s">
        <v>35</v>
      </c>
      <c r="B22" s="80">
        <v>616</v>
      </c>
      <c r="C22" s="81">
        <v>586</v>
      </c>
      <c r="D22" s="80">
        <v>2006</v>
      </c>
      <c r="E22" s="81">
        <v>1786</v>
      </c>
      <c r="F22" s="82"/>
      <c r="G22" s="80">
        <f t="shared" si="0"/>
        <v>30</v>
      </c>
      <c r="H22" s="81">
        <f t="shared" si="1"/>
        <v>220</v>
      </c>
      <c r="I22" s="83">
        <f t="shared" si="2"/>
        <v>5.1194539249146755</v>
      </c>
      <c r="J22" s="84">
        <f t="shared" si="3"/>
        <v>12.318029115341545</v>
      </c>
    </row>
    <row r="23" spans="1:10" x14ac:dyDescent="0.25">
      <c r="A23" s="34" t="s">
        <v>36</v>
      </c>
      <c r="B23" s="35">
        <v>2527</v>
      </c>
      <c r="C23" s="36">
        <v>3119</v>
      </c>
      <c r="D23" s="35">
        <v>8008</v>
      </c>
      <c r="E23" s="36">
        <v>7826</v>
      </c>
      <c r="F23" s="37"/>
      <c r="G23" s="35">
        <f t="shared" si="0"/>
        <v>-592</v>
      </c>
      <c r="H23" s="36">
        <f t="shared" si="1"/>
        <v>182</v>
      </c>
      <c r="I23" s="75">
        <f t="shared" si="2"/>
        <v>-18.980442449503045</v>
      </c>
      <c r="J23" s="76">
        <f t="shared" si="3"/>
        <v>2.3255813953488373</v>
      </c>
    </row>
    <row r="24" spans="1:10" x14ac:dyDescent="0.25">
      <c r="A24" s="34" t="s">
        <v>37</v>
      </c>
      <c r="B24" s="35">
        <v>4381</v>
      </c>
      <c r="C24" s="36">
        <v>5624</v>
      </c>
      <c r="D24" s="35">
        <v>13736</v>
      </c>
      <c r="E24" s="36">
        <v>15189</v>
      </c>
      <c r="F24" s="37"/>
      <c r="G24" s="35">
        <f t="shared" si="0"/>
        <v>-1243</v>
      </c>
      <c r="H24" s="36">
        <f t="shared" si="1"/>
        <v>-1453</v>
      </c>
      <c r="I24" s="75">
        <f t="shared" si="2"/>
        <v>-22.101706970128024</v>
      </c>
      <c r="J24" s="76">
        <f t="shared" si="3"/>
        <v>-9.5661333860030275</v>
      </c>
    </row>
    <row r="25" spans="1:10" x14ac:dyDescent="0.25">
      <c r="A25" s="34" t="s">
        <v>38</v>
      </c>
      <c r="B25" s="35">
        <v>2454</v>
      </c>
      <c r="C25" s="36">
        <v>3207</v>
      </c>
      <c r="D25" s="35">
        <v>7858</v>
      </c>
      <c r="E25" s="36">
        <v>8948</v>
      </c>
      <c r="F25" s="37"/>
      <c r="G25" s="35">
        <f t="shared" si="0"/>
        <v>-753</v>
      </c>
      <c r="H25" s="36">
        <f t="shared" si="1"/>
        <v>-1090</v>
      </c>
      <c r="I25" s="75">
        <f t="shared" si="2"/>
        <v>-23.479887745556596</v>
      </c>
      <c r="J25" s="76">
        <f t="shared" si="3"/>
        <v>-12.181493071077336</v>
      </c>
    </row>
    <row r="26" spans="1:10" x14ac:dyDescent="0.25">
      <c r="A26" s="34" t="s">
        <v>39</v>
      </c>
      <c r="B26" s="35">
        <v>460</v>
      </c>
      <c r="C26" s="36">
        <v>568</v>
      </c>
      <c r="D26" s="35">
        <v>1133</v>
      </c>
      <c r="E26" s="36">
        <v>1282</v>
      </c>
      <c r="F26" s="37"/>
      <c r="G26" s="35">
        <f t="shared" si="0"/>
        <v>-108</v>
      </c>
      <c r="H26" s="36">
        <f t="shared" si="1"/>
        <v>-149</v>
      </c>
      <c r="I26" s="75">
        <f t="shared" si="2"/>
        <v>-19.014084507042252</v>
      </c>
      <c r="J26" s="76">
        <f t="shared" si="3"/>
        <v>-11.622464898595943</v>
      </c>
    </row>
    <row r="27" spans="1:10" x14ac:dyDescent="0.25">
      <c r="A27" s="79" t="s">
        <v>40</v>
      </c>
      <c r="B27" s="80">
        <v>54</v>
      </c>
      <c r="C27" s="81">
        <v>41</v>
      </c>
      <c r="D27" s="80">
        <v>136</v>
      </c>
      <c r="E27" s="81">
        <v>186</v>
      </c>
      <c r="F27" s="82"/>
      <c r="G27" s="80">
        <f t="shared" si="0"/>
        <v>13</v>
      </c>
      <c r="H27" s="81">
        <f t="shared" si="1"/>
        <v>-50</v>
      </c>
      <c r="I27" s="83">
        <f t="shared" si="2"/>
        <v>31.707317073170731</v>
      </c>
      <c r="J27" s="84">
        <f t="shared" si="3"/>
        <v>-26.881720430107524</v>
      </c>
    </row>
    <row r="28" spans="1:10" x14ac:dyDescent="0.25">
      <c r="A28" s="34" t="s">
        <v>41</v>
      </c>
      <c r="B28" s="35">
        <v>4</v>
      </c>
      <c r="C28" s="36">
        <v>3</v>
      </c>
      <c r="D28" s="35">
        <v>11</v>
      </c>
      <c r="E28" s="36">
        <v>5</v>
      </c>
      <c r="F28" s="37"/>
      <c r="G28" s="35">
        <f t="shared" si="0"/>
        <v>1</v>
      </c>
      <c r="H28" s="36">
        <f t="shared" si="1"/>
        <v>6</v>
      </c>
      <c r="I28" s="75">
        <f t="shared" si="2"/>
        <v>33.333333333333329</v>
      </c>
      <c r="J28" s="76">
        <f t="shared" si="3"/>
        <v>120</v>
      </c>
    </row>
    <row r="29" spans="1:10" x14ac:dyDescent="0.25">
      <c r="A29" s="34" t="s">
        <v>42</v>
      </c>
      <c r="B29" s="35">
        <v>33</v>
      </c>
      <c r="C29" s="36">
        <v>70</v>
      </c>
      <c r="D29" s="35">
        <v>137</v>
      </c>
      <c r="E29" s="36">
        <v>181</v>
      </c>
      <c r="F29" s="37"/>
      <c r="G29" s="35">
        <f t="shared" si="0"/>
        <v>-37</v>
      </c>
      <c r="H29" s="36">
        <f t="shared" si="1"/>
        <v>-44</v>
      </c>
      <c r="I29" s="75">
        <f t="shared" si="2"/>
        <v>-52.857142857142861</v>
      </c>
      <c r="J29" s="76">
        <f t="shared" si="3"/>
        <v>-24.30939226519337</v>
      </c>
    </row>
    <row r="30" spans="1:10" x14ac:dyDescent="0.25">
      <c r="A30" s="34" t="s">
        <v>43</v>
      </c>
      <c r="B30" s="35">
        <v>413</v>
      </c>
      <c r="C30" s="36">
        <v>514</v>
      </c>
      <c r="D30" s="35">
        <v>1111</v>
      </c>
      <c r="E30" s="36">
        <v>1342</v>
      </c>
      <c r="F30" s="37"/>
      <c r="G30" s="35">
        <f t="shared" si="0"/>
        <v>-101</v>
      </c>
      <c r="H30" s="36">
        <f t="shared" si="1"/>
        <v>-231</v>
      </c>
      <c r="I30" s="75">
        <f t="shared" si="2"/>
        <v>-19.649805447470818</v>
      </c>
      <c r="J30" s="76">
        <f t="shared" si="3"/>
        <v>-17.21311475409836</v>
      </c>
    </row>
    <row r="31" spans="1:10" x14ac:dyDescent="0.25">
      <c r="A31" s="34" t="s">
        <v>44</v>
      </c>
      <c r="B31" s="35">
        <v>596</v>
      </c>
      <c r="C31" s="36">
        <v>937</v>
      </c>
      <c r="D31" s="35">
        <v>1599</v>
      </c>
      <c r="E31" s="36">
        <v>2496</v>
      </c>
      <c r="F31" s="37"/>
      <c r="G31" s="35">
        <f t="shared" si="0"/>
        <v>-341</v>
      </c>
      <c r="H31" s="36">
        <f t="shared" si="1"/>
        <v>-897</v>
      </c>
      <c r="I31" s="75">
        <f t="shared" si="2"/>
        <v>-36.392742796157954</v>
      </c>
      <c r="J31" s="76">
        <f t="shared" si="3"/>
        <v>-35.9375</v>
      </c>
    </row>
    <row r="32" spans="1:10" x14ac:dyDescent="0.25">
      <c r="A32" s="34" t="s">
        <v>45</v>
      </c>
      <c r="B32" s="35">
        <v>3306</v>
      </c>
      <c r="C32" s="36">
        <v>3647</v>
      </c>
      <c r="D32" s="35">
        <v>8668</v>
      </c>
      <c r="E32" s="36">
        <v>9694</v>
      </c>
      <c r="F32" s="37"/>
      <c r="G32" s="35">
        <f t="shared" si="0"/>
        <v>-341</v>
      </c>
      <c r="H32" s="36">
        <f t="shared" si="1"/>
        <v>-1026</v>
      </c>
      <c r="I32" s="75">
        <f t="shared" si="2"/>
        <v>-9.3501508088840133</v>
      </c>
      <c r="J32" s="76">
        <f t="shared" si="3"/>
        <v>-10.58386630905715</v>
      </c>
    </row>
    <row r="33" spans="1:10" x14ac:dyDescent="0.25">
      <c r="A33" s="79" t="s">
        <v>26</v>
      </c>
      <c r="B33" s="80">
        <v>644</v>
      </c>
      <c r="C33" s="81">
        <v>992</v>
      </c>
      <c r="D33" s="80">
        <v>1870</v>
      </c>
      <c r="E33" s="81">
        <v>2457</v>
      </c>
      <c r="F33" s="82"/>
      <c r="G33" s="80">
        <f t="shared" si="0"/>
        <v>-348</v>
      </c>
      <c r="H33" s="81">
        <f t="shared" si="1"/>
        <v>-587</v>
      </c>
      <c r="I33" s="83">
        <f t="shared" si="2"/>
        <v>-35.080645161290327</v>
      </c>
      <c r="J33" s="84">
        <f t="shared" si="3"/>
        <v>-23.89092389092389</v>
      </c>
    </row>
    <row r="34" spans="1:10" s="52" customFormat="1" ht="13" x14ac:dyDescent="0.3">
      <c r="A34" s="26" t="s">
        <v>7</v>
      </c>
      <c r="B34" s="46">
        <f>SUM(B14:B33)</f>
        <v>21662</v>
      </c>
      <c r="C34" s="47">
        <f>SUM(C14:C33)</f>
        <v>27520</v>
      </c>
      <c r="D34" s="46">
        <f>SUM(D14:D33)</f>
        <v>65027</v>
      </c>
      <c r="E34" s="47">
        <f>SUM(E14:E33)</f>
        <v>76509</v>
      </c>
      <c r="F34" s="48"/>
      <c r="G34" s="46">
        <f t="shared" si="0"/>
        <v>-5858</v>
      </c>
      <c r="H34" s="47">
        <f t="shared" si="1"/>
        <v>-11482</v>
      </c>
      <c r="I34" s="77">
        <f>IF(C34=0, 0, G34/C34*100)</f>
        <v>-21.286337209302324</v>
      </c>
      <c r="J34" s="78">
        <f>IF(E34=0, 0, H34/E34*100)</f>
        <v>-15.007384752120664</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28.501523405041084</v>
      </c>
      <c r="C39" s="86">
        <f>$C$7/$C$11*100</f>
        <v>29.840116279069768</v>
      </c>
      <c r="D39" s="85">
        <f>$D$7/$D$11*100</f>
        <v>28.840327863810415</v>
      </c>
      <c r="E39" s="86">
        <f>$E$7/$E$11*100</f>
        <v>32.828817524735655</v>
      </c>
      <c r="F39" s="87"/>
      <c r="G39" s="85">
        <f>B39-C39</f>
        <v>-1.3385928740286843</v>
      </c>
      <c r="H39" s="86">
        <f>D39-E39</f>
        <v>-3.9884896609252394</v>
      </c>
    </row>
    <row r="40" spans="1:10" x14ac:dyDescent="0.25">
      <c r="A40" s="34" t="s">
        <v>24</v>
      </c>
      <c r="B40" s="85">
        <f>$B$8/$B$11*100</f>
        <v>48.185763087434218</v>
      </c>
      <c r="C40" s="86">
        <f>$C$8/$C$11*100</f>
        <v>47.616279069767444</v>
      </c>
      <c r="D40" s="85">
        <f>$D$8/$D$11*100</f>
        <v>50.349854675750073</v>
      </c>
      <c r="E40" s="86">
        <f>$E$8/$E$11*100</f>
        <v>45.786770183899932</v>
      </c>
      <c r="F40" s="87"/>
      <c r="G40" s="85">
        <f>B40-C40</f>
        <v>0.56948401766677392</v>
      </c>
      <c r="H40" s="86">
        <f>D40-E40</f>
        <v>4.563084491850141</v>
      </c>
    </row>
    <row r="41" spans="1:10" x14ac:dyDescent="0.25">
      <c r="A41" s="34" t="s">
        <v>25</v>
      </c>
      <c r="B41" s="85">
        <f>$B$9/$B$11*100</f>
        <v>20.339765487951251</v>
      </c>
      <c r="C41" s="86">
        <f>$C$9/$C$11*100</f>
        <v>18.938953488372093</v>
      </c>
      <c r="D41" s="85">
        <f>$D$9/$D$11*100</f>
        <v>17.934088916911435</v>
      </c>
      <c r="E41" s="86">
        <f>$E$9/$E$11*100</f>
        <v>18.173025395705082</v>
      </c>
      <c r="F41" s="87"/>
      <c r="G41" s="85">
        <f>B41-C41</f>
        <v>1.4008119995791581</v>
      </c>
      <c r="H41" s="86">
        <f>D41-E41</f>
        <v>-0.23893647879364721</v>
      </c>
    </row>
    <row r="42" spans="1:10" x14ac:dyDescent="0.25">
      <c r="A42" s="34" t="s">
        <v>26</v>
      </c>
      <c r="B42" s="85">
        <f>$B$10/$B$11*100</f>
        <v>2.9729480195734466</v>
      </c>
      <c r="C42" s="86">
        <f>$C$10/$C$11*100</f>
        <v>3.6046511627906979</v>
      </c>
      <c r="D42" s="85">
        <f>$D$10/$D$11*100</f>
        <v>2.8757285435280728</v>
      </c>
      <c r="E42" s="86">
        <f>$E$10/$E$11*100</f>
        <v>3.2113868956593343</v>
      </c>
      <c r="F42" s="87"/>
      <c r="G42" s="85">
        <f>B42-C42</f>
        <v>-0.6317031432172513</v>
      </c>
      <c r="H42" s="86">
        <f>D42-E42</f>
        <v>-0.33565835213126149</v>
      </c>
    </row>
    <row r="43" spans="1:10" s="52" customFormat="1" ht="13" x14ac:dyDescent="0.3">
      <c r="A43" s="26" t="s">
        <v>7</v>
      </c>
      <c r="B43" s="88">
        <f>SUM(B39:B42)</f>
        <v>100</v>
      </c>
      <c r="C43" s="89">
        <f>SUM(C39:C42)</f>
        <v>100.00000000000001</v>
      </c>
      <c r="D43" s="88">
        <f>SUM(D39:D42)</f>
        <v>99.999999999999986</v>
      </c>
      <c r="E43" s="89">
        <f>SUM(E39:E42)</f>
        <v>100</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0.55858184839811653</v>
      </c>
      <c r="C46" s="86">
        <f>$C$14/$C$34*100</f>
        <v>0.625</v>
      </c>
      <c r="D46" s="85">
        <f>$D$14/$D$34*100</f>
        <v>0.52593538068802193</v>
      </c>
      <c r="E46" s="86">
        <f>$E$14/$E$34*100</f>
        <v>0.5581042753140153</v>
      </c>
      <c r="F46" s="87"/>
      <c r="G46" s="85">
        <f t="shared" ref="G46:G66" si="4">B46-C46</f>
        <v>-6.6418151601883468E-2</v>
      </c>
      <c r="H46" s="86">
        <f t="shared" ref="H46:H66" si="5">D46-E46</f>
        <v>-3.2168894625993372E-2</v>
      </c>
    </row>
    <row r="47" spans="1:10" x14ac:dyDescent="0.25">
      <c r="A47" s="34" t="s">
        <v>28</v>
      </c>
      <c r="B47" s="85">
        <f>$B$15/$B$34*100</f>
        <v>4.0947280952820613</v>
      </c>
      <c r="C47" s="86">
        <f>$C$15/$C$34*100</f>
        <v>5.4287790697674421</v>
      </c>
      <c r="D47" s="85">
        <f>$D$15/$D$34*100</f>
        <v>4.6657542251680066</v>
      </c>
      <c r="E47" s="86">
        <f>$E$15/$E$34*100</f>
        <v>6.3142898221124319</v>
      </c>
      <c r="F47" s="87"/>
      <c r="G47" s="85">
        <f t="shared" si="4"/>
        <v>-1.3340509744853808</v>
      </c>
      <c r="H47" s="86">
        <f t="shared" si="5"/>
        <v>-1.6485355969444253</v>
      </c>
    </row>
    <row r="48" spans="1:10" x14ac:dyDescent="0.25">
      <c r="A48" s="34" t="s">
        <v>29</v>
      </c>
      <c r="B48" s="85">
        <f>$B$16/$B$34*100</f>
        <v>16.078847751823471</v>
      </c>
      <c r="C48" s="86">
        <f>$C$16/$C$34*100</f>
        <v>14.898255813953487</v>
      </c>
      <c r="D48" s="85">
        <f>$D$16/$D$34*100</f>
        <v>15.681178587356021</v>
      </c>
      <c r="E48" s="86">
        <f>$E$16/$E$34*100</f>
        <v>16.196787306068565</v>
      </c>
      <c r="F48" s="87"/>
      <c r="G48" s="85">
        <f t="shared" si="4"/>
        <v>1.1805919378699841</v>
      </c>
      <c r="H48" s="86">
        <f t="shared" si="5"/>
        <v>-0.51560871871254399</v>
      </c>
    </row>
    <row r="49" spans="1:8" x14ac:dyDescent="0.25">
      <c r="A49" s="34" t="s">
        <v>30</v>
      </c>
      <c r="B49" s="85">
        <f>$B$17/$B$34*100</f>
        <v>4.0716462007201555</v>
      </c>
      <c r="C49" s="86">
        <f>$C$17/$C$34*100</f>
        <v>4.3386627906976738</v>
      </c>
      <c r="D49" s="85">
        <f>$D$17/$D$34*100</f>
        <v>4.118289325972289</v>
      </c>
      <c r="E49" s="86">
        <f>$E$17/$E$34*100</f>
        <v>4.6896443555660117</v>
      </c>
      <c r="F49" s="87"/>
      <c r="G49" s="85">
        <f t="shared" si="4"/>
        <v>-0.26701658997751831</v>
      </c>
      <c r="H49" s="86">
        <f t="shared" si="5"/>
        <v>-0.57135502959372264</v>
      </c>
    </row>
    <row r="50" spans="1:8" x14ac:dyDescent="0.25">
      <c r="A50" s="34" t="s">
        <v>31</v>
      </c>
      <c r="B50" s="85">
        <f>$B$18/$B$34*100</f>
        <v>0.63244391099621455</v>
      </c>
      <c r="C50" s="86">
        <f>$C$18/$C$34*100</f>
        <v>1.4789244186046511</v>
      </c>
      <c r="D50" s="85">
        <f>$D$18/$D$34*100</f>
        <v>0.9119288910760146</v>
      </c>
      <c r="E50" s="86">
        <f>$E$18/$E$34*100</f>
        <v>1.6926113267720138</v>
      </c>
      <c r="F50" s="87"/>
      <c r="G50" s="85">
        <f t="shared" si="4"/>
        <v>-0.84648050760843652</v>
      </c>
      <c r="H50" s="86">
        <f t="shared" si="5"/>
        <v>-0.78068243569599916</v>
      </c>
    </row>
    <row r="51" spans="1:8" x14ac:dyDescent="0.25">
      <c r="A51" s="34" t="s">
        <v>32</v>
      </c>
      <c r="B51" s="85">
        <f>$B$19/$B$34*100</f>
        <v>0.26313359800572433</v>
      </c>
      <c r="C51" s="86">
        <f>$C$19/$C$34*100</f>
        <v>0.10901162790697674</v>
      </c>
      <c r="D51" s="85">
        <f>$D$19/$D$34*100</f>
        <v>0.22605994433081644</v>
      </c>
      <c r="E51" s="86">
        <f>$E$19/$E$34*100</f>
        <v>0.11109804075337543</v>
      </c>
      <c r="F51" s="87"/>
      <c r="G51" s="85">
        <f t="shared" si="4"/>
        <v>0.15412197009874759</v>
      </c>
      <c r="H51" s="86">
        <f t="shared" si="5"/>
        <v>0.11496190357744102</v>
      </c>
    </row>
    <row r="52" spans="1:8" x14ac:dyDescent="0.25">
      <c r="A52" s="34" t="s">
        <v>33</v>
      </c>
      <c r="B52" s="85">
        <f>$B$20/$B$34*100</f>
        <v>1.4633921152248177</v>
      </c>
      <c r="C52" s="86">
        <f>$C$20/$C$34*100</f>
        <v>0.95930232558139539</v>
      </c>
      <c r="D52" s="85">
        <f>$D$20/$D$34*100</f>
        <v>1.1964260999277223</v>
      </c>
      <c r="E52" s="86">
        <f>$E$20/$E$34*100</f>
        <v>1.2377628775699592</v>
      </c>
      <c r="F52" s="87"/>
      <c r="G52" s="85">
        <f t="shared" si="4"/>
        <v>0.50408978964342233</v>
      </c>
      <c r="H52" s="86">
        <f t="shared" si="5"/>
        <v>-4.1336777642236866E-2</v>
      </c>
    </row>
    <row r="53" spans="1:8" x14ac:dyDescent="0.25">
      <c r="A53" s="34" t="s">
        <v>34</v>
      </c>
      <c r="B53" s="85">
        <f>$B$21/$B$34*100</f>
        <v>1.3387498845905272</v>
      </c>
      <c r="C53" s="86">
        <f>$C$21/$C$34*100</f>
        <v>2.0021802325581395</v>
      </c>
      <c r="D53" s="85">
        <f>$D$21/$D$34*100</f>
        <v>1.514755409291525</v>
      </c>
      <c r="E53" s="86">
        <f>$E$21/$E$34*100</f>
        <v>2.0285195205792781</v>
      </c>
      <c r="F53" s="87"/>
      <c r="G53" s="85">
        <f t="shared" si="4"/>
        <v>-0.66343034796761224</v>
      </c>
      <c r="H53" s="86">
        <f t="shared" si="5"/>
        <v>-0.51376411128775312</v>
      </c>
    </row>
    <row r="54" spans="1:8" x14ac:dyDescent="0.25">
      <c r="A54" s="79" t="s">
        <v>35</v>
      </c>
      <c r="B54" s="91">
        <f>$B$22/$B$34*100</f>
        <v>2.8436894100267751</v>
      </c>
      <c r="C54" s="92">
        <f>$C$22/$C$34*100</f>
        <v>2.129360465116279</v>
      </c>
      <c r="D54" s="91">
        <f>$D$22/$D$34*100</f>
        <v>3.0848724376028418</v>
      </c>
      <c r="E54" s="92">
        <f>$E$22/$E$34*100</f>
        <v>2.334365891594453</v>
      </c>
      <c r="F54" s="93"/>
      <c r="G54" s="91">
        <f t="shared" si="4"/>
        <v>0.71432894491049614</v>
      </c>
      <c r="H54" s="92">
        <f t="shared" si="5"/>
        <v>0.75050654600838884</v>
      </c>
    </row>
    <row r="55" spans="1:8" x14ac:dyDescent="0.25">
      <c r="A55" s="34" t="s">
        <v>36</v>
      </c>
      <c r="B55" s="85">
        <f>$B$23/$B$34*100</f>
        <v>11.665589511587111</v>
      </c>
      <c r="C55" s="86">
        <f>$C$23/$C$34*100</f>
        <v>11.333575581395348</v>
      </c>
      <c r="D55" s="85">
        <f>$D$23/$D$34*100</f>
        <v>12.314884586402572</v>
      </c>
      <c r="E55" s="86">
        <f>$E$23/$E$34*100</f>
        <v>10.228861963951953</v>
      </c>
      <c r="F55" s="87"/>
      <c r="G55" s="85">
        <f t="shared" si="4"/>
        <v>0.33201393019176351</v>
      </c>
      <c r="H55" s="86">
        <f t="shared" si="5"/>
        <v>2.0860226224506189</v>
      </c>
    </row>
    <row r="56" spans="1:8" x14ac:dyDescent="0.25">
      <c r="A56" s="34" t="s">
        <v>37</v>
      </c>
      <c r="B56" s="85">
        <f>$B$24/$B$34*100</f>
        <v>20.224356015141723</v>
      </c>
      <c r="C56" s="86">
        <f>$C$24/$C$34*100</f>
        <v>20.436046511627907</v>
      </c>
      <c r="D56" s="85">
        <f>$D$24/$D$34*100</f>
        <v>21.123533301551664</v>
      </c>
      <c r="E56" s="86">
        <f>$E$24/$E$34*100</f>
        <v>19.852566364741403</v>
      </c>
      <c r="F56" s="87"/>
      <c r="G56" s="85">
        <f t="shared" si="4"/>
        <v>-0.21169049648618454</v>
      </c>
      <c r="H56" s="86">
        <f t="shared" si="5"/>
        <v>1.270966936810261</v>
      </c>
    </row>
    <row r="57" spans="1:8" x14ac:dyDescent="0.25">
      <c r="A57" s="34" t="s">
        <v>38</v>
      </c>
      <c r="B57" s="85">
        <f>$B$25/$B$34*100</f>
        <v>11.328593850983289</v>
      </c>
      <c r="C57" s="86">
        <f>$C$25/$C$34*100</f>
        <v>11.653343023255813</v>
      </c>
      <c r="D57" s="85">
        <f>$D$25/$D$34*100</f>
        <v>12.084211173820107</v>
      </c>
      <c r="E57" s="86">
        <f>$E$25/$E$34*100</f>
        <v>11.695356101896509</v>
      </c>
      <c r="F57" s="87"/>
      <c r="G57" s="85">
        <f t="shared" si="4"/>
        <v>-0.32474917227252398</v>
      </c>
      <c r="H57" s="86">
        <f t="shared" si="5"/>
        <v>0.38885507192359725</v>
      </c>
    </row>
    <row r="58" spans="1:8" x14ac:dyDescent="0.25">
      <c r="A58" s="34" t="s">
        <v>39</v>
      </c>
      <c r="B58" s="85">
        <f>$B$26/$B$34*100</f>
        <v>2.123534299695319</v>
      </c>
      <c r="C58" s="86">
        <f>$C$26/$C$34*100</f>
        <v>2.0639534883720931</v>
      </c>
      <c r="D58" s="85">
        <f>$D$26/$D$34*100</f>
        <v>1.7423531763728912</v>
      </c>
      <c r="E58" s="86">
        <f>$E$26/$E$34*100</f>
        <v>1.6756198617156153</v>
      </c>
      <c r="F58" s="87"/>
      <c r="G58" s="85">
        <f t="shared" si="4"/>
        <v>5.9580811323225902E-2</v>
      </c>
      <c r="H58" s="86">
        <f t="shared" si="5"/>
        <v>6.6733314657275944E-2</v>
      </c>
    </row>
    <row r="59" spans="1:8" x14ac:dyDescent="0.25">
      <c r="A59" s="79" t="s">
        <v>40</v>
      </c>
      <c r="B59" s="91">
        <f>$B$27/$B$34*100</f>
        <v>0.24928446126858095</v>
      </c>
      <c r="C59" s="92">
        <f>$C$27/$C$34*100</f>
        <v>0.1489825581395349</v>
      </c>
      <c r="D59" s="91">
        <f>$D$27/$D$34*100</f>
        <v>0.20914389407476897</v>
      </c>
      <c r="E59" s="92">
        <f>$E$27/$E$34*100</f>
        <v>0.24310865388385683</v>
      </c>
      <c r="F59" s="93"/>
      <c r="G59" s="91">
        <f t="shared" si="4"/>
        <v>0.10030190312904605</v>
      </c>
      <c r="H59" s="92">
        <f t="shared" si="5"/>
        <v>-3.3964759809087863E-2</v>
      </c>
    </row>
    <row r="60" spans="1:8" x14ac:dyDescent="0.25">
      <c r="A60" s="34" t="s">
        <v>41</v>
      </c>
      <c r="B60" s="85">
        <f>$B$28/$B$34*100</f>
        <v>1.8465515649524512E-2</v>
      </c>
      <c r="C60" s="86">
        <f>$C$28/$C$34*100</f>
        <v>1.0901162790697675E-2</v>
      </c>
      <c r="D60" s="85">
        <f>$D$28/$D$34*100</f>
        <v>1.6916050256047487E-2</v>
      </c>
      <c r="E60" s="86">
        <f>$E$28/$E$34*100</f>
        <v>6.5351788678456122E-3</v>
      </c>
      <c r="F60" s="87"/>
      <c r="G60" s="85">
        <f t="shared" si="4"/>
        <v>7.5643528588268377E-3</v>
      </c>
      <c r="H60" s="86">
        <f t="shared" si="5"/>
        <v>1.0380871388201875E-2</v>
      </c>
    </row>
    <row r="61" spans="1:8" x14ac:dyDescent="0.25">
      <c r="A61" s="34" t="s">
        <v>42</v>
      </c>
      <c r="B61" s="85">
        <f>$B$29/$B$34*100</f>
        <v>0.15234050410857725</v>
      </c>
      <c r="C61" s="86">
        <f>$C$29/$C$34*100</f>
        <v>0.25436046511627908</v>
      </c>
      <c r="D61" s="85">
        <f>$D$29/$D$34*100</f>
        <v>0.21068171682531869</v>
      </c>
      <c r="E61" s="86">
        <f>$E$29/$E$34*100</f>
        <v>0.2365734750160112</v>
      </c>
      <c r="F61" s="87"/>
      <c r="G61" s="85">
        <f t="shared" si="4"/>
        <v>-0.10201996100770183</v>
      </c>
      <c r="H61" s="86">
        <f t="shared" si="5"/>
        <v>-2.5891758190692504E-2</v>
      </c>
    </row>
    <row r="62" spans="1:8" x14ac:dyDescent="0.25">
      <c r="A62" s="34" t="s">
        <v>43</v>
      </c>
      <c r="B62" s="85">
        <f>$B$30/$B$34*100</f>
        <v>1.9065644908134061</v>
      </c>
      <c r="C62" s="86">
        <f>$C$30/$C$34*100</f>
        <v>1.867732558139535</v>
      </c>
      <c r="D62" s="85">
        <f>$D$30/$D$34*100</f>
        <v>1.708521075860796</v>
      </c>
      <c r="E62" s="86">
        <f>$E$30/$E$34*100</f>
        <v>1.7540420081297625</v>
      </c>
      <c r="F62" s="87"/>
      <c r="G62" s="85">
        <f t="shared" si="4"/>
        <v>3.8831932673871083E-2</v>
      </c>
      <c r="H62" s="86">
        <f t="shared" si="5"/>
        <v>-4.5520932268966474E-2</v>
      </c>
    </row>
    <row r="63" spans="1:8" x14ac:dyDescent="0.25">
      <c r="A63" s="34" t="s">
        <v>44</v>
      </c>
      <c r="B63" s="85">
        <f>$B$31/$B$34*100</f>
        <v>2.7513618317791524</v>
      </c>
      <c r="C63" s="86">
        <f>$C$31/$C$34*100</f>
        <v>3.4047965116279069</v>
      </c>
      <c r="D63" s="85">
        <f>$D$31/$D$34*100</f>
        <v>2.4589785781290847</v>
      </c>
      <c r="E63" s="86">
        <f>$E$31/$E$34*100</f>
        <v>3.2623612908285295</v>
      </c>
      <c r="F63" s="87"/>
      <c r="G63" s="85">
        <f t="shared" si="4"/>
        <v>-0.65343467984875447</v>
      </c>
      <c r="H63" s="86">
        <f t="shared" si="5"/>
        <v>-0.80338271269944483</v>
      </c>
    </row>
    <row r="64" spans="1:8" x14ac:dyDescent="0.25">
      <c r="A64" s="34" t="s">
        <v>45</v>
      </c>
      <c r="B64" s="85">
        <f>$B$32/$B$34*100</f>
        <v>15.26174868433201</v>
      </c>
      <c r="C64" s="86">
        <f>$C$32/$C$34*100</f>
        <v>13.252180232558139</v>
      </c>
      <c r="D64" s="85">
        <f>$D$32/$D$34*100</f>
        <v>13.329847601765421</v>
      </c>
      <c r="E64" s="86">
        <f>$E$32/$E$34*100</f>
        <v>12.670404788979075</v>
      </c>
      <c r="F64" s="87"/>
      <c r="G64" s="85">
        <f t="shared" si="4"/>
        <v>2.0095684517738714</v>
      </c>
      <c r="H64" s="86">
        <f t="shared" si="5"/>
        <v>0.6594428127863452</v>
      </c>
    </row>
    <row r="65" spans="1:8" x14ac:dyDescent="0.25">
      <c r="A65" s="79" t="s">
        <v>26</v>
      </c>
      <c r="B65" s="91">
        <f>$B$33/$B$34*100</f>
        <v>2.9729480195734466</v>
      </c>
      <c r="C65" s="92">
        <f>$C$33/$C$34*100</f>
        <v>3.6046511627906979</v>
      </c>
      <c r="D65" s="91">
        <f>$D$33/$D$34*100</f>
        <v>2.8757285435280728</v>
      </c>
      <c r="E65" s="92">
        <f>$E$33/$E$34*100</f>
        <v>3.2113868956593343</v>
      </c>
      <c r="F65" s="93"/>
      <c r="G65" s="91">
        <f t="shared" si="4"/>
        <v>-0.6317031432172513</v>
      </c>
      <c r="H65" s="92">
        <f t="shared" si="5"/>
        <v>-0.33565835213126149</v>
      </c>
    </row>
    <row r="66" spans="1:8" s="52" customFormat="1" ht="13" x14ac:dyDescent="0.3">
      <c r="A66" s="26" t="s">
        <v>7</v>
      </c>
      <c r="B66" s="88">
        <f>SUM(B46:B65)</f>
        <v>100.00000000000001</v>
      </c>
      <c r="C66" s="89">
        <f>SUM(C46:C65)</f>
        <v>100</v>
      </c>
      <c r="D66" s="88">
        <f>SUM(D46:D65)</f>
        <v>100.00000000000001</v>
      </c>
      <c r="E66" s="89">
        <f>SUM(E46:E65)</f>
        <v>99.999999999999986</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90980-5CA7-41FD-8192-633F89340F0C}">
  <sheetPr>
    <pageSetUpPr fitToPage="1"/>
  </sheetPr>
  <dimension ref="A1:J74"/>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28</v>
      </c>
      <c r="C6" s="36">
        <v>47</v>
      </c>
      <c r="D6" s="35">
        <v>109</v>
      </c>
      <c r="E6" s="36">
        <v>154</v>
      </c>
      <c r="F6" s="37"/>
      <c r="G6" s="35">
        <f t="shared" ref="G6:G69" si="0">B6-C6</f>
        <v>-19</v>
      </c>
      <c r="H6" s="36">
        <f t="shared" ref="H6:H69" si="1">D6-E6</f>
        <v>-45</v>
      </c>
      <c r="I6" s="38">
        <f t="shared" ref="I6:I69" si="2">IF(C6=0, "-", IF(G6/C6&lt;10, G6/C6, "&gt;999%"))</f>
        <v>-0.40425531914893614</v>
      </c>
      <c r="J6" s="39">
        <f t="shared" ref="J6:J69" si="3">IF(E6=0, "-", IF(H6/E6&lt;10, H6/E6, "&gt;999%"))</f>
        <v>-0.29220779220779219</v>
      </c>
    </row>
    <row r="7" spans="1:10" x14ac:dyDescent="0.25">
      <c r="A7" s="34" t="s">
        <v>50</v>
      </c>
      <c r="B7" s="35">
        <v>0</v>
      </c>
      <c r="C7" s="36">
        <v>1</v>
      </c>
      <c r="D7" s="35">
        <v>0</v>
      </c>
      <c r="E7" s="36">
        <v>3</v>
      </c>
      <c r="F7" s="37"/>
      <c r="G7" s="35">
        <f t="shared" si="0"/>
        <v>-1</v>
      </c>
      <c r="H7" s="36">
        <f t="shared" si="1"/>
        <v>-3</v>
      </c>
      <c r="I7" s="38">
        <f t="shared" si="2"/>
        <v>-1</v>
      </c>
      <c r="J7" s="39">
        <f t="shared" si="3"/>
        <v>-1</v>
      </c>
    </row>
    <row r="8" spans="1:10" x14ac:dyDescent="0.25">
      <c r="A8" s="34" t="s">
        <v>51</v>
      </c>
      <c r="B8" s="35">
        <v>2</v>
      </c>
      <c r="C8" s="36">
        <v>1</v>
      </c>
      <c r="D8" s="35">
        <v>8</v>
      </c>
      <c r="E8" s="36">
        <v>4</v>
      </c>
      <c r="F8" s="37"/>
      <c r="G8" s="35">
        <f t="shared" si="0"/>
        <v>1</v>
      </c>
      <c r="H8" s="36">
        <f t="shared" si="1"/>
        <v>4</v>
      </c>
      <c r="I8" s="38">
        <f t="shared" si="2"/>
        <v>1</v>
      </c>
      <c r="J8" s="39">
        <f t="shared" si="3"/>
        <v>1</v>
      </c>
    </row>
    <row r="9" spans="1:10" x14ac:dyDescent="0.25">
      <c r="A9" s="34" t="s">
        <v>52</v>
      </c>
      <c r="B9" s="35">
        <v>189</v>
      </c>
      <c r="C9" s="36">
        <v>388</v>
      </c>
      <c r="D9" s="35">
        <v>992</v>
      </c>
      <c r="E9" s="36">
        <v>1049</v>
      </c>
      <c r="F9" s="37"/>
      <c r="G9" s="35">
        <f t="shared" si="0"/>
        <v>-199</v>
      </c>
      <c r="H9" s="36">
        <f t="shared" si="1"/>
        <v>-57</v>
      </c>
      <c r="I9" s="38">
        <f t="shared" si="2"/>
        <v>-0.51288659793814428</v>
      </c>
      <c r="J9" s="39">
        <f t="shared" si="3"/>
        <v>-5.4337464251668258E-2</v>
      </c>
    </row>
    <row r="10" spans="1:10" x14ac:dyDescent="0.25">
      <c r="A10" s="34" t="s">
        <v>53</v>
      </c>
      <c r="B10" s="35">
        <v>5</v>
      </c>
      <c r="C10" s="36">
        <v>6</v>
      </c>
      <c r="D10" s="35">
        <v>15</v>
      </c>
      <c r="E10" s="36">
        <v>14</v>
      </c>
      <c r="F10" s="37"/>
      <c r="G10" s="35">
        <f t="shared" si="0"/>
        <v>-1</v>
      </c>
      <c r="H10" s="36">
        <f t="shared" si="1"/>
        <v>1</v>
      </c>
      <c r="I10" s="38">
        <f t="shared" si="2"/>
        <v>-0.16666666666666666</v>
      </c>
      <c r="J10" s="39">
        <f t="shared" si="3"/>
        <v>7.1428571428571425E-2</v>
      </c>
    </row>
    <row r="11" spans="1:10" x14ac:dyDescent="0.25">
      <c r="A11" s="34" t="s">
        <v>54</v>
      </c>
      <c r="B11" s="35">
        <v>698</v>
      </c>
      <c r="C11" s="36">
        <v>926</v>
      </c>
      <c r="D11" s="35">
        <v>2372</v>
      </c>
      <c r="E11" s="36">
        <v>3018</v>
      </c>
      <c r="F11" s="37"/>
      <c r="G11" s="35">
        <f t="shared" si="0"/>
        <v>-228</v>
      </c>
      <c r="H11" s="36">
        <f t="shared" si="1"/>
        <v>-646</v>
      </c>
      <c r="I11" s="38">
        <f t="shared" si="2"/>
        <v>-0.24622030237580994</v>
      </c>
      <c r="J11" s="39">
        <f t="shared" si="3"/>
        <v>-0.2140490390987409</v>
      </c>
    </row>
    <row r="12" spans="1:10" x14ac:dyDescent="0.25">
      <c r="A12" s="34" t="s">
        <v>55</v>
      </c>
      <c r="B12" s="35">
        <v>3</v>
      </c>
      <c r="C12" s="36">
        <v>7</v>
      </c>
      <c r="D12" s="35">
        <v>17</v>
      </c>
      <c r="E12" s="36">
        <v>25</v>
      </c>
      <c r="F12" s="37"/>
      <c r="G12" s="35">
        <f t="shared" si="0"/>
        <v>-4</v>
      </c>
      <c r="H12" s="36">
        <f t="shared" si="1"/>
        <v>-8</v>
      </c>
      <c r="I12" s="38">
        <f t="shared" si="2"/>
        <v>-0.5714285714285714</v>
      </c>
      <c r="J12" s="39">
        <f t="shared" si="3"/>
        <v>-0.32</v>
      </c>
    </row>
    <row r="13" spans="1:10" x14ac:dyDescent="0.25">
      <c r="A13" s="34" t="s">
        <v>56</v>
      </c>
      <c r="B13" s="35">
        <v>3</v>
      </c>
      <c r="C13" s="36">
        <v>4</v>
      </c>
      <c r="D13" s="35">
        <v>11</v>
      </c>
      <c r="E13" s="36">
        <v>31</v>
      </c>
      <c r="F13" s="37"/>
      <c r="G13" s="35">
        <f t="shared" si="0"/>
        <v>-1</v>
      </c>
      <c r="H13" s="36">
        <f t="shared" si="1"/>
        <v>-20</v>
      </c>
      <c r="I13" s="38">
        <f t="shared" si="2"/>
        <v>-0.25</v>
      </c>
      <c r="J13" s="39">
        <f t="shared" si="3"/>
        <v>-0.64516129032258063</v>
      </c>
    </row>
    <row r="14" spans="1:10" x14ac:dyDescent="0.25">
      <c r="A14" s="34" t="s">
        <v>57</v>
      </c>
      <c r="B14" s="35">
        <v>6</v>
      </c>
      <c r="C14" s="36">
        <v>5</v>
      </c>
      <c r="D14" s="35">
        <v>20</v>
      </c>
      <c r="E14" s="36">
        <v>21</v>
      </c>
      <c r="F14" s="37"/>
      <c r="G14" s="35">
        <f t="shared" si="0"/>
        <v>1</v>
      </c>
      <c r="H14" s="36">
        <f t="shared" si="1"/>
        <v>-1</v>
      </c>
      <c r="I14" s="38">
        <f t="shared" si="2"/>
        <v>0.2</v>
      </c>
      <c r="J14" s="39">
        <f t="shared" si="3"/>
        <v>-4.7619047619047616E-2</v>
      </c>
    </row>
    <row r="15" spans="1:10" x14ac:dyDescent="0.25">
      <c r="A15" s="34" t="s">
        <v>58</v>
      </c>
      <c r="B15" s="35">
        <v>20</v>
      </c>
      <c r="C15" s="36">
        <v>52</v>
      </c>
      <c r="D15" s="35">
        <v>77</v>
      </c>
      <c r="E15" s="36">
        <v>123</v>
      </c>
      <c r="F15" s="37"/>
      <c r="G15" s="35">
        <f t="shared" si="0"/>
        <v>-32</v>
      </c>
      <c r="H15" s="36">
        <f t="shared" si="1"/>
        <v>-46</v>
      </c>
      <c r="I15" s="38">
        <f t="shared" si="2"/>
        <v>-0.61538461538461542</v>
      </c>
      <c r="J15" s="39">
        <f t="shared" si="3"/>
        <v>-0.37398373983739835</v>
      </c>
    </row>
    <row r="16" spans="1:10" x14ac:dyDescent="0.25">
      <c r="A16" s="34" t="s">
        <v>59</v>
      </c>
      <c r="B16" s="35">
        <v>18</v>
      </c>
      <c r="C16" s="36">
        <v>32</v>
      </c>
      <c r="D16" s="35">
        <v>47</v>
      </c>
      <c r="E16" s="36">
        <v>66</v>
      </c>
      <c r="F16" s="37"/>
      <c r="G16" s="35">
        <f t="shared" si="0"/>
        <v>-14</v>
      </c>
      <c r="H16" s="36">
        <f t="shared" si="1"/>
        <v>-19</v>
      </c>
      <c r="I16" s="38">
        <f t="shared" si="2"/>
        <v>-0.4375</v>
      </c>
      <c r="J16" s="39">
        <f t="shared" si="3"/>
        <v>-0.2878787878787879</v>
      </c>
    </row>
    <row r="17" spans="1:10" x14ac:dyDescent="0.25">
      <c r="A17" s="34" t="s">
        <v>60</v>
      </c>
      <c r="B17" s="35">
        <v>1881</v>
      </c>
      <c r="C17" s="36">
        <v>2180</v>
      </c>
      <c r="D17" s="35">
        <v>5037</v>
      </c>
      <c r="E17" s="36">
        <v>5901</v>
      </c>
      <c r="F17" s="37"/>
      <c r="G17" s="35">
        <f t="shared" si="0"/>
        <v>-299</v>
      </c>
      <c r="H17" s="36">
        <f t="shared" si="1"/>
        <v>-864</v>
      </c>
      <c r="I17" s="38">
        <f t="shared" si="2"/>
        <v>-0.13715596330275229</v>
      </c>
      <c r="J17" s="39">
        <f t="shared" si="3"/>
        <v>-0.14641586171835283</v>
      </c>
    </row>
    <row r="18" spans="1:10" x14ac:dyDescent="0.25">
      <c r="A18" s="34" t="s">
        <v>61</v>
      </c>
      <c r="B18" s="35">
        <v>1</v>
      </c>
      <c r="C18" s="36">
        <v>0</v>
      </c>
      <c r="D18" s="35">
        <v>5</v>
      </c>
      <c r="E18" s="36">
        <v>0</v>
      </c>
      <c r="F18" s="37"/>
      <c r="G18" s="35">
        <f t="shared" si="0"/>
        <v>1</v>
      </c>
      <c r="H18" s="36">
        <f t="shared" si="1"/>
        <v>5</v>
      </c>
      <c r="I18" s="38" t="str">
        <f t="shared" si="2"/>
        <v>-</v>
      </c>
      <c r="J18" s="39" t="str">
        <f t="shared" si="3"/>
        <v>-</v>
      </c>
    </row>
    <row r="19" spans="1:10" x14ac:dyDescent="0.25">
      <c r="A19" s="34" t="s">
        <v>62</v>
      </c>
      <c r="B19" s="35">
        <v>30</v>
      </c>
      <c r="C19" s="36">
        <v>17</v>
      </c>
      <c r="D19" s="35">
        <v>69</v>
      </c>
      <c r="E19" s="36">
        <v>37</v>
      </c>
      <c r="F19" s="37"/>
      <c r="G19" s="35">
        <f t="shared" si="0"/>
        <v>13</v>
      </c>
      <c r="H19" s="36">
        <f t="shared" si="1"/>
        <v>32</v>
      </c>
      <c r="I19" s="38">
        <f t="shared" si="2"/>
        <v>0.76470588235294112</v>
      </c>
      <c r="J19" s="39">
        <f t="shared" si="3"/>
        <v>0.86486486486486491</v>
      </c>
    </row>
    <row r="20" spans="1:10" x14ac:dyDescent="0.25">
      <c r="A20" s="34" t="s">
        <v>63</v>
      </c>
      <c r="B20" s="35">
        <v>44</v>
      </c>
      <c r="C20" s="36">
        <v>37</v>
      </c>
      <c r="D20" s="35">
        <v>137</v>
      </c>
      <c r="E20" s="36">
        <v>74</v>
      </c>
      <c r="F20" s="37"/>
      <c r="G20" s="35">
        <f t="shared" si="0"/>
        <v>7</v>
      </c>
      <c r="H20" s="36">
        <f t="shared" si="1"/>
        <v>63</v>
      </c>
      <c r="I20" s="38">
        <f t="shared" si="2"/>
        <v>0.1891891891891892</v>
      </c>
      <c r="J20" s="39">
        <f t="shared" si="3"/>
        <v>0.85135135135135132</v>
      </c>
    </row>
    <row r="21" spans="1:10" x14ac:dyDescent="0.25">
      <c r="A21" s="34" t="s">
        <v>64</v>
      </c>
      <c r="B21" s="35">
        <v>1471</v>
      </c>
      <c r="C21" s="36">
        <v>1478</v>
      </c>
      <c r="D21" s="35">
        <v>3059</v>
      </c>
      <c r="E21" s="36">
        <v>4434</v>
      </c>
      <c r="F21" s="37"/>
      <c r="G21" s="35">
        <f t="shared" si="0"/>
        <v>-7</v>
      </c>
      <c r="H21" s="36">
        <f t="shared" si="1"/>
        <v>-1375</v>
      </c>
      <c r="I21" s="38">
        <f t="shared" si="2"/>
        <v>-4.736129905277402E-3</v>
      </c>
      <c r="J21" s="39">
        <f t="shared" si="3"/>
        <v>-0.3101037437979251</v>
      </c>
    </row>
    <row r="22" spans="1:10" x14ac:dyDescent="0.25">
      <c r="A22" s="34" t="s">
        <v>65</v>
      </c>
      <c r="B22" s="35">
        <v>944</v>
      </c>
      <c r="C22" s="36">
        <v>1369</v>
      </c>
      <c r="D22" s="35">
        <v>3082</v>
      </c>
      <c r="E22" s="36">
        <v>3938</v>
      </c>
      <c r="F22" s="37"/>
      <c r="G22" s="35">
        <f t="shared" si="0"/>
        <v>-425</v>
      </c>
      <c r="H22" s="36">
        <f t="shared" si="1"/>
        <v>-856</v>
      </c>
      <c r="I22" s="38">
        <f t="shared" si="2"/>
        <v>-0.31044558071585099</v>
      </c>
      <c r="J22" s="39">
        <f t="shared" si="3"/>
        <v>-0.21736922295581512</v>
      </c>
    </row>
    <row r="23" spans="1:10" x14ac:dyDescent="0.25">
      <c r="A23" s="34" t="s">
        <v>66</v>
      </c>
      <c r="B23" s="35">
        <v>1373</v>
      </c>
      <c r="C23" s="36">
        <v>1953</v>
      </c>
      <c r="D23" s="35">
        <v>4541</v>
      </c>
      <c r="E23" s="36">
        <v>5217</v>
      </c>
      <c r="F23" s="37"/>
      <c r="G23" s="35">
        <f t="shared" si="0"/>
        <v>-580</v>
      </c>
      <c r="H23" s="36">
        <f t="shared" si="1"/>
        <v>-676</v>
      </c>
      <c r="I23" s="38">
        <f t="shared" si="2"/>
        <v>-0.29697900665642601</v>
      </c>
      <c r="J23" s="39">
        <f t="shared" si="3"/>
        <v>-0.12957638489553383</v>
      </c>
    </row>
    <row r="24" spans="1:10" x14ac:dyDescent="0.25">
      <c r="A24" s="34" t="s">
        <v>67</v>
      </c>
      <c r="B24" s="35">
        <v>132</v>
      </c>
      <c r="C24" s="36">
        <v>38</v>
      </c>
      <c r="D24" s="35">
        <v>156</v>
      </c>
      <c r="E24" s="36">
        <v>74</v>
      </c>
      <c r="F24" s="37"/>
      <c r="G24" s="35">
        <f t="shared" si="0"/>
        <v>94</v>
      </c>
      <c r="H24" s="36">
        <f t="shared" si="1"/>
        <v>82</v>
      </c>
      <c r="I24" s="38">
        <f t="shared" si="2"/>
        <v>2.4736842105263159</v>
      </c>
      <c r="J24" s="39">
        <f t="shared" si="3"/>
        <v>1.1081081081081081</v>
      </c>
    </row>
    <row r="25" spans="1:10" x14ac:dyDescent="0.25">
      <c r="A25" s="34" t="s">
        <v>68</v>
      </c>
      <c r="B25" s="35">
        <v>370</v>
      </c>
      <c r="C25" s="36">
        <v>465</v>
      </c>
      <c r="D25" s="35">
        <v>891</v>
      </c>
      <c r="E25" s="36">
        <v>1087</v>
      </c>
      <c r="F25" s="37"/>
      <c r="G25" s="35">
        <f t="shared" si="0"/>
        <v>-95</v>
      </c>
      <c r="H25" s="36">
        <f t="shared" si="1"/>
        <v>-196</v>
      </c>
      <c r="I25" s="38">
        <f t="shared" si="2"/>
        <v>-0.20430107526881722</v>
      </c>
      <c r="J25" s="39">
        <f t="shared" si="3"/>
        <v>-0.18031278748850046</v>
      </c>
    </row>
    <row r="26" spans="1:10" x14ac:dyDescent="0.25">
      <c r="A26" s="34" t="s">
        <v>69</v>
      </c>
      <c r="B26" s="35">
        <v>18</v>
      </c>
      <c r="C26" s="36">
        <v>48</v>
      </c>
      <c r="D26" s="35">
        <v>106</v>
      </c>
      <c r="E26" s="36">
        <v>153</v>
      </c>
      <c r="F26" s="37"/>
      <c r="G26" s="35">
        <f t="shared" si="0"/>
        <v>-30</v>
      </c>
      <c r="H26" s="36">
        <f t="shared" si="1"/>
        <v>-47</v>
      </c>
      <c r="I26" s="38">
        <f t="shared" si="2"/>
        <v>-0.625</v>
      </c>
      <c r="J26" s="39">
        <f t="shared" si="3"/>
        <v>-0.30718954248366015</v>
      </c>
    </row>
    <row r="27" spans="1:10" x14ac:dyDescent="0.25">
      <c r="A27" s="34" t="s">
        <v>70</v>
      </c>
      <c r="B27" s="35">
        <v>37</v>
      </c>
      <c r="C27" s="36">
        <v>92</v>
      </c>
      <c r="D27" s="35">
        <v>108</v>
      </c>
      <c r="E27" s="36">
        <v>172</v>
      </c>
      <c r="F27" s="37"/>
      <c r="G27" s="35">
        <f t="shared" si="0"/>
        <v>-55</v>
      </c>
      <c r="H27" s="36">
        <f t="shared" si="1"/>
        <v>-64</v>
      </c>
      <c r="I27" s="38">
        <f t="shared" si="2"/>
        <v>-0.59782608695652173</v>
      </c>
      <c r="J27" s="39">
        <f t="shared" si="3"/>
        <v>-0.37209302325581395</v>
      </c>
    </row>
    <row r="28" spans="1:10" x14ac:dyDescent="0.25">
      <c r="A28" s="34" t="s">
        <v>71</v>
      </c>
      <c r="B28" s="35">
        <v>84</v>
      </c>
      <c r="C28" s="36">
        <v>174</v>
      </c>
      <c r="D28" s="35">
        <v>411</v>
      </c>
      <c r="E28" s="36">
        <v>492</v>
      </c>
      <c r="F28" s="37"/>
      <c r="G28" s="35">
        <f t="shared" si="0"/>
        <v>-90</v>
      </c>
      <c r="H28" s="36">
        <f t="shared" si="1"/>
        <v>-81</v>
      </c>
      <c r="I28" s="38">
        <f t="shared" si="2"/>
        <v>-0.51724137931034486</v>
      </c>
      <c r="J28" s="39">
        <f t="shared" si="3"/>
        <v>-0.16463414634146342</v>
      </c>
    </row>
    <row r="29" spans="1:10" x14ac:dyDescent="0.25">
      <c r="A29" s="34" t="s">
        <v>72</v>
      </c>
      <c r="B29" s="35">
        <v>1981</v>
      </c>
      <c r="C29" s="36">
        <v>1525</v>
      </c>
      <c r="D29" s="35">
        <v>4953</v>
      </c>
      <c r="E29" s="36">
        <v>4625</v>
      </c>
      <c r="F29" s="37"/>
      <c r="G29" s="35">
        <f t="shared" si="0"/>
        <v>456</v>
      </c>
      <c r="H29" s="36">
        <f t="shared" si="1"/>
        <v>328</v>
      </c>
      <c r="I29" s="38">
        <f t="shared" si="2"/>
        <v>0.29901639344262293</v>
      </c>
      <c r="J29" s="39">
        <f t="shared" si="3"/>
        <v>7.0918918918918925E-2</v>
      </c>
    </row>
    <row r="30" spans="1:10" x14ac:dyDescent="0.25">
      <c r="A30" s="34" t="s">
        <v>73</v>
      </c>
      <c r="B30" s="35">
        <v>6</v>
      </c>
      <c r="C30" s="36">
        <v>6</v>
      </c>
      <c r="D30" s="35">
        <v>15</v>
      </c>
      <c r="E30" s="36">
        <v>14</v>
      </c>
      <c r="F30" s="37"/>
      <c r="G30" s="35">
        <f t="shared" si="0"/>
        <v>0</v>
      </c>
      <c r="H30" s="36">
        <f t="shared" si="1"/>
        <v>1</v>
      </c>
      <c r="I30" s="38">
        <f t="shared" si="2"/>
        <v>0</v>
      </c>
      <c r="J30" s="39">
        <f t="shared" si="3"/>
        <v>7.1428571428571425E-2</v>
      </c>
    </row>
    <row r="31" spans="1:10" x14ac:dyDescent="0.25">
      <c r="A31" s="34" t="s">
        <v>74</v>
      </c>
      <c r="B31" s="35">
        <v>187</v>
      </c>
      <c r="C31" s="36">
        <v>388</v>
      </c>
      <c r="D31" s="35">
        <v>561</v>
      </c>
      <c r="E31" s="36">
        <v>730</v>
      </c>
      <c r="F31" s="37"/>
      <c r="G31" s="35">
        <f t="shared" si="0"/>
        <v>-201</v>
      </c>
      <c r="H31" s="36">
        <f t="shared" si="1"/>
        <v>-169</v>
      </c>
      <c r="I31" s="38">
        <f t="shared" si="2"/>
        <v>-0.51804123711340211</v>
      </c>
      <c r="J31" s="39">
        <f t="shared" si="3"/>
        <v>-0.23150684931506849</v>
      </c>
    </row>
    <row r="32" spans="1:10" x14ac:dyDescent="0.25">
      <c r="A32" s="34" t="s">
        <v>75</v>
      </c>
      <c r="B32" s="35">
        <v>114</v>
      </c>
      <c r="C32" s="36">
        <v>133</v>
      </c>
      <c r="D32" s="35">
        <v>326</v>
      </c>
      <c r="E32" s="36">
        <v>282</v>
      </c>
      <c r="F32" s="37"/>
      <c r="G32" s="35">
        <f t="shared" si="0"/>
        <v>-19</v>
      </c>
      <c r="H32" s="36">
        <f t="shared" si="1"/>
        <v>44</v>
      </c>
      <c r="I32" s="38">
        <f t="shared" si="2"/>
        <v>-0.14285714285714285</v>
      </c>
      <c r="J32" s="39">
        <f t="shared" si="3"/>
        <v>0.15602836879432624</v>
      </c>
    </row>
    <row r="33" spans="1:10" x14ac:dyDescent="0.25">
      <c r="A33" s="34" t="s">
        <v>76</v>
      </c>
      <c r="B33" s="35">
        <v>183</v>
      </c>
      <c r="C33" s="36">
        <v>245</v>
      </c>
      <c r="D33" s="35">
        <v>661</v>
      </c>
      <c r="E33" s="36">
        <v>659</v>
      </c>
      <c r="F33" s="37"/>
      <c r="G33" s="35">
        <f t="shared" si="0"/>
        <v>-62</v>
      </c>
      <c r="H33" s="36">
        <f t="shared" si="1"/>
        <v>2</v>
      </c>
      <c r="I33" s="38">
        <f t="shared" si="2"/>
        <v>-0.2530612244897959</v>
      </c>
      <c r="J33" s="39">
        <f t="shared" si="3"/>
        <v>3.0349013657056147E-3</v>
      </c>
    </row>
    <row r="34" spans="1:10" x14ac:dyDescent="0.25">
      <c r="A34" s="34" t="s">
        <v>77</v>
      </c>
      <c r="B34" s="35">
        <v>0</v>
      </c>
      <c r="C34" s="36">
        <v>0</v>
      </c>
      <c r="D34" s="35">
        <v>1</v>
      </c>
      <c r="E34" s="36">
        <v>1</v>
      </c>
      <c r="F34" s="37"/>
      <c r="G34" s="35">
        <f t="shared" si="0"/>
        <v>0</v>
      </c>
      <c r="H34" s="36">
        <f t="shared" si="1"/>
        <v>0</v>
      </c>
      <c r="I34" s="38" t="str">
        <f t="shared" si="2"/>
        <v>-</v>
      </c>
      <c r="J34" s="39">
        <f t="shared" si="3"/>
        <v>0</v>
      </c>
    </row>
    <row r="35" spans="1:10" x14ac:dyDescent="0.25">
      <c r="A35" s="34" t="s">
        <v>78</v>
      </c>
      <c r="B35" s="35">
        <v>4</v>
      </c>
      <c r="C35" s="36">
        <v>20</v>
      </c>
      <c r="D35" s="35">
        <v>38</v>
      </c>
      <c r="E35" s="36">
        <v>36</v>
      </c>
      <c r="F35" s="37"/>
      <c r="G35" s="35">
        <f t="shared" si="0"/>
        <v>-16</v>
      </c>
      <c r="H35" s="36">
        <f t="shared" si="1"/>
        <v>2</v>
      </c>
      <c r="I35" s="38">
        <f t="shared" si="2"/>
        <v>-0.8</v>
      </c>
      <c r="J35" s="39">
        <f t="shared" si="3"/>
        <v>5.5555555555555552E-2</v>
      </c>
    </row>
    <row r="36" spans="1:10" x14ac:dyDescent="0.25">
      <c r="A36" s="34" t="s">
        <v>79</v>
      </c>
      <c r="B36" s="35">
        <v>1787</v>
      </c>
      <c r="C36" s="36">
        <v>2763</v>
      </c>
      <c r="D36" s="35">
        <v>5815</v>
      </c>
      <c r="E36" s="36">
        <v>7868</v>
      </c>
      <c r="F36" s="37"/>
      <c r="G36" s="35">
        <f t="shared" si="0"/>
        <v>-976</v>
      </c>
      <c r="H36" s="36">
        <f t="shared" si="1"/>
        <v>-2053</v>
      </c>
      <c r="I36" s="38">
        <f t="shared" si="2"/>
        <v>-0.35323923271806007</v>
      </c>
      <c r="J36" s="39">
        <f t="shared" si="3"/>
        <v>-0.26093035078800203</v>
      </c>
    </row>
    <row r="37" spans="1:10" x14ac:dyDescent="0.25">
      <c r="A37" s="34" t="s">
        <v>80</v>
      </c>
      <c r="B37" s="35">
        <v>2</v>
      </c>
      <c r="C37" s="36">
        <v>2</v>
      </c>
      <c r="D37" s="35">
        <v>3</v>
      </c>
      <c r="E37" s="36">
        <v>7</v>
      </c>
      <c r="F37" s="37"/>
      <c r="G37" s="35">
        <f t="shared" si="0"/>
        <v>0</v>
      </c>
      <c r="H37" s="36">
        <f t="shared" si="1"/>
        <v>-4</v>
      </c>
      <c r="I37" s="38">
        <f t="shared" si="2"/>
        <v>0</v>
      </c>
      <c r="J37" s="39">
        <f t="shared" si="3"/>
        <v>-0.5714285714285714</v>
      </c>
    </row>
    <row r="38" spans="1:10" x14ac:dyDescent="0.25">
      <c r="A38" s="34" t="s">
        <v>81</v>
      </c>
      <c r="B38" s="35">
        <v>963</v>
      </c>
      <c r="C38" s="36">
        <v>1271</v>
      </c>
      <c r="D38" s="35">
        <v>3016</v>
      </c>
      <c r="E38" s="36">
        <v>3189</v>
      </c>
      <c r="F38" s="37"/>
      <c r="G38" s="35">
        <f t="shared" si="0"/>
        <v>-308</v>
      </c>
      <c r="H38" s="36">
        <f t="shared" si="1"/>
        <v>-173</v>
      </c>
      <c r="I38" s="38">
        <f t="shared" si="2"/>
        <v>-0.24232887490165225</v>
      </c>
      <c r="J38" s="39">
        <f t="shared" si="3"/>
        <v>-5.4248980871746628E-2</v>
      </c>
    </row>
    <row r="39" spans="1:10" x14ac:dyDescent="0.25">
      <c r="A39" s="34" t="s">
        <v>82</v>
      </c>
      <c r="B39" s="35">
        <v>228</v>
      </c>
      <c r="C39" s="36">
        <v>253</v>
      </c>
      <c r="D39" s="35">
        <v>557</v>
      </c>
      <c r="E39" s="36">
        <v>584</v>
      </c>
      <c r="F39" s="37"/>
      <c r="G39" s="35">
        <f t="shared" si="0"/>
        <v>-25</v>
      </c>
      <c r="H39" s="36">
        <f t="shared" si="1"/>
        <v>-27</v>
      </c>
      <c r="I39" s="38">
        <f t="shared" si="2"/>
        <v>-9.8814229249011856E-2</v>
      </c>
      <c r="J39" s="39">
        <f t="shared" si="3"/>
        <v>-4.6232876712328765E-2</v>
      </c>
    </row>
    <row r="40" spans="1:10" x14ac:dyDescent="0.25">
      <c r="A40" s="34" t="s">
        <v>83</v>
      </c>
      <c r="B40" s="35">
        <v>224</v>
      </c>
      <c r="C40" s="36">
        <v>210</v>
      </c>
      <c r="D40" s="35">
        <v>653</v>
      </c>
      <c r="E40" s="36">
        <v>495</v>
      </c>
      <c r="F40" s="37"/>
      <c r="G40" s="35">
        <f t="shared" si="0"/>
        <v>14</v>
      </c>
      <c r="H40" s="36">
        <f t="shared" si="1"/>
        <v>158</v>
      </c>
      <c r="I40" s="38">
        <f t="shared" si="2"/>
        <v>6.6666666666666666E-2</v>
      </c>
      <c r="J40" s="39">
        <f t="shared" si="3"/>
        <v>0.31919191919191919</v>
      </c>
    </row>
    <row r="41" spans="1:10" x14ac:dyDescent="0.25">
      <c r="A41" s="34" t="s">
        <v>84</v>
      </c>
      <c r="B41" s="35">
        <v>30</v>
      </c>
      <c r="C41" s="36">
        <v>107</v>
      </c>
      <c r="D41" s="35">
        <v>216</v>
      </c>
      <c r="E41" s="36">
        <v>334</v>
      </c>
      <c r="F41" s="37"/>
      <c r="G41" s="35">
        <f t="shared" si="0"/>
        <v>-77</v>
      </c>
      <c r="H41" s="36">
        <f t="shared" si="1"/>
        <v>-118</v>
      </c>
      <c r="I41" s="38">
        <f t="shared" si="2"/>
        <v>-0.71962616822429903</v>
      </c>
      <c r="J41" s="39">
        <f t="shared" si="3"/>
        <v>-0.3532934131736527</v>
      </c>
    </row>
    <row r="42" spans="1:10" x14ac:dyDescent="0.25">
      <c r="A42" s="34" t="s">
        <v>85</v>
      </c>
      <c r="B42" s="35">
        <v>935</v>
      </c>
      <c r="C42" s="36">
        <v>1894</v>
      </c>
      <c r="D42" s="35">
        <v>3045</v>
      </c>
      <c r="E42" s="36">
        <v>5312</v>
      </c>
      <c r="F42" s="37"/>
      <c r="G42" s="35">
        <f t="shared" si="0"/>
        <v>-959</v>
      </c>
      <c r="H42" s="36">
        <f t="shared" si="1"/>
        <v>-2267</v>
      </c>
      <c r="I42" s="38">
        <f t="shared" si="2"/>
        <v>-0.50633579725448785</v>
      </c>
      <c r="J42" s="39">
        <f t="shared" si="3"/>
        <v>-0.42676957831325302</v>
      </c>
    </row>
    <row r="43" spans="1:10" x14ac:dyDescent="0.25">
      <c r="A43" s="34" t="s">
        <v>86</v>
      </c>
      <c r="B43" s="35">
        <v>0</v>
      </c>
      <c r="C43" s="36">
        <v>0</v>
      </c>
      <c r="D43" s="35">
        <v>0</v>
      </c>
      <c r="E43" s="36">
        <v>3</v>
      </c>
      <c r="F43" s="37"/>
      <c r="G43" s="35">
        <f t="shared" si="0"/>
        <v>0</v>
      </c>
      <c r="H43" s="36">
        <f t="shared" si="1"/>
        <v>-3</v>
      </c>
      <c r="I43" s="38" t="str">
        <f t="shared" si="2"/>
        <v>-</v>
      </c>
      <c r="J43" s="39">
        <f t="shared" si="3"/>
        <v>-1</v>
      </c>
    </row>
    <row r="44" spans="1:10" x14ac:dyDescent="0.25">
      <c r="A44" s="34" t="s">
        <v>87</v>
      </c>
      <c r="B44" s="35">
        <v>1101</v>
      </c>
      <c r="C44" s="36">
        <v>1530</v>
      </c>
      <c r="D44" s="35">
        <v>3576</v>
      </c>
      <c r="E44" s="36">
        <v>4195</v>
      </c>
      <c r="F44" s="37"/>
      <c r="G44" s="35">
        <f t="shared" si="0"/>
        <v>-429</v>
      </c>
      <c r="H44" s="36">
        <f t="shared" si="1"/>
        <v>-619</v>
      </c>
      <c r="I44" s="38">
        <f t="shared" si="2"/>
        <v>-0.2803921568627451</v>
      </c>
      <c r="J44" s="39">
        <f t="shared" si="3"/>
        <v>-0.14755661501787842</v>
      </c>
    </row>
    <row r="45" spans="1:10" x14ac:dyDescent="0.25">
      <c r="A45" s="34" t="s">
        <v>88</v>
      </c>
      <c r="B45" s="35">
        <v>55</v>
      </c>
      <c r="C45" s="36">
        <v>40</v>
      </c>
      <c r="D45" s="35">
        <v>167</v>
      </c>
      <c r="E45" s="36">
        <v>187</v>
      </c>
      <c r="F45" s="37"/>
      <c r="G45" s="35">
        <f t="shared" si="0"/>
        <v>15</v>
      </c>
      <c r="H45" s="36">
        <f t="shared" si="1"/>
        <v>-20</v>
      </c>
      <c r="I45" s="38">
        <f t="shared" si="2"/>
        <v>0.375</v>
      </c>
      <c r="J45" s="39">
        <f t="shared" si="3"/>
        <v>-0.10695187165775401</v>
      </c>
    </row>
    <row r="46" spans="1:10" x14ac:dyDescent="0.25">
      <c r="A46" s="34" t="s">
        <v>89</v>
      </c>
      <c r="B46" s="35">
        <v>115</v>
      </c>
      <c r="C46" s="36">
        <v>209</v>
      </c>
      <c r="D46" s="35">
        <v>426</v>
      </c>
      <c r="E46" s="36">
        <v>370</v>
      </c>
      <c r="F46" s="37"/>
      <c r="G46" s="35">
        <f t="shared" si="0"/>
        <v>-94</v>
      </c>
      <c r="H46" s="36">
        <f t="shared" si="1"/>
        <v>56</v>
      </c>
      <c r="I46" s="38">
        <f t="shared" si="2"/>
        <v>-0.44976076555023925</v>
      </c>
      <c r="J46" s="39">
        <f t="shared" si="3"/>
        <v>0.15135135135135136</v>
      </c>
    </row>
    <row r="47" spans="1:10" x14ac:dyDescent="0.25">
      <c r="A47" s="34" t="s">
        <v>90</v>
      </c>
      <c r="B47" s="35">
        <v>49</v>
      </c>
      <c r="C47" s="36">
        <v>43</v>
      </c>
      <c r="D47" s="35">
        <v>137</v>
      </c>
      <c r="E47" s="36">
        <v>91</v>
      </c>
      <c r="F47" s="37"/>
      <c r="G47" s="35">
        <f t="shared" si="0"/>
        <v>6</v>
      </c>
      <c r="H47" s="36">
        <f t="shared" si="1"/>
        <v>46</v>
      </c>
      <c r="I47" s="38">
        <f t="shared" si="2"/>
        <v>0.13953488372093023</v>
      </c>
      <c r="J47" s="39">
        <f t="shared" si="3"/>
        <v>0.50549450549450547</v>
      </c>
    </row>
    <row r="48" spans="1:10" x14ac:dyDescent="0.25">
      <c r="A48" s="34" t="s">
        <v>91</v>
      </c>
      <c r="B48" s="35">
        <v>140</v>
      </c>
      <c r="C48" s="36">
        <v>308</v>
      </c>
      <c r="D48" s="35">
        <v>525</v>
      </c>
      <c r="E48" s="36">
        <v>855</v>
      </c>
      <c r="F48" s="37"/>
      <c r="G48" s="35">
        <f t="shared" si="0"/>
        <v>-168</v>
      </c>
      <c r="H48" s="36">
        <f t="shared" si="1"/>
        <v>-330</v>
      </c>
      <c r="I48" s="38">
        <f t="shared" si="2"/>
        <v>-0.54545454545454541</v>
      </c>
      <c r="J48" s="39">
        <f t="shared" si="3"/>
        <v>-0.38596491228070173</v>
      </c>
    </row>
    <row r="49" spans="1:10" x14ac:dyDescent="0.25">
      <c r="A49" s="34" t="s">
        <v>92</v>
      </c>
      <c r="B49" s="35">
        <v>2</v>
      </c>
      <c r="C49" s="36">
        <v>2</v>
      </c>
      <c r="D49" s="35">
        <v>2</v>
      </c>
      <c r="E49" s="36">
        <v>2</v>
      </c>
      <c r="F49" s="37"/>
      <c r="G49" s="35">
        <f t="shared" si="0"/>
        <v>0</v>
      </c>
      <c r="H49" s="36">
        <f t="shared" si="1"/>
        <v>0</v>
      </c>
      <c r="I49" s="38">
        <f t="shared" si="2"/>
        <v>0</v>
      </c>
      <c r="J49" s="39">
        <f t="shared" si="3"/>
        <v>0</v>
      </c>
    </row>
    <row r="50" spans="1:10" x14ac:dyDescent="0.25">
      <c r="A50" s="34" t="s">
        <v>93</v>
      </c>
      <c r="B50" s="35">
        <v>99</v>
      </c>
      <c r="C50" s="36">
        <v>167</v>
      </c>
      <c r="D50" s="35">
        <v>422</v>
      </c>
      <c r="E50" s="36">
        <v>456</v>
      </c>
      <c r="F50" s="37"/>
      <c r="G50" s="35">
        <f t="shared" si="0"/>
        <v>-68</v>
      </c>
      <c r="H50" s="36">
        <f t="shared" si="1"/>
        <v>-34</v>
      </c>
      <c r="I50" s="38">
        <f t="shared" si="2"/>
        <v>-0.40718562874251496</v>
      </c>
      <c r="J50" s="39">
        <f t="shared" si="3"/>
        <v>-7.4561403508771926E-2</v>
      </c>
    </row>
    <row r="51" spans="1:10" x14ac:dyDescent="0.25">
      <c r="A51" s="34" t="s">
        <v>94</v>
      </c>
      <c r="B51" s="35">
        <v>34</v>
      </c>
      <c r="C51" s="36">
        <v>0</v>
      </c>
      <c r="D51" s="35">
        <v>102</v>
      </c>
      <c r="E51" s="36">
        <v>0</v>
      </c>
      <c r="F51" s="37"/>
      <c r="G51" s="35">
        <f t="shared" si="0"/>
        <v>34</v>
      </c>
      <c r="H51" s="36">
        <f t="shared" si="1"/>
        <v>102</v>
      </c>
      <c r="I51" s="38" t="str">
        <f t="shared" si="2"/>
        <v>-</v>
      </c>
      <c r="J51" s="39" t="str">
        <f t="shared" si="3"/>
        <v>-</v>
      </c>
    </row>
    <row r="52" spans="1:10" x14ac:dyDescent="0.25">
      <c r="A52" s="34" t="s">
        <v>95</v>
      </c>
      <c r="B52" s="35">
        <v>574</v>
      </c>
      <c r="C52" s="36">
        <v>564</v>
      </c>
      <c r="D52" s="35">
        <v>1476</v>
      </c>
      <c r="E52" s="36">
        <v>1911</v>
      </c>
      <c r="F52" s="37"/>
      <c r="G52" s="35">
        <f t="shared" si="0"/>
        <v>10</v>
      </c>
      <c r="H52" s="36">
        <f t="shared" si="1"/>
        <v>-435</v>
      </c>
      <c r="I52" s="38">
        <f t="shared" si="2"/>
        <v>1.7730496453900711E-2</v>
      </c>
      <c r="J52" s="39">
        <f t="shared" si="3"/>
        <v>-0.22762951334379905</v>
      </c>
    </row>
    <row r="53" spans="1:10" x14ac:dyDescent="0.25">
      <c r="A53" s="34" t="s">
        <v>96</v>
      </c>
      <c r="B53" s="35">
        <v>261</v>
      </c>
      <c r="C53" s="36">
        <v>416</v>
      </c>
      <c r="D53" s="35">
        <v>939</v>
      </c>
      <c r="E53" s="36">
        <v>1250</v>
      </c>
      <c r="F53" s="37"/>
      <c r="G53" s="35">
        <f t="shared" si="0"/>
        <v>-155</v>
      </c>
      <c r="H53" s="36">
        <f t="shared" si="1"/>
        <v>-311</v>
      </c>
      <c r="I53" s="38">
        <f t="shared" si="2"/>
        <v>-0.37259615384615385</v>
      </c>
      <c r="J53" s="39">
        <f t="shared" si="3"/>
        <v>-0.24879999999999999</v>
      </c>
    </row>
    <row r="54" spans="1:10" x14ac:dyDescent="0.25">
      <c r="A54" s="34" t="s">
        <v>97</v>
      </c>
      <c r="B54" s="35">
        <v>3918</v>
      </c>
      <c r="C54" s="36">
        <v>3897</v>
      </c>
      <c r="D54" s="35">
        <v>11624</v>
      </c>
      <c r="E54" s="36">
        <v>11245</v>
      </c>
      <c r="F54" s="37"/>
      <c r="G54" s="35">
        <f t="shared" si="0"/>
        <v>21</v>
      </c>
      <c r="H54" s="36">
        <f t="shared" si="1"/>
        <v>379</v>
      </c>
      <c r="I54" s="38">
        <f t="shared" si="2"/>
        <v>5.3887605850654347E-3</v>
      </c>
      <c r="J54" s="39">
        <f t="shared" si="3"/>
        <v>3.3703868385949312E-2</v>
      </c>
    </row>
    <row r="55" spans="1:10" x14ac:dyDescent="0.25">
      <c r="A55" s="34" t="s">
        <v>98</v>
      </c>
      <c r="B55" s="35">
        <v>747</v>
      </c>
      <c r="C55" s="36">
        <v>1282</v>
      </c>
      <c r="D55" s="35">
        <v>2778</v>
      </c>
      <c r="E55" s="36">
        <v>3477</v>
      </c>
      <c r="F55" s="37"/>
      <c r="G55" s="35">
        <f t="shared" si="0"/>
        <v>-535</v>
      </c>
      <c r="H55" s="36">
        <f t="shared" si="1"/>
        <v>-699</v>
      </c>
      <c r="I55" s="38">
        <f t="shared" si="2"/>
        <v>-0.41731669266770671</v>
      </c>
      <c r="J55" s="39">
        <f t="shared" si="3"/>
        <v>-0.20103537532355478</v>
      </c>
    </row>
    <row r="56" spans="1:10" x14ac:dyDescent="0.25">
      <c r="A56" s="34" t="s">
        <v>99</v>
      </c>
      <c r="B56" s="35">
        <v>109</v>
      </c>
      <c r="C56" s="36">
        <v>208</v>
      </c>
      <c r="D56" s="35">
        <v>462</v>
      </c>
      <c r="E56" s="36">
        <v>522</v>
      </c>
      <c r="F56" s="37"/>
      <c r="G56" s="35">
        <f t="shared" si="0"/>
        <v>-99</v>
      </c>
      <c r="H56" s="36">
        <f t="shared" si="1"/>
        <v>-60</v>
      </c>
      <c r="I56" s="38">
        <f t="shared" si="2"/>
        <v>-0.47596153846153844</v>
      </c>
      <c r="J56" s="39">
        <f t="shared" si="3"/>
        <v>-0.11494252873563218</v>
      </c>
    </row>
    <row r="57" spans="1:10" x14ac:dyDescent="0.25">
      <c r="A57" s="79" t="s">
        <v>100</v>
      </c>
      <c r="B57" s="80">
        <v>10</v>
      </c>
      <c r="C57" s="81">
        <v>5</v>
      </c>
      <c r="D57" s="80">
        <v>33</v>
      </c>
      <c r="E57" s="81">
        <v>27</v>
      </c>
      <c r="F57" s="82"/>
      <c r="G57" s="80">
        <f t="shared" si="0"/>
        <v>5</v>
      </c>
      <c r="H57" s="81">
        <f t="shared" si="1"/>
        <v>6</v>
      </c>
      <c r="I57" s="94">
        <f t="shared" si="2"/>
        <v>1</v>
      </c>
      <c r="J57" s="95">
        <f t="shared" si="3"/>
        <v>0.22222222222222221</v>
      </c>
    </row>
    <row r="58" spans="1:10" x14ac:dyDescent="0.25">
      <c r="A58" s="34" t="s">
        <v>101</v>
      </c>
      <c r="B58" s="35">
        <v>0</v>
      </c>
      <c r="C58" s="36">
        <v>0</v>
      </c>
      <c r="D58" s="35">
        <v>8</v>
      </c>
      <c r="E58" s="36">
        <v>0</v>
      </c>
      <c r="F58" s="37"/>
      <c r="G58" s="35">
        <f t="shared" si="0"/>
        <v>0</v>
      </c>
      <c r="H58" s="36">
        <f t="shared" si="1"/>
        <v>8</v>
      </c>
      <c r="I58" s="38" t="str">
        <f t="shared" si="2"/>
        <v>-</v>
      </c>
      <c r="J58" s="39" t="str">
        <f t="shared" si="3"/>
        <v>-</v>
      </c>
    </row>
    <row r="59" spans="1:10" x14ac:dyDescent="0.25">
      <c r="A59" s="34" t="s">
        <v>102</v>
      </c>
      <c r="B59" s="35">
        <v>7</v>
      </c>
      <c r="C59" s="36">
        <v>5</v>
      </c>
      <c r="D59" s="35">
        <v>16</v>
      </c>
      <c r="E59" s="36">
        <v>19</v>
      </c>
      <c r="F59" s="37"/>
      <c r="G59" s="35">
        <f t="shared" si="0"/>
        <v>2</v>
      </c>
      <c r="H59" s="36">
        <f t="shared" si="1"/>
        <v>-3</v>
      </c>
      <c r="I59" s="38">
        <f t="shared" si="2"/>
        <v>0.4</v>
      </c>
      <c r="J59" s="39">
        <f t="shared" si="3"/>
        <v>-0.15789473684210525</v>
      </c>
    </row>
    <row r="60" spans="1:10" x14ac:dyDescent="0.25">
      <c r="A60" s="34" t="s">
        <v>103</v>
      </c>
      <c r="B60" s="35">
        <v>49</v>
      </c>
      <c r="C60" s="36">
        <v>147</v>
      </c>
      <c r="D60" s="35">
        <v>154</v>
      </c>
      <c r="E60" s="36">
        <v>268</v>
      </c>
      <c r="F60" s="37"/>
      <c r="G60" s="35">
        <f t="shared" si="0"/>
        <v>-98</v>
      </c>
      <c r="H60" s="36">
        <f t="shared" si="1"/>
        <v>-114</v>
      </c>
      <c r="I60" s="38">
        <f t="shared" si="2"/>
        <v>-0.66666666666666663</v>
      </c>
      <c r="J60" s="39">
        <f t="shared" si="3"/>
        <v>-0.42537313432835822</v>
      </c>
    </row>
    <row r="61" spans="1:10" x14ac:dyDescent="0.25">
      <c r="A61" s="34" t="s">
        <v>104</v>
      </c>
      <c r="B61" s="35">
        <v>87</v>
      </c>
      <c r="C61" s="36">
        <v>119</v>
      </c>
      <c r="D61" s="35">
        <v>234</v>
      </c>
      <c r="E61" s="36">
        <v>284</v>
      </c>
      <c r="F61" s="37"/>
      <c r="G61" s="35">
        <f t="shared" si="0"/>
        <v>-32</v>
      </c>
      <c r="H61" s="36">
        <f t="shared" si="1"/>
        <v>-50</v>
      </c>
      <c r="I61" s="38">
        <f t="shared" si="2"/>
        <v>-0.26890756302521007</v>
      </c>
      <c r="J61" s="39">
        <f t="shared" si="3"/>
        <v>-0.176056338028169</v>
      </c>
    </row>
    <row r="62" spans="1:10" x14ac:dyDescent="0.25">
      <c r="A62" s="34" t="s">
        <v>105</v>
      </c>
      <c r="B62" s="35">
        <v>1</v>
      </c>
      <c r="C62" s="36">
        <v>1</v>
      </c>
      <c r="D62" s="35">
        <v>1</v>
      </c>
      <c r="E62" s="36">
        <v>2</v>
      </c>
      <c r="F62" s="37"/>
      <c r="G62" s="35">
        <f t="shared" si="0"/>
        <v>0</v>
      </c>
      <c r="H62" s="36">
        <f t="shared" si="1"/>
        <v>-1</v>
      </c>
      <c r="I62" s="38">
        <f t="shared" si="2"/>
        <v>0</v>
      </c>
      <c r="J62" s="39">
        <f t="shared" si="3"/>
        <v>-0.5</v>
      </c>
    </row>
    <row r="63" spans="1:10" x14ac:dyDescent="0.25">
      <c r="A63" s="34" t="s">
        <v>106</v>
      </c>
      <c r="B63" s="35">
        <v>6</v>
      </c>
      <c r="C63" s="36">
        <v>1</v>
      </c>
      <c r="D63" s="35">
        <v>7</v>
      </c>
      <c r="E63" s="36">
        <v>11</v>
      </c>
      <c r="F63" s="37"/>
      <c r="G63" s="35">
        <f t="shared" si="0"/>
        <v>5</v>
      </c>
      <c r="H63" s="36">
        <f t="shared" si="1"/>
        <v>-4</v>
      </c>
      <c r="I63" s="38">
        <f t="shared" si="2"/>
        <v>5</v>
      </c>
      <c r="J63" s="39">
        <f t="shared" si="3"/>
        <v>-0.36363636363636365</v>
      </c>
    </row>
    <row r="64" spans="1:10" x14ac:dyDescent="0.25">
      <c r="A64" s="34" t="s">
        <v>107</v>
      </c>
      <c r="B64" s="35">
        <v>119</v>
      </c>
      <c r="C64" s="36">
        <v>172</v>
      </c>
      <c r="D64" s="35">
        <v>338</v>
      </c>
      <c r="E64" s="36">
        <v>407</v>
      </c>
      <c r="F64" s="37"/>
      <c r="G64" s="35">
        <f t="shared" si="0"/>
        <v>-53</v>
      </c>
      <c r="H64" s="36">
        <f t="shared" si="1"/>
        <v>-69</v>
      </c>
      <c r="I64" s="38">
        <f t="shared" si="2"/>
        <v>-0.30813953488372092</v>
      </c>
      <c r="J64" s="39">
        <f t="shared" si="3"/>
        <v>-0.16953316953316952</v>
      </c>
    </row>
    <row r="65" spans="1:10" x14ac:dyDescent="0.25">
      <c r="A65" s="34" t="s">
        <v>108</v>
      </c>
      <c r="B65" s="35">
        <v>47</v>
      </c>
      <c r="C65" s="36">
        <v>50</v>
      </c>
      <c r="D65" s="35">
        <v>121</v>
      </c>
      <c r="E65" s="36">
        <v>156</v>
      </c>
      <c r="F65" s="37"/>
      <c r="G65" s="35">
        <f t="shared" si="0"/>
        <v>-3</v>
      </c>
      <c r="H65" s="36">
        <f t="shared" si="1"/>
        <v>-35</v>
      </c>
      <c r="I65" s="38">
        <f t="shared" si="2"/>
        <v>-0.06</v>
      </c>
      <c r="J65" s="39">
        <f t="shared" si="3"/>
        <v>-0.22435897435897437</v>
      </c>
    </row>
    <row r="66" spans="1:10" x14ac:dyDescent="0.25">
      <c r="A66" s="34" t="s">
        <v>109</v>
      </c>
      <c r="B66" s="35">
        <v>15</v>
      </c>
      <c r="C66" s="36">
        <v>41</v>
      </c>
      <c r="D66" s="35">
        <v>44</v>
      </c>
      <c r="E66" s="36">
        <v>96</v>
      </c>
      <c r="F66" s="37"/>
      <c r="G66" s="35">
        <f t="shared" si="0"/>
        <v>-26</v>
      </c>
      <c r="H66" s="36">
        <f t="shared" si="1"/>
        <v>-52</v>
      </c>
      <c r="I66" s="38">
        <f t="shared" si="2"/>
        <v>-0.63414634146341464</v>
      </c>
      <c r="J66" s="39">
        <f t="shared" si="3"/>
        <v>-0.54166666666666663</v>
      </c>
    </row>
    <row r="67" spans="1:10" x14ac:dyDescent="0.25">
      <c r="A67" s="34" t="s">
        <v>110</v>
      </c>
      <c r="B67" s="35">
        <v>3</v>
      </c>
      <c r="C67" s="36">
        <v>8</v>
      </c>
      <c r="D67" s="35">
        <v>6</v>
      </c>
      <c r="E67" s="36">
        <v>21</v>
      </c>
      <c r="F67" s="37"/>
      <c r="G67" s="35">
        <f t="shared" si="0"/>
        <v>-5</v>
      </c>
      <c r="H67" s="36">
        <f t="shared" si="1"/>
        <v>-15</v>
      </c>
      <c r="I67" s="38">
        <f t="shared" si="2"/>
        <v>-0.625</v>
      </c>
      <c r="J67" s="39">
        <f t="shared" si="3"/>
        <v>-0.7142857142857143</v>
      </c>
    </row>
    <row r="68" spans="1:10" x14ac:dyDescent="0.25">
      <c r="A68" s="34" t="s">
        <v>111</v>
      </c>
      <c r="B68" s="35">
        <v>35</v>
      </c>
      <c r="C68" s="36">
        <v>51</v>
      </c>
      <c r="D68" s="35">
        <v>78</v>
      </c>
      <c r="E68" s="36">
        <v>149</v>
      </c>
      <c r="F68" s="37"/>
      <c r="G68" s="35">
        <f t="shared" si="0"/>
        <v>-16</v>
      </c>
      <c r="H68" s="36">
        <f t="shared" si="1"/>
        <v>-71</v>
      </c>
      <c r="I68" s="38">
        <f t="shared" si="2"/>
        <v>-0.31372549019607843</v>
      </c>
      <c r="J68" s="39">
        <f t="shared" si="3"/>
        <v>-0.47651006711409394</v>
      </c>
    </row>
    <row r="69" spans="1:10" x14ac:dyDescent="0.25">
      <c r="A69" s="34" t="s">
        <v>112</v>
      </c>
      <c r="B69" s="35">
        <v>15</v>
      </c>
      <c r="C69" s="36">
        <v>21</v>
      </c>
      <c r="D69" s="35">
        <v>58</v>
      </c>
      <c r="E69" s="36">
        <v>69</v>
      </c>
      <c r="F69" s="37"/>
      <c r="G69" s="35">
        <f t="shared" si="0"/>
        <v>-6</v>
      </c>
      <c r="H69" s="36">
        <f t="shared" si="1"/>
        <v>-11</v>
      </c>
      <c r="I69" s="38">
        <f t="shared" si="2"/>
        <v>-0.2857142857142857</v>
      </c>
      <c r="J69" s="39">
        <f t="shared" si="3"/>
        <v>-0.15942028985507245</v>
      </c>
    </row>
    <row r="70" spans="1:10" x14ac:dyDescent="0.25">
      <c r="A70" s="34" t="s">
        <v>113</v>
      </c>
      <c r="B70" s="35">
        <v>13</v>
      </c>
      <c r="C70" s="36">
        <v>23</v>
      </c>
      <c r="D70" s="35">
        <v>38</v>
      </c>
      <c r="E70" s="36">
        <v>50</v>
      </c>
      <c r="F70" s="37"/>
      <c r="G70" s="35">
        <f t="shared" ref="G70:G104" si="4">B70-C70</f>
        <v>-10</v>
      </c>
      <c r="H70" s="36">
        <f t="shared" ref="H70:H104" si="5">D70-E70</f>
        <v>-12</v>
      </c>
      <c r="I70" s="38">
        <f t="shared" ref="I70:I104" si="6">IF(C70=0, "-", IF(G70/C70&lt;10, G70/C70, "&gt;999%"))</f>
        <v>-0.43478260869565216</v>
      </c>
      <c r="J70" s="39">
        <f t="shared" ref="J70:J104" si="7">IF(E70=0, "-", IF(H70/E70&lt;10, H70/E70, "&gt;999%"))</f>
        <v>-0.24</v>
      </c>
    </row>
    <row r="71" spans="1:10" x14ac:dyDescent="0.25">
      <c r="A71" s="34" t="s">
        <v>114</v>
      </c>
      <c r="B71" s="35">
        <v>50</v>
      </c>
      <c r="C71" s="36">
        <v>71</v>
      </c>
      <c r="D71" s="35">
        <v>119</v>
      </c>
      <c r="E71" s="36">
        <v>153</v>
      </c>
      <c r="F71" s="37"/>
      <c r="G71" s="35">
        <f t="shared" si="4"/>
        <v>-21</v>
      </c>
      <c r="H71" s="36">
        <f t="shared" si="5"/>
        <v>-34</v>
      </c>
      <c r="I71" s="38">
        <f t="shared" si="6"/>
        <v>-0.29577464788732394</v>
      </c>
      <c r="J71" s="39">
        <f t="shared" si="7"/>
        <v>-0.22222222222222221</v>
      </c>
    </row>
    <row r="72" spans="1:10" x14ac:dyDescent="0.25">
      <c r="A72" s="34" t="s">
        <v>115</v>
      </c>
      <c r="B72" s="35">
        <v>0</v>
      </c>
      <c r="C72" s="36">
        <v>2</v>
      </c>
      <c r="D72" s="35">
        <v>6</v>
      </c>
      <c r="E72" s="36">
        <v>10</v>
      </c>
      <c r="F72" s="37"/>
      <c r="G72" s="35">
        <f t="shared" si="4"/>
        <v>-2</v>
      </c>
      <c r="H72" s="36">
        <f t="shared" si="5"/>
        <v>-4</v>
      </c>
      <c r="I72" s="38">
        <f t="shared" si="6"/>
        <v>-1</v>
      </c>
      <c r="J72" s="39">
        <f t="shared" si="7"/>
        <v>-0.4</v>
      </c>
    </row>
    <row r="73" spans="1:10" x14ac:dyDescent="0.25">
      <c r="A73" s="34"/>
      <c r="B73" s="40"/>
      <c r="C73" s="41"/>
      <c r="D73" s="40"/>
      <c r="E73" s="41"/>
      <c r="F73" s="42"/>
      <c r="G73" s="40"/>
      <c r="H73" s="41"/>
      <c r="I73" s="43"/>
      <c r="J73" s="44"/>
    </row>
    <row r="74" spans="1:10" s="52" customFormat="1" ht="13" x14ac:dyDescent="0.3">
      <c r="A74" s="26" t="s">
        <v>17</v>
      </c>
      <c r="B74" s="46">
        <f>SUM(B6:B73)</f>
        <v>21662</v>
      </c>
      <c r="C74" s="47">
        <f>SUM(C6:C73)</f>
        <v>27520</v>
      </c>
      <c r="D74" s="46">
        <f>SUM(D6:D73)</f>
        <v>65027</v>
      </c>
      <c r="E74" s="47">
        <f>SUM(E6:E73)</f>
        <v>76509</v>
      </c>
      <c r="F74" s="48"/>
      <c r="G74" s="46">
        <f>SUM(G6:G73)</f>
        <v>-5858</v>
      </c>
      <c r="H74" s="47">
        <f>SUM(H6:H73)</f>
        <v>-11482</v>
      </c>
      <c r="I74" s="49">
        <f>IF(C74=0, 0, G74/C74)</f>
        <v>-0.21286337209302325</v>
      </c>
      <c r="J74" s="50">
        <f>IF(E74=0, 0, H74/E74)</f>
        <v>-0.15007384752120664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2DEF-CD63-4AA8-BE5D-AF06149C0EDF}">
  <sheetPr>
    <pageSetUpPr fitToPage="1"/>
  </sheetPr>
  <dimension ref="A1:H74"/>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116</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117</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0.12925860954667198</v>
      </c>
      <c r="C6" s="98">
        <v>0.17078488372093001</v>
      </c>
      <c r="D6" s="97">
        <v>0.16762267980992498</v>
      </c>
      <c r="E6" s="98">
        <v>0.20128350912964502</v>
      </c>
      <c r="F6" s="99"/>
      <c r="G6" s="100">
        <f t="shared" ref="G6:G69" si="0">B6-C6</f>
        <v>-4.1526274174258027E-2</v>
      </c>
      <c r="H6" s="101">
        <f t="shared" ref="H6:H69" si="1">D6-E6</f>
        <v>-3.3660829319720031E-2</v>
      </c>
    </row>
    <row r="7" spans="1:8" ht="14.5" x14ac:dyDescent="0.35">
      <c r="A7" s="34" t="s">
        <v>50</v>
      </c>
      <c r="B7" s="97">
        <v>0</v>
      </c>
      <c r="C7" s="98">
        <v>3.6337209302325603E-3</v>
      </c>
      <c r="D7" s="97">
        <v>0</v>
      </c>
      <c r="E7" s="98">
        <v>3.9211073207073696E-3</v>
      </c>
      <c r="F7" s="99"/>
      <c r="G7" s="100">
        <f t="shared" si="0"/>
        <v>-3.6337209302325603E-3</v>
      </c>
      <c r="H7" s="101">
        <f t="shared" si="1"/>
        <v>-3.9211073207073696E-3</v>
      </c>
    </row>
    <row r="8" spans="1:8" ht="14.5" x14ac:dyDescent="0.35">
      <c r="A8" s="34" t="s">
        <v>51</v>
      </c>
      <c r="B8" s="97">
        <v>9.2327578247622596E-3</v>
      </c>
      <c r="C8" s="98">
        <v>3.6337209302325603E-3</v>
      </c>
      <c r="D8" s="97">
        <v>1.2302582004398198E-2</v>
      </c>
      <c r="E8" s="98">
        <v>5.2281430942764905E-3</v>
      </c>
      <c r="F8" s="99"/>
      <c r="G8" s="100">
        <f t="shared" si="0"/>
        <v>5.5990368945296994E-3</v>
      </c>
      <c r="H8" s="101">
        <f t="shared" si="1"/>
        <v>7.0744389101217078E-3</v>
      </c>
    </row>
    <row r="9" spans="1:8" ht="14.5" x14ac:dyDescent="0.35">
      <c r="A9" s="34" t="s">
        <v>52</v>
      </c>
      <c r="B9" s="97">
        <v>0.87249561444003287</v>
      </c>
      <c r="C9" s="98">
        <v>1.40988372093023</v>
      </c>
      <c r="D9" s="97">
        <v>1.5255201685453701</v>
      </c>
      <c r="E9" s="98">
        <v>1.37108052647401</v>
      </c>
      <c r="F9" s="99"/>
      <c r="G9" s="100">
        <f t="shared" si="0"/>
        <v>-0.53738810649019708</v>
      </c>
      <c r="H9" s="101">
        <f t="shared" si="1"/>
        <v>0.15443964207136007</v>
      </c>
    </row>
    <row r="10" spans="1:8" ht="14.5" x14ac:dyDescent="0.35">
      <c r="A10" s="34" t="s">
        <v>53</v>
      </c>
      <c r="B10" s="97">
        <v>2.3081894561905601E-2</v>
      </c>
      <c r="C10" s="98">
        <v>2.1802325581395301E-2</v>
      </c>
      <c r="D10" s="97">
        <v>2.3067341258246599E-2</v>
      </c>
      <c r="E10" s="98">
        <v>1.8298500829967701E-2</v>
      </c>
      <c r="F10" s="99"/>
      <c r="G10" s="100">
        <f t="shared" si="0"/>
        <v>1.2795689805102997E-3</v>
      </c>
      <c r="H10" s="101">
        <f t="shared" si="1"/>
        <v>4.7688404282788983E-3</v>
      </c>
    </row>
    <row r="11" spans="1:8" ht="14.5" x14ac:dyDescent="0.35">
      <c r="A11" s="34" t="s">
        <v>54</v>
      </c>
      <c r="B11" s="97">
        <v>3.2222324808420302</v>
      </c>
      <c r="C11" s="98">
        <v>3.3648255813953498</v>
      </c>
      <c r="D11" s="97">
        <v>3.6477155643040597</v>
      </c>
      <c r="E11" s="98">
        <v>3.9446339646316102</v>
      </c>
      <c r="F11" s="99"/>
      <c r="G11" s="100">
        <f t="shared" si="0"/>
        <v>-0.14259310055331964</v>
      </c>
      <c r="H11" s="101">
        <f t="shared" si="1"/>
        <v>-0.29691840032755046</v>
      </c>
    </row>
    <row r="12" spans="1:8" ht="14.5" x14ac:dyDescent="0.35">
      <c r="A12" s="34" t="s">
        <v>55</v>
      </c>
      <c r="B12" s="97">
        <v>1.38491367371434E-2</v>
      </c>
      <c r="C12" s="98">
        <v>2.54360465116279E-2</v>
      </c>
      <c r="D12" s="97">
        <v>2.6142986759346096E-2</v>
      </c>
      <c r="E12" s="98">
        <v>3.2675894339228101E-2</v>
      </c>
      <c r="F12" s="99"/>
      <c r="G12" s="100">
        <f t="shared" si="0"/>
        <v>-1.15869097744845E-2</v>
      </c>
      <c r="H12" s="101">
        <f t="shared" si="1"/>
        <v>-6.5329075798820045E-3</v>
      </c>
    </row>
    <row r="13" spans="1:8" ht="14.5" x14ac:dyDescent="0.35">
      <c r="A13" s="34" t="s">
        <v>56</v>
      </c>
      <c r="B13" s="97">
        <v>1.38491367371434E-2</v>
      </c>
      <c r="C13" s="98">
        <v>1.4534883720930199E-2</v>
      </c>
      <c r="D13" s="97">
        <v>1.6916050256047498E-2</v>
      </c>
      <c r="E13" s="98">
        <v>4.05181089806428E-2</v>
      </c>
      <c r="F13" s="99"/>
      <c r="G13" s="100">
        <f t="shared" si="0"/>
        <v>-6.8574698378679952E-4</v>
      </c>
      <c r="H13" s="101">
        <f t="shared" si="1"/>
        <v>-2.3602058724595303E-2</v>
      </c>
    </row>
    <row r="14" spans="1:8" ht="14.5" x14ac:dyDescent="0.35">
      <c r="A14" s="34" t="s">
        <v>57</v>
      </c>
      <c r="B14" s="97">
        <v>2.76982734742868E-2</v>
      </c>
      <c r="C14" s="98">
        <v>1.8168604651162802E-2</v>
      </c>
      <c r="D14" s="97">
        <v>3.0756455010995398E-2</v>
      </c>
      <c r="E14" s="98">
        <v>2.74477512449516E-2</v>
      </c>
      <c r="F14" s="99"/>
      <c r="G14" s="100">
        <f t="shared" si="0"/>
        <v>9.5296688231239976E-3</v>
      </c>
      <c r="H14" s="101">
        <f t="shared" si="1"/>
        <v>3.3087037660437975E-3</v>
      </c>
    </row>
    <row r="15" spans="1:8" ht="14.5" x14ac:dyDescent="0.35">
      <c r="A15" s="34" t="s">
        <v>58</v>
      </c>
      <c r="B15" s="97">
        <v>9.232757824762261E-2</v>
      </c>
      <c r="C15" s="98">
        <v>0.188953488372093</v>
      </c>
      <c r="D15" s="97">
        <v>0.11841235179233199</v>
      </c>
      <c r="E15" s="98">
        <v>0.16076540014900198</v>
      </c>
      <c r="F15" s="99"/>
      <c r="G15" s="100">
        <f t="shared" si="0"/>
        <v>-9.6625910124470388E-2</v>
      </c>
      <c r="H15" s="101">
        <f t="shared" si="1"/>
        <v>-4.2353048356669989E-2</v>
      </c>
    </row>
    <row r="16" spans="1:8" ht="14.5" x14ac:dyDescent="0.35">
      <c r="A16" s="34" t="s">
        <v>59</v>
      </c>
      <c r="B16" s="97">
        <v>8.3094820422860302E-2</v>
      </c>
      <c r="C16" s="98">
        <v>0.11627906976744201</v>
      </c>
      <c r="D16" s="97">
        <v>7.2277669275839299E-2</v>
      </c>
      <c r="E16" s="98">
        <v>8.6264361055562094E-2</v>
      </c>
      <c r="F16" s="99"/>
      <c r="G16" s="100">
        <f t="shared" si="0"/>
        <v>-3.3184249344581709E-2</v>
      </c>
      <c r="H16" s="101">
        <f t="shared" si="1"/>
        <v>-1.3986691779722796E-2</v>
      </c>
    </row>
    <row r="17" spans="1:8" ht="14.5" x14ac:dyDescent="0.35">
      <c r="A17" s="34" t="s">
        <v>60</v>
      </c>
      <c r="B17" s="97">
        <v>8.6834087341888999</v>
      </c>
      <c r="C17" s="98">
        <v>7.9215116279069795</v>
      </c>
      <c r="D17" s="97">
        <v>7.7460131945191995</v>
      </c>
      <c r="E17" s="98">
        <v>7.7128180998313898</v>
      </c>
      <c r="F17" s="99"/>
      <c r="G17" s="100">
        <f t="shared" si="0"/>
        <v>0.76189710628192042</v>
      </c>
      <c r="H17" s="101">
        <f t="shared" si="1"/>
        <v>3.3195094687809679E-2</v>
      </c>
    </row>
    <row r="18" spans="1:8" ht="14.5" x14ac:dyDescent="0.35">
      <c r="A18" s="34" t="s">
        <v>61</v>
      </c>
      <c r="B18" s="97">
        <v>4.6163789123811298E-3</v>
      </c>
      <c r="C18" s="98">
        <v>0</v>
      </c>
      <c r="D18" s="97">
        <v>7.6891137527488607E-3</v>
      </c>
      <c r="E18" s="98">
        <v>0</v>
      </c>
      <c r="F18" s="99"/>
      <c r="G18" s="100">
        <f t="shared" si="0"/>
        <v>4.6163789123811298E-3</v>
      </c>
      <c r="H18" s="101">
        <f t="shared" si="1"/>
        <v>7.6891137527488607E-3</v>
      </c>
    </row>
    <row r="19" spans="1:8" ht="14.5" x14ac:dyDescent="0.35">
      <c r="A19" s="34" t="s">
        <v>62</v>
      </c>
      <c r="B19" s="97">
        <v>0.138491367371434</v>
      </c>
      <c r="C19" s="98">
        <v>6.1773255813953501E-2</v>
      </c>
      <c r="D19" s="97">
        <v>0.106109769787934</v>
      </c>
      <c r="E19" s="98">
        <v>4.8360323622057499E-2</v>
      </c>
      <c r="F19" s="99"/>
      <c r="G19" s="100">
        <f t="shared" si="0"/>
        <v>7.6718111557480498E-2</v>
      </c>
      <c r="H19" s="101">
        <f t="shared" si="1"/>
        <v>5.7749446165876503E-2</v>
      </c>
    </row>
    <row r="20" spans="1:8" ht="14.5" x14ac:dyDescent="0.35">
      <c r="A20" s="34" t="s">
        <v>63</v>
      </c>
      <c r="B20" s="97">
        <v>0.20312067214477</v>
      </c>
      <c r="C20" s="98">
        <v>0.134447674418605</v>
      </c>
      <c r="D20" s="97">
        <v>0.210681716825319</v>
      </c>
      <c r="E20" s="98">
        <v>9.6720647244115096E-2</v>
      </c>
      <c r="F20" s="99"/>
      <c r="G20" s="100">
        <f t="shared" si="0"/>
        <v>6.8672997726165003E-2</v>
      </c>
      <c r="H20" s="101">
        <f t="shared" si="1"/>
        <v>0.1139610695812039</v>
      </c>
    </row>
    <row r="21" spans="1:8" ht="14.5" x14ac:dyDescent="0.35">
      <c r="A21" s="34" t="s">
        <v>64</v>
      </c>
      <c r="B21" s="97">
        <v>6.7906933801126401</v>
      </c>
      <c r="C21" s="98">
        <v>5.3706395348837201</v>
      </c>
      <c r="D21" s="97">
        <v>4.7041997939317497</v>
      </c>
      <c r="E21" s="98">
        <v>5.7953966200054898</v>
      </c>
      <c r="F21" s="99"/>
      <c r="G21" s="100">
        <f t="shared" si="0"/>
        <v>1.42005384522892</v>
      </c>
      <c r="H21" s="101">
        <f t="shared" si="1"/>
        <v>-1.0911968260737401</v>
      </c>
    </row>
    <row r="22" spans="1:8" ht="14.5" x14ac:dyDescent="0.35">
      <c r="A22" s="34" t="s">
        <v>65</v>
      </c>
      <c r="B22" s="97">
        <v>4.3578616932877896</v>
      </c>
      <c r="C22" s="98">
        <v>4.9745639534883699</v>
      </c>
      <c r="D22" s="97">
        <v>4.7395697171944002</v>
      </c>
      <c r="E22" s="98">
        <v>5.1471068763152097</v>
      </c>
      <c r="F22" s="99"/>
      <c r="G22" s="100">
        <f t="shared" si="0"/>
        <v>-0.61670226020058028</v>
      </c>
      <c r="H22" s="101">
        <f t="shared" si="1"/>
        <v>-0.40753715912080946</v>
      </c>
    </row>
    <row r="23" spans="1:8" ht="14.5" x14ac:dyDescent="0.35">
      <c r="A23" s="34" t="s">
        <v>66</v>
      </c>
      <c r="B23" s="97">
        <v>6.3382882466992907</v>
      </c>
      <c r="C23" s="98">
        <v>7.0966569767441898</v>
      </c>
      <c r="D23" s="97">
        <v>6.9832531102465092</v>
      </c>
      <c r="E23" s="98">
        <v>6.8188056307101101</v>
      </c>
      <c r="F23" s="99"/>
      <c r="G23" s="100">
        <f t="shared" si="0"/>
        <v>-0.75836873004489913</v>
      </c>
      <c r="H23" s="101">
        <f t="shared" si="1"/>
        <v>0.16444747953639904</v>
      </c>
    </row>
    <row r="24" spans="1:8" ht="14.5" x14ac:dyDescent="0.35">
      <c r="A24" s="34" t="s">
        <v>67</v>
      </c>
      <c r="B24" s="97">
        <v>0.60936201643430898</v>
      </c>
      <c r="C24" s="98">
        <v>0.13808139534883698</v>
      </c>
      <c r="D24" s="97">
        <v>0.23990034908576399</v>
      </c>
      <c r="E24" s="98">
        <v>9.6720647244115096E-2</v>
      </c>
      <c r="F24" s="99"/>
      <c r="G24" s="100">
        <f t="shared" si="0"/>
        <v>0.47128062108547197</v>
      </c>
      <c r="H24" s="101">
        <f t="shared" si="1"/>
        <v>0.14317970184164891</v>
      </c>
    </row>
    <row r="25" spans="1:8" ht="14.5" x14ac:dyDescent="0.35">
      <c r="A25" s="34" t="s">
        <v>68</v>
      </c>
      <c r="B25" s="97">
        <v>1.7080601975810201</v>
      </c>
      <c r="C25" s="98">
        <v>1.6896802325581401</v>
      </c>
      <c r="D25" s="97">
        <v>1.3702000707398501</v>
      </c>
      <c r="E25" s="98">
        <v>1.4207478858696398</v>
      </c>
      <c r="F25" s="99"/>
      <c r="G25" s="100">
        <f t="shared" si="0"/>
        <v>1.8379965022879974E-2</v>
      </c>
      <c r="H25" s="101">
        <f t="shared" si="1"/>
        <v>-5.0547815129789786E-2</v>
      </c>
    </row>
    <row r="26" spans="1:8" ht="14.5" x14ac:dyDescent="0.35">
      <c r="A26" s="34" t="s">
        <v>69</v>
      </c>
      <c r="B26" s="97">
        <v>8.3094820422860302E-2</v>
      </c>
      <c r="C26" s="98">
        <v>0.17441860465116302</v>
      </c>
      <c r="D26" s="97">
        <v>0.163009211558276</v>
      </c>
      <c r="E26" s="98">
        <v>0.19997647335607602</v>
      </c>
      <c r="F26" s="99"/>
      <c r="G26" s="100">
        <f t="shared" si="0"/>
        <v>-9.1323784228302715E-2</v>
      </c>
      <c r="H26" s="101">
        <f t="shared" si="1"/>
        <v>-3.6967261797800022E-2</v>
      </c>
    </row>
    <row r="27" spans="1:8" ht="14.5" x14ac:dyDescent="0.35">
      <c r="A27" s="34" t="s">
        <v>70</v>
      </c>
      <c r="B27" s="97">
        <v>0.170806019758102</v>
      </c>
      <c r="C27" s="98">
        <v>0.334302325581395</v>
      </c>
      <c r="D27" s="97">
        <v>0.16608485705937498</v>
      </c>
      <c r="E27" s="98">
        <v>0.22481015305388899</v>
      </c>
      <c r="F27" s="99"/>
      <c r="G27" s="100">
        <f t="shared" si="0"/>
        <v>-0.163496305823293</v>
      </c>
      <c r="H27" s="101">
        <f t="shared" si="1"/>
        <v>-5.872529599451401E-2</v>
      </c>
    </row>
    <row r="28" spans="1:8" ht="14.5" x14ac:dyDescent="0.35">
      <c r="A28" s="34" t="s">
        <v>71</v>
      </c>
      <c r="B28" s="97">
        <v>0.38777582864001497</v>
      </c>
      <c r="C28" s="98">
        <v>0.63226744186046502</v>
      </c>
      <c r="D28" s="97">
        <v>0.632045150475956</v>
      </c>
      <c r="E28" s="98">
        <v>0.64306160059600792</v>
      </c>
      <c r="F28" s="99"/>
      <c r="G28" s="100">
        <f t="shared" si="0"/>
        <v>-0.24449161322045004</v>
      </c>
      <c r="H28" s="101">
        <f t="shared" si="1"/>
        <v>-1.1016450120051924E-2</v>
      </c>
    </row>
    <row r="29" spans="1:8" ht="14.5" x14ac:dyDescent="0.35">
      <c r="A29" s="34" t="s">
        <v>72</v>
      </c>
      <c r="B29" s="97">
        <v>9.1450466254270193</v>
      </c>
      <c r="C29" s="98">
        <v>5.5414244186046497</v>
      </c>
      <c r="D29" s="97">
        <v>7.6168360834730207</v>
      </c>
      <c r="E29" s="98">
        <v>6.0450404527571902</v>
      </c>
      <c r="F29" s="99"/>
      <c r="G29" s="100">
        <f t="shared" si="0"/>
        <v>3.6036222068223696</v>
      </c>
      <c r="H29" s="101">
        <f t="shared" si="1"/>
        <v>1.5717956307158305</v>
      </c>
    </row>
    <row r="30" spans="1:8" ht="14.5" x14ac:dyDescent="0.35">
      <c r="A30" s="34" t="s">
        <v>73</v>
      </c>
      <c r="B30" s="97">
        <v>2.76982734742868E-2</v>
      </c>
      <c r="C30" s="98">
        <v>2.1802325581395301E-2</v>
      </c>
      <c r="D30" s="97">
        <v>2.3067341258246599E-2</v>
      </c>
      <c r="E30" s="98">
        <v>1.8298500829967701E-2</v>
      </c>
      <c r="F30" s="99"/>
      <c r="G30" s="100">
        <f t="shared" si="0"/>
        <v>5.8959478928914989E-3</v>
      </c>
      <c r="H30" s="101">
        <f t="shared" si="1"/>
        <v>4.7688404282788983E-3</v>
      </c>
    </row>
    <row r="31" spans="1:8" ht="14.5" x14ac:dyDescent="0.35">
      <c r="A31" s="34" t="s">
        <v>74</v>
      </c>
      <c r="B31" s="97">
        <v>0.86326285661527091</v>
      </c>
      <c r="C31" s="98">
        <v>1.40988372093023</v>
      </c>
      <c r="D31" s="97">
        <v>0.86271856305842198</v>
      </c>
      <c r="E31" s="98">
        <v>0.95413611470545912</v>
      </c>
      <c r="F31" s="99"/>
      <c r="G31" s="100">
        <f t="shared" si="0"/>
        <v>-0.54662086431495904</v>
      </c>
      <c r="H31" s="101">
        <f t="shared" si="1"/>
        <v>-9.1417551647037132E-2</v>
      </c>
    </row>
    <row r="32" spans="1:8" ht="14.5" x14ac:dyDescent="0.35">
      <c r="A32" s="34" t="s">
        <v>75</v>
      </c>
      <c r="B32" s="97">
        <v>0.526267196011449</v>
      </c>
      <c r="C32" s="98">
        <v>0.48328488372092998</v>
      </c>
      <c r="D32" s="97">
        <v>0.50133021667922606</v>
      </c>
      <c r="E32" s="98">
        <v>0.36858408814649296</v>
      </c>
      <c r="F32" s="99"/>
      <c r="G32" s="100">
        <f t="shared" si="0"/>
        <v>4.298231229051902E-2</v>
      </c>
      <c r="H32" s="101">
        <f t="shared" si="1"/>
        <v>0.1327461285327331</v>
      </c>
    </row>
    <row r="33" spans="1:8" ht="14.5" x14ac:dyDescent="0.35">
      <c r="A33" s="34" t="s">
        <v>76</v>
      </c>
      <c r="B33" s="97">
        <v>0.84479734096574699</v>
      </c>
      <c r="C33" s="98">
        <v>0.89026162790697694</v>
      </c>
      <c r="D33" s="97">
        <v>1.0165008381134</v>
      </c>
      <c r="E33" s="98">
        <v>0.86133657478205206</v>
      </c>
      <c r="F33" s="99"/>
      <c r="G33" s="100">
        <f t="shared" si="0"/>
        <v>-4.5464286941229948E-2</v>
      </c>
      <c r="H33" s="101">
        <f t="shared" si="1"/>
        <v>0.15516426333134792</v>
      </c>
    </row>
    <row r="34" spans="1:8" ht="14.5" x14ac:dyDescent="0.35">
      <c r="A34" s="34" t="s">
        <v>77</v>
      </c>
      <c r="B34" s="97">
        <v>0</v>
      </c>
      <c r="C34" s="98">
        <v>0</v>
      </c>
      <c r="D34" s="97">
        <v>1.53782275054977E-3</v>
      </c>
      <c r="E34" s="98">
        <v>1.30703577356912E-3</v>
      </c>
      <c r="F34" s="99"/>
      <c r="G34" s="100">
        <f t="shared" si="0"/>
        <v>0</v>
      </c>
      <c r="H34" s="101">
        <f t="shared" si="1"/>
        <v>2.3078697698064999E-4</v>
      </c>
    </row>
    <row r="35" spans="1:8" ht="14.5" x14ac:dyDescent="0.35">
      <c r="A35" s="34" t="s">
        <v>78</v>
      </c>
      <c r="B35" s="97">
        <v>1.8465515649524498E-2</v>
      </c>
      <c r="C35" s="98">
        <v>7.2674418604651209E-2</v>
      </c>
      <c r="D35" s="97">
        <v>5.8437264520891298E-2</v>
      </c>
      <c r="E35" s="98">
        <v>4.7053287848488404E-2</v>
      </c>
      <c r="F35" s="99"/>
      <c r="G35" s="100">
        <f t="shared" si="0"/>
        <v>-5.420890295512671E-2</v>
      </c>
      <c r="H35" s="101">
        <f t="shared" si="1"/>
        <v>1.1383976672402894E-2</v>
      </c>
    </row>
    <row r="36" spans="1:8" ht="14.5" x14ac:dyDescent="0.35">
      <c r="A36" s="34" t="s">
        <v>79</v>
      </c>
      <c r="B36" s="97">
        <v>8.2494691164250806</v>
      </c>
      <c r="C36" s="98">
        <v>10.039970930232601</v>
      </c>
      <c r="D36" s="97">
        <v>8.9424392944469204</v>
      </c>
      <c r="E36" s="98">
        <v>10.2837574664419</v>
      </c>
      <c r="F36" s="99"/>
      <c r="G36" s="100">
        <f t="shared" si="0"/>
        <v>-1.7905018138075199</v>
      </c>
      <c r="H36" s="101">
        <f t="shared" si="1"/>
        <v>-1.3413181719949794</v>
      </c>
    </row>
    <row r="37" spans="1:8" ht="14.5" x14ac:dyDescent="0.35">
      <c r="A37" s="34" t="s">
        <v>80</v>
      </c>
      <c r="B37" s="97">
        <v>9.2327578247622596E-3</v>
      </c>
      <c r="C37" s="98">
        <v>7.2674418604651205E-3</v>
      </c>
      <c r="D37" s="97">
        <v>4.6134682516493098E-3</v>
      </c>
      <c r="E37" s="98">
        <v>9.1492504149838592E-3</v>
      </c>
      <c r="F37" s="99"/>
      <c r="G37" s="100">
        <f t="shared" si="0"/>
        <v>1.9653159642971391E-3</v>
      </c>
      <c r="H37" s="101">
        <f t="shared" si="1"/>
        <v>-4.5357821633345494E-3</v>
      </c>
    </row>
    <row r="38" spans="1:8" ht="14.5" x14ac:dyDescent="0.35">
      <c r="A38" s="34" t="s">
        <v>81</v>
      </c>
      <c r="B38" s="97">
        <v>4.44557289262303</v>
      </c>
      <c r="C38" s="98">
        <v>4.6184593023255802</v>
      </c>
      <c r="D38" s="97">
        <v>4.63807341565811</v>
      </c>
      <c r="E38" s="98">
        <v>4.1681370819119303</v>
      </c>
      <c r="F38" s="99"/>
      <c r="G38" s="100">
        <f t="shared" si="0"/>
        <v>-0.1728864097025502</v>
      </c>
      <c r="H38" s="101">
        <f t="shared" si="1"/>
        <v>0.46993633374617971</v>
      </c>
    </row>
    <row r="39" spans="1:8" ht="14.5" x14ac:dyDescent="0.35">
      <c r="A39" s="34" t="s">
        <v>82</v>
      </c>
      <c r="B39" s="97">
        <v>1.0525343920229</v>
      </c>
      <c r="C39" s="98">
        <v>0.91933139534883701</v>
      </c>
      <c r="D39" s="97">
        <v>0.85656727205622296</v>
      </c>
      <c r="E39" s="98">
        <v>0.763308891764368</v>
      </c>
      <c r="F39" s="99"/>
      <c r="G39" s="100">
        <f t="shared" si="0"/>
        <v>0.13320299667406299</v>
      </c>
      <c r="H39" s="101">
        <f t="shared" si="1"/>
        <v>9.3258380291854959E-2</v>
      </c>
    </row>
    <row r="40" spans="1:8" ht="14.5" x14ac:dyDescent="0.35">
      <c r="A40" s="34" t="s">
        <v>83</v>
      </c>
      <c r="B40" s="97">
        <v>1.0340688763733701</v>
      </c>
      <c r="C40" s="98">
        <v>0.76308139534883701</v>
      </c>
      <c r="D40" s="97">
        <v>1.0041982561090002</v>
      </c>
      <c r="E40" s="98">
        <v>0.64698270791671597</v>
      </c>
      <c r="F40" s="99"/>
      <c r="G40" s="100">
        <f t="shared" si="0"/>
        <v>0.27098748102453307</v>
      </c>
      <c r="H40" s="101">
        <f t="shared" si="1"/>
        <v>0.35721554819228418</v>
      </c>
    </row>
    <row r="41" spans="1:8" ht="14.5" x14ac:dyDescent="0.35">
      <c r="A41" s="34" t="s">
        <v>84</v>
      </c>
      <c r="B41" s="97">
        <v>0.138491367371434</v>
      </c>
      <c r="C41" s="98">
        <v>0.38880813953488397</v>
      </c>
      <c r="D41" s="97">
        <v>0.33216971411875096</v>
      </c>
      <c r="E41" s="98">
        <v>0.43654994837208699</v>
      </c>
      <c r="F41" s="99"/>
      <c r="G41" s="100">
        <f t="shared" si="0"/>
        <v>-0.25031677216344994</v>
      </c>
      <c r="H41" s="101">
        <f t="shared" si="1"/>
        <v>-0.10438023425333603</v>
      </c>
    </row>
    <row r="42" spans="1:8" ht="14.5" x14ac:dyDescent="0.35">
      <c r="A42" s="34" t="s">
        <v>85</v>
      </c>
      <c r="B42" s="97">
        <v>4.3163142830763501</v>
      </c>
      <c r="C42" s="98">
        <v>6.8822674418604706</v>
      </c>
      <c r="D42" s="97">
        <v>4.6826702754240497</v>
      </c>
      <c r="E42" s="98">
        <v>6.9429740291991795</v>
      </c>
      <c r="F42" s="99"/>
      <c r="G42" s="100">
        <f t="shared" si="0"/>
        <v>-2.5659531587841204</v>
      </c>
      <c r="H42" s="101">
        <f t="shared" si="1"/>
        <v>-2.2603037537751298</v>
      </c>
    </row>
    <row r="43" spans="1:8" ht="14.5" x14ac:dyDescent="0.35">
      <c r="A43" s="34" t="s">
        <v>86</v>
      </c>
      <c r="B43" s="97">
        <v>0</v>
      </c>
      <c r="C43" s="98">
        <v>0</v>
      </c>
      <c r="D43" s="97">
        <v>0</v>
      </c>
      <c r="E43" s="98">
        <v>3.9211073207073696E-3</v>
      </c>
      <c r="F43" s="99"/>
      <c r="G43" s="100">
        <f t="shared" si="0"/>
        <v>0</v>
      </c>
      <c r="H43" s="101">
        <f t="shared" si="1"/>
        <v>-3.9211073207073696E-3</v>
      </c>
    </row>
    <row r="44" spans="1:8" ht="14.5" x14ac:dyDescent="0.35">
      <c r="A44" s="34" t="s">
        <v>87</v>
      </c>
      <c r="B44" s="97">
        <v>5.0826331825316196</v>
      </c>
      <c r="C44" s="98">
        <v>5.5595930232558102</v>
      </c>
      <c r="D44" s="97">
        <v>5.4992541559659793</v>
      </c>
      <c r="E44" s="98">
        <v>5.4830150701224696</v>
      </c>
      <c r="F44" s="99"/>
      <c r="G44" s="100">
        <f t="shared" si="0"/>
        <v>-0.47695984072419062</v>
      </c>
      <c r="H44" s="101">
        <f t="shared" si="1"/>
        <v>1.6239085843509748E-2</v>
      </c>
    </row>
    <row r="45" spans="1:8" ht="14.5" x14ac:dyDescent="0.35">
      <c r="A45" s="34" t="s">
        <v>88</v>
      </c>
      <c r="B45" s="97">
        <v>0.25390084018096198</v>
      </c>
      <c r="C45" s="98">
        <v>0.145348837209302</v>
      </c>
      <c r="D45" s="97">
        <v>0.256816399341812</v>
      </c>
      <c r="E45" s="98">
        <v>0.24441568965742599</v>
      </c>
      <c r="F45" s="99"/>
      <c r="G45" s="100">
        <f t="shared" si="0"/>
        <v>0.10855200297165998</v>
      </c>
      <c r="H45" s="101">
        <f t="shared" si="1"/>
        <v>1.2400709684386002E-2</v>
      </c>
    </row>
    <row r="46" spans="1:8" ht="14.5" x14ac:dyDescent="0.35">
      <c r="A46" s="34" t="s">
        <v>89</v>
      </c>
      <c r="B46" s="97">
        <v>0.53088357492382998</v>
      </c>
      <c r="C46" s="98">
        <v>0.75944767441860495</v>
      </c>
      <c r="D46" s="97">
        <v>0.65511249173420294</v>
      </c>
      <c r="E46" s="98">
        <v>0.48360323622057505</v>
      </c>
      <c r="F46" s="99"/>
      <c r="G46" s="100">
        <f t="shared" si="0"/>
        <v>-0.22856409949477496</v>
      </c>
      <c r="H46" s="101">
        <f t="shared" si="1"/>
        <v>0.17150925551362789</v>
      </c>
    </row>
    <row r="47" spans="1:8" ht="14.5" x14ac:dyDescent="0.35">
      <c r="A47" s="34" t="s">
        <v>90</v>
      </c>
      <c r="B47" s="97">
        <v>0.22620256670667499</v>
      </c>
      <c r="C47" s="98">
        <v>0.15625</v>
      </c>
      <c r="D47" s="97">
        <v>0.210681716825319</v>
      </c>
      <c r="E47" s="98">
        <v>0.11894025539478999</v>
      </c>
      <c r="F47" s="99"/>
      <c r="G47" s="100">
        <f t="shared" si="0"/>
        <v>6.995256670667499E-2</v>
      </c>
      <c r="H47" s="101">
        <f t="shared" si="1"/>
        <v>9.1741461430529012E-2</v>
      </c>
    </row>
    <row r="48" spans="1:8" ht="14.5" x14ac:dyDescent="0.35">
      <c r="A48" s="34" t="s">
        <v>91</v>
      </c>
      <c r="B48" s="97">
        <v>0.64629304773335805</v>
      </c>
      <c r="C48" s="98">
        <v>1.1191860465116299</v>
      </c>
      <c r="D48" s="97">
        <v>0.8073569440386299</v>
      </c>
      <c r="E48" s="98">
        <v>1.1175155864016</v>
      </c>
      <c r="F48" s="99"/>
      <c r="G48" s="100">
        <f t="shared" si="0"/>
        <v>-0.47289299877827184</v>
      </c>
      <c r="H48" s="101">
        <f t="shared" si="1"/>
        <v>-0.31015864236297008</v>
      </c>
    </row>
    <row r="49" spans="1:8" ht="14.5" x14ac:dyDescent="0.35">
      <c r="A49" s="34" t="s">
        <v>92</v>
      </c>
      <c r="B49" s="97">
        <v>9.2327578247622596E-3</v>
      </c>
      <c r="C49" s="98">
        <v>7.2674418604651205E-3</v>
      </c>
      <c r="D49" s="97">
        <v>3.07564550109954E-3</v>
      </c>
      <c r="E49" s="98">
        <v>2.61407154713825E-3</v>
      </c>
      <c r="F49" s="99"/>
      <c r="G49" s="100">
        <f t="shared" si="0"/>
        <v>1.9653159642971391E-3</v>
      </c>
      <c r="H49" s="101">
        <f t="shared" si="1"/>
        <v>4.6157395396129001E-4</v>
      </c>
    </row>
    <row r="50" spans="1:8" ht="14.5" x14ac:dyDescent="0.35">
      <c r="A50" s="34" t="s">
        <v>93</v>
      </c>
      <c r="B50" s="97">
        <v>0.45702151232573202</v>
      </c>
      <c r="C50" s="98">
        <v>0.60683139534883701</v>
      </c>
      <c r="D50" s="97">
        <v>0.64896120073200403</v>
      </c>
      <c r="E50" s="98">
        <v>0.59600831274751997</v>
      </c>
      <c r="F50" s="99"/>
      <c r="G50" s="100">
        <f t="shared" si="0"/>
        <v>-0.14980988302310499</v>
      </c>
      <c r="H50" s="101">
        <f t="shared" si="1"/>
        <v>5.2952887984484054E-2</v>
      </c>
    </row>
    <row r="51" spans="1:8" ht="14.5" x14ac:dyDescent="0.35">
      <c r="A51" s="34" t="s">
        <v>94</v>
      </c>
      <c r="B51" s="97">
        <v>0.156956883020958</v>
      </c>
      <c r="C51" s="98">
        <v>0</v>
      </c>
      <c r="D51" s="97">
        <v>0.156857920556077</v>
      </c>
      <c r="E51" s="98">
        <v>0</v>
      </c>
      <c r="F51" s="99"/>
      <c r="G51" s="100">
        <f t="shared" si="0"/>
        <v>0.156956883020958</v>
      </c>
      <c r="H51" s="101">
        <f t="shared" si="1"/>
        <v>0.156857920556077</v>
      </c>
    </row>
    <row r="52" spans="1:8" ht="14.5" x14ac:dyDescent="0.35">
      <c r="A52" s="34" t="s">
        <v>95</v>
      </c>
      <c r="B52" s="97">
        <v>2.6498014957067699</v>
      </c>
      <c r="C52" s="98">
        <v>2.04941860465116</v>
      </c>
      <c r="D52" s="97">
        <v>2.2698263798114597</v>
      </c>
      <c r="E52" s="98">
        <v>2.4977453632905902</v>
      </c>
      <c r="F52" s="99"/>
      <c r="G52" s="100">
        <f t="shared" si="0"/>
        <v>0.60038289105560994</v>
      </c>
      <c r="H52" s="101">
        <f t="shared" si="1"/>
        <v>-0.22791898347913042</v>
      </c>
    </row>
    <row r="53" spans="1:8" ht="14.5" x14ac:dyDescent="0.35">
      <c r="A53" s="34" t="s">
        <v>96</v>
      </c>
      <c r="B53" s="97">
        <v>1.2048748961314699</v>
      </c>
      <c r="C53" s="98">
        <v>1.51162790697674</v>
      </c>
      <c r="D53" s="97">
        <v>1.4440155627662399</v>
      </c>
      <c r="E53" s="98">
        <v>1.6337947169613998</v>
      </c>
      <c r="F53" s="99"/>
      <c r="G53" s="100">
        <f t="shared" si="0"/>
        <v>-0.30675301084527007</v>
      </c>
      <c r="H53" s="101">
        <f t="shared" si="1"/>
        <v>-0.18977915419515989</v>
      </c>
    </row>
    <row r="54" spans="1:8" ht="14.5" x14ac:dyDescent="0.35">
      <c r="A54" s="34" t="s">
        <v>97</v>
      </c>
      <c r="B54" s="97">
        <v>18.0869725787093</v>
      </c>
      <c r="C54" s="98">
        <v>14.160610465116299</v>
      </c>
      <c r="D54" s="97">
        <v>17.875651652390502</v>
      </c>
      <c r="E54" s="98">
        <v>14.697617273784799</v>
      </c>
      <c r="F54" s="99"/>
      <c r="G54" s="100">
        <f t="shared" si="0"/>
        <v>3.9263621135930009</v>
      </c>
      <c r="H54" s="101">
        <f t="shared" si="1"/>
        <v>3.1780343786057035</v>
      </c>
    </row>
    <row r="55" spans="1:8" ht="14.5" x14ac:dyDescent="0.35">
      <c r="A55" s="34" t="s">
        <v>98</v>
      </c>
      <c r="B55" s="97">
        <v>3.4484350475487</v>
      </c>
      <c r="C55" s="98">
        <v>4.6584302325581399</v>
      </c>
      <c r="D55" s="97">
        <v>4.2720716010272701</v>
      </c>
      <c r="E55" s="98">
        <v>4.5445633846998401</v>
      </c>
      <c r="F55" s="99"/>
      <c r="G55" s="100">
        <f t="shared" si="0"/>
        <v>-1.2099951850094399</v>
      </c>
      <c r="H55" s="101">
        <f t="shared" si="1"/>
        <v>-0.27249178367256999</v>
      </c>
    </row>
    <row r="56" spans="1:8" ht="14.5" x14ac:dyDescent="0.35">
      <c r="A56" s="34" t="s">
        <v>99</v>
      </c>
      <c r="B56" s="97">
        <v>0.50318530144954299</v>
      </c>
      <c r="C56" s="98">
        <v>0.75581395348837199</v>
      </c>
      <c r="D56" s="97">
        <v>0.71047411075399503</v>
      </c>
      <c r="E56" s="98">
        <v>0.68227267380308199</v>
      </c>
      <c r="F56" s="99"/>
      <c r="G56" s="100">
        <f t="shared" si="0"/>
        <v>-0.252628652038829</v>
      </c>
      <c r="H56" s="101">
        <f t="shared" si="1"/>
        <v>2.8201436950913039E-2</v>
      </c>
    </row>
    <row r="57" spans="1:8" ht="14.5" x14ac:dyDescent="0.35">
      <c r="A57" s="79" t="s">
        <v>100</v>
      </c>
      <c r="B57" s="102">
        <v>4.6163789123811305E-2</v>
      </c>
      <c r="C57" s="103">
        <v>1.8168604651162802E-2</v>
      </c>
      <c r="D57" s="102">
        <v>5.0748150768142493E-2</v>
      </c>
      <c r="E57" s="103">
        <v>3.5289965886366299E-2</v>
      </c>
      <c r="F57" s="104"/>
      <c r="G57" s="105">
        <f t="shared" si="0"/>
        <v>2.7995184472648503E-2</v>
      </c>
      <c r="H57" s="106">
        <f t="shared" si="1"/>
        <v>1.5458184881776194E-2</v>
      </c>
    </row>
    <row r="58" spans="1:8" ht="14.5" x14ac:dyDescent="0.35">
      <c r="A58" s="34" t="s">
        <v>101</v>
      </c>
      <c r="B58" s="97">
        <v>0</v>
      </c>
      <c r="C58" s="98">
        <v>0</v>
      </c>
      <c r="D58" s="97">
        <v>1.2302582004398198E-2</v>
      </c>
      <c r="E58" s="98">
        <v>0</v>
      </c>
      <c r="F58" s="99"/>
      <c r="G58" s="100">
        <f t="shared" si="0"/>
        <v>0</v>
      </c>
      <c r="H58" s="101">
        <f t="shared" si="1"/>
        <v>1.2302582004398198E-2</v>
      </c>
    </row>
    <row r="59" spans="1:8" ht="14.5" x14ac:dyDescent="0.35">
      <c r="A59" s="34" t="s">
        <v>102</v>
      </c>
      <c r="B59" s="97">
        <v>3.2314652386667898E-2</v>
      </c>
      <c r="C59" s="98">
        <v>1.8168604651162802E-2</v>
      </c>
      <c r="D59" s="97">
        <v>2.4605164008796299E-2</v>
      </c>
      <c r="E59" s="98">
        <v>2.4833679697813301E-2</v>
      </c>
      <c r="F59" s="99"/>
      <c r="G59" s="100">
        <f t="shared" si="0"/>
        <v>1.4146047735505096E-2</v>
      </c>
      <c r="H59" s="101">
        <f t="shared" si="1"/>
        <v>-2.2851568901700176E-4</v>
      </c>
    </row>
    <row r="60" spans="1:8" ht="14.5" x14ac:dyDescent="0.35">
      <c r="A60" s="34" t="s">
        <v>103</v>
      </c>
      <c r="B60" s="97">
        <v>0.22620256670667499</v>
      </c>
      <c r="C60" s="98">
        <v>0.53415697674418605</v>
      </c>
      <c r="D60" s="97">
        <v>0.23682470358466498</v>
      </c>
      <c r="E60" s="98">
        <v>0.35028558731652504</v>
      </c>
      <c r="F60" s="99"/>
      <c r="G60" s="100">
        <f t="shared" si="0"/>
        <v>-0.30795441003751106</v>
      </c>
      <c r="H60" s="101">
        <f t="shared" si="1"/>
        <v>-0.11346088373186006</v>
      </c>
    </row>
    <row r="61" spans="1:8" ht="14.5" x14ac:dyDescent="0.35">
      <c r="A61" s="34" t="s">
        <v>104</v>
      </c>
      <c r="B61" s="97">
        <v>0.40162496537715797</v>
      </c>
      <c r="C61" s="98">
        <v>0.43241279069767397</v>
      </c>
      <c r="D61" s="97">
        <v>0.359850523628647</v>
      </c>
      <c r="E61" s="98">
        <v>0.37119815969363101</v>
      </c>
      <c r="F61" s="99"/>
      <c r="G61" s="100">
        <f t="shared" si="0"/>
        <v>-3.0787825320515994E-2</v>
      </c>
      <c r="H61" s="101">
        <f t="shared" si="1"/>
        <v>-1.1347636064984012E-2</v>
      </c>
    </row>
    <row r="62" spans="1:8" ht="14.5" x14ac:dyDescent="0.35">
      <c r="A62" s="34" t="s">
        <v>105</v>
      </c>
      <c r="B62" s="97">
        <v>4.6163789123811298E-3</v>
      </c>
      <c r="C62" s="98">
        <v>3.6337209302325603E-3</v>
      </c>
      <c r="D62" s="97">
        <v>1.53782275054977E-3</v>
      </c>
      <c r="E62" s="98">
        <v>2.61407154713825E-3</v>
      </c>
      <c r="F62" s="99"/>
      <c r="G62" s="100">
        <f t="shared" si="0"/>
        <v>9.8265798214856957E-4</v>
      </c>
      <c r="H62" s="101">
        <f t="shared" si="1"/>
        <v>-1.07624879658848E-3</v>
      </c>
    </row>
    <row r="63" spans="1:8" ht="14.5" x14ac:dyDescent="0.35">
      <c r="A63" s="34" t="s">
        <v>106</v>
      </c>
      <c r="B63" s="97">
        <v>2.76982734742868E-2</v>
      </c>
      <c r="C63" s="98">
        <v>3.6337209302325603E-3</v>
      </c>
      <c r="D63" s="97">
        <v>1.0764759253848399E-2</v>
      </c>
      <c r="E63" s="98">
        <v>1.4377393509260299E-2</v>
      </c>
      <c r="F63" s="99"/>
      <c r="G63" s="100">
        <f t="shared" si="0"/>
        <v>2.4064552544054239E-2</v>
      </c>
      <c r="H63" s="101">
        <f t="shared" si="1"/>
        <v>-3.6126342554118999E-3</v>
      </c>
    </row>
    <row r="64" spans="1:8" ht="14.5" x14ac:dyDescent="0.35">
      <c r="A64" s="34" t="s">
        <v>107</v>
      </c>
      <c r="B64" s="97">
        <v>0.54934909057335402</v>
      </c>
      <c r="C64" s="98">
        <v>0.625</v>
      </c>
      <c r="D64" s="97">
        <v>0.51978408968582301</v>
      </c>
      <c r="E64" s="98">
        <v>0.53196355984263299</v>
      </c>
      <c r="F64" s="99"/>
      <c r="G64" s="100">
        <f t="shared" si="0"/>
        <v>-7.5650909426645985E-2</v>
      </c>
      <c r="H64" s="101">
        <f t="shared" si="1"/>
        <v>-1.2179470156809979E-2</v>
      </c>
    </row>
    <row r="65" spans="1:8" ht="14.5" x14ac:dyDescent="0.35">
      <c r="A65" s="34" t="s">
        <v>108</v>
      </c>
      <c r="B65" s="97">
        <v>0.21696980888191297</v>
      </c>
      <c r="C65" s="98">
        <v>0.18168604651162798</v>
      </c>
      <c r="D65" s="97">
        <v>0.186076552816522</v>
      </c>
      <c r="E65" s="98">
        <v>0.20389758067678299</v>
      </c>
      <c r="F65" s="99"/>
      <c r="G65" s="100">
        <f t="shared" si="0"/>
        <v>3.5283762370284993E-2</v>
      </c>
      <c r="H65" s="101">
        <f t="shared" si="1"/>
        <v>-1.7821027860260991E-2</v>
      </c>
    </row>
    <row r="66" spans="1:8" ht="14.5" x14ac:dyDescent="0.35">
      <c r="A66" s="34" t="s">
        <v>109</v>
      </c>
      <c r="B66" s="97">
        <v>6.9245683685716902E-2</v>
      </c>
      <c r="C66" s="98">
        <v>0.14898255813953501</v>
      </c>
      <c r="D66" s="97">
        <v>6.766420102418999E-2</v>
      </c>
      <c r="E66" s="98">
        <v>0.12547543426263602</v>
      </c>
      <c r="F66" s="99"/>
      <c r="G66" s="100">
        <f t="shared" si="0"/>
        <v>-7.9736874453818107E-2</v>
      </c>
      <c r="H66" s="101">
        <f t="shared" si="1"/>
        <v>-5.781123323844603E-2</v>
      </c>
    </row>
    <row r="67" spans="1:8" ht="14.5" x14ac:dyDescent="0.35">
      <c r="A67" s="34" t="s">
        <v>110</v>
      </c>
      <c r="B67" s="97">
        <v>1.38491367371434E-2</v>
      </c>
      <c r="C67" s="98">
        <v>2.9069767441860503E-2</v>
      </c>
      <c r="D67" s="97">
        <v>9.22693650329863E-3</v>
      </c>
      <c r="E67" s="98">
        <v>2.74477512449516E-2</v>
      </c>
      <c r="F67" s="99"/>
      <c r="G67" s="100">
        <f t="shared" si="0"/>
        <v>-1.5220630704717103E-2</v>
      </c>
      <c r="H67" s="101">
        <f t="shared" si="1"/>
        <v>-1.822081474165297E-2</v>
      </c>
    </row>
    <row r="68" spans="1:8" ht="14.5" x14ac:dyDescent="0.35">
      <c r="A68" s="34" t="s">
        <v>111</v>
      </c>
      <c r="B68" s="97">
        <v>0.16157326193333901</v>
      </c>
      <c r="C68" s="98">
        <v>0.18531976744185999</v>
      </c>
      <c r="D68" s="97">
        <v>0.119950174542882</v>
      </c>
      <c r="E68" s="98">
        <v>0.194748330261799</v>
      </c>
      <c r="F68" s="99"/>
      <c r="G68" s="100">
        <f t="shared" si="0"/>
        <v>-2.3746505508520976E-2</v>
      </c>
      <c r="H68" s="101">
        <f t="shared" si="1"/>
        <v>-7.4798155718917E-2</v>
      </c>
    </row>
    <row r="69" spans="1:8" ht="14.5" x14ac:dyDescent="0.35">
      <c r="A69" s="34" t="s">
        <v>112</v>
      </c>
      <c r="B69" s="97">
        <v>6.9245683685716902E-2</v>
      </c>
      <c r="C69" s="98">
        <v>7.6308139534883704E-2</v>
      </c>
      <c r="D69" s="97">
        <v>8.9193719531886803E-2</v>
      </c>
      <c r="E69" s="98">
        <v>9.0185468376269506E-2</v>
      </c>
      <c r="F69" s="99"/>
      <c r="G69" s="100">
        <f t="shared" si="0"/>
        <v>-7.0624558491668016E-3</v>
      </c>
      <c r="H69" s="101">
        <f t="shared" si="1"/>
        <v>-9.9174884438270328E-4</v>
      </c>
    </row>
    <row r="70" spans="1:8" ht="14.5" x14ac:dyDescent="0.35">
      <c r="A70" s="34" t="s">
        <v>113</v>
      </c>
      <c r="B70" s="97">
        <v>6.0012925860954698E-2</v>
      </c>
      <c r="C70" s="98">
        <v>8.3575581395348805E-2</v>
      </c>
      <c r="D70" s="97">
        <v>5.8437264520891298E-2</v>
      </c>
      <c r="E70" s="98">
        <v>6.5351788678456105E-2</v>
      </c>
      <c r="F70" s="99"/>
      <c r="G70" s="100">
        <f t="shared" ref="G70:G104" si="2">B70-C70</f>
        <v>-2.3562655534394107E-2</v>
      </c>
      <c r="H70" s="101">
        <f t="shared" ref="H70:H104" si="3">D70-E70</f>
        <v>-6.9145241575648067E-3</v>
      </c>
    </row>
    <row r="71" spans="1:8" ht="14.5" x14ac:dyDescent="0.35">
      <c r="A71" s="34" t="s">
        <v>114</v>
      </c>
      <c r="B71" s="97">
        <v>0.23081894561905603</v>
      </c>
      <c r="C71" s="98">
        <v>0.25799418604651198</v>
      </c>
      <c r="D71" s="97">
        <v>0.18300090731542298</v>
      </c>
      <c r="E71" s="98">
        <v>0.19997647335607602</v>
      </c>
      <c r="F71" s="99"/>
      <c r="G71" s="100">
        <f t="shared" si="2"/>
        <v>-2.7175240427455949E-2</v>
      </c>
      <c r="H71" s="101">
        <f t="shared" si="3"/>
        <v>-1.6975566040653034E-2</v>
      </c>
    </row>
    <row r="72" spans="1:8" ht="14.5" x14ac:dyDescent="0.35">
      <c r="A72" s="34" t="s">
        <v>115</v>
      </c>
      <c r="B72" s="97">
        <v>0</v>
      </c>
      <c r="C72" s="98">
        <v>7.2674418604651205E-3</v>
      </c>
      <c r="D72" s="97">
        <v>9.22693650329863E-3</v>
      </c>
      <c r="E72" s="98">
        <v>1.30703577356912E-2</v>
      </c>
      <c r="F72" s="99"/>
      <c r="G72" s="100">
        <f t="shared" si="2"/>
        <v>-7.2674418604651205E-3</v>
      </c>
      <c r="H72" s="101">
        <f t="shared" si="3"/>
        <v>-3.8434212323925701E-3</v>
      </c>
    </row>
    <row r="73" spans="1:8" ht="14.5" x14ac:dyDescent="0.35">
      <c r="A73" s="34"/>
      <c r="B73" s="107"/>
      <c r="C73" s="108"/>
      <c r="D73" s="107"/>
      <c r="E73" s="108"/>
      <c r="F73" s="109"/>
      <c r="G73" s="110"/>
      <c r="H73" s="111"/>
    </row>
    <row r="74" spans="1:8" s="52" customFormat="1" ht="13" x14ac:dyDescent="0.3">
      <c r="A74" s="26" t="s">
        <v>17</v>
      </c>
      <c r="B74" s="77">
        <f>SUM(B6:B73)</f>
        <v>100.00000000000009</v>
      </c>
      <c r="C74" s="78">
        <f>SUM(C6:C73)</f>
        <v>100.00000000000007</v>
      </c>
      <c r="D74" s="77">
        <f>SUM(D6:D73)</f>
        <v>99.999999999999929</v>
      </c>
      <c r="E74" s="78">
        <f>SUM(E6:E73)</f>
        <v>100.00000000000006</v>
      </c>
      <c r="F74" s="112"/>
      <c r="G74" s="113">
        <f>SUM(G6:G73)</f>
        <v>-5.4799914606107336E-15</v>
      </c>
      <c r="H74" s="114">
        <f>SUM(H6:H73)</f>
        <v>-9.8906993706293633E-14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B5435-DE54-447C-82AD-C6EFB28C4E72}">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118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6174</v>
      </c>
      <c r="C7" s="120">
        <f>SUM($C8:$C11)</f>
        <v>8212</v>
      </c>
      <c r="D7" s="119">
        <f>SUM($D8:$D11)</f>
        <v>18754</v>
      </c>
      <c r="E7" s="120">
        <f>SUM($E8:$E11)</f>
        <v>25117</v>
      </c>
      <c r="F7" s="121"/>
      <c r="G7" s="119">
        <f>B7-C7</f>
        <v>-2038</v>
      </c>
      <c r="H7" s="120">
        <f>D7-E7</f>
        <v>-6363</v>
      </c>
      <c r="I7" s="122">
        <f>IF(C7=0, "-", IF(G7/C7&lt;10, G7/C7, "&gt;999%"))</f>
        <v>-0.24817340477350219</v>
      </c>
      <c r="J7" s="123">
        <f>IF(E7=0, "-", IF(H7/E7&lt;10, H7/E7, "&gt;999%"))</f>
        <v>-0.25333439503125371</v>
      </c>
    </row>
    <row r="8" spans="1:10" ht="14.5" x14ac:dyDescent="0.35">
      <c r="A8" s="124" t="s">
        <v>119</v>
      </c>
      <c r="B8" s="35">
        <v>3384</v>
      </c>
      <c r="C8" s="36">
        <v>4308</v>
      </c>
      <c r="D8" s="35">
        <v>9689</v>
      </c>
      <c r="E8" s="36">
        <v>12580</v>
      </c>
      <c r="F8" s="37"/>
      <c r="G8" s="35">
        <f>B8-C8</f>
        <v>-924</v>
      </c>
      <c r="H8" s="36">
        <f>D8-E8</f>
        <v>-2891</v>
      </c>
      <c r="I8" s="125">
        <f>IF(C8=0, "-", IF(G8/C8&lt;10, G8/C8, "&gt;999%"))</f>
        <v>-0.21448467966573817</v>
      </c>
      <c r="J8" s="126">
        <f>IF(E8=0, "-", IF(H8/E8&lt;10, H8/E8, "&gt;999%"))</f>
        <v>-0.22980922098569156</v>
      </c>
    </row>
    <row r="9" spans="1:10" ht="14.5" x14ac:dyDescent="0.35">
      <c r="A9" s="124" t="s">
        <v>120</v>
      </c>
      <c r="B9" s="35">
        <v>2024</v>
      </c>
      <c r="C9" s="36">
        <v>3362</v>
      </c>
      <c r="D9" s="35">
        <v>6703</v>
      </c>
      <c r="E9" s="36">
        <v>10256</v>
      </c>
      <c r="F9" s="37"/>
      <c r="G9" s="35">
        <f>B9-C9</f>
        <v>-1338</v>
      </c>
      <c r="H9" s="36">
        <f>D9-E9</f>
        <v>-3553</v>
      </c>
      <c r="I9" s="125">
        <f>IF(C9=0, "-", IF(G9/C9&lt;10, G9/C9, "&gt;999%"))</f>
        <v>-0.39797739440809043</v>
      </c>
      <c r="J9" s="126">
        <f>IF(E9=0, "-", IF(H9/E9&lt;10, H9/E9, "&gt;999%"))</f>
        <v>-0.3464313572542902</v>
      </c>
    </row>
    <row r="10" spans="1:10" ht="14.5" x14ac:dyDescent="0.35">
      <c r="A10" s="124" t="s">
        <v>121</v>
      </c>
      <c r="B10" s="35">
        <v>227</v>
      </c>
      <c r="C10" s="36">
        <v>201</v>
      </c>
      <c r="D10" s="35">
        <v>610</v>
      </c>
      <c r="E10" s="36">
        <v>723</v>
      </c>
      <c r="F10" s="37"/>
      <c r="G10" s="35">
        <f>B10-C10</f>
        <v>26</v>
      </c>
      <c r="H10" s="36">
        <f>D10-E10</f>
        <v>-113</v>
      </c>
      <c r="I10" s="125">
        <f>IF(C10=0, "-", IF(G10/C10&lt;10, G10/C10, "&gt;999%"))</f>
        <v>0.12935323383084577</v>
      </c>
      <c r="J10" s="126">
        <f>IF(E10=0, "-", IF(H10/E10&lt;10, H10/E10, "&gt;999%"))</f>
        <v>-0.15629322268326418</v>
      </c>
    </row>
    <row r="11" spans="1:10" ht="14.5" x14ac:dyDescent="0.35">
      <c r="A11" s="124" t="s">
        <v>122</v>
      </c>
      <c r="B11" s="35">
        <v>539</v>
      </c>
      <c r="C11" s="36">
        <v>341</v>
      </c>
      <c r="D11" s="35">
        <v>1752</v>
      </c>
      <c r="E11" s="36">
        <v>1558</v>
      </c>
      <c r="F11" s="37"/>
      <c r="G11" s="35">
        <f>B11-C11</f>
        <v>198</v>
      </c>
      <c r="H11" s="36">
        <f>D11-E11</f>
        <v>194</v>
      </c>
      <c r="I11" s="125">
        <f>IF(C11=0, "-", IF(G11/C11&lt;10, G11/C11, "&gt;999%"))</f>
        <v>0.58064516129032262</v>
      </c>
      <c r="J11" s="126">
        <f>IF(E11=0, "-", IF(H11/E11&lt;10, H11/E11, "&gt;999%"))</f>
        <v>0.1245186136071887</v>
      </c>
    </row>
    <row r="12" spans="1:10" ht="14.5" x14ac:dyDescent="0.35">
      <c r="A12" s="34"/>
      <c r="B12" s="35"/>
      <c r="C12" s="36"/>
      <c r="D12" s="35"/>
      <c r="E12" s="36"/>
      <c r="F12" s="37"/>
      <c r="G12" s="35"/>
      <c r="H12" s="36"/>
      <c r="I12" s="125"/>
      <c r="J12" s="126"/>
    </row>
    <row r="13" spans="1:10" s="52" customFormat="1" ht="13" x14ac:dyDescent="0.3">
      <c r="A13" s="118" t="s">
        <v>24</v>
      </c>
      <c r="B13" s="119">
        <f>SUM($B14:$B17)</f>
        <v>10438</v>
      </c>
      <c r="C13" s="120">
        <f>SUM($C14:$C17)</f>
        <v>13104</v>
      </c>
      <c r="D13" s="119">
        <f>SUM($D14:$D17)</f>
        <v>32741</v>
      </c>
      <c r="E13" s="120">
        <f>SUM($E14:$E17)</f>
        <v>35031</v>
      </c>
      <c r="F13" s="121"/>
      <c r="G13" s="119">
        <f>B13-C13</f>
        <v>-2666</v>
      </c>
      <c r="H13" s="120">
        <f>D13-E13</f>
        <v>-2290</v>
      </c>
      <c r="I13" s="122">
        <f>IF(C13=0, "-", IF(G13/C13&lt;10, G13/C13, "&gt;999%"))</f>
        <v>-0.20344932844932845</v>
      </c>
      <c r="J13" s="123">
        <f>IF(E13=0, "-", IF(H13/E13&lt;10, H13/E13, "&gt;999%"))</f>
        <v>-6.5370671690788154E-2</v>
      </c>
    </row>
    <row r="14" spans="1:10" ht="14.5" x14ac:dyDescent="0.35">
      <c r="A14" s="124" t="s">
        <v>119</v>
      </c>
      <c r="B14" s="35">
        <v>5790</v>
      </c>
      <c r="C14" s="36">
        <v>6840</v>
      </c>
      <c r="D14" s="35">
        <v>17220</v>
      </c>
      <c r="E14" s="36">
        <v>17779</v>
      </c>
      <c r="F14" s="37"/>
      <c r="G14" s="35">
        <f>B14-C14</f>
        <v>-1050</v>
      </c>
      <c r="H14" s="36">
        <f>D14-E14</f>
        <v>-559</v>
      </c>
      <c r="I14" s="125">
        <f>IF(C14=0, "-", IF(G14/C14&lt;10, G14/C14, "&gt;999%"))</f>
        <v>-0.15350877192982457</v>
      </c>
      <c r="J14" s="126">
        <f>IF(E14=0, "-", IF(H14/E14&lt;10, H14/E14, "&gt;999%"))</f>
        <v>-3.1441588390798129E-2</v>
      </c>
    </row>
    <row r="15" spans="1:10" ht="14.5" x14ac:dyDescent="0.35">
      <c r="A15" s="124" t="s">
        <v>120</v>
      </c>
      <c r="B15" s="35">
        <v>3664</v>
      </c>
      <c r="C15" s="36">
        <v>5445</v>
      </c>
      <c r="D15" s="35">
        <v>12430</v>
      </c>
      <c r="E15" s="36">
        <v>14331</v>
      </c>
      <c r="F15" s="37"/>
      <c r="G15" s="35">
        <f>B15-C15</f>
        <v>-1781</v>
      </c>
      <c r="H15" s="36">
        <f>D15-E15</f>
        <v>-1901</v>
      </c>
      <c r="I15" s="125">
        <f>IF(C15=0, "-", IF(G15/C15&lt;10, G15/C15, "&gt;999%"))</f>
        <v>-0.32708907254361802</v>
      </c>
      <c r="J15" s="126">
        <f>IF(E15=0, "-", IF(H15/E15&lt;10, H15/E15, "&gt;999%"))</f>
        <v>-0.13264950108157142</v>
      </c>
    </row>
    <row r="16" spans="1:10" ht="14.5" x14ac:dyDescent="0.35">
      <c r="A16" s="124" t="s">
        <v>121</v>
      </c>
      <c r="B16" s="35">
        <v>276</v>
      </c>
      <c r="C16" s="36">
        <v>237</v>
      </c>
      <c r="D16" s="35">
        <v>809</v>
      </c>
      <c r="E16" s="36">
        <v>716</v>
      </c>
      <c r="F16" s="37"/>
      <c r="G16" s="35">
        <f>B16-C16</f>
        <v>39</v>
      </c>
      <c r="H16" s="36">
        <f>D16-E16</f>
        <v>93</v>
      </c>
      <c r="I16" s="125">
        <f>IF(C16=0, "-", IF(G16/C16&lt;10, G16/C16, "&gt;999%"))</f>
        <v>0.16455696202531644</v>
      </c>
      <c r="J16" s="126">
        <f>IF(E16=0, "-", IF(H16/E16&lt;10, H16/E16, "&gt;999%"))</f>
        <v>0.12988826815642457</v>
      </c>
    </row>
    <row r="17" spans="1:10" ht="14.5" x14ac:dyDescent="0.35">
      <c r="A17" s="124" t="s">
        <v>122</v>
      </c>
      <c r="B17" s="35">
        <v>708</v>
      </c>
      <c r="C17" s="36">
        <v>582</v>
      </c>
      <c r="D17" s="35">
        <v>2282</v>
      </c>
      <c r="E17" s="36">
        <v>2205</v>
      </c>
      <c r="F17" s="37"/>
      <c r="G17" s="35">
        <f>B17-C17</f>
        <v>126</v>
      </c>
      <c r="H17" s="36">
        <f>D17-E17</f>
        <v>77</v>
      </c>
      <c r="I17" s="125">
        <f>IF(C17=0, "-", IF(G17/C17&lt;10, G17/C17, "&gt;999%"))</f>
        <v>0.21649484536082475</v>
      </c>
      <c r="J17" s="126">
        <f>IF(E17=0, "-", IF(H17/E17&lt;10, H17/E17, "&gt;999%"))</f>
        <v>3.4920634920634921E-2</v>
      </c>
    </row>
    <row r="18" spans="1:10" ht="13" x14ac:dyDescent="0.3">
      <c r="A18" s="30"/>
      <c r="B18" s="115"/>
      <c r="C18" s="116"/>
      <c r="D18" s="115"/>
      <c r="E18" s="116"/>
      <c r="F18" s="117"/>
      <c r="G18" s="115"/>
      <c r="H18" s="116"/>
      <c r="I18" s="31"/>
      <c r="J18" s="32"/>
    </row>
    <row r="19" spans="1:10" s="52" customFormat="1" ht="13" x14ac:dyDescent="0.3">
      <c r="A19" s="118" t="s">
        <v>25</v>
      </c>
      <c r="B19" s="119">
        <f>SUM($B20:$B23)</f>
        <v>4406</v>
      </c>
      <c r="C19" s="120">
        <f>SUM($C20:$C23)</f>
        <v>5212</v>
      </c>
      <c r="D19" s="119">
        <f>SUM($D20:$D23)</f>
        <v>11662</v>
      </c>
      <c r="E19" s="120">
        <f>SUM($E20:$E23)</f>
        <v>13904</v>
      </c>
      <c r="F19" s="121"/>
      <c r="G19" s="119">
        <f>B19-C19</f>
        <v>-806</v>
      </c>
      <c r="H19" s="120">
        <f>D19-E19</f>
        <v>-2242</v>
      </c>
      <c r="I19" s="122">
        <f>IF(C19=0, "-", IF(G19/C19&lt;10, G19/C19, "&gt;999%"))</f>
        <v>-0.15464313123561013</v>
      </c>
      <c r="J19" s="123">
        <f>IF(E19=0, "-", IF(H19/E19&lt;10, H19/E19, "&gt;999%"))</f>
        <v>-0.16124856156501727</v>
      </c>
    </row>
    <row r="20" spans="1:10" ht="14.5" x14ac:dyDescent="0.35">
      <c r="A20" s="124" t="s">
        <v>119</v>
      </c>
      <c r="B20" s="35">
        <v>1302</v>
      </c>
      <c r="C20" s="36">
        <v>1270</v>
      </c>
      <c r="D20" s="35">
        <v>3038</v>
      </c>
      <c r="E20" s="36">
        <v>3924</v>
      </c>
      <c r="F20" s="37"/>
      <c r="G20" s="35">
        <f>B20-C20</f>
        <v>32</v>
      </c>
      <c r="H20" s="36">
        <f>D20-E20</f>
        <v>-886</v>
      </c>
      <c r="I20" s="125">
        <f>IF(C20=0, "-", IF(G20/C20&lt;10, G20/C20, "&gt;999%"))</f>
        <v>2.5196850393700787E-2</v>
      </c>
      <c r="J20" s="126">
        <f>IF(E20=0, "-", IF(H20/E20&lt;10, H20/E20, "&gt;999%"))</f>
        <v>-0.22579001019367992</v>
      </c>
    </row>
    <row r="21" spans="1:10" ht="14.5" x14ac:dyDescent="0.35">
      <c r="A21" s="124" t="s">
        <v>120</v>
      </c>
      <c r="B21" s="35">
        <v>2775</v>
      </c>
      <c r="C21" s="36">
        <v>3590</v>
      </c>
      <c r="D21" s="35">
        <v>7789</v>
      </c>
      <c r="E21" s="36">
        <v>9040</v>
      </c>
      <c r="F21" s="37"/>
      <c r="G21" s="35">
        <f>B21-C21</f>
        <v>-815</v>
      </c>
      <c r="H21" s="36">
        <f>D21-E21</f>
        <v>-1251</v>
      </c>
      <c r="I21" s="125">
        <f>IF(C21=0, "-", IF(G21/C21&lt;10, G21/C21, "&gt;999%"))</f>
        <v>-0.22701949860724233</v>
      </c>
      <c r="J21" s="126">
        <f>IF(E21=0, "-", IF(H21/E21&lt;10, H21/E21, "&gt;999%"))</f>
        <v>-0.13838495575221238</v>
      </c>
    </row>
    <row r="22" spans="1:10" ht="14.5" x14ac:dyDescent="0.35">
      <c r="A22" s="124" t="s">
        <v>121</v>
      </c>
      <c r="B22" s="35">
        <v>249</v>
      </c>
      <c r="C22" s="36">
        <v>226</v>
      </c>
      <c r="D22" s="35">
        <v>566</v>
      </c>
      <c r="E22" s="36">
        <v>697</v>
      </c>
      <c r="F22" s="37"/>
      <c r="G22" s="35">
        <f>B22-C22</f>
        <v>23</v>
      </c>
      <c r="H22" s="36">
        <f>D22-E22</f>
        <v>-131</v>
      </c>
      <c r="I22" s="125">
        <f>IF(C22=0, "-", IF(G22/C22&lt;10, G22/C22, "&gt;999%"))</f>
        <v>0.10176991150442478</v>
      </c>
      <c r="J22" s="126">
        <f>IF(E22=0, "-", IF(H22/E22&lt;10, H22/E22, "&gt;999%"))</f>
        <v>-0.18794835007173602</v>
      </c>
    </row>
    <row r="23" spans="1:10" ht="14.5" x14ac:dyDescent="0.35">
      <c r="A23" s="124" t="s">
        <v>122</v>
      </c>
      <c r="B23" s="35">
        <v>80</v>
      </c>
      <c r="C23" s="36">
        <v>126</v>
      </c>
      <c r="D23" s="35">
        <v>269</v>
      </c>
      <c r="E23" s="36">
        <v>243</v>
      </c>
      <c r="F23" s="37"/>
      <c r="G23" s="35">
        <f>B23-C23</f>
        <v>-46</v>
      </c>
      <c r="H23" s="36">
        <f>D23-E23</f>
        <v>26</v>
      </c>
      <c r="I23" s="125">
        <f>IF(C23=0, "-", IF(G23/C23&lt;10, G23/C23, "&gt;999%"))</f>
        <v>-0.36507936507936506</v>
      </c>
      <c r="J23" s="126">
        <f>IF(E23=0, "-", IF(H23/E23&lt;10, H23/E23, "&gt;999%"))</f>
        <v>0.10699588477366255</v>
      </c>
    </row>
    <row r="24" spans="1:10" ht="14.5" x14ac:dyDescent="0.35">
      <c r="A24" s="34"/>
      <c r="B24" s="35"/>
      <c r="C24" s="36"/>
      <c r="D24" s="35"/>
      <c r="E24" s="36"/>
      <c r="F24" s="37"/>
      <c r="G24" s="35"/>
      <c r="H24" s="36"/>
      <c r="I24" s="125"/>
      <c r="J24" s="126"/>
    </row>
    <row r="25" spans="1:10" s="52" customFormat="1" ht="13" x14ac:dyDescent="0.3">
      <c r="A25" s="127" t="s">
        <v>123</v>
      </c>
      <c r="B25" s="119">
        <f>SUM($B26:$B29)</f>
        <v>21018</v>
      </c>
      <c r="C25" s="120">
        <f>SUM($C26:$C29)</f>
        <v>26528</v>
      </c>
      <c r="D25" s="119">
        <f>SUM($D26:$D29)</f>
        <v>63157</v>
      </c>
      <c r="E25" s="120">
        <f>SUM($E26:$E29)</f>
        <v>74052</v>
      </c>
      <c r="F25" s="121"/>
      <c r="G25" s="119">
        <f>B25-C25</f>
        <v>-5510</v>
      </c>
      <c r="H25" s="120">
        <f>D25-E25</f>
        <v>-10895</v>
      </c>
      <c r="I25" s="122">
        <f>IF(C25=0, "-", IF(G25/C25&lt;10, G25/C25, "&gt;999%"))</f>
        <v>-0.20770506634499397</v>
      </c>
      <c r="J25" s="123">
        <f>IF(E25=0, "-", IF(H25/E25&lt;10, H25/E25, "&gt;999%"))</f>
        <v>-0.14712634365040783</v>
      </c>
    </row>
    <row r="26" spans="1:10" ht="14.5" x14ac:dyDescent="0.35">
      <c r="A26" s="124" t="s">
        <v>119</v>
      </c>
      <c r="B26" s="35">
        <v>10476</v>
      </c>
      <c r="C26" s="36">
        <v>12418</v>
      </c>
      <c r="D26" s="35">
        <v>29947</v>
      </c>
      <c r="E26" s="36">
        <v>34283</v>
      </c>
      <c r="F26" s="37"/>
      <c r="G26" s="35">
        <f>B26-C26</f>
        <v>-1942</v>
      </c>
      <c r="H26" s="36">
        <f>D26-E26</f>
        <v>-4336</v>
      </c>
      <c r="I26" s="125">
        <f>IF(C26=0, "-", IF(G26/C26&lt;10, G26/C26, "&gt;999%"))</f>
        <v>-0.15638589144789822</v>
      </c>
      <c r="J26" s="126">
        <f>IF(E26=0, "-", IF(H26/E26&lt;10, H26/E26, "&gt;999%"))</f>
        <v>-0.12647667940378612</v>
      </c>
    </row>
    <row r="27" spans="1:10" ht="14.5" x14ac:dyDescent="0.35">
      <c r="A27" s="124" t="s">
        <v>120</v>
      </c>
      <c r="B27" s="35">
        <v>8463</v>
      </c>
      <c r="C27" s="36">
        <v>12397</v>
      </c>
      <c r="D27" s="35">
        <v>26922</v>
      </c>
      <c r="E27" s="36">
        <v>33627</v>
      </c>
      <c r="F27" s="37"/>
      <c r="G27" s="35">
        <f>B27-C27</f>
        <v>-3934</v>
      </c>
      <c r="H27" s="36">
        <f>D27-E27</f>
        <v>-6705</v>
      </c>
      <c r="I27" s="125">
        <f>IF(C27=0, "-", IF(G27/C27&lt;10, G27/C27, "&gt;999%"))</f>
        <v>-0.31733483907396953</v>
      </c>
      <c r="J27" s="126">
        <f>IF(E27=0, "-", IF(H27/E27&lt;10, H27/E27, "&gt;999%"))</f>
        <v>-0.19939334463377642</v>
      </c>
    </row>
    <row r="28" spans="1:10" ht="14.5" x14ac:dyDescent="0.35">
      <c r="A28" s="124" t="s">
        <v>121</v>
      </c>
      <c r="B28" s="35">
        <v>752</v>
      </c>
      <c r="C28" s="36">
        <v>664</v>
      </c>
      <c r="D28" s="35">
        <v>1985</v>
      </c>
      <c r="E28" s="36">
        <v>2136</v>
      </c>
      <c r="F28" s="37"/>
      <c r="G28" s="35">
        <f>B28-C28</f>
        <v>88</v>
      </c>
      <c r="H28" s="36">
        <f>D28-E28</f>
        <v>-151</v>
      </c>
      <c r="I28" s="125">
        <f>IF(C28=0, "-", IF(G28/C28&lt;10, G28/C28, "&gt;999%"))</f>
        <v>0.13253012048192772</v>
      </c>
      <c r="J28" s="126">
        <f>IF(E28=0, "-", IF(H28/E28&lt;10, H28/E28, "&gt;999%"))</f>
        <v>-7.0692883895131092E-2</v>
      </c>
    </row>
    <row r="29" spans="1:10" ht="14.5" x14ac:dyDescent="0.35">
      <c r="A29" s="124" t="s">
        <v>122</v>
      </c>
      <c r="B29" s="35">
        <v>1327</v>
      </c>
      <c r="C29" s="36">
        <v>1049</v>
      </c>
      <c r="D29" s="35">
        <v>4303</v>
      </c>
      <c r="E29" s="36">
        <v>4006</v>
      </c>
      <c r="F29" s="37"/>
      <c r="G29" s="35">
        <f>B29-C29</f>
        <v>278</v>
      </c>
      <c r="H29" s="36">
        <f>D29-E29</f>
        <v>297</v>
      </c>
      <c r="I29" s="125">
        <f>IF(C29=0, "-", IF(G29/C29&lt;10, G29/C29, "&gt;999%"))</f>
        <v>0.26501429933269782</v>
      </c>
      <c r="J29" s="126">
        <f>IF(E29=0, "-", IF(H29/E29&lt;10, H29/E29, "&gt;999%"))</f>
        <v>7.4138791812281571E-2</v>
      </c>
    </row>
    <row r="30" spans="1:10" ht="14.5" x14ac:dyDescent="0.35">
      <c r="A30" s="34"/>
      <c r="B30" s="35"/>
      <c r="C30" s="36"/>
      <c r="D30" s="35"/>
      <c r="E30" s="36"/>
      <c r="F30" s="37"/>
      <c r="G30" s="35"/>
      <c r="H30" s="36"/>
      <c r="I30" s="125"/>
      <c r="J30" s="126"/>
    </row>
    <row r="31" spans="1:10" s="52" customFormat="1" ht="13" x14ac:dyDescent="0.3">
      <c r="A31" s="30" t="s">
        <v>26</v>
      </c>
      <c r="B31" s="119">
        <v>644</v>
      </c>
      <c r="C31" s="120">
        <v>992</v>
      </c>
      <c r="D31" s="119">
        <v>1870</v>
      </c>
      <c r="E31" s="120">
        <v>2457</v>
      </c>
      <c r="F31" s="121"/>
      <c r="G31" s="119">
        <f>B31-C31</f>
        <v>-348</v>
      </c>
      <c r="H31" s="120">
        <f>D31-E31</f>
        <v>-587</v>
      </c>
      <c r="I31" s="122">
        <f>IF(C31=0, "-", IF(G31/C31&lt;10, G31/C31, "&gt;999%"))</f>
        <v>-0.35080645161290325</v>
      </c>
      <c r="J31" s="123">
        <f>IF(E31=0, "-", IF(H31/E31&lt;10, H31/E31, "&gt;999%"))</f>
        <v>-0.2389092389092389</v>
      </c>
    </row>
    <row r="32" spans="1:10" x14ac:dyDescent="0.25">
      <c r="A32" s="34"/>
      <c r="B32" s="40"/>
      <c r="C32" s="41"/>
      <c r="D32" s="40"/>
      <c r="E32" s="41"/>
      <c r="F32" s="42"/>
      <c r="G32" s="40"/>
      <c r="H32" s="41"/>
      <c r="I32" s="43"/>
      <c r="J32" s="44"/>
    </row>
    <row r="33" spans="1:10" s="52" customFormat="1" ht="13" x14ac:dyDescent="0.3">
      <c r="A33" s="26" t="s">
        <v>17</v>
      </c>
      <c r="B33" s="46">
        <f>SUM(B26:B32)</f>
        <v>21662</v>
      </c>
      <c r="C33" s="128">
        <f>SUM(C26:C32)</f>
        <v>27520</v>
      </c>
      <c r="D33" s="46">
        <f>SUM(D26:D32)</f>
        <v>65027</v>
      </c>
      <c r="E33" s="128">
        <f>SUM(E26:E32)</f>
        <v>76509</v>
      </c>
      <c r="F33" s="48"/>
      <c r="G33" s="46">
        <f>B33-C33</f>
        <v>-5858</v>
      </c>
      <c r="H33" s="47">
        <f>D33-E33</f>
        <v>-11482</v>
      </c>
      <c r="I33" s="49">
        <f>IF(C33=0, 0, G33/C33)</f>
        <v>-0.21286337209302325</v>
      </c>
      <c r="J33" s="50">
        <f>IF(E33=0, 0, H33/E33)</f>
        <v>-0.15007384752120664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4DAAD-47E1-45B9-A988-B87019C58817}">
  <sheetPr>
    <pageSetUpPr fitToPage="1"/>
  </sheetPr>
  <dimension ref="A1:J42"/>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124</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125</v>
      </c>
      <c r="B7" s="35"/>
      <c r="C7" s="36"/>
      <c r="D7" s="35"/>
      <c r="E7" s="36"/>
      <c r="F7" s="37"/>
      <c r="G7" s="35"/>
      <c r="H7" s="36"/>
      <c r="I7" s="38"/>
      <c r="J7" s="39"/>
    </row>
    <row r="8" spans="1:10" x14ac:dyDescent="0.25">
      <c r="A8" s="124" t="s">
        <v>126</v>
      </c>
      <c r="B8" s="35">
        <v>34</v>
      </c>
      <c r="C8" s="36">
        <v>43</v>
      </c>
      <c r="D8" s="35">
        <v>91</v>
      </c>
      <c r="E8" s="36">
        <v>144</v>
      </c>
      <c r="F8" s="37"/>
      <c r="G8" s="35">
        <f>B8-C8</f>
        <v>-9</v>
      </c>
      <c r="H8" s="36">
        <f>D8-E8</f>
        <v>-53</v>
      </c>
      <c r="I8" s="38">
        <f>IF(C8=0, "-", IF(G8/C8&lt;10, G8/C8, "&gt;999%"))</f>
        <v>-0.20930232558139536</v>
      </c>
      <c r="J8" s="39">
        <f>IF(E8=0, "-", IF(H8/E8&lt;10, H8/E8, "&gt;999%"))</f>
        <v>-0.36805555555555558</v>
      </c>
    </row>
    <row r="9" spans="1:10" x14ac:dyDescent="0.25">
      <c r="A9" s="124" t="s">
        <v>127</v>
      </c>
      <c r="B9" s="35">
        <v>12</v>
      </c>
      <c r="C9" s="36">
        <v>4</v>
      </c>
      <c r="D9" s="35">
        <v>28</v>
      </c>
      <c r="E9" s="36">
        <v>41</v>
      </c>
      <c r="F9" s="37"/>
      <c r="G9" s="35">
        <f>B9-C9</f>
        <v>8</v>
      </c>
      <c r="H9" s="36">
        <f>D9-E9</f>
        <v>-13</v>
      </c>
      <c r="I9" s="38">
        <f>IF(C9=0, "-", IF(G9/C9&lt;10, G9/C9, "&gt;999%"))</f>
        <v>2</v>
      </c>
      <c r="J9" s="39">
        <f>IF(E9=0, "-", IF(H9/E9&lt;10, H9/E9, "&gt;999%"))</f>
        <v>-0.31707317073170732</v>
      </c>
    </row>
    <row r="10" spans="1:10" x14ac:dyDescent="0.25">
      <c r="A10" s="124" t="s">
        <v>128</v>
      </c>
      <c r="B10" s="35">
        <v>226</v>
      </c>
      <c r="C10" s="36">
        <v>142</v>
      </c>
      <c r="D10" s="35">
        <v>704</v>
      </c>
      <c r="E10" s="36">
        <v>446</v>
      </c>
      <c r="F10" s="37"/>
      <c r="G10" s="35">
        <f>B10-C10</f>
        <v>84</v>
      </c>
      <c r="H10" s="36">
        <f>D10-E10</f>
        <v>258</v>
      </c>
      <c r="I10" s="38">
        <f>IF(C10=0, "-", IF(G10/C10&lt;10, G10/C10, "&gt;999%"))</f>
        <v>0.59154929577464788</v>
      </c>
      <c r="J10" s="39">
        <f>IF(E10=0, "-", IF(H10/E10&lt;10, H10/E10, "&gt;999%"))</f>
        <v>0.57847533632286996</v>
      </c>
    </row>
    <row r="11" spans="1:10" x14ac:dyDescent="0.25">
      <c r="A11" s="124" t="s">
        <v>129</v>
      </c>
      <c r="B11" s="35">
        <v>3112</v>
      </c>
      <c r="C11" s="36">
        <v>4119</v>
      </c>
      <c r="D11" s="35">
        <v>8866</v>
      </c>
      <c r="E11" s="36">
        <v>11949</v>
      </c>
      <c r="F11" s="37"/>
      <c r="G11" s="35">
        <f>B11-C11</f>
        <v>-1007</v>
      </c>
      <c r="H11" s="36">
        <f>D11-E11</f>
        <v>-3083</v>
      </c>
      <c r="I11" s="38">
        <f>IF(C11=0, "-", IF(G11/C11&lt;10, G11/C11, "&gt;999%"))</f>
        <v>-0.24447681476086427</v>
      </c>
      <c r="J11" s="39">
        <f>IF(E11=0, "-", IF(H11/E11&lt;10, H11/E11, "&gt;999%"))</f>
        <v>-0.25801322286383799</v>
      </c>
    </row>
    <row r="12" spans="1:10" x14ac:dyDescent="0.25">
      <c r="A12" s="124"/>
      <c r="B12" s="35"/>
      <c r="C12" s="36"/>
      <c r="D12" s="35"/>
      <c r="E12" s="36"/>
      <c r="F12" s="37"/>
      <c r="G12" s="35"/>
      <c r="H12" s="36"/>
      <c r="I12" s="38"/>
      <c r="J12" s="39"/>
    </row>
    <row r="13" spans="1:10" ht="13" x14ac:dyDescent="0.3">
      <c r="A13" s="118" t="s">
        <v>130</v>
      </c>
      <c r="B13" s="35"/>
      <c r="C13" s="36"/>
      <c r="D13" s="35"/>
      <c r="E13" s="36"/>
      <c r="F13" s="37"/>
      <c r="G13" s="35"/>
      <c r="H13" s="36"/>
      <c r="I13" s="38"/>
      <c r="J13" s="39"/>
    </row>
    <row r="14" spans="1:10" x14ac:dyDescent="0.25">
      <c r="A14" s="124" t="s">
        <v>126</v>
      </c>
      <c r="B14" s="35">
        <v>217</v>
      </c>
      <c r="C14" s="36">
        <v>229</v>
      </c>
      <c r="D14" s="35">
        <v>536</v>
      </c>
      <c r="E14" s="36">
        <v>929</v>
      </c>
      <c r="F14" s="37"/>
      <c r="G14" s="35">
        <f>B14-C14</f>
        <v>-12</v>
      </c>
      <c r="H14" s="36">
        <f>D14-E14</f>
        <v>-393</v>
      </c>
      <c r="I14" s="38">
        <f>IF(C14=0, "-", IF(G14/C14&lt;10, G14/C14, "&gt;999%"))</f>
        <v>-5.2401746724890827E-2</v>
      </c>
      <c r="J14" s="39">
        <f>IF(E14=0, "-", IF(H14/E14&lt;10, H14/E14, "&gt;999%"))</f>
        <v>-0.42303552206673845</v>
      </c>
    </row>
    <row r="15" spans="1:10" x14ac:dyDescent="0.25">
      <c r="A15" s="124" t="s">
        <v>127</v>
      </c>
      <c r="B15" s="35">
        <v>20</v>
      </c>
      <c r="C15" s="36">
        <v>7</v>
      </c>
      <c r="D15" s="35">
        <v>58</v>
      </c>
      <c r="E15" s="36">
        <v>22</v>
      </c>
      <c r="F15" s="37"/>
      <c r="G15" s="35">
        <f>B15-C15</f>
        <v>13</v>
      </c>
      <c r="H15" s="36">
        <f>D15-E15</f>
        <v>36</v>
      </c>
      <c r="I15" s="38">
        <f>IF(C15=0, "-", IF(G15/C15&lt;10, G15/C15, "&gt;999%"))</f>
        <v>1.8571428571428572</v>
      </c>
      <c r="J15" s="39">
        <f>IF(E15=0, "-", IF(H15/E15&lt;10, H15/E15, "&gt;999%"))</f>
        <v>1.6363636363636365</v>
      </c>
    </row>
    <row r="16" spans="1:10" x14ac:dyDescent="0.25">
      <c r="A16" s="124" t="s">
        <v>128</v>
      </c>
      <c r="B16" s="35">
        <v>431</v>
      </c>
      <c r="C16" s="36">
        <v>211</v>
      </c>
      <c r="D16" s="35">
        <v>1127</v>
      </c>
      <c r="E16" s="36">
        <v>757</v>
      </c>
      <c r="F16" s="37"/>
      <c r="G16" s="35">
        <f>B16-C16</f>
        <v>220</v>
      </c>
      <c r="H16" s="36">
        <f>D16-E16</f>
        <v>370</v>
      </c>
      <c r="I16" s="38">
        <f>IF(C16=0, "-", IF(G16/C16&lt;10, G16/C16, "&gt;999%"))</f>
        <v>1.0426540284360191</v>
      </c>
      <c r="J16" s="39">
        <f>IF(E16=0, "-", IF(H16/E16&lt;10, H16/E16, "&gt;999%"))</f>
        <v>0.48877146631439894</v>
      </c>
    </row>
    <row r="17" spans="1:10" x14ac:dyDescent="0.25">
      <c r="A17" s="124" t="s">
        <v>129</v>
      </c>
      <c r="B17" s="35">
        <v>2122</v>
      </c>
      <c r="C17" s="36">
        <v>3457</v>
      </c>
      <c r="D17" s="35">
        <v>7344</v>
      </c>
      <c r="E17" s="36">
        <v>10829</v>
      </c>
      <c r="F17" s="37"/>
      <c r="G17" s="35">
        <f>B17-C17</f>
        <v>-1335</v>
      </c>
      <c r="H17" s="36">
        <f>D17-E17</f>
        <v>-3485</v>
      </c>
      <c r="I17" s="38">
        <f>IF(C17=0, "-", IF(G17/C17&lt;10, G17/C17, "&gt;999%"))</f>
        <v>-0.38617298235464276</v>
      </c>
      <c r="J17" s="39">
        <f>IF(E17=0, "-", IF(H17/E17&lt;10, H17/E17, "&gt;999%"))</f>
        <v>-0.32182103610675039</v>
      </c>
    </row>
    <row r="18" spans="1:10" x14ac:dyDescent="0.25">
      <c r="A18" s="34"/>
      <c r="B18" s="35"/>
      <c r="C18" s="36"/>
      <c r="D18" s="35"/>
      <c r="E18" s="36"/>
      <c r="F18" s="37"/>
      <c r="G18" s="35"/>
      <c r="H18" s="36"/>
      <c r="I18" s="38"/>
      <c r="J18" s="39"/>
    </row>
    <row r="19" spans="1:10" ht="13" x14ac:dyDescent="0.3">
      <c r="A19" s="118" t="s">
        <v>131</v>
      </c>
      <c r="B19" s="35"/>
      <c r="C19" s="36"/>
      <c r="D19" s="35"/>
      <c r="E19" s="36"/>
      <c r="F19" s="37"/>
      <c r="G19" s="35"/>
      <c r="H19" s="36"/>
      <c r="I19" s="38"/>
      <c r="J19" s="39"/>
    </row>
    <row r="20" spans="1:10" x14ac:dyDescent="0.25">
      <c r="A20" s="124" t="s">
        <v>126</v>
      </c>
      <c r="B20" s="35">
        <v>824</v>
      </c>
      <c r="C20" s="36">
        <v>1222</v>
      </c>
      <c r="D20" s="35">
        <v>2317</v>
      </c>
      <c r="E20" s="36">
        <v>3170</v>
      </c>
      <c r="F20" s="37"/>
      <c r="G20" s="35">
        <f>B20-C20</f>
        <v>-398</v>
      </c>
      <c r="H20" s="36">
        <f>D20-E20</f>
        <v>-853</v>
      </c>
      <c r="I20" s="38">
        <f>IF(C20=0, "-", IF(G20/C20&lt;10, G20/C20, "&gt;999%"))</f>
        <v>-0.32569558101472995</v>
      </c>
      <c r="J20" s="39">
        <f>IF(E20=0, "-", IF(H20/E20&lt;10, H20/E20, "&gt;999%"))</f>
        <v>-0.26908517350157729</v>
      </c>
    </row>
    <row r="21" spans="1:10" x14ac:dyDescent="0.25">
      <c r="A21" s="124" t="s">
        <v>127</v>
      </c>
      <c r="B21" s="35">
        <v>30</v>
      </c>
      <c r="C21" s="36">
        <v>25</v>
      </c>
      <c r="D21" s="35">
        <v>74</v>
      </c>
      <c r="E21" s="36">
        <v>44</v>
      </c>
      <c r="F21" s="37"/>
      <c r="G21" s="35">
        <f>B21-C21</f>
        <v>5</v>
      </c>
      <c r="H21" s="36">
        <f>D21-E21</f>
        <v>30</v>
      </c>
      <c r="I21" s="38">
        <f>IF(C21=0, "-", IF(G21/C21&lt;10, G21/C21, "&gt;999%"))</f>
        <v>0.2</v>
      </c>
      <c r="J21" s="39">
        <f>IF(E21=0, "-", IF(H21/E21&lt;10, H21/E21, "&gt;999%"))</f>
        <v>0.68181818181818177</v>
      </c>
    </row>
    <row r="22" spans="1:10" x14ac:dyDescent="0.25">
      <c r="A22" s="124" t="s">
        <v>128</v>
      </c>
      <c r="B22" s="35">
        <v>290</v>
      </c>
      <c r="C22" s="36">
        <v>20</v>
      </c>
      <c r="D22" s="35">
        <v>970</v>
      </c>
      <c r="E22" s="36">
        <v>54</v>
      </c>
      <c r="F22" s="37"/>
      <c r="G22" s="35">
        <f>B22-C22</f>
        <v>270</v>
      </c>
      <c r="H22" s="36">
        <f>D22-E22</f>
        <v>916</v>
      </c>
      <c r="I22" s="38" t="str">
        <f>IF(C22=0, "-", IF(G22/C22&lt;10, G22/C22, "&gt;999%"))</f>
        <v>&gt;999%</v>
      </c>
      <c r="J22" s="39" t="str">
        <f>IF(E22=0, "-", IF(H22/E22&lt;10, H22/E22, "&gt;999%"))</f>
        <v>&gt;999%</v>
      </c>
    </row>
    <row r="23" spans="1:10" x14ac:dyDescent="0.25">
      <c r="A23" s="124" t="s">
        <v>129</v>
      </c>
      <c r="B23" s="35">
        <v>4646</v>
      </c>
      <c r="C23" s="36">
        <v>5573</v>
      </c>
      <c r="D23" s="35">
        <v>13859</v>
      </c>
      <c r="E23" s="36">
        <v>14511</v>
      </c>
      <c r="F23" s="37"/>
      <c r="G23" s="35">
        <f>B23-C23</f>
        <v>-927</v>
      </c>
      <c r="H23" s="36">
        <f>D23-E23</f>
        <v>-652</v>
      </c>
      <c r="I23" s="38">
        <f>IF(C23=0, "-", IF(G23/C23&lt;10, G23/C23, "&gt;999%"))</f>
        <v>-0.16633769962318321</v>
      </c>
      <c r="J23" s="39">
        <f>IF(E23=0, "-", IF(H23/E23&lt;10, H23/E23, "&gt;999%"))</f>
        <v>-4.4931431327958099E-2</v>
      </c>
    </row>
    <row r="24" spans="1:10" x14ac:dyDescent="0.25">
      <c r="A24" s="124"/>
      <c r="B24" s="35"/>
      <c r="C24" s="36"/>
      <c r="D24" s="35"/>
      <c r="E24" s="36"/>
      <c r="F24" s="37"/>
      <c r="G24" s="35"/>
      <c r="H24" s="36"/>
      <c r="I24" s="38"/>
      <c r="J24" s="39"/>
    </row>
    <row r="25" spans="1:10" ht="13" x14ac:dyDescent="0.3">
      <c r="A25" s="118" t="s">
        <v>132</v>
      </c>
      <c r="B25" s="35"/>
      <c r="C25" s="36"/>
      <c r="D25" s="35"/>
      <c r="E25" s="36"/>
      <c r="F25" s="37"/>
      <c r="G25" s="35"/>
      <c r="H25" s="36"/>
      <c r="I25" s="38"/>
      <c r="J25" s="39"/>
    </row>
    <row r="26" spans="1:10" x14ac:dyDescent="0.25">
      <c r="A26" s="124" t="s">
        <v>126</v>
      </c>
      <c r="B26" s="35">
        <v>1142</v>
      </c>
      <c r="C26" s="36">
        <v>1883</v>
      </c>
      <c r="D26" s="35">
        <v>3685</v>
      </c>
      <c r="E26" s="36">
        <v>4974</v>
      </c>
      <c r="F26" s="37"/>
      <c r="G26" s="35">
        <f>B26-C26</f>
        <v>-741</v>
      </c>
      <c r="H26" s="36">
        <f>D26-E26</f>
        <v>-1289</v>
      </c>
      <c r="I26" s="38">
        <f>IF(C26=0, "-", IF(G26/C26&lt;10, G26/C26, "&gt;999%"))</f>
        <v>-0.39352097716409984</v>
      </c>
      <c r="J26" s="39">
        <f>IF(E26=0, "-", IF(H26/E26&lt;10, H26/E26, "&gt;999%"))</f>
        <v>-0.25914756735022115</v>
      </c>
    </row>
    <row r="27" spans="1:10" x14ac:dyDescent="0.25">
      <c r="A27" s="124" t="s">
        <v>127</v>
      </c>
      <c r="B27" s="35">
        <v>20</v>
      </c>
      <c r="C27" s="36">
        <v>84</v>
      </c>
      <c r="D27" s="35">
        <v>39</v>
      </c>
      <c r="E27" s="36">
        <v>118</v>
      </c>
      <c r="F27" s="37"/>
      <c r="G27" s="35">
        <f>B27-C27</f>
        <v>-64</v>
      </c>
      <c r="H27" s="36">
        <f>D27-E27</f>
        <v>-79</v>
      </c>
      <c r="I27" s="38">
        <f>IF(C27=0, "-", IF(G27/C27&lt;10, G27/C27, "&gt;999%"))</f>
        <v>-0.76190476190476186</v>
      </c>
      <c r="J27" s="39">
        <f>IF(E27=0, "-", IF(H27/E27&lt;10, H27/E27, "&gt;999%"))</f>
        <v>-0.66949152542372881</v>
      </c>
    </row>
    <row r="28" spans="1:10" x14ac:dyDescent="0.25">
      <c r="A28" s="124" t="s">
        <v>128</v>
      </c>
      <c r="B28" s="35">
        <v>250</v>
      </c>
      <c r="C28" s="36">
        <v>22</v>
      </c>
      <c r="D28" s="35">
        <v>717</v>
      </c>
      <c r="E28" s="36">
        <v>54</v>
      </c>
      <c r="F28" s="37"/>
      <c r="G28" s="35">
        <f>B28-C28</f>
        <v>228</v>
      </c>
      <c r="H28" s="36">
        <f>D28-E28</f>
        <v>663</v>
      </c>
      <c r="I28" s="38" t="str">
        <f>IF(C28=0, "-", IF(G28/C28&lt;10, G28/C28, "&gt;999%"))</f>
        <v>&gt;999%</v>
      </c>
      <c r="J28" s="39" t="str">
        <f>IF(E28=0, "-", IF(H28/E28&lt;10, H28/E28, "&gt;999%"))</f>
        <v>&gt;999%</v>
      </c>
    </row>
    <row r="29" spans="1:10" x14ac:dyDescent="0.25">
      <c r="A29" s="124" t="s">
        <v>129</v>
      </c>
      <c r="B29" s="35">
        <v>3236</v>
      </c>
      <c r="C29" s="36">
        <v>4275</v>
      </c>
      <c r="D29" s="35">
        <v>11080</v>
      </c>
      <c r="E29" s="36">
        <v>12106</v>
      </c>
      <c r="F29" s="37"/>
      <c r="G29" s="35">
        <f>B29-C29</f>
        <v>-1039</v>
      </c>
      <c r="H29" s="36">
        <f>D29-E29</f>
        <v>-1026</v>
      </c>
      <c r="I29" s="38">
        <f>IF(C29=0, "-", IF(G29/C29&lt;10, G29/C29, "&gt;999%"))</f>
        <v>-0.24304093567251461</v>
      </c>
      <c r="J29" s="39">
        <f>IF(E29=0, "-", IF(H29/E29&lt;10, H29/E29, "&gt;999%"))</f>
        <v>-8.4751362960515442E-2</v>
      </c>
    </row>
    <row r="30" spans="1:10" x14ac:dyDescent="0.25">
      <c r="A30" s="34"/>
      <c r="B30" s="35"/>
      <c r="C30" s="36"/>
      <c r="D30" s="35"/>
      <c r="E30" s="36"/>
      <c r="F30" s="37"/>
      <c r="G30" s="35"/>
      <c r="H30" s="36"/>
      <c r="I30" s="38"/>
      <c r="J30" s="39"/>
    </row>
    <row r="31" spans="1:10" ht="13" x14ac:dyDescent="0.3">
      <c r="A31" s="118" t="s">
        <v>133</v>
      </c>
      <c r="B31" s="35"/>
      <c r="C31" s="36"/>
      <c r="D31" s="35"/>
      <c r="E31" s="36"/>
      <c r="F31" s="37"/>
      <c r="G31" s="35"/>
      <c r="H31" s="36"/>
      <c r="I31" s="38"/>
      <c r="J31" s="39"/>
    </row>
    <row r="32" spans="1:10" x14ac:dyDescent="0.25">
      <c r="A32" s="124" t="s">
        <v>126</v>
      </c>
      <c r="B32" s="35">
        <v>1203</v>
      </c>
      <c r="C32" s="36">
        <v>1175</v>
      </c>
      <c r="D32" s="35">
        <v>2768</v>
      </c>
      <c r="E32" s="36">
        <v>3666</v>
      </c>
      <c r="F32" s="37"/>
      <c r="G32" s="35">
        <f>B32-C32</f>
        <v>28</v>
      </c>
      <c r="H32" s="36">
        <f>D32-E32</f>
        <v>-898</v>
      </c>
      <c r="I32" s="38">
        <f>IF(C32=0, "-", IF(G32/C32&lt;10, G32/C32, "&gt;999%"))</f>
        <v>2.3829787234042554E-2</v>
      </c>
      <c r="J32" s="39">
        <f>IF(E32=0, "-", IF(H32/E32&lt;10, H32/E32, "&gt;999%"))</f>
        <v>-0.24495362793235134</v>
      </c>
    </row>
    <row r="33" spans="1:10" x14ac:dyDescent="0.25">
      <c r="A33" s="124" t="s">
        <v>129</v>
      </c>
      <c r="B33" s="35">
        <v>99</v>
      </c>
      <c r="C33" s="36">
        <v>95</v>
      </c>
      <c r="D33" s="35">
        <v>270</v>
      </c>
      <c r="E33" s="36">
        <v>258</v>
      </c>
      <c r="F33" s="37"/>
      <c r="G33" s="35">
        <f>B33-C33</f>
        <v>4</v>
      </c>
      <c r="H33" s="36">
        <f>D33-E33</f>
        <v>12</v>
      </c>
      <c r="I33" s="38">
        <f>IF(C33=0, "-", IF(G33/C33&lt;10, G33/C33, "&gt;999%"))</f>
        <v>4.2105263157894736E-2</v>
      </c>
      <c r="J33" s="39">
        <f>IF(E33=0, "-", IF(H33/E33&lt;10, H33/E33, "&gt;999%"))</f>
        <v>4.6511627906976744E-2</v>
      </c>
    </row>
    <row r="34" spans="1:10" x14ac:dyDescent="0.25">
      <c r="A34" s="124"/>
      <c r="B34" s="35"/>
      <c r="C34" s="36"/>
      <c r="D34" s="35"/>
      <c r="E34" s="36"/>
      <c r="F34" s="37"/>
      <c r="G34" s="35"/>
      <c r="H34" s="36"/>
      <c r="I34" s="38"/>
      <c r="J34" s="39"/>
    </row>
    <row r="35" spans="1:10" ht="13" x14ac:dyDescent="0.3">
      <c r="A35" s="118" t="s">
        <v>134</v>
      </c>
      <c r="B35" s="35"/>
      <c r="C35" s="36"/>
      <c r="D35" s="35"/>
      <c r="E35" s="36"/>
      <c r="F35" s="37"/>
      <c r="G35" s="35"/>
      <c r="H35" s="36"/>
      <c r="I35" s="38"/>
      <c r="J35" s="39"/>
    </row>
    <row r="36" spans="1:10" x14ac:dyDescent="0.25">
      <c r="A36" s="124" t="s">
        <v>126</v>
      </c>
      <c r="B36" s="35">
        <v>2981</v>
      </c>
      <c r="C36" s="36">
        <v>3759</v>
      </c>
      <c r="D36" s="35">
        <v>8207</v>
      </c>
      <c r="E36" s="36">
        <v>9467</v>
      </c>
      <c r="F36" s="37"/>
      <c r="G36" s="35">
        <f>B36-C36</f>
        <v>-778</v>
      </c>
      <c r="H36" s="36">
        <f>D36-E36</f>
        <v>-1260</v>
      </c>
      <c r="I36" s="38">
        <f>IF(C36=0, "-", IF(G36/C36&lt;10, G36/C36, "&gt;999%"))</f>
        <v>-0.20696993881351422</v>
      </c>
      <c r="J36" s="39">
        <f>IF(E36=0, "-", IF(H36/E36&lt;10, H36/E36, "&gt;999%"))</f>
        <v>-0.13309390514418507</v>
      </c>
    </row>
    <row r="37" spans="1:10" x14ac:dyDescent="0.25">
      <c r="A37" s="124" t="s">
        <v>127</v>
      </c>
      <c r="B37" s="35">
        <v>0</v>
      </c>
      <c r="C37" s="36">
        <v>1</v>
      </c>
      <c r="D37" s="35">
        <v>2</v>
      </c>
      <c r="E37" s="36">
        <v>1</v>
      </c>
      <c r="F37" s="37"/>
      <c r="G37" s="35">
        <f>B37-C37</f>
        <v>-1</v>
      </c>
      <c r="H37" s="36">
        <f>D37-E37</f>
        <v>1</v>
      </c>
      <c r="I37" s="38">
        <f>IF(C37=0, "-", IF(G37/C37&lt;10, G37/C37, "&gt;999%"))</f>
        <v>-1</v>
      </c>
      <c r="J37" s="39">
        <f>IF(E37=0, "-", IF(H37/E37&lt;10, H37/E37, "&gt;999%"))</f>
        <v>1</v>
      </c>
    </row>
    <row r="38" spans="1:10" x14ac:dyDescent="0.25">
      <c r="A38" s="124" t="s">
        <v>129</v>
      </c>
      <c r="B38" s="35">
        <v>123</v>
      </c>
      <c r="C38" s="36">
        <v>182</v>
      </c>
      <c r="D38" s="35">
        <v>415</v>
      </c>
      <c r="E38" s="36">
        <v>512</v>
      </c>
      <c r="F38" s="37"/>
      <c r="G38" s="35">
        <f>B38-C38</f>
        <v>-59</v>
      </c>
      <c r="H38" s="36">
        <f>D38-E38</f>
        <v>-97</v>
      </c>
      <c r="I38" s="38">
        <f>IF(C38=0, "-", IF(G38/C38&lt;10, G38/C38, "&gt;999%"))</f>
        <v>-0.32417582417582419</v>
      </c>
      <c r="J38" s="39">
        <f>IF(E38=0, "-", IF(H38/E38&lt;10, H38/E38, "&gt;999%"))</f>
        <v>-0.189453125</v>
      </c>
    </row>
    <row r="39" spans="1:10" x14ac:dyDescent="0.25">
      <c r="A39" s="34"/>
      <c r="B39" s="35"/>
      <c r="C39" s="36"/>
      <c r="D39" s="35"/>
      <c r="E39" s="36"/>
      <c r="F39" s="37"/>
      <c r="G39" s="35"/>
      <c r="H39" s="36"/>
      <c r="I39" s="38"/>
      <c r="J39" s="39"/>
    </row>
    <row r="40" spans="1:10" ht="13" x14ac:dyDescent="0.3">
      <c r="A40" s="30" t="s">
        <v>26</v>
      </c>
      <c r="B40" s="35">
        <v>644</v>
      </c>
      <c r="C40" s="36">
        <v>992</v>
      </c>
      <c r="D40" s="35">
        <v>1870</v>
      </c>
      <c r="E40" s="36">
        <v>2457</v>
      </c>
      <c r="F40" s="37"/>
      <c r="G40" s="35">
        <f>B40-C40</f>
        <v>-348</v>
      </c>
      <c r="H40" s="36">
        <f>D40-E40</f>
        <v>-587</v>
      </c>
      <c r="I40" s="38">
        <f>IF(C40=0, "-", IF(G40/C40&lt;10, G40/C40, "&gt;999%"))</f>
        <v>-0.35080645161290325</v>
      </c>
      <c r="J40" s="39">
        <f>IF(E40=0, "-", IF(H40/E40&lt;10, H40/E40, "&gt;999%"))</f>
        <v>-0.2389092389092389</v>
      </c>
    </row>
    <row r="41" spans="1:10" x14ac:dyDescent="0.25">
      <c r="A41" s="34"/>
      <c r="B41" s="40"/>
      <c r="C41" s="41"/>
      <c r="D41" s="40"/>
      <c r="E41" s="41"/>
      <c r="F41" s="42"/>
      <c r="G41" s="40"/>
      <c r="H41" s="41"/>
      <c r="I41" s="43"/>
      <c r="J41" s="44"/>
    </row>
    <row r="42" spans="1:10" s="52" customFormat="1" ht="13" x14ac:dyDescent="0.3">
      <c r="A42" s="26" t="s">
        <v>17</v>
      </c>
      <c r="B42" s="46">
        <f>SUM(B6:B41)</f>
        <v>21662</v>
      </c>
      <c r="C42" s="128">
        <f>SUM(C6:C41)</f>
        <v>27520</v>
      </c>
      <c r="D42" s="46">
        <f>SUM(D6:D41)</f>
        <v>65027</v>
      </c>
      <c r="E42" s="128">
        <f>SUM(E6:E41)</f>
        <v>76509</v>
      </c>
      <c r="F42" s="48"/>
      <c r="G42" s="46">
        <f>B42-C42</f>
        <v>-5858</v>
      </c>
      <c r="H42" s="47">
        <f>D42-E42</f>
        <v>-11482</v>
      </c>
      <c r="I42" s="49">
        <f>IF(C42=0, 0, G42/C42)</f>
        <v>-0.21286337209302325</v>
      </c>
      <c r="J42" s="50">
        <f>IF(E42=0, 0, H42/E42)</f>
        <v>-0.15007384752120664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3435-CF9B-4DAF-8F63-2B1BEC767850}">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135</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136</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t="s">
        <v>64</v>
      </c>
      <c r="B9" s="35">
        <v>0</v>
      </c>
      <c r="C9" s="36">
        <v>10</v>
      </c>
      <c r="D9" s="35">
        <v>0</v>
      </c>
      <c r="E9" s="36">
        <v>15</v>
      </c>
      <c r="F9" s="37"/>
      <c r="G9" s="35">
        <f>B9-C9</f>
        <v>-10</v>
      </c>
      <c r="H9" s="36">
        <f>D9-E9</f>
        <v>-15</v>
      </c>
      <c r="I9" s="38">
        <f>IF(C9=0, "-", IF(G9/C9&lt;10, G9/C9, "&gt;999%"))</f>
        <v>-1</v>
      </c>
      <c r="J9" s="39">
        <f>IF(E9=0, "-", IF(H9/E9&lt;10, H9/E9, "&gt;999%"))</f>
        <v>-1</v>
      </c>
    </row>
    <row r="10" spans="1:10" x14ac:dyDescent="0.25">
      <c r="A10" s="34"/>
      <c r="B10" s="40"/>
      <c r="C10" s="41"/>
      <c r="D10" s="40"/>
      <c r="E10" s="41"/>
      <c r="F10" s="42"/>
      <c r="G10" s="40"/>
      <c r="H10" s="41"/>
      <c r="I10" s="43"/>
      <c r="J10" s="44"/>
    </row>
    <row r="11" spans="1:10" s="52" customFormat="1" ht="13" x14ac:dyDescent="0.3">
      <c r="A11" s="26" t="s">
        <v>137</v>
      </c>
      <c r="B11" s="46">
        <f>SUM(B9:B10)</f>
        <v>0</v>
      </c>
      <c r="C11" s="47">
        <f>SUM(C9:C10)</f>
        <v>10</v>
      </c>
      <c r="D11" s="46">
        <f>SUM(D9:D10)</f>
        <v>0</v>
      </c>
      <c r="E11" s="47">
        <f>SUM(E9:E10)</f>
        <v>15</v>
      </c>
      <c r="F11" s="48"/>
      <c r="G11" s="46">
        <f>B11-C11</f>
        <v>-10</v>
      </c>
      <c r="H11" s="47">
        <f>D11-E11</f>
        <v>-15</v>
      </c>
      <c r="I11" s="49">
        <f>IF(C11=0, "-", IF(G11/C11&lt;10, G11/C11, "&gt;999%"))</f>
        <v>-1</v>
      </c>
      <c r="J11" s="50">
        <f>IF(E11=0, "-", IF(H11/E11&lt;10, H11/E11, "&gt;999%"))</f>
        <v>-1</v>
      </c>
    </row>
    <row r="12" spans="1:10" s="52" customFormat="1" ht="13" x14ac:dyDescent="0.3">
      <c r="A12" s="30"/>
      <c r="B12" s="119"/>
      <c r="C12" s="120"/>
      <c r="D12" s="119"/>
      <c r="E12" s="120"/>
      <c r="F12" s="121"/>
      <c r="G12" s="119"/>
      <c r="H12" s="120"/>
      <c r="I12" s="122"/>
      <c r="J12" s="123"/>
    </row>
    <row r="13" spans="1:10" ht="13" x14ac:dyDescent="0.3">
      <c r="A13" s="30" t="s">
        <v>138</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139</v>
      </c>
      <c r="B15" s="35">
        <v>39</v>
      </c>
      <c r="C15" s="36">
        <v>96</v>
      </c>
      <c r="D15" s="35">
        <v>168</v>
      </c>
      <c r="E15" s="36">
        <v>274</v>
      </c>
      <c r="F15" s="37"/>
      <c r="G15" s="35">
        <f t="shared" ref="G15:G39" si="0">B15-C15</f>
        <v>-57</v>
      </c>
      <c r="H15" s="36">
        <f t="shared" ref="H15:H39" si="1">D15-E15</f>
        <v>-106</v>
      </c>
      <c r="I15" s="38">
        <f t="shared" ref="I15:I39" si="2">IF(C15=0, "-", IF(G15/C15&lt;10, G15/C15, "&gt;999%"))</f>
        <v>-0.59375</v>
      </c>
      <c r="J15" s="39">
        <f t="shared" ref="J15:J39" si="3">IF(E15=0, "-", IF(H15/E15&lt;10, H15/E15, "&gt;999%"))</f>
        <v>-0.38686131386861317</v>
      </c>
    </row>
    <row r="16" spans="1:10" x14ac:dyDescent="0.25">
      <c r="A16" s="34" t="s">
        <v>140</v>
      </c>
      <c r="B16" s="35">
        <v>51</v>
      </c>
      <c r="C16" s="36">
        <v>13</v>
      </c>
      <c r="D16" s="35">
        <v>130</v>
      </c>
      <c r="E16" s="36">
        <v>31</v>
      </c>
      <c r="F16" s="37"/>
      <c r="G16" s="35">
        <f t="shared" si="0"/>
        <v>38</v>
      </c>
      <c r="H16" s="36">
        <f t="shared" si="1"/>
        <v>99</v>
      </c>
      <c r="I16" s="38">
        <f t="shared" si="2"/>
        <v>2.9230769230769229</v>
      </c>
      <c r="J16" s="39">
        <f t="shared" si="3"/>
        <v>3.193548387096774</v>
      </c>
    </row>
    <row r="17" spans="1:10" x14ac:dyDescent="0.25">
      <c r="A17" s="34" t="s">
        <v>141</v>
      </c>
      <c r="B17" s="35">
        <v>48</v>
      </c>
      <c r="C17" s="36">
        <v>76</v>
      </c>
      <c r="D17" s="35">
        <v>188</v>
      </c>
      <c r="E17" s="36">
        <v>252</v>
      </c>
      <c r="F17" s="37"/>
      <c r="G17" s="35">
        <f t="shared" si="0"/>
        <v>-28</v>
      </c>
      <c r="H17" s="36">
        <f t="shared" si="1"/>
        <v>-64</v>
      </c>
      <c r="I17" s="38">
        <f t="shared" si="2"/>
        <v>-0.36842105263157893</v>
      </c>
      <c r="J17" s="39">
        <f t="shared" si="3"/>
        <v>-0.25396825396825395</v>
      </c>
    </row>
    <row r="18" spans="1:10" x14ac:dyDescent="0.25">
      <c r="A18" s="34" t="s">
        <v>142</v>
      </c>
      <c r="B18" s="35">
        <v>31</v>
      </c>
      <c r="C18" s="36">
        <v>89</v>
      </c>
      <c r="D18" s="35">
        <v>186</v>
      </c>
      <c r="E18" s="36">
        <v>176</v>
      </c>
      <c r="F18" s="37"/>
      <c r="G18" s="35">
        <f t="shared" si="0"/>
        <v>-58</v>
      </c>
      <c r="H18" s="36">
        <f t="shared" si="1"/>
        <v>10</v>
      </c>
      <c r="I18" s="38">
        <f t="shared" si="2"/>
        <v>-0.651685393258427</v>
      </c>
      <c r="J18" s="39">
        <f t="shared" si="3"/>
        <v>5.6818181818181816E-2</v>
      </c>
    </row>
    <row r="19" spans="1:10" x14ac:dyDescent="0.25">
      <c r="A19" s="34" t="s">
        <v>143</v>
      </c>
      <c r="B19" s="35">
        <v>418</v>
      </c>
      <c r="C19" s="36">
        <v>397</v>
      </c>
      <c r="D19" s="35">
        <v>1197</v>
      </c>
      <c r="E19" s="36">
        <v>888</v>
      </c>
      <c r="F19" s="37"/>
      <c r="G19" s="35">
        <f t="shared" si="0"/>
        <v>21</v>
      </c>
      <c r="H19" s="36">
        <f t="shared" si="1"/>
        <v>309</v>
      </c>
      <c r="I19" s="38">
        <f t="shared" si="2"/>
        <v>5.2896725440806043E-2</v>
      </c>
      <c r="J19" s="39">
        <f t="shared" si="3"/>
        <v>0.34797297297297297</v>
      </c>
    </row>
    <row r="20" spans="1:10" x14ac:dyDescent="0.25">
      <c r="A20" s="34" t="s">
        <v>144</v>
      </c>
      <c r="B20" s="35">
        <v>204</v>
      </c>
      <c r="C20" s="36">
        <v>324</v>
      </c>
      <c r="D20" s="35">
        <v>787</v>
      </c>
      <c r="E20" s="36">
        <v>936</v>
      </c>
      <c r="F20" s="37"/>
      <c r="G20" s="35">
        <f t="shared" si="0"/>
        <v>-120</v>
      </c>
      <c r="H20" s="36">
        <f t="shared" si="1"/>
        <v>-149</v>
      </c>
      <c r="I20" s="38">
        <f t="shared" si="2"/>
        <v>-0.37037037037037035</v>
      </c>
      <c r="J20" s="39">
        <f t="shared" si="3"/>
        <v>-0.15918803418803418</v>
      </c>
    </row>
    <row r="21" spans="1:10" x14ac:dyDescent="0.25">
      <c r="A21" s="34" t="s">
        <v>145</v>
      </c>
      <c r="B21" s="35">
        <v>575</v>
      </c>
      <c r="C21" s="36">
        <v>1019</v>
      </c>
      <c r="D21" s="35">
        <v>1964</v>
      </c>
      <c r="E21" s="36">
        <v>2408</v>
      </c>
      <c r="F21" s="37"/>
      <c r="G21" s="35">
        <f t="shared" si="0"/>
        <v>-444</v>
      </c>
      <c r="H21" s="36">
        <f t="shared" si="1"/>
        <v>-444</v>
      </c>
      <c r="I21" s="38">
        <f t="shared" si="2"/>
        <v>-0.43572129538763493</v>
      </c>
      <c r="J21" s="39">
        <f t="shared" si="3"/>
        <v>-0.18438538205980065</v>
      </c>
    </row>
    <row r="22" spans="1:10" x14ac:dyDescent="0.25">
      <c r="A22" s="34" t="s">
        <v>146</v>
      </c>
      <c r="B22" s="35">
        <v>89</v>
      </c>
      <c r="C22" s="36">
        <v>159</v>
      </c>
      <c r="D22" s="35">
        <v>459</v>
      </c>
      <c r="E22" s="36">
        <v>400</v>
      </c>
      <c r="F22" s="37"/>
      <c r="G22" s="35">
        <f t="shared" si="0"/>
        <v>-70</v>
      </c>
      <c r="H22" s="36">
        <f t="shared" si="1"/>
        <v>59</v>
      </c>
      <c r="I22" s="38">
        <f t="shared" si="2"/>
        <v>-0.44025157232704404</v>
      </c>
      <c r="J22" s="39">
        <f t="shared" si="3"/>
        <v>0.14749999999999999</v>
      </c>
    </row>
    <row r="23" spans="1:10" x14ac:dyDescent="0.25">
      <c r="A23" s="34" t="s">
        <v>147</v>
      </c>
      <c r="B23" s="35">
        <v>125</v>
      </c>
      <c r="C23" s="36">
        <v>179</v>
      </c>
      <c r="D23" s="35">
        <v>429</v>
      </c>
      <c r="E23" s="36">
        <v>650</v>
      </c>
      <c r="F23" s="37"/>
      <c r="G23" s="35">
        <f t="shared" si="0"/>
        <v>-54</v>
      </c>
      <c r="H23" s="36">
        <f t="shared" si="1"/>
        <v>-221</v>
      </c>
      <c r="I23" s="38">
        <f t="shared" si="2"/>
        <v>-0.3016759776536313</v>
      </c>
      <c r="J23" s="39">
        <f t="shared" si="3"/>
        <v>-0.34</v>
      </c>
    </row>
    <row r="24" spans="1:10" x14ac:dyDescent="0.25">
      <c r="A24" s="34" t="s">
        <v>148</v>
      </c>
      <c r="B24" s="35">
        <v>1746</v>
      </c>
      <c r="C24" s="36">
        <v>3098</v>
      </c>
      <c r="D24" s="35">
        <v>5729</v>
      </c>
      <c r="E24" s="36">
        <v>7985</v>
      </c>
      <c r="F24" s="37"/>
      <c r="G24" s="35">
        <f t="shared" si="0"/>
        <v>-1352</v>
      </c>
      <c r="H24" s="36">
        <f t="shared" si="1"/>
        <v>-2256</v>
      </c>
      <c r="I24" s="38">
        <f t="shared" si="2"/>
        <v>-0.43641058747579081</v>
      </c>
      <c r="J24" s="39">
        <f t="shared" si="3"/>
        <v>-0.28252974326862867</v>
      </c>
    </row>
    <row r="25" spans="1:10" x14ac:dyDescent="0.25">
      <c r="A25" s="34" t="s">
        <v>149</v>
      </c>
      <c r="B25" s="35">
        <v>286</v>
      </c>
      <c r="C25" s="36">
        <v>246</v>
      </c>
      <c r="D25" s="35">
        <v>794</v>
      </c>
      <c r="E25" s="36">
        <v>649</v>
      </c>
      <c r="F25" s="37"/>
      <c r="G25" s="35">
        <f t="shared" si="0"/>
        <v>40</v>
      </c>
      <c r="H25" s="36">
        <f t="shared" si="1"/>
        <v>145</v>
      </c>
      <c r="I25" s="38">
        <f t="shared" si="2"/>
        <v>0.16260162601626016</v>
      </c>
      <c r="J25" s="39">
        <f t="shared" si="3"/>
        <v>0.22342064714946072</v>
      </c>
    </row>
    <row r="26" spans="1:10" x14ac:dyDescent="0.25">
      <c r="A26" s="34" t="s">
        <v>150</v>
      </c>
      <c r="B26" s="35">
        <v>98</v>
      </c>
      <c r="C26" s="36">
        <v>85</v>
      </c>
      <c r="D26" s="35">
        <v>381</v>
      </c>
      <c r="E26" s="36">
        <v>257</v>
      </c>
      <c r="F26" s="37"/>
      <c r="G26" s="35">
        <f t="shared" si="0"/>
        <v>13</v>
      </c>
      <c r="H26" s="36">
        <f t="shared" si="1"/>
        <v>124</v>
      </c>
      <c r="I26" s="38">
        <f t="shared" si="2"/>
        <v>0.15294117647058825</v>
      </c>
      <c r="J26" s="39">
        <f t="shared" si="3"/>
        <v>0.48249027237354086</v>
      </c>
    </row>
    <row r="27" spans="1:10" x14ac:dyDescent="0.25">
      <c r="A27" s="34" t="s">
        <v>151</v>
      </c>
      <c r="B27" s="35">
        <v>66</v>
      </c>
      <c r="C27" s="36">
        <v>120</v>
      </c>
      <c r="D27" s="35">
        <v>249</v>
      </c>
      <c r="E27" s="36">
        <v>321</v>
      </c>
      <c r="F27" s="37"/>
      <c r="G27" s="35">
        <f t="shared" si="0"/>
        <v>-54</v>
      </c>
      <c r="H27" s="36">
        <f t="shared" si="1"/>
        <v>-72</v>
      </c>
      <c r="I27" s="38">
        <f t="shared" si="2"/>
        <v>-0.45</v>
      </c>
      <c r="J27" s="39">
        <f t="shared" si="3"/>
        <v>-0.22429906542056074</v>
      </c>
    </row>
    <row r="28" spans="1:10" x14ac:dyDescent="0.25">
      <c r="A28" s="34" t="s">
        <v>152</v>
      </c>
      <c r="B28" s="35">
        <v>6097</v>
      </c>
      <c r="C28" s="36">
        <v>7411</v>
      </c>
      <c r="D28" s="35">
        <v>18410</v>
      </c>
      <c r="E28" s="36">
        <v>21433</v>
      </c>
      <c r="F28" s="37"/>
      <c r="G28" s="35">
        <f t="shared" si="0"/>
        <v>-1314</v>
      </c>
      <c r="H28" s="36">
        <f t="shared" si="1"/>
        <v>-3023</v>
      </c>
      <c r="I28" s="38">
        <f t="shared" si="2"/>
        <v>-0.17730400755633519</v>
      </c>
      <c r="J28" s="39">
        <f t="shared" si="3"/>
        <v>-0.1410441842019316</v>
      </c>
    </row>
    <row r="29" spans="1:10" x14ac:dyDescent="0.25">
      <c r="A29" s="34" t="s">
        <v>153</v>
      </c>
      <c r="B29" s="35">
        <v>3529</v>
      </c>
      <c r="C29" s="36">
        <v>3683</v>
      </c>
      <c r="D29" s="35">
        <v>9926</v>
      </c>
      <c r="E29" s="36">
        <v>10651</v>
      </c>
      <c r="F29" s="37"/>
      <c r="G29" s="35">
        <f t="shared" si="0"/>
        <v>-154</v>
      </c>
      <c r="H29" s="36">
        <f t="shared" si="1"/>
        <v>-725</v>
      </c>
      <c r="I29" s="38">
        <f t="shared" si="2"/>
        <v>-4.1813738799891392E-2</v>
      </c>
      <c r="J29" s="39">
        <f t="shared" si="3"/>
        <v>-6.8068725941226177E-2</v>
      </c>
    </row>
    <row r="30" spans="1:10" x14ac:dyDescent="0.25">
      <c r="A30" s="34" t="s">
        <v>154</v>
      </c>
      <c r="B30" s="35">
        <v>366</v>
      </c>
      <c r="C30" s="36">
        <v>452</v>
      </c>
      <c r="D30" s="35">
        <v>1087</v>
      </c>
      <c r="E30" s="36">
        <v>1310</v>
      </c>
      <c r="F30" s="37"/>
      <c r="G30" s="35">
        <f t="shared" si="0"/>
        <v>-86</v>
      </c>
      <c r="H30" s="36">
        <f t="shared" si="1"/>
        <v>-223</v>
      </c>
      <c r="I30" s="38">
        <f t="shared" si="2"/>
        <v>-0.19026548672566371</v>
      </c>
      <c r="J30" s="39">
        <f t="shared" si="3"/>
        <v>-0.17022900763358778</v>
      </c>
    </row>
    <row r="31" spans="1:10" x14ac:dyDescent="0.25">
      <c r="A31" s="34" t="s">
        <v>155</v>
      </c>
      <c r="B31" s="35">
        <v>290</v>
      </c>
      <c r="C31" s="36">
        <v>188</v>
      </c>
      <c r="D31" s="35">
        <v>501</v>
      </c>
      <c r="E31" s="36">
        <v>562</v>
      </c>
      <c r="F31" s="37"/>
      <c r="G31" s="35">
        <f t="shared" si="0"/>
        <v>102</v>
      </c>
      <c r="H31" s="36">
        <f t="shared" si="1"/>
        <v>-61</v>
      </c>
      <c r="I31" s="38">
        <f t="shared" si="2"/>
        <v>0.54255319148936165</v>
      </c>
      <c r="J31" s="39">
        <f t="shared" si="3"/>
        <v>-0.10854092526690391</v>
      </c>
    </row>
    <row r="32" spans="1:10" x14ac:dyDescent="0.25">
      <c r="A32" s="34" t="s">
        <v>156</v>
      </c>
      <c r="B32" s="35">
        <v>98</v>
      </c>
      <c r="C32" s="36">
        <v>97</v>
      </c>
      <c r="D32" s="35">
        <v>453</v>
      </c>
      <c r="E32" s="36">
        <v>196</v>
      </c>
      <c r="F32" s="37"/>
      <c r="G32" s="35">
        <f t="shared" si="0"/>
        <v>1</v>
      </c>
      <c r="H32" s="36">
        <f t="shared" si="1"/>
        <v>257</v>
      </c>
      <c r="I32" s="38">
        <f t="shared" si="2"/>
        <v>1.0309278350515464E-2</v>
      </c>
      <c r="J32" s="39">
        <f t="shared" si="3"/>
        <v>1.3112244897959184</v>
      </c>
    </row>
    <row r="33" spans="1:10" x14ac:dyDescent="0.25">
      <c r="A33" s="34" t="s">
        <v>157</v>
      </c>
      <c r="B33" s="35">
        <v>220</v>
      </c>
      <c r="C33" s="36">
        <v>301</v>
      </c>
      <c r="D33" s="35">
        <v>606</v>
      </c>
      <c r="E33" s="36">
        <v>1067</v>
      </c>
      <c r="F33" s="37"/>
      <c r="G33" s="35">
        <f t="shared" si="0"/>
        <v>-81</v>
      </c>
      <c r="H33" s="36">
        <f t="shared" si="1"/>
        <v>-461</v>
      </c>
      <c r="I33" s="38">
        <f t="shared" si="2"/>
        <v>-0.26910299003322258</v>
      </c>
      <c r="J33" s="39">
        <f t="shared" si="3"/>
        <v>-0.43205248359887533</v>
      </c>
    </row>
    <row r="34" spans="1:10" x14ac:dyDescent="0.25">
      <c r="A34" s="34" t="s">
        <v>158</v>
      </c>
      <c r="B34" s="35">
        <v>293</v>
      </c>
      <c r="C34" s="36">
        <v>417</v>
      </c>
      <c r="D34" s="35">
        <v>822</v>
      </c>
      <c r="E34" s="36">
        <v>1211</v>
      </c>
      <c r="F34" s="37"/>
      <c r="G34" s="35">
        <f t="shared" si="0"/>
        <v>-124</v>
      </c>
      <c r="H34" s="36">
        <f t="shared" si="1"/>
        <v>-389</v>
      </c>
      <c r="I34" s="38">
        <f t="shared" si="2"/>
        <v>-0.29736211031175058</v>
      </c>
      <c r="J34" s="39">
        <f t="shared" si="3"/>
        <v>-0.32122213047068537</v>
      </c>
    </row>
    <row r="35" spans="1:10" x14ac:dyDescent="0.25">
      <c r="A35" s="34" t="s">
        <v>159</v>
      </c>
      <c r="B35" s="35">
        <v>49</v>
      </c>
      <c r="C35" s="36">
        <v>139</v>
      </c>
      <c r="D35" s="35">
        <v>254</v>
      </c>
      <c r="E35" s="36">
        <v>303</v>
      </c>
      <c r="F35" s="37"/>
      <c r="G35" s="35">
        <f t="shared" si="0"/>
        <v>-90</v>
      </c>
      <c r="H35" s="36">
        <f t="shared" si="1"/>
        <v>-49</v>
      </c>
      <c r="I35" s="38">
        <f t="shared" si="2"/>
        <v>-0.64748201438848918</v>
      </c>
      <c r="J35" s="39">
        <f t="shared" si="3"/>
        <v>-0.1617161716171617</v>
      </c>
    </row>
    <row r="36" spans="1:10" x14ac:dyDescent="0.25">
      <c r="A36" s="34" t="s">
        <v>160</v>
      </c>
      <c r="B36" s="35">
        <v>5386</v>
      </c>
      <c r="C36" s="36">
        <v>6704</v>
      </c>
      <c r="D36" s="35">
        <v>15016</v>
      </c>
      <c r="E36" s="36">
        <v>18391</v>
      </c>
      <c r="F36" s="37"/>
      <c r="G36" s="35">
        <f t="shared" si="0"/>
        <v>-1318</v>
      </c>
      <c r="H36" s="36">
        <f t="shared" si="1"/>
        <v>-3375</v>
      </c>
      <c r="I36" s="38">
        <f t="shared" si="2"/>
        <v>-0.19659904534606204</v>
      </c>
      <c r="J36" s="39">
        <f t="shared" si="3"/>
        <v>-0.18351367516720135</v>
      </c>
    </row>
    <row r="37" spans="1:10" x14ac:dyDescent="0.25">
      <c r="A37" s="34" t="s">
        <v>161</v>
      </c>
      <c r="B37" s="35">
        <v>95</v>
      </c>
      <c r="C37" s="36">
        <v>159</v>
      </c>
      <c r="D37" s="35">
        <v>297</v>
      </c>
      <c r="E37" s="36">
        <v>391</v>
      </c>
      <c r="F37" s="37"/>
      <c r="G37" s="35">
        <f t="shared" si="0"/>
        <v>-64</v>
      </c>
      <c r="H37" s="36">
        <f t="shared" si="1"/>
        <v>-94</v>
      </c>
      <c r="I37" s="38">
        <f t="shared" si="2"/>
        <v>-0.40251572327044027</v>
      </c>
      <c r="J37" s="39">
        <f t="shared" si="3"/>
        <v>-0.24040920716112532</v>
      </c>
    </row>
    <row r="38" spans="1:10" x14ac:dyDescent="0.25">
      <c r="A38" s="34" t="s">
        <v>162</v>
      </c>
      <c r="B38" s="35">
        <v>989</v>
      </c>
      <c r="C38" s="36">
        <v>1294</v>
      </c>
      <c r="D38" s="35">
        <v>3628</v>
      </c>
      <c r="E38" s="36">
        <v>3879</v>
      </c>
      <c r="F38" s="37"/>
      <c r="G38" s="35">
        <f t="shared" si="0"/>
        <v>-305</v>
      </c>
      <c r="H38" s="36">
        <f t="shared" si="1"/>
        <v>-251</v>
      </c>
      <c r="I38" s="38">
        <f t="shared" si="2"/>
        <v>-0.2357032457496136</v>
      </c>
      <c r="J38" s="39">
        <f t="shared" si="3"/>
        <v>-6.4707398814127348E-2</v>
      </c>
    </row>
    <row r="39" spans="1:10" x14ac:dyDescent="0.25">
      <c r="A39" s="34" t="s">
        <v>163</v>
      </c>
      <c r="B39" s="35">
        <v>474</v>
      </c>
      <c r="C39" s="36">
        <v>764</v>
      </c>
      <c r="D39" s="35">
        <v>1366</v>
      </c>
      <c r="E39" s="36">
        <v>1873</v>
      </c>
      <c r="F39" s="37"/>
      <c r="G39" s="35">
        <f t="shared" si="0"/>
        <v>-290</v>
      </c>
      <c r="H39" s="36">
        <f t="shared" si="1"/>
        <v>-507</v>
      </c>
      <c r="I39" s="38">
        <f t="shared" si="2"/>
        <v>-0.37958115183246072</v>
      </c>
      <c r="J39" s="39">
        <f t="shared" si="3"/>
        <v>-0.27068873465029364</v>
      </c>
    </row>
    <row r="40" spans="1:10" x14ac:dyDescent="0.25">
      <c r="A40" s="34"/>
      <c r="B40" s="35"/>
      <c r="C40" s="36"/>
      <c r="D40" s="35"/>
      <c r="E40" s="36"/>
      <c r="F40" s="37"/>
      <c r="G40" s="35"/>
      <c r="H40" s="36"/>
      <c r="I40" s="38"/>
      <c r="J40" s="39"/>
    </row>
    <row r="41" spans="1:10" s="52" customFormat="1" ht="13" x14ac:dyDescent="0.3">
      <c r="A41" s="26" t="s">
        <v>164</v>
      </c>
      <c r="B41" s="46">
        <f>SUM(B15:B40)</f>
        <v>21662</v>
      </c>
      <c r="C41" s="47">
        <f>SUM(C15:C40)</f>
        <v>27510</v>
      </c>
      <c r="D41" s="46">
        <f>SUM(D15:D40)</f>
        <v>65027</v>
      </c>
      <c r="E41" s="47">
        <f>SUM(E15:E40)</f>
        <v>76494</v>
      </c>
      <c r="F41" s="48"/>
      <c r="G41" s="46">
        <f>B41-C41</f>
        <v>-5848</v>
      </c>
      <c r="H41" s="47">
        <f>D41-E41</f>
        <v>-11467</v>
      </c>
      <c r="I41" s="49">
        <f>IF(C41=0, "-", G41/C41)</f>
        <v>-0.21257724463831335</v>
      </c>
      <c r="J41" s="50">
        <f>IF(E41=0, "-", H41/E41)</f>
        <v>-0.14990718226266112</v>
      </c>
    </row>
    <row r="42" spans="1:10" s="52" customFormat="1" ht="13" x14ac:dyDescent="0.3">
      <c r="A42" s="26" t="s">
        <v>7</v>
      </c>
      <c r="B42" s="46">
        <f>B11+B41</f>
        <v>21662</v>
      </c>
      <c r="C42" s="128">
        <f>C11+C41</f>
        <v>27520</v>
      </c>
      <c r="D42" s="46">
        <f>D11+D41</f>
        <v>65027</v>
      </c>
      <c r="E42" s="128">
        <f>E11+E41</f>
        <v>76509</v>
      </c>
      <c r="F42" s="48"/>
      <c r="G42" s="46">
        <f>B42-C42</f>
        <v>-5858</v>
      </c>
      <c r="H42" s="47">
        <f>D42-E42</f>
        <v>-11482</v>
      </c>
      <c r="I42" s="49">
        <f>IF(C42=0, "-", G42/C42)</f>
        <v>-0.21286337209302325</v>
      </c>
      <c r="J42" s="50">
        <f>IF(E42=0, "-", H42/E42)</f>
        <v>-0.15007384752120664</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E5D50-E77E-43C4-B8FC-6ECA0A0A8973}">
  <sheetPr>
    <pageSetUpPr fitToPage="1"/>
  </sheetPr>
  <dimension ref="A1:K269"/>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165</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166</v>
      </c>
      <c r="G4" s="25"/>
      <c r="H4" s="25"/>
      <c r="I4" s="23"/>
      <c r="J4" s="22" t="s">
        <v>167</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168</v>
      </c>
      <c r="C6" s="133" t="s">
        <v>169</v>
      </c>
      <c r="D6" s="132" t="s">
        <v>168</v>
      </c>
      <c r="E6" s="134" t="s">
        <v>169</v>
      </c>
      <c r="F6" s="133" t="s">
        <v>168</v>
      </c>
      <c r="G6" s="133" t="s">
        <v>169</v>
      </c>
      <c r="H6" s="132" t="s">
        <v>168</v>
      </c>
      <c r="I6" s="134" t="s">
        <v>169</v>
      </c>
      <c r="J6" s="132"/>
      <c r="K6" s="134"/>
    </row>
    <row r="7" spans="1:11" ht="14.5" x14ac:dyDescent="0.35">
      <c r="A7" s="34" t="s">
        <v>170</v>
      </c>
      <c r="B7" s="35">
        <v>13</v>
      </c>
      <c r="C7" s="135">
        <f>IF(B12=0, "-", B7/B12)</f>
        <v>0.10743801652892562</v>
      </c>
      <c r="D7" s="35">
        <v>36</v>
      </c>
      <c r="E7" s="126">
        <f>IF(D12=0, "-", D7/D12)</f>
        <v>0.20930232558139536</v>
      </c>
      <c r="F7" s="136">
        <v>46</v>
      </c>
      <c r="G7" s="135">
        <f>IF(F12=0, "-", F7/F12)</f>
        <v>0.13450292397660818</v>
      </c>
      <c r="H7" s="35">
        <v>84</v>
      </c>
      <c r="I7" s="126">
        <f>IF(H12=0, "-", H7/H12)</f>
        <v>0.19672131147540983</v>
      </c>
      <c r="J7" s="125">
        <f>IF(D7=0, "-", IF((B7-D7)/D7&lt;10, (B7-D7)/D7, "&gt;999%"))</f>
        <v>-0.63888888888888884</v>
      </c>
      <c r="K7" s="126">
        <f>IF(H7=0, "-", IF((F7-H7)/H7&lt;10, (F7-H7)/H7, "&gt;999%"))</f>
        <v>-0.45238095238095238</v>
      </c>
    </row>
    <row r="8" spans="1:11" ht="14.5" x14ac:dyDescent="0.35">
      <c r="A8" s="34" t="s">
        <v>171</v>
      </c>
      <c r="B8" s="35">
        <v>0</v>
      </c>
      <c r="C8" s="135">
        <f>IF(B12=0, "-", B8/B12)</f>
        <v>0</v>
      </c>
      <c r="D8" s="35">
        <v>0</v>
      </c>
      <c r="E8" s="126">
        <f>IF(D12=0, "-", D8/D12)</f>
        <v>0</v>
      </c>
      <c r="F8" s="136">
        <v>0</v>
      </c>
      <c r="G8" s="135">
        <f>IF(F12=0, "-", F8/F12)</f>
        <v>0</v>
      </c>
      <c r="H8" s="35">
        <v>1</v>
      </c>
      <c r="I8" s="126">
        <f>IF(H12=0, "-", H8/H12)</f>
        <v>2.34192037470726E-3</v>
      </c>
      <c r="J8" s="125" t="str">
        <f>IF(D8=0, "-", IF((B8-D8)/D8&lt;10, (B8-D8)/D8, "&gt;999%"))</f>
        <v>-</v>
      </c>
      <c r="K8" s="126">
        <f>IF(H8=0, "-", IF((F8-H8)/H8&lt;10, (F8-H8)/H8, "&gt;999%"))</f>
        <v>-1</v>
      </c>
    </row>
    <row r="9" spans="1:11" ht="14.5" x14ac:dyDescent="0.35">
      <c r="A9" s="34" t="s">
        <v>172</v>
      </c>
      <c r="B9" s="35">
        <v>106</v>
      </c>
      <c r="C9" s="135">
        <f>IF(B12=0, "-", B9/B12)</f>
        <v>0.87603305785123964</v>
      </c>
      <c r="D9" s="35">
        <v>129</v>
      </c>
      <c r="E9" s="126">
        <f>IF(D12=0, "-", D9/D12)</f>
        <v>0.75</v>
      </c>
      <c r="F9" s="136">
        <v>280</v>
      </c>
      <c r="G9" s="135">
        <f>IF(F12=0, "-", F9/F12)</f>
        <v>0.81871345029239762</v>
      </c>
      <c r="H9" s="35">
        <v>329</v>
      </c>
      <c r="I9" s="126">
        <f>IF(H12=0, "-", H9/H12)</f>
        <v>0.77049180327868849</v>
      </c>
      <c r="J9" s="125">
        <f>IF(D9=0, "-", IF((B9-D9)/D9&lt;10, (B9-D9)/D9, "&gt;999%"))</f>
        <v>-0.17829457364341086</v>
      </c>
      <c r="K9" s="126">
        <f>IF(H9=0, "-", IF((F9-H9)/H9&lt;10, (F9-H9)/H9, "&gt;999%"))</f>
        <v>-0.14893617021276595</v>
      </c>
    </row>
    <row r="10" spans="1:11" ht="14.5" x14ac:dyDescent="0.35">
      <c r="A10" s="34" t="s">
        <v>173</v>
      </c>
      <c r="B10" s="35">
        <v>2</v>
      </c>
      <c r="C10" s="135">
        <f>IF(B12=0, "-", B10/B12)</f>
        <v>1.6528925619834711E-2</v>
      </c>
      <c r="D10" s="35">
        <v>7</v>
      </c>
      <c r="E10" s="126">
        <f>IF(D12=0, "-", D10/D12)</f>
        <v>4.0697674418604654E-2</v>
      </c>
      <c r="F10" s="136">
        <v>16</v>
      </c>
      <c r="G10" s="135">
        <f>IF(F12=0, "-", F10/F12)</f>
        <v>4.6783625730994149E-2</v>
      </c>
      <c r="H10" s="35">
        <v>13</v>
      </c>
      <c r="I10" s="126">
        <f>IF(H12=0, "-", H10/H12)</f>
        <v>3.0444964871194378E-2</v>
      </c>
      <c r="J10" s="125">
        <f>IF(D10=0, "-", IF((B10-D10)/D10&lt;10, (B10-D10)/D10, "&gt;999%"))</f>
        <v>-0.7142857142857143</v>
      </c>
      <c r="K10" s="126">
        <f>IF(H10=0, "-", IF((F10-H10)/H10&lt;10, (F10-H10)/H10, "&gt;999%"))</f>
        <v>0.23076923076923078</v>
      </c>
    </row>
    <row r="11" spans="1:11" x14ac:dyDescent="0.25">
      <c r="A11" s="137"/>
      <c r="B11" s="40"/>
      <c r="D11" s="40"/>
      <c r="E11" s="44"/>
      <c r="F11" s="138"/>
      <c r="H11" s="40"/>
      <c r="I11" s="44"/>
      <c r="J11" s="43"/>
      <c r="K11" s="44"/>
    </row>
    <row r="12" spans="1:11" s="52" customFormat="1" ht="13" x14ac:dyDescent="0.3">
      <c r="A12" s="139" t="s">
        <v>174</v>
      </c>
      <c r="B12" s="46">
        <f>SUM(B7:B11)</f>
        <v>121</v>
      </c>
      <c r="C12" s="140">
        <f>B12/21662</f>
        <v>5.5858184839811652E-3</v>
      </c>
      <c r="D12" s="46">
        <f>SUM(D7:D11)</f>
        <v>172</v>
      </c>
      <c r="E12" s="141">
        <f>D12/27520</f>
        <v>6.2500000000000003E-3</v>
      </c>
      <c r="F12" s="128">
        <f>SUM(F7:F11)</f>
        <v>342</v>
      </c>
      <c r="G12" s="142">
        <f>F12/65027</f>
        <v>5.2593538068802194E-3</v>
      </c>
      <c r="H12" s="46">
        <f>SUM(H7:H11)</f>
        <v>427</v>
      </c>
      <c r="I12" s="141">
        <f>H12/76509</f>
        <v>5.5810427531401531E-3</v>
      </c>
      <c r="J12" s="49">
        <f>IF(D12=0, "-", IF((B12-D12)/D12&lt;10, (B12-D12)/D12, "&gt;999%"))</f>
        <v>-0.29651162790697677</v>
      </c>
      <c r="K12" s="50">
        <f>IF(H12=0, "-", IF((F12-H12)/H12&lt;10, (F12-H12)/H12, "&gt;999%"))</f>
        <v>-0.19906323185011709</v>
      </c>
    </row>
    <row r="13" spans="1:11" x14ac:dyDescent="0.25">
      <c r="B13" s="138"/>
      <c r="D13" s="138"/>
      <c r="F13" s="138"/>
      <c r="H13" s="138"/>
    </row>
    <row r="14" spans="1:11" s="52" customFormat="1" ht="13" x14ac:dyDescent="0.3">
      <c r="A14" s="139" t="s">
        <v>174</v>
      </c>
      <c r="B14" s="46">
        <v>121</v>
      </c>
      <c r="C14" s="140">
        <f>B14/21662</f>
        <v>5.5858184839811652E-3</v>
      </c>
      <c r="D14" s="46">
        <v>172</v>
      </c>
      <c r="E14" s="141">
        <f>D14/27520</f>
        <v>6.2500000000000003E-3</v>
      </c>
      <c r="F14" s="128">
        <v>342</v>
      </c>
      <c r="G14" s="142">
        <f>F14/65027</f>
        <v>5.2593538068802194E-3</v>
      </c>
      <c r="H14" s="46">
        <v>427</v>
      </c>
      <c r="I14" s="141">
        <f>H14/76509</f>
        <v>5.5810427531401531E-3</v>
      </c>
      <c r="J14" s="49">
        <f>IF(D14=0, "-", IF((B14-D14)/D14&lt;10, (B14-D14)/D14, "&gt;999%"))</f>
        <v>-0.29651162790697677</v>
      </c>
      <c r="K14" s="50">
        <f>IF(H14=0, "-", IF((F14-H14)/H14&lt;10, (F14-H14)/H14, "&gt;999%"))</f>
        <v>-0.19906323185011709</v>
      </c>
    </row>
    <row r="15" spans="1:11" x14ac:dyDescent="0.25">
      <c r="B15" s="138"/>
      <c r="D15" s="138"/>
      <c r="F15" s="138"/>
      <c r="H15" s="138"/>
    </row>
    <row r="16" spans="1:11" ht="15.5" x14ac:dyDescent="0.35">
      <c r="A16" s="129" t="s">
        <v>28</v>
      </c>
      <c r="B16" s="22" t="s">
        <v>4</v>
      </c>
      <c r="C16" s="25"/>
      <c r="D16" s="25"/>
      <c r="E16" s="23"/>
      <c r="F16" s="22" t="s">
        <v>166</v>
      </c>
      <c r="G16" s="25"/>
      <c r="H16" s="25"/>
      <c r="I16" s="23"/>
      <c r="J16" s="22" t="s">
        <v>167</v>
      </c>
      <c r="K16" s="23"/>
    </row>
    <row r="17" spans="1:11" ht="13" x14ac:dyDescent="0.3">
      <c r="A17" s="30"/>
      <c r="B17" s="22">
        <f>VALUE(RIGHT($B$2, 4))</f>
        <v>2020</v>
      </c>
      <c r="C17" s="23"/>
      <c r="D17" s="22">
        <f>B17-1</f>
        <v>2019</v>
      </c>
      <c r="E17" s="130"/>
      <c r="F17" s="22">
        <f>B17</f>
        <v>2020</v>
      </c>
      <c r="G17" s="130"/>
      <c r="H17" s="22">
        <f>D17</f>
        <v>2019</v>
      </c>
      <c r="I17" s="130"/>
      <c r="J17" s="27" t="s">
        <v>8</v>
      </c>
      <c r="K17" s="28" t="s">
        <v>5</v>
      </c>
    </row>
    <row r="18" spans="1:11" ht="13" x14ac:dyDescent="0.3">
      <c r="A18" s="131" t="s">
        <v>175</v>
      </c>
      <c r="B18" s="132" t="s">
        <v>168</v>
      </c>
      <c r="C18" s="133" t="s">
        <v>169</v>
      </c>
      <c r="D18" s="132" t="s">
        <v>168</v>
      </c>
      <c r="E18" s="134" t="s">
        <v>169</v>
      </c>
      <c r="F18" s="133" t="s">
        <v>168</v>
      </c>
      <c r="G18" s="133" t="s">
        <v>169</v>
      </c>
      <c r="H18" s="132" t="s">
        <v>168</v>
      </c>
      <c r="I18" s="134" t="s">
        <v>169</v>
      </c>
      <c r="J18" s="132"/>
      <c r="K18" s="134"/>
    </row>
    <row r="19" spans="1:11" ht="14.5" x14ac:dyDescent="0.35">
      <c r="A19" s="34" t="s">
        <v>176</v>
      </c>
      <c r="B19" s="35">
        <v>3</v>
      </c>
      <c r="C19" s="135">
        <f>IF(B35=0, "-", B19/B35)</f>
        <v>3.4522439585730723E-3</v>
      </c>
      <c r="D19" s="35">
        <v>0</v>
      </c>
      <c r="E19" s="126">
        <f>IF(D35=0, "-", D19/D35)</f>
        <v>0</v>
      </c>
      <c r="F19" s="136">
        <v>8</v>
      </c>
      <c r="G19" s="135">
        <f>IF(F35=0, "-", F19/F35)</f>
        <v>2.7595722662987236E-3</v>
      </c>
      <c r="H19" s="35">
        <v>0</v>
      </c>
      <c r="I19" s="126">
        <f>IF(H35=0, "-", H19/H35)</f>
        <v>0</v>
      </c>
      <c r="J19" s="125" t="str">
        <f t="shared" ref="J19:J33" si="0">IF(D19=0, "-", IF((B19-D19)/D19&lt;10, (B19-D19)/D19, "&gt;999%"))</f>
        <v>-</v>
      </c>
      <c r="K19" s="126" t="str">
        <f t="shared" ref="K19:K33" si="1">IF(H19=0, "-", IF((F19-H19)/H19&lt;10, (F19-H19)/H19, "&gt;999%"))</f>
        <v>-</v>
      </c>
    </row>
    <row r="20" spans="1:11" ht="14.5" x14ac:dyDescent="0.35">
      <c r="A20" s="34" t="s">
        <v>177</v>
      </c>
      <c r="B20" s="35">
        <v>0</v>
      </c>
      <c r="C20" s="135">
        <f>IF(B35=0, "-", B20/B35)</f>
        <v>0</v>
      </c>
      <c r="D20" s="35">
        <v>2</v>
      </c>
      <c r="E20" s="126">
        <f>IF(D35=0, "-", D20/D35)</f>
        <v>1.4025245441795231E-3</v>
      </c>
      <c r="F20" s="136">
        <v>0</v>
      </c>
      <c r="G20" s="135">
        <f>IF(F35=0, "-", F20/F35)</f>
        <v>0</v>
      </c>
      <c r="H20" s="35">
        <v>7</v>
      </c>
      <c r="I20" s="126">
        <f>IF(H35=0, "-", H20/H35)</f>
        <v>1.5144958892254435E-3</v>
      </c>
      <c r="J20" s="125">
        <f t="shared" si="0"/>
        <v>-1</v>
      </c>
      <c r="K20" s="126">
        <f t="shared" si="1"/>
        <v>-1</v>
      </c>
    </row>
    <row r="21" spans="1:11" ht="14.5" x14ac:dyDescent="0.35">
      <c r="A21" s="34" t="s">
        <v>178</v>
      </c>
      <c r="B21" s="35">
        <v>4</v>
      </c>
      <c r="C21" s="135">
        <f>IF(B35=0, "-", B21/B35)</f>
        <v>4.6029919447640967E-3</v>
      </c>
      <c r="D21" s="35">
        <v>32</v>
      </c>
      <c r="E21" s="126">
        <f>IF(D35=0, "-", D21/D35)</f>
        <v>2.244039270687237E-2</v>
      </c>
      <c r="F21" s="136">
        <v>14</v>
      </c>
      <c r="G21" s="135">
        <f>IF(F35=0, "-", F21/F35)</f>
        <v>4.8292514660227661E-3</v>
      </c>
      <c r="H21" s="35">
        <v>102</v>
      </c>
      <c r="I21" s="126">
        <f>IF(H35=0, "-", H21/H35)</f>
        <v>2.2068368671570748E-2</v>
      </c>
      <c r="J21" s="125">
        <f t="shared" si="0"/>
        <v>-0.875</v>
      </c>
      <c r="K21" s="126">
        <f t="shared" si="1"/>
        <v>-0.86274509803921573</v>
      </c>
    </row>
    <row r="22" spans="1:11" ht="14.5" x14ac:dyDescent="0.35">
      <c r="A22" s="34" t="s">
        <v>179</v>
      </c>
      <c r="B22" s="35">
        <v>56</v>
      </c>
      <c r="C22" s="135">
        <f>IF(B35=0, "-", B22/B35)</f>
        <v>6.4441887226697359E-2</v>
      </c>
      <c r="D22" s="35">
        <v>123</v>
      </c>
      <c r="E22" s="126">
        <f>IF(D35=0, "-", D22/D35)</f>
        <v>8.6255259467040671E-2</v>
      </c>
      <c r="F22" s="136">
        <v>222</v>
      </c>
      <c r="G22" s="135">
        <f>IF(F35=0, "-", F22/F35)</f>
        <v>7.6578130389789584E-2</v>
      </c>
      <c r="H22" s="35">
        <v>417</v>
      </c>
      <c r="I22" s="126">
        <f>IF(H35=0, "-", H22/H35)</f>
        <v>9.0220683686715708E-2</v>
      </c>
      <c r="J22" s="125">
        <f t="shared" si="0"/>
        <v>-0.54471544715447151</v>
      </c>
      <c r="K22" s="126">
        <f t="shared" si="1"/>
        <v>-0.46762589928057552</v>
      </c>
    </row>
    <row r="23" spans="1:11" ht="14.5" x14ac:dyDescent="0.35">
      <c r="A23" s="34" t="s">
        <v>180</v>
      </c>
      <c r="B23" s="35">
        <v>0</v>
      </c>
      <c r="C23" s="135">
        <f>IF(B35=0, "-", B23/B35)</f>
        <v>0</v>
      </c>
      <c r="D23" s="35">
        <v>294</v>
      </c>
      <c r="E23" s="126">
        <f>IF(D35=0, "-", D23/D35)</f>
        <v>0.2061711079943899</v>
      </c>
      <c r="F23" s="136">
        <v>16</v>
      </c>
      <c r="G23" s="135">
        <f>IF(F35=0, "-", F23/F35)</f>
        <v>5.5191445325974472E-3</v>
      </c>
      <c r="H23" s="35">
        <v>887</v>
      </c>
      <c r="I23" s="126">
        <f>IF(H35=0, "-", H23/H35)</f>
        <v>0.19190826482042406</v>
      </c>
      <c r="J23" s="125">
        <f t="shared" si="0"/>
        <v>-1</v>
      </c>
      <c r="K23" s="126">
        <f t="shared" si="1"/>
        <v>-0.98196166854565947</v>
      </c>
    </row>
    <row r="24" spans="1:11" ht="14.5" x14ac:dyDescent="0.35">
      <c r="A24" s="34" t="s">
        <v>181</v>
      </c>
      <c r="B24" s="35">
        <v>238</v>
      </c>
      <c r="C24" s="135">
        <f>IF(B35=0, "-", B24/B35)</f>
        <v>0.27387802071346373</v>
      </c>
      <c r="D24" s="35">
        <v>173</v>
      </c>
      <c r="E24" s="126">
        <f>IF(D35=0, "-", D24/D35)</f>
        <v>0.12131837307152875</v>
      </c>
      <c r="F24" s="136">
        <v>529</v>
      </c>
      <c r="G24" s="135">
        <f>IF(F35=0, "-", F24/F35)</f>
        <v>0.1824767161090031</v>
      </c>
      <c r="H24" s="35">
        <v>592</v>
      </c>
      <c r="I24" s="126">
        <f>IF(H35=0, "-", H24/H35)</f>
        <v>0.12808308091735179</v>
      </c>
      <c r="J24" s="125">
        <f t="shared" si="0"/>
        <v>0.37572254335260113</v>
      </c>
      <c r="K24" s="126">
        <f t="shared" si="1"/>
        <v>-0.10641891891891891</v>
      </c>
    </row>
    <row r="25" spans="1:11" ht="14.5" x14ac:dyDescent="0.35">
      <c r="A25" s="34" t="s">
        <v>182</v>
      </c>
      <c r="B25" s="35">
        <v>61</v>
      </c>
      <c r="C25" s="135">
        <f>IF(B35=0, "-", B25/B35)</f>
        <v>7.0195627157652471E-2</v>
      </c>
      <c r="D25" s="35">
        <v>182</v>
      </c>
      <c r="E25" s="126">
        <f>IF(D35=0, "-", D25/D35)</f>
        <v>0.1276297335203366</v>
      </c>
      <c r="F25" s="136">
        <v>217</v>
      </c>
      <c r="G25" s="135">
        <f>IF(F35=0, "-", F25/F35)</f>
        <v>7.485339772335288E-2</v>
      </c>
      <c r="H25" s="35">
        <v>611</v>
      </c>
      <c r="I25" s="126">
        <f>IF(H35=0, "-", H25/H35)</f>
        <v>0.13219385547382087</v>
      </c>
      <c r="J25" s="125">
        <f t="shared" si="0"/>
        <v>-0.6648351648351648</v>
      </c>
      <c r="K25" s="126">
        <f t="shared" si="1"/>
        <v>-0.64484451718494273</v>
      </c>
    </row>
    <row r="26" spans="1:11" ht="14.5" x14ac:dyDescent="0.35">
      <c r="A26" s="34" t="s">
        <v>183</v>
      </c>
      <c r="B26" s="35">
        <v>108</v>
      </c>
      <c r="C26" s="135">
        <f>IF(B35=0, "-", B26/B35)</f>
        <v>0.12428078250863062</v>
      </c>
      <c r="D26" s="35">
        <v>81</v>
      </c>
      <c r="E26" s="126">
        <f>IF(D35=0, "-", D26/D35)</f>
        <v>5.6802244039270686E-2</v>
      </c>
      <c r="F26" s="136">
        <v>321</v>
      </c>
      <c r="G26" s="135">
        <f>IF(F35=0, "-", F26/F35)</f>
        <v>0.11072783718523629</v>
      </c>
      <c r="H26" s="35">
        <v>191</v>
      </c>
      <c r="I26" s="126">
        <f>IF(H35=0, "-", H26/H35)</f>
        <v>4.1324102120294248E-2</v>
      </c>
      <c r="J26" s="125">
        <f t="shared" si="0"/>
        <v>0.33333333333333331</v>
      </c>
      <c r="K26" s="126">
        <f t="shared" si="1"/>
        <v>0.68062827225130895</v>
      </c>
    </row>
    <row r="27" spans="1:11" ht="14.5" x14ac:dyDescent="0.35">
      <c r="A27" s="34" t="s">
        <v>184</v>
      </c>
      <c r="B27" s="35">
        <v>0</v>
      </c>
      <c r="C27" s="135">
        <f>IF(B35=0, "-", B27/B35)</f>
        <v>0</v>
      </c>
      <c r="D27" s="35">
        <v>11</v>
      </c>
      <c r="E27" s="126">
        <f>IF(D35=0, "-", D27/D35)</f>
        <v>7.7138849929873771E-3</v>
      </c>
      <c r="F27" s="136">
        <v>6</v>
      </c>
      <c r="G27" s="135">
        <f>IF(F35=0, "-", F27/F35)</f>
        <v>2.0696791997240429E-3</v>
      </c>
      <c r="H27" s="35">
        <v>63</v>
      </c>
      <c r="I27" s="126">
        <f>IF(H35=0, "-", H27/H35)</f>
        <v>1.3630463003028993E-2</v>
      </c>
      <c r="J27" s="125">
        <f t="shared" si="0"/>
        <v>-1</v>
      </c>
      <c r="K27" s="126">
        <f t="shared" si="1"/>
        <v>-0.90476190476190477</v>
      </c>
    </row>
    <row r="28" spans="1:11" ht="14.5" x14ac:dyDescent="0.35">
      <c r="A28" s="34" t="s">
        <v>185</v>
      </c>
      <c r="B28" s="35">
        <v>9</v>
      </c>
      <c r="C28" s="135">
        <f>IF(B35=0, "-", B28/B35)</f>
        <v>1.0356731875719217E-2</v>
      </c>
      <c r="D28" s="35">
        <v>11</v>
      </c>
      <c r="E28" s="126">
        <f>IF(D35=0, "-", D28/D35)</f>
        <v>7.7138849929873771E-3</v>
      </c>
      <c r="F28" s="136">
        <v>34</v>
      </c>
      <c r="G28" s="135">
        <f>IF(F35=0, "-", F28/F35)</f>
        <v>1.1728182131769576E-2</v>
      </c>
      <c r="H28" s="35">
        <v>33</v>
      </c>
      <c r="I28" s="126">
        <f>IF(H35=0, "-", H28/H35)</f>
        <v>7.1397663349199482E-3</v>
      </c>
      <c r="J28" s="125">
        <f t="shared" si="0"/>
        <v>-0.18181818181818182</v>
      </c>
      <c r="K28" s="126">
        <f t="shared" si="1"/>
        <v>3.0303030303030304E-2</v>
      </c>
    </row>
    <row r="29" spans="1:11" ht="14.5" x14ac:dyDescent="0.35">
      <c r="A29" s="34" t="s">
        <v>186</v>
      </c>
      <c r="B29" s="35">
        <v>90</v>
      </c>
      <c r="C29" s="135">
        <f>IF(B35=0, "-", B29/B35)</f>
        <v>0.10356731875719218</v>
      </c>
      <c r="D29" s="35">
        <v>38</v>
      </c>
      <c r="E29" s="126">
        <f>IF(D35=0, "-", D29/D35)</f>
        <v>2.6647966339410939E-2</v>
      </c>
      <c r="F29" s="136">
        <v>319</v>
      </c>
      <c r="G29" s="135">
        <f>IF(F35=0, "-", F29/F35)</f>
        <v>0.11003794411866161</v>
      </c>
      <c r="H29" s="35">
        <v>131</v>
      </c>
      <c r="I29" s="126">
        <f>IF(H35=0, "-", H29/H35)</f>
        <v>2.8342708784076156E-2</v>
      </c>
      <c r="J29" s="125">
        <f t="shared" si="0"/>
        <v>1.368421052631579</v>
      </c>
      <c r="K29" s="126">
        <f t="shared" si="1"/>
        <v>1.4351145038167938</v>
      </c>
    </row>
    <row r="30" spans="1:11" ht="14.5" x14ac:dyDescent="0.35">
      <c r="A30" s="34" t="s">
        <v>187</v>
      </c>
      <c r="B30" s="35">
        <v>83</v>
      </c>
      <c r="C30" s="135">
        <f>IF(B35=0, "-", B30/B35)</f>
        <v>9.5512082853855013E-2</v>
      </c>
      <c r="D30" s="35">
        <v>163</v>
      </c>
      <c r="E30" s="126">
        <f>IF(D35=0, "-", D30/D35)</f>
        <v>0.11430575035063113</v>
      </c>
      <c r="F30" s="136">
        <v>288</v>
      </c>
      <c r="G30" s="135">
        <f>IF(F35=0, "-", F30/F35)</f>
        <v>9.9344601586754053E-2</v>
      </c>
      <c r="H30" s="35">
        <v>556</v>
      </c>
      <c r="I30" s="126">
        <f>IF(H35=0, "-", H30/H35)</f>
        <v>0.12029424491562095</v>
      </c>
      <c r="J30" s="125">
        <f t="shared" si="0"/>
        <v>-0.49079754601226994</v>
      </c>
      <c r="K30" s="126">
        <f t="shared" si="1"/>
        <v>-0.48201438848920863</v>
      </c>
    </row>
    <row r="31" spans="1:11" ht="14.5" x14ac:dyDescent="0.35">
      <c r="A31" s="34" t="s">
        <v>188</v>
      </c>
      <c r="B31" s="35">
        <v>2</v>
      </c>
      <c r="C31" s="135">
        <f>IF(B35=0, "-", B31/B35)</f>
        <v>2.3014959723820483E-3</v>
      </c>
      <c r="D31" s="35">
        <v>11</v>
      </c>
      <c r="E31" s="126">
        <f>IF(D35=0, "-", D31/D35)</f>
        <v>7.7138849929873771E-3</v>
      </c>
      <c r="F31" s="136">
        <v>6</v>
      </c>
      <c r="G31" s="135">
        <f>IF(F35=0, "-", F31/F35)</f>
        <v>2.0696791997240429E-3</v>
      </c>
      <c r="H31" s="35">
        <v>26</v>
      </c>
      <c r="I31" s="126">
        <f>IF(H35=0, "-", H31/H35)</f>
        <v>5.6252704456945047E-3</v>
      </c>
      <c r="J31" s="125">
        <f t="shared" si="0"/>
        <v>-0.81818181818181823</v>
      </c>
      <c r="K31" s="126">
        <f t="shared" si="1"/>
        <v>-0.76923076923076927</v>
      </c>
    </row>
    <row r="32" spans="1:11" ht="14.5" x14ac:dyDescent="0.35">
      <c r="A32" s="34" t="s">
        <v>189</v>
      </c>
      <c r="B32" s="35">
        <v>154</v>
      </c>
      <c r="C32" s="135">
        <f>IF(B35=0, "-", B32/B35)</f>
        <v>0.17721518987341772</v>
      </c>
      <c r="D32" s="35">
        <v>190</v>
      </c>
      <c r="E32" s="126">
        <f>IF(D35=0, "-", D32/D35)</f>
        <v>0.13323983169705469</v>
      </c>
      <c r="F32" s="136">
        <v>711</v>
      </c>
      <c r="G32" s="135">
        <f>IF(F35=0, "-", F32/F35)</f>
        <v>0.24525698516729907</v>
      </c>
      <c r="H32" s="35">
        <v>632</v>
      </c>
      <c r="I32" s="126">
        <f>IF(H35=0, "-", H32/H35)</f>
        <v>0.13673734314149719</v>
      </c>
      <c r="J32" s="125">
        <f t="shared" si="0"/>
        <v>-0.18947368421052632</v>
      </c>
      <c r="K32" s="126">
        <f t="shared" si="1"/>
        <v>0.125</v>
      </c>
    </row>
    <row r="33" spans="1:11" ht="14.5" x14ac:dyDescent="0.35">
      <c r="A33" s="34" t="s">
        <v>190</v>
      </c>
      <c r="B33" s="35">
        <v>61</v>
      </c>
      <c r="C33" s="135">
        <f>IF(B35=0, "-", B33/B35)</f>
        <v>7.0195627157652471E-2</v>
      </c>
      <c r="D33" s="35">
        <v>115</v>
      </c>
      <c r="E33" s="126">
        <f>IF(D35=0, "-", D33/D35)</f>
        <v>8.0645161290322578E-2</v>
      </c>
      <c r="F33" s="136">
        <v>208</v>
      </c>
      <c r="G33" s="135">
        <f>IF(F35=0, "-", F33/F35)</f>
        <v>7.1748878923766815E-2</v>
      </c>
      <c r="H33" s="35">
        <v>374</v>
      </c>
      <c r="I33" s="126">
        <f>IF(H35=0, "-", H33/H35)</f>
        <v>8.0917351795759415E-2</v>
      </c>
      <c r="J33" s="125">
        <f t="shared" si="0"/>
        <v>-0.46956521739130436</v>
      </c>
      <c r="K33" s="126">
        <f t="shared" si="1"/>
        <v>-0.44385026737967914</v>
      </c>
    </row>
    <row r="34" spans="1:11" x14ac:dyDescent="0.25">
      <c r="A34" s="137"/>
      <c r="B34" s="40"/>
      <c r="D34" s="40"/>
      <c r="E34" s="44"/>
      <c r="F34" s="138"/>
      <c r="H34" s="40"/>
      <c r="I34" s="44"/>
      <c r="J34" s="43"/>
      <c r="K34" s="44"/>
    </row>
    <row r="35" spans="1:11" s="52" customFormat="1" ht="13" x14ac:dyDescent="0.3">
      <c r="A35" s="139" t="s">
        <v>191</v>
      </c>
      <c r="B35" s="46">
        <f>SUM(B19:B34)</f>
        <v>869</v>
      </c>
      <c r="C35" s="140">
        <f>B35/21662</f>
        <v>4.0116332748592005E-2</v>
      </c>
      <c r="D35" s="46">
        <f>SUM(D19:D34)</f>
        <v>1426</v>
      </c>
      <c r="E35" s="141">
        <f>D35/27520</f>
        <v>5.1816860465116278E-2</v>
      </c>
      <c r="F35" s="128">
        <f>SUM(F19:F34)</f>
        <v>2899</v>
      </c>
      <c r="G35" s="142">
        <f>F35/65027</f>
        <v>4.4581481538437877E-2</v>
      </c>
      <c r="H35" s="46">
        <f>SUM(H19:H34)</f>
        <v>4622</v>
      </c>
      <c r="I35" s="141">
        <f>H35/76509</f>
        <v>6.0411193454364846E-2</v>
      </c>
      <c r="J35" s="49">
        <f>IF(D35=0, "-", IF((B35-D35)/D35&lt;10, (B35-D35)/D35, "&gt;999%"))</f>
        <v>-0.3906030855539972</v>
      </c>
      <c r="K35" s="50">
        <f>IF(H35=0, "-", IF((F35-H35)/H35&lt;10, (F35-H35)/H35, "&gt;999%"))</f>
        <v>-0.37278234530506277</v>
      </c>
    </row>
    <row r="36" spans="1:11" x14ac:dyDescent="0.25">
      <c r="B36" s="138"/>
      <c r="D36" s="138"/>
      <c r="F36" s="138"/>
      <c r="H36" s="138"/>
    </row>
    <row r="37" spans="1:11" ht="13" x14ac:dyDescent="0.3">
      <c r="A37" s="131" t="s">
        <v>192</v>
      </c>
      <c r="B37" s="132" t="s">
        <v>168</v>
      </c>
      <c r="C37" s="133" t="s">
        <v>169</v>
      </c>
      <c r="D37" s="132" t="s">
        <v>168</v>
      </c>
      <c r="E37" s="134" t="s">
        <v>169</v>
      </c>
      <c r="F37" s="133" t="s">
        <v>168</v>
      </c>
      <c r="G37" s="133" t="s">
        <v>169</v>
      </c>
      <c r="H37" s="132" t="s">
        <v>168</v>
      </c>
      <c r="I37" s="134" t="s">
        <v>169</v>
      </c>
      <c r="J37" s="132"/>
      <c r="K37" s="134"/>
    </row>
    <row r="38" spans="1:11" ht="14.5" x14ac:dyDescent="0.35">
      <c r="A38" s="34" t="s">
        <v>193</v>
      </c>
      <c r="B38" s="35">
        <v>7</v>
      </c>
      <c r="C38" s="135">
        <f>IF(B44=0, "-", B38/B44)</f>
        <v>0.3888888888888889</v>
      </c>
      <c r="D38" s="35">
        <v>7</v>
      </c>
      <c r="E38" s="126">
        <f>IF(D44=0, "-", D38/D44)</f>
        <v>0.10294117647058823</v>
      </c>
      <c r="F38" s="136">
        <v>34</v>
      </c>
      <c r="G38" s="135">
        <f>IF(F44=0, "-", F38/F44)</f>
        <v>0.25185185185185183</v>
      </c>
      <c r="H38" s="35">
        <v>33</v>
      </c>
      <c r="I38" s="126">
        <f>IF(H44=0, "-", H38/H44)</f>
        <v>0.15789473684210525</v>
      </c>
      <c r="J38" s="125">
        <f>IF(D38=0, "-", IF((B38-D38)/D38&lt;10, (B38-D38)/D38, "&gt;999%"))</f>
        <v>0</v>
      </c>
      <c r="K38" s="126">
        <f>IF(H38=0, "-", IF((F38-H38)/H38&lt;10, (F38-H38)/H38, "&gt;999%"))</f>
        <v>3.0303030303030304E-2</v>
      </c>
    </row>
    <row r="39" spans="1:11" ht="14.5" x14ac:dyDescent="0.35">
      <c r="A39" s="34" t="s">
        <v>194</v>
      </c>
      <c r="B39" s="35">
        <v>0</v>
      </c>
      <c r="C39" s="135">
        <f>IF(B44=0, "-", B39/B44)</f>
        <v>0</v>
      </c>
      <c r="D39" s="35">
        <v>1</v>
      </c>
      <c r="E39" s="126">
        <f>IF(D44=0, "-", D39/D44)</f>
        <v>1.4705882352941176E-2</v>
      </c>
      <c r="F39" s="136">
        <v>2</v>
      </c>
      <c r="G39" s="135">
        <f>IF(F44=0, "-", F39/F44)</f>
        <v>1.4814814814814815E-2</v>
      </c>
      <c r="H39" s="35">
        <v>4</v>
      </c>
      <c r="I39" s="126">
        <f>IF(H44=0, "-", H39/H44)</f>
        <v>1.9138755980861243E-2</v>
      </c>
      <c r="J39" s="125">
        <f>IF(D39=0, "-", IF((B39-D39)/D39&lt;10, (B39-D39)/D39, "&gt;999%"))</f>
        <v>-1</v>
      </c>
      <c r="K39" s="126">
        <f>IF(H39=0, "-", IF((F39-H39)/H39&lt;10, (F39-H39)/H39, "&gt;999%"))</f>
        <v>-0.5</v>
      </c>
    </row>
    <row r="40" spans="1:11" ht="14.5" x14ac:dyDescent="0.35">
      <c r="A40" s="34" t="s">
        <v>195</v>
      </c>
      <c r="B40" s="35">
        <v>11</v>
      </c>
      <c r="C40" s="135">
        <f>IF(B44=0, "-", B40/B44)</f>
        <v>0.61111111111111116</v>
      </c>
      <c r="D40" s="35">
        <v>59</v>
      </c>
      <c r="E40" s="126">
        <f>IF(D44=0, "-", D40/D44)</f>
        <v>0.86764705882352944</v>
      </c>
      <c r="F40" s="136">
        <v>97</v>
      </c>
      <c r="G40" s="135">
        <f>IF(F44=0, "-", F40/F44)</f>
        <v>0.71851851851851856</v>
      </c>
      <c r="H40" s="35">
        <v>165</v>
      </c>
      <c r="I40" s="126">
        <f>IF(H44=0, "-", H40/H44)</f>
        <v>0.78947368421052633</v>
      </c>
      <c r="J40" s="125">
        <f>IF(D40=0, "-", IF((B40-D40)/D40&lt;10, (B40-D40)/D40, "&gt;999%"))</f>
        <v>-0.81355932203389836</v>
      </c>
      <c r="K40" s="126">
        <f>IF(H40=0, "-", IF((F40-H40)/H40&lt;10, (F40-H40)/H40, "&gt;999%"))</f>
        <v>-0.41212121212121211</v>
      </c>
    </row>
    <row r="41" spans="1:11" ht="14.5" x14ac:dyDescent="0.35">
      <c r="A41" s="34" t="s">
        <v>196</v>
      </c>
      <c r="B41" s="35">
        <v>0</v>
      </c>
      <c r="C41" s="135">
        <f>IF(B44=0, "-", B41/B44)</f>
        <v>0</v>
      </c>
      <c r="D41" s="35">
        <v>1</v>
      </c>
      <c r="E41" s="126">
        <f>IF(D44=0, "-", D41/D44)</f>
        <v>1.4705882352941176E-2</v>
      </c>
      <c r="F41" s="136">
        <v>0</v>
      </c>
      <c r="G41" s="135">
        <f>IF(F44=0, "-", F41/F44)</f>
        <v>0</v>
      </c>
      <c r="H41" s="35">
        <v>7</v>
      </c>
      <c r="I41" s="126">
        <f>IF(H44=0, "-", H41/H44)</f>
        <v>3.3492822966507178E-2</v>
      </c>
      <c r="J41" s="125">
        <f>IF(D41=0, "-", IF((B41-D41)/D41&lt;10, (B41-D41)/D41, "&gt;999%"))</f>
        <v>-1</v>
      </c>
      <c r="K41" s="126">
        <f>IF(H41=0, "-", IF((F41-H41)/H41&lt;10, (F41-H41)/H41, "&gt;999%"))</f>
        <v>-1</v>
      </c>
    </row>
    <row r="42" spans="1:11" ht="14.5" x14ac:dyDescent="0.35">
      <c r="A42" s="34" t="s">
        <v>197</v>
      </c>
      <c r="B42" s="35">
        <v>0</v>
      </c>
      <c r="C42" s="135">
        <f>IF(B44=0, "-", B42/B44)</f>
        <v>0</v>
      </c>
      <c r="D42" s="35">
        <v>0</v>
      </c>
      <c r="E42" s="126">
        <f>IF(D44=0, "-", D42/D44)</f>
        <v>0</v>
      </c>
      <c r="F42" s="136">
        <v>2</v>
      </c>
      <c r="G42" s="135">
        <f>IF(F44=0, "-", F42/F44)</f>
        <v>1.4814814814814815E-2</v>
      </c>
      <c r="H42" s="35">
        <v>0</v>
      </c>
      <c r="I42" s="126">
        <f>IF(H44=0, "-", H42/H44)</f>
        <v>0</v>
      </c>
      <c r="J42" s="125" t="str">
        <f>IF(D42=0, "-", IF((B42-D42)/D42&lt;10, (B42-D42)/D42, "&gt;999%"))</f>
        <v>-</v>
      </c>
      <c r="K42" s="126" t="str">
        <f>IF(H42=0, "-", IF((F42-H42)/H42&lt;10, (F42-H42)/H42, "&gt;999%"))</f>
        <v>-</v>
      </c>
    </row>
    <row r="43" spans="1:11" x14ac:dyDescent="0.25">
      <c r="A43" s="137"/>
      <c r="B43" s="40"/>
      <c r="D43" s="40"/>
      <c r="E43" s="44"/>
      <c r="F43" s="138"/>
      <c r="H43" s="40"/>
      <c r="I43" s="44"/>
      <c r="J43" s="43"/>
      <c r="K43" s="44"/>
    </row>
    <row r="44" spans="1:11" s="52" customFormat="1" ht="13" x14ac:dyDescent="0.3">
      <c r="A44" s="139" t="s">
        <v>198</v>
      </c>
      <c r="B44" s="46">
        <f>SUM(B38:B43)</f>
        <v>18</v>
      </c>
      <c r="C44" s="140">
        <f>B44/21662</f>
        <v>8.3094820422860308E-4</v>
      </c>
      <c r="D44" s="46">
        <f>SUM(D38:D43)</f>
        <v>68</v>
      </c>
      <c r="E44" s="141">
        <f>D44/27520</f>
        <v>2.4709302325581395E-3</v>
      </c>
      <c r="F44" s="128">
        <f>SUM(F38:F43)</f>
        <v>135</v>
      </c>
      <c r="G44" s="142">
        <f>F44/65027</f>
        <v>2.0760607132421917E-3</v>
      </c>
      <c r="H44" s="46">
        <f>SUM(H38:H43)</f>
        <v>209</v>
      </c>
      <c r="I44" s="141">
        <f>H44/76509</f>
        <v>2.7317047667594664E-3</v>
      </c>
      <c r="J44" s="49">
        <f>IF(D44=0, "-", IF((B44-D44)/D44&lt;10, (B44-D44)/D44, "&gt;999%"))</f>
        <v>-0.73529411764705888</v>
      </c>
      <c r="K44" s="50">
        <f>IF(H44=0, "-", IF((F44-H44)/H44&lt;10, (F44-H44)/H44, "&gt;999%"))</f>
        <v>-0.35406698564593303</v>
      </c>
    </row>
    <row r="45" spans="1:11" x14ac:dyDescent="0.25">
      <c r="B45" s="138"/>
      <c r="D45" s="138"/>
      <c r="F45" s="138"/>
      <c r="H45" s="138"/>
    </row>
    <row r="46" spans="1:11" s="52" customFormat="1" ht="13" x14ac:dyDescent="0.3">
      <c r="A46" s="139" t="s">
        <v>199</v>
      </c>
      <c r="B46" s="46">
        <v>887</v>
      </c>
      <c r="C46" s="140">
        <f>B46/21662</f>
        <v>4.094728095282061E-2</v>
      </c>
      <c r="D46" s="46">
        <v>1494</v>
      </c>
      <c r="E46" s="141">
        <f>D46/27520</f>
        <v>5.4287790697674421E-2</v>
      </c>
      <c r="F46" s="128">
        <v>3034</v>
      </c>
      <c r="G46" s="142">
        <f>F46/65027</f>
        <v>4.6657542251680069E-2</v>
      </c>
      <c r="H46" s="46">
        <v>4831</v>
      </c>
      <c r="I46" s="141">
        <f>H46/76509</f>
        <v>6.3142898221124316E-2</v>
      </c>
      <c r="J46" s="49">
        <f>IF(D46=0, "-", IF((B46-D46)/D46&lt;10, (B46-D46)/D46, "&gt;999%"))</f>
        <v>-0.40629183400267738</v>
      </c>
      <c r="K46" s="50">
        <f>IF(H46=0, "-", IF((F46-H46)/H46&lt;10, (F46-H46)/H46, "&gt;999%"))</f>
        <v>-0.37197267646450011</v>
      </c>
    </row>
    <row r="47" spans="1:11" x14ac:dyDescent="0.25">
      <c r="B47" s="138"/>
      <c r="D47" s="138"/>
      <c r="F47" s="138"/>
      <c r="H47" s="138"/>
    </row>
    <row r="48" spans="1:11" ht="15.5" x14ac:dyDescent="0.35">
      <c r="A48" s="129" t="s">
        <v>29</v>
      </c>
      <c r="B48" s="22" t="s">
        <v>4</v>
      </c>
      <c r="C48" s="25"/>
      <c r="D48" s="25"/>
      <c r="E48" s="23"/>
      <c r="F48" s="22" t="s">
        <v>166</v>
      </c>
      <c r="G48" s="25"/>
      <c r="H48" s="25"/>
      <c r="I48" s="23"/>
      <c r="J48" s="22" t="s">
        <v>167</v>
      </c>
      <c r="K48" s="23"/>
    </row>
    <row r="49" spans="1:11" ht="13" x14ac:dyDescent="0.3">
      <c r="A49" s="30"/>
      <c r="B49" s="22">
        <f>VALUE(RIGHT($B$2, 4))</f>
        <v>2020</v>
      </c>
      <c r="C49" s="23"/>
      <c r="D49" s="22">
        <f>B49-1</f>
        <v>2019</v>
      </c>
      <c r="E49" s="130"/>
      <c r="F49" s="22">
        <f>B49</f>
        <v>2020</v>
      </c>
      <c r="G49" s="130"/>
      <c r="H49" s="22">
        <f>D49</f>
        <v>2019</v>
      </c>
      <c r="I49" s="130"/>
      <c r="J49" s="27" t="s">
        <v>8</v>
      </c>
      <c r="K49" s="28" t="s">
        <v>5</v>
      </c>
    </row>
    <row r="50" spans="1:11" ht="13" x14ac:dyDescent="0.3">
      <c r="A50" s="131" t="s">
        <v>200</v>
      </c>
      <c r="B50" s="132" t="s">
        <v>168</v>
      </c>
      <c r="C50" s="133" t="s">
        <v>169</v>
      </c>
      <c r="D50" s="132" t="s">
        <v>168</v>
      </c>
      <c r="E50" s="134" t="s">
        <v>169</v>
      </c>
      <c r="F50" s="133" t="s">
        <v>168</v>
      </c>
      <c r="G50" s="133" t="s">
        <v>169</v>
      </c>
      <c r="H50" s="132" t="s">
        <v>168</v>
      </c>
      <c r="I50" s="134" t="s">
        <v>169</v>
      </c>
      <c r="J50" s="132"/>
      <c r="K50" s="134"/>
    </row>
    <row r="51" spans="1:11" ht="14.5" x14ac:dyDescent="0.35">
      <c r="A51" s="34" t="s">
        <v>201</v>
      </c>
      <c r="B51" s="35">
        <v>8</v>
      </c>
      <c r="C51" s="135">
        <f>IF(B73=0, "-", B51/B73)</f>
        <v>2.6341784655910436E-3</v>
      </c>
      <c r="D51" s="35">
        <v>10</v>
      </c>
      <c r="E51" s="126">
        <f>IF(D73=0, "-", D51/D73)</f>
        <v>2.6845637583892616E-3</v>
      </c>
      <c r="F51" s="136">
        <v>20</v>
      </c>
      <c r="G51" s="135">
        <f>IF(F73=0, "-", F51/F73)</f>
        <v>2.2207417277370642E-3</v>
      </c>
      <c r="H51" s="35">
        <v>22</v>
      </c>
      <c r="I51" s="126">
        <f>IF(H73=0, "-", H51/H73)</f>
        <v>1.9429479819835732E-3</v>
      </c>
      <c r="J51" s="125">
        <f t="shared" ref="J51:J71" si="2">IF(D51=0, "-", IF((B51-D51)/D51&lt;10, (B51-D51)/D51, "&gt;999%"))</f>
        <v>-0.2</v>
      </c>
      <c r="K51" s="126">
        <f t="shared" ref="K51:K71" si="3">IF(H51=0, "-", IF((F51-H51)/H51&lt;10, (F51-H51)/H51, "&gt;999%"))</f>
        <v>-9.0909090909090912E-2</v>
      </c>
    </row>
    <row r="52" spans="1:11" ht="14.5" x14ac:dyDescent="0.35">
      <c r="A52" s="34" t="s">
        <v>202</v>
      </c>
      <c r="B52" s="35">
        <v>182</v>
      </c>
      <c r="C52" s="135">
        <f>IF(B73=0, "-", B52/B73)</f>
        <v>5.9927560092196248E-2</v>
      </c>
      <c r="D52" s="35">
        <v>247</v>
      </c>
      <c r="E52" s="126">
        <f>IF(D73=0, "-", D52/D73)</f>
        <v>6.6308724832214769E-2</v>
      </c>
      <c r="F52" s="136">
        <v>317</v>
      </c>
      <c r="G52" s="135">
        <f>IF(F73=0, "-", F52/F73)</f>
        <v>3.5198756384632469E-2</v>
      </c>
      <c r="H52" s="35">
        <v>532</v>
      </c>
      <c r="I52" s="126">
        <f>IF(H73=0, "-", H52/H73)</f>
        <v>4.6984014837057317E-2</v>
      </c>
      <c r="J52" s="125">
        <f t="shared" si="2"/>
        <v>-0.26315789473684209</v>
      </c>
      <c r="K52" s="126">
        <f t="shared" si="3"/>
        <v>-0.40413533834586468</v>
      </c>
    </row>
    <row r="53" spans="1:11" ht="14.5" x14ac:dyDescent="0.35">
      <c r="A53" s="34" t="s">
        <v>203</v>
      </c>
      <c r="B53" s="35">
        <v>231</v>
      </c>
      <c r="C53" s="135">
        <f>IF(B73=0, "-", B53/B73)</f>
        <v>7.6061903193941391E-2</v>
      </c>
      <c r="D53" s="35">
        <v>209</v>
      </c>
      <c r="E53" s="126">
        <f>IF(D73=0, "-", D53/D73)</f>
        <v>5.6107382550335573E-2</v>
      </c>
      <c r="F53" s="136">
        <v>298</v>
      </c>
      <c r="G53" s="135">
        <f>IF(F73=0, "-", F53/F73)</f>
        <v>3.3089051743282256E-2</v>
      </c>
      <c r="H53" s="35">
        <v>956</v>
      </c>
      <c r="I53" s="126">
        <f>IF(H73=0, "-", H53/H73)</f>
        <v>8.4429921398922553E-2</v>
      </c>
      <c r="J53" s="125">
        <f t="shared" si="2"/>
        <v>0.10526315789473684</v>
      </c>
      <c r="K53" s="126">
        <f t="shared" si="3"/>
        <v>-0.68828451882845187</v>
      </c>
    </row>
    <row r="54" spans="1:11" ht="14.5" x14ac:dyDescent="0.35">
      <c r="A54" s="34" t="s">
        <v>204</v>
      </c>
      <c r="B54" s="35">
        <v>260</v>
      </c>
      <c r="C54" s="135">
        <f>IF(B73=0, "-", B54/B73)</f>
        <v>8.5610800131708922E-2</v>
      </c>
      <c r="D54" s="35">
        <v>349</v>
      </c>
      <c r="E54" s="126">
        <f>IF(D73=0, "-", D54/D73)</f>
        <v>9.3691275167785235E-2</v>
      </c>
      <c r="F54" s="136">
        <v>891</v>
      </c>
      <c r="G54" s="135">
        <f>IF(F73=0, "-", F54/F73)</f>
        <v>9.8934043970686211E-2</v>
      </c>
      <c r="H54" s="35">
        <v>1074</v>
      </c>
      <c r="I54" s="126">
        <f>IF(H73=0, "-", H54/H73)</f>
        <v>9.4851187847743532E-2</v>
      </c>
      <c r="J54" s="125">
        <f t="shared" si="2"/>
        <v>-0.25501432664756446</v>
      </c>
      <c r="K54" s="126">
        <f t="shared" si="3"/>
        <v>-0.17039106145251395</v>
      </c>
    </row>
    <row r="55" spans="1:11" ht="14.5" x14ac:dyDescent="0.35">
      <c r="A55" s="34" t="s">
        <v>205</v>
      </c>
      <c r="B55" s="35">
        <v>47</v>
      </c>
      <c r="C55" s="135">
        <f>IF(B73=0, "-", B55/B73)</f>
        <v>1.5475798485347383E-2</v>
      </c>
      <c r="D55" s="35">
        <v>87</v>
      </c>
      <c r="E55" s="126">
        <f>IF(D73=0, "-", D55/D73)</f>
        <v>2.3355704697986576E-2</v>
      </c>
      <c r="F55" s="136">
        <v>147</v>
      </c>
      <c r="G55" s="135">
        <f>IF(F73=0, "-", F55/F73)</f>
        <v>1.6322451698867421E-2</v>
      </c>
      <c r="H55" s="35">
        <v>205</v>
      </c>
      <c r="I55" s="126">
        <f>IF(H73=0, "-", H55/H73)</f>
        <v>1.8104742559392387E-2</v>
      </c>
      <c r="J55" s="125">
        <f t="shared" si="2"/>
        <v>-0.45977011494252873</v>
      </c>
      <c r="K55" s="126">
        <f t="shared" si="3"/>
        <v>-0.28292682926829266</v>
      </c>
    </row>
    <row r="56" spans="1:11" ht="14.5" x14ac:dyDescent="0.35">
      <c r="A56" s="34" t="s">
        <v>206</v>
      </c>
      <c r="B56" s="35">
        <v>485</v>
      </c>
      <c r="C56" s="135">
        <f>IF(B73=0, "-", B56/B73)</f>
        <v>0.15969706947645704</v>
      </c>
      <c r="D56" s="35">
        <v>502</v>
      </c>
      <c r="E56" s="126">
        <f>IF(D73=0, "-", D56/D73)</f>
        <v>0.13476510067114095</v>
      </c>
      <c r="F56" s="136">
        <v>1653</v>
      </c>
      <c r="G56" s="135">
        <f>IF(F73=0, "-", F56/F73)</f>
        <v>0.18354430379746836</v>
      </c>
      <c r="H56" s="35">
        <v>1496</v>
      </c>
      <c r="I56" s="126">
        <f>IF(H73=0, "-", H56/H73)</f>
        <v>0.13212046277488299</v>
      </c>
      <c r="J56" s="125">
        <f t="shared" si="2"/>
        <v>-3.386454183266932E-2</v>
      </c>
      <c r="K56" s="126">
        <f t="shared" si="3"/>
        <v>0.10494652406417113</v>
      </c>
    </row>
    <row r="57" spans="1:11" ht="14.5" x14ac:dyDescent="0.35">
      <c r="A57" s="34" t="s">
        <v>207</v>
      </c>
      <c r="B57" s="35">
        <v>17</v>
      </c>
      <c r="C57" s="135">
        <f>IF(B73=0, "-", B57/B73)</f>
        <v>5.597629239380968E-3</v>
      </c>
      <c r="D57" s="35">
        <v>8</v>
      </c>
      <c r="E57" s="126">
        <f>IF(D73=0, "-", D57/D73)</f>
        <v>2.1476510067114092E-3</v>
      </c>
      <c r="F57" s="136">
        <v>32</v>
      </c>
      <c r="G57" s="135">
        <f>IF(F73=0, "-", F57/F73)</f>
        <v>3.5531867643793028E-3</v>
      </c>
      <c r="H57" s="35">
        <v>55</v>
      </c>
      <c r="I57" s="126">
        <f>IF(H73=0, "-", H57/H73)</f>
        <v>4.8573699549589334E-3</v>
      </c>
      <c r="J57" s="125">
        <f t="shared" si="2"/>
        <v>1.125</v>
      </c>
      <c r="K57" s="126">
        <f t="shared" si="3"/>
        <v>-0.41818181818181815</v>
      </c>
    </row>
    <row r="58" spans="1:11" ht="14.5" x14ac:dyDescent="0.35">
      <c r="A58" s="34" t="s">
        <v>208</v>
      </c>
      <c r="B58" s="35">
        <v>555</v>
      </c>
      <c r="C58" s="135">
        <f>IF(B73=0, "-", B58/B73)</f>
        <v>0.18274613105037865</v>
      </c>
      <c r="D58" s="35">
        <v>582</v>
      </c>
      <c r="E58" s="126">
        <f>IF(D73=0, "-", D58/D73)</f>
        <v>0.15624161073825504</v>
      </c>
      <c r="F58" s="136">
        <v>1470</v>
      </c>
      <c r="G58" s="135">
        <f>IF(F73=0, "-", F58/F73)</f>
        <v>0.16322451698867421</v>
      </c>
      <c r="H58" s="35">
        <v>1445</v>
      </c>
      <c r="I58" s="126">
        <f>IF(H73=0, "-", H58/H73)</f>
        <v>0.1276163560893756</v>
      </c>
      <c r="J58" s="125">
        <f t="shared" si="2"/>
        <v>-4.6391752577319589E-2</v>
      </c>
      <c r="K58" s="126">
        <f t="shared" si="3"/>
        <v>1.7301038062283738E-2</v>
      </c>
    </row>
    <row r="59" spans="1:11" ht="14.5" x14ac:dyDescent="0.35">
      <c r="A59" s="34" t="s">
        <v>209</v>
      </c>
      <c r="B59" s="35">
        <v>0</v>
      </c>
      <c r="C59" s="135">
        <f>IF(B73=0, "-", B59/B73)</f>
        <v>0</v>
      </c>
      <c r="D59" s="35">
        <v>1</v>
      </c>
      <c r="E59" s="126">
        <f>IF(D73=0, "-", D59/D73)</f>
        <v>2.6845637583892615E-4</v>
      </c>
      <c r="F59" s="136">
        <v>0</v>
      </c>
      <c r="G59" s="135">
        <f>IF(F73=0, "-", F59/F73)</f>
        <v>0</v>
      </c>
      <c r="H59" s="35">
        <v>12</v>
      </c>
      <c r="I59" s="126">
        <f>IF(H73=0, "-", H59/H73)</f>
        <v>1.0597898083546764E-3</v>
      </c>
      <c r="J59" s="125">
        <f t="shared" si="2"/>
        <v>-1</v>
      </c>
      <c r="K59" s="126">
        <f t="shared" si="3"/>
        <v>-1</v>
      </c>
    </row>
    <row r="60" spans="1:11" ht="14.5" x14ac:dyDescent="0.35">
      <c r="A60" s="34" t="s">
        <v>210</v>
      </c>
      <c r="B60" s="35">
        <v>301</v>
      </c>
      <c r="C60" s="135">
        <f>IF(B73=0, "-", B60/B73)</f>
        <v>9.9110964767863019E-2</v>
      </c>
      <c r="D60" s="35">
        <v>744</v>
      </c>
      <c r="E60" s="126">
        <f>IF(D73=0, "-", D60/D73)</f>
        <v>0.19973154362416107</v>
      </c>
      <c r="F60" s="136">
        <v>1109</v>
      </c>
      <c r="G60" s="135">
        <f>IF(F73=0, "-", F60/F73)</f>
        <v>0.12314012880302021</v>
      </c>
      <c r="H60" s="35">
        <v>2262</v>
      </c>
      <c r="I60" s="126">
        <f>IF(H73=0, "-", H60/H73)</f>
        <v>0.19977037887485649</v>
      </c>
      <c r="J60" s="125">
        <f t="shared" si="2"/>
        <v>-0.59543010752688175</v>
      </c>
      <c r="K60" s="126">
        <f t="shared" si="3"/>
        <v>-0.50972590627763037</v>
      </c>
    </row>
    <row r="61" spans="1:11" ht="14.5" x14ac:dyDescent="0.35">
      <c r="A61" s="34" t="s">
        <v>211</v>
      </c>
      <c r="B61" s="35">
        <v>0</v>
      </c>
      <c r="C61" s="135">
        <f>IF(B73=0, "-", B61/B73)</f>
        <v>0</v>
      </c>
      <c r="D61" s="35">
        <v>1</v>
      </c>
      <c r="E61" s="126">
        <f>IF(D73=0, "-", D61/D73)</f>
        <v>2.6845637583892615E-4</v>
      </c>
      <c r="F61" s="136">
        <v>0</v>
      </c>
      <c r="G61" s="135">
        <f>IF(F73=0, "-", F61/F73)</f>
        <v>0</v>
      </c>
      <c r="H61" s="35">
        <v>7</v>
      </c>
      <c r="I61" s="126">
        <f>IF(H73=0, "-", H61/H73)</f>
        <v>6.1821072154022785E-4</v>
      </c>
      <c r="J61" s="125">
        <f t="shared" si="2"/>
        <v>-1</v>
      </c>
      <c r="K61" s="126">
        <f t="shared" si="3"/>
        <v>-1</v>
      </c>
    </row>
    <row r="62" spans="1:11" ht="14.5" x14ac:dyDescent="0.35">
      <c r="A62" s="34" t="s">
        <v>212</v>
      </c>
      <c r="B62" s="35">
        <v>0</v>
      </c>
      <c r="C62" s="135">
        <f>IF(B73=0, "-", B62/B73)</f>
        <v>0</v>
      </c>
      <c r="D62" s="35">
        <v>18</v>
      </c>
      <c r="E62" s="126">
        <f>IF(D73=0, "-", D62/D73)</f>
        <v>4.8322147651006708E-3</v>
      </c>
      <c r="F62" s="136">
        <v>0</v>
      </c>
      <c r="G62" s="135">
        <f>IF(F73=0, "-", F62/F73)</f>
        <v>0</v>
      </c>
      <c r="H62" s="35">
        <v>169</v>
      </c>
      <c r="I62" s="126">
        <f>IF(H73=0, "-", H62/H73)</f>
        <v>1.4925373134328358E-2</v>
      </c>
      <c r="J62" s="125">
        <f t="shared" si="2"/>
        <v>-1</v>
      </c>
      <c r="K62" s="126">
        <f t="shared" si="3"/>
        <v>-1</v>
      </c>
    </row>
    <row r="63" spans="1:11" ht="14.5" x14ac:dyDescent="0.35">
      <c r="A63" s="34" t="s">
        <v>213</v>
      </c>
      <c r="B63" s="35">
        <v>3</v>
      </c>
      <c r="C63" s="135">
        <f>IF(B73=0, "-", B63/B73)</f>
        <v>9.8781692459664152E-4</v>
      </c>
      <c r="D63" s="35">
        <v>15</v>
      </c>
      <c r="E63" s="126">
        <f>IF(D73=0, "-", D63/D73)</f>
        <v>4.0268456375838931E-3</v>
      </c>
      <c r="F63" s="136">
        <v>14</v>
      </c>
      <c r="G63" s="135">
        <f>IF(F73=0, "-", F63/F73)</f>
        <v>1.554519209415945E-3</v>
      </c>
      <c r="H63" s="35">
        <v>67</v>
      </c>
      <c r="I63" s="126">
        <f>IF(H73=0, "-", H63/H73)</f>
        <v>5.9171597633136093E-3</v>
      </c>
      <c r="J63" s="125">
        <f t="shared" si="2"/>
        <v>-0.8</v>
      </c>
      <c r="K63" s="126">
        <f t="shared" si="3"/>
        <v>-0.79104477611940294</v>
      </c>
    </row>
    <row r="64" spans="1:11" ht="14.5" x14ac:dyDescent="0.35">
      <c r="A64" s="34" t="s">
        <v>214</v>
      </c>
      <c r="B64" s="35">
        <v>16</v>
      </c>
      <c r="C64" s="135">
        <f>IF(B73=0, "-", B64/B73)</f>
        <v>5.2683569311820872E-3</v>
      </c>
      <c r="D64" s="35">
        <v>8</v>
      </c>
      <c r="E64" s="126">
        <f>IF(D73=0, "-", D64/D73)</f>
        <v>2.1476510067114092E-3</v>
      </c>
      <c r="F64" s="136">
        <v>54</v>
      </c>
      <c r="G64" s="135">
        <f>IF(F73=0, "-", F64/F73)</f>
        <v>5.996002664890073E-3</v>
      </c>
      <c r="H64" s="35">
        <v>25</v>
      </c>
      <c r="I64" s="126">
        <f>IF(H73=0, "-", H64/H73)</f>
        <v>2.2078954340722422E-3</v>
      </c>
      <c r="J64" s="125">
        <f t="shared" si="2"/>
        <v>1</v>
      </c>
      <c r="K64" s="126">
        <f t="shared" si="3"/>
        <v>1.1599999999999999</v>
      </c>
    </row>
    <row r="65" spans="1:11" ht="14.5" x14ac:dyDescent="0.35">
      <c r="A65" s="34" t="s">
        <v>215</v>
      </c>
      <c r="B65" s="35">
        <v>2</v>
      </c>
      <c r="C65" s="135">
        <f>IF(B73=0, "-", B65/B73)</f>
        <v>6.5854461639776091E-4</v>
      </c>
      <c r="D65" s="35">
        <v>9</v>
      </c>
      <c r="E65" s="126">
        <f>IF(D73=0, "-", D65/D73)</f>
        <v>2.4161073825503354E-3</v>
      </c>
      <c r="F65" s="136">
        <v>25</v>
      </c>
      <c r="G65" s="135">
        <f>IF(F73=0, "-", F65/F73)</f>
        <v>2.7759271596713301E-3</v>
      </c>
      <c r="H65" s="35">
        <v>21</v>
      </c>
      <c r="I65" s="126">
        <f>IF(H73=0, "-", H65/H73)</f>
        <v>1.8546321646206836E-3</v>
      </c>
      <c r="J65" s="125">
        <f t="shared" si="2"/>
        <v>-0.77777777777777779</v>
      </c>
      <c r="K65" s="126">
        <f t="shared" si="3"/>
        <v>0.19047619047619047</v>
      </c>
    </row>
    <row r="66" spans="1:11" ht="14.5" x14ac:dyDescent="0.35">
      <c r="A66" s="34" t="s">
        <v>216</v>
      </c>
      <c r="B66" s="35">
        <v>35</v>
      </c>
      <c r="C66" s="135">
        <f>IF(B73=0, "-", B66/B73)</f>
        <v>1.1524530786960816E-2</v>
      </c>
      <c r="D66" s="35">
        <v>27</v>
      </c>
      <c r="E66" s="126">
        <f>IF(D73=0, "-", D66/D73)</f>
        <v>7.2483221476510066E-3</v>
      </c>
      <c r="F66" s="136">
        <v>114</v>
      </c>
      <c r="G66" s="135">
        <f>IF(F73=0, "-", F66/F73)</f>
        <v>1.2658227848101266E-2</v>
      </c>
      <c r="H66" s="35">
        <v>171</v>
      </c>
      <c r="I66" s="126">
        <f>IF(H73=0, "-", H66/H73)</f>
        <v>1.5102004769054137E-2</v>
      </c>
      <c r="J66" s="125">
        <f t="shared" si="2"/>
        <v>0.29629629629629628</v>
      </c>
      <c r="K66" s="126">
        <f t="shared" si="3"/>
        <v>-0.33333333333333331</v>
      </c>
    </row>
    <row r="67" spans="1:11" ht="14.5" x14ac:dyDescent="0.35">
      <c r="A67" s="34" t="s">
        <v>217</v>
      </c>
      <c r="B67" s="35">
        <v>20</v>
      </c>
      <c r="C67" s="135">
        <f>IF(B73=0, "-", B67/B73)</f>
        <v>6.5854461639776093E-3</v>
      </c>
      <c r="D67" s="35">
        <v>7</v>
      </c>
      <c r="E67" s="126">
        <f>IF(D73=0, "-", D67/D73)</f>
        <v>1.8791946308724832E-3</v>
      </c>
      <c r="F67" s="136">
        <v>58</v>
      </c>
      <c r="G67" s="135">
        <f>IF(F73=0, "-", F67/F73)</f>
        <v>6.4401510104374858E-3</v>
      </c>
      <c r="H67" s="35">
        <v>43</v>
      </c>
      <c r="I67" s="126">
        <f>IF(H73=0, "-", H67/H73)</f>
        <v>3.797580146604257E-3</v>
      </c>
      <c r="J67" s="125">
        <f t="shared" si="2"/>
        <v>1.8571428571428572</v>
      </c>
      <c r="K67" s="126">
        <f t="shared" si="3"/>
        <v>0.34883720930232559</v>
      </c>
    </row>
    <row r="68" spans="1:11" ht="14.5" x14ac:dyDescent="0.35">
      <c r="A68" s="34" t="s">
        <v>218</v>
      </c>
      <c r="B68" s="35">
        <v>609</v>
      </c>
      <c r="C68" s="135">
        <f>IF(B73=0, "-", B68/B73)</f>
        <v>0.20052683569311822</v>
      </c>
      <c r="D68" s="35">
        <v>525</v>
      </c>
      <c r="E68" s="126">
        <f>IF(D73=0, "-", D68/D73)</f>
        <v>0.14093959731543623</v>
      </c>
      <c r="F68" s="136">
        <v>1772</v>
      </c>
      <c r="G68" s="135">
        <f>IF(F73=0, "-", F68/F73)</f>
        <v>0.19675771707750389</v>
      </c>
      <c r="H68" s="35">
        <v>1670</v>
      </c>
      <c r="I68" s="126">
        <f>IF(H73=0, "-", H68/H73)</f>
        <v>0.1474874149960258</v>
      </c>
      <c r="J68" s="125">
        <f t="shared" si="2"/>
        <v>0.16</v>
      </c>
      <c r="K68" s="126">
        <f t="shared" si="3"/>
        <v>6.1077844311377243E-2</v>
      </c>
    </row>
    <row r="69" spans="1:11" ht="14.5" x14ac:dyDescent="0.35">
      <c r="A69" s="34" t="s">
        <v>219</v>
      </c>
      <c r="B69" s="35">
        <v>5</v>
      </c>
      <c r="C69" s="135">
        <f>IF(B73=0, "-", B69/B73)</f>
        <v>1.6463615409944023E-3</v>
      </c>
      <c r="D69" s="35">
        <v>4</v>
      </c>
      <c r="E69" s="126">
        <f>IF(D73=0, "-", D69/D73)</f>
        <v>1.0738255033557046E-3</v>
      </c>
      <c r="F69" s="136">
        <v>12</v>
      </c>
      <c r="G69" s="135">
        <f>IF(F73=0, "-", F69/F73)</f>
        <v>1.3324450366422385E-3</v>
      </c>
      <c r="H69" s="35">
        <v>14</v>
      </c>
      <c r="I69" s="126">
        <f>IF(H73=0, "-", H69/H73)</f>
        <v>1.2364214430804557E-3</v>
      </c>
      <c r="J69" s="125">
        <f t="shared" si="2"/>
        <v>0.25</v>
      </c>
      <c r="K69" s="126">
        <f t="shared" si="3"/>
        <v>-0.14285714285714285</v>
      </c>
    </row>
    <row r="70" spans="1:11" ht="14.5" x14ac:dyDescent="0.35">
      <c r="A70" s="34" t="s">
        <v>220</v>
      </c>
      <c r="B70" s="35">
        <v>7</v>
      </c>
      <c r="C70" s="135">
        <f>IF(B73=0, "-", B70/B73)</f>
        <v>2.3049061573921633E-3</v>
      </c>
      <c r="D70" s="35">
        <v>9</v>
      </c>
      <c r="E70" s="126">
        <f>IF(D73=0, "-", D70/D73)</f>
        <v>2.4161073825503354E-3</v>
      </c>
      <c r="F70" s="136">
        <v>22</v>
      </c>
      <c r="G70" s="135">
        <f>IF(F73=0, "-", F70/F73)</f>
        <v>2.4428159005107706E-3</v>
      </c>
      <c r="H70" s="35">
        <v>39</v>
      </c>
      <c r="I70" s="126">
        <f>IF(H73=0, "-", H70/H73)</f>
        <v>3.4443168771526979E-3</v>
      </c>
      <c r="J70" s="125">
        <f t="shared" si="2"/>
        <v>-0.22222222222222221</v>
      </c>
      <c r="K70" s="126">
        <f t="shared" si="3"/>
        <v>-0.4358974358974359</v>
      </c>
    </row>
    <row r="71" spans="1:11" ht="14.5" x14ac:dyDescent="0.35">
      <c r="A71" s="34" t="s">
        <v>221</v>
      </c>
      <c r="B71" s="35">
        <v>254</v>
      </c>
      <c r="C71" s="135">
        <f>IF(B73=0, "-", B71/B73)</f>
        <v>8.3635166282515647E-2</v>
      </c>
      <c r="D71" s="35">
        <v>363</v>
      </c>
      <c r="E71" s="126">
        <f>IF(D73=0, "-", D71/D73)</f>
        <v>9.7449664429530194E-2</v>
      </c>
      <c r="F71" s="136">
        <v>998</v>
      </c>
      <c r="G71" s="135">
        <f>IF(F73=0, "-", F71/F73)</f>
        <v>0.11081501221407951</v>
      </c>
      <c r="H71" s="35">
        <v>1038</v>
      </c>
      <c r="I71" s="126">
        <f>IF(H73=0, "-", H71/H73)</f>
        <v>9.1671818422679505E-2</v>
      </c>
      <c r="J71" s="125">
        <f t="shared" si="2"/>
        <v>-0.30027548209366389</v>
      </c>
      <c r="K71" s="126">
        <f t="shared" si="3"/>
        <v>-3.8535645472061654E-2</v>
      </c>
    </row>
    <row r="72" spans="1:11" x14ac:dyDescent="0.25">
      <c r="A72" s="137"/>
      <c r="B72" s="40"/>
      <c r="D72" s="40"/>
      <c r="E72" s="44"/>
      <c r="F72" s="138"/>
      <c r="H72" s="40"/>
      <c r="I72" s="44"/>
      <c r="J72" s="43"/>
      <c r="K72" s="44"/>
    </row>
    <row r="73" spans="1:11" s="52" customFormat="1" ht="13" x14ac:dyDescent="0.3">
      <c r="A73" s="139" t="s">
        <v>222</v>
      </c>
      <c r="B73" s="46">
        <f>SUM(B51:B72)</f>
        <v>3037</v>
      </c>
      <c r="C73" s="140">
        <f>B73/21662</f>
        <v>0.14019942756901488</v>
      </c>
      <c r="D73" s="46">
        <f>SUM(D51:D72)</f>
        <v>3725</v>
      </c>
      <c r="E73" s="141">
        <f>D73/27520</f>
        <v>0.1353561046511628</v>
      </c>
      <c r="F73" s="128">
        <f>SUM(F51:F72)</f>
        <v>9006</v>
      </c>
      <c r="G73" s="142">
        <f>F73/65027</f>
        <v>0.13849631691451245</v>
      </c>
      <c r="H73" s="46">
        <f>SUM(H51:H72)</f>
        <v>11323</v>
      </c>
      <c r="I73" s="141">
        <f>H73/76509</f>
        <v>0.14799566064123176</v>
      </c>
      <c r="J73" s="49">
        <f>IF(D73=0, "-", IF((B73-D73)/D73&lt;10, (B73-D73)/D73, "&gt;999%"))</f>
        <v>-0.1846979865771812</v>
      </c>
      <c r="K73" s="50">
        <f>IF(H73=0, "-", IF((F73-H73)/H73&lt;10, (F73-H73)/H73, "&gt;999%"))</f>
        <v>-0.20462774882981541</v>
      </c>
    </row>
    <row r="74" spans="1:11" x14ac:dyDescent="0.25">
      <c r="B74" s="138"/>
      <c r="D74" s="138"/>
      <c r="F74" s="138"/>
      <c r="H74" s="138"/>
    </row>
    <row r="75" spans="1:11" ht="13" x14ac:dyDescent="0.3">
      <c r="A75" s="131" t="s">
        <v>223</v>
      </c>
      <c r="B75" s="132" t="s">
        <v>168</v>
      </c>
      <c r="C75" s="133" t="s">
        <v>169</v>
      </c>
      <c r="D75" s="132" t="s">
        <v>168</v>
      </c>
      <c r="E75" s="134" t="s">
        <v>169</v>
      </c>
      <c r="F75" s="133" t="s">
        <v>168</v>
      </c>
      <c r="G75" s="133" t="s">
        <v>169</v>
      </c>
      <c r="H75" s="132" t="s">
        <v>168</v>
      </c>
      <c r="I75" s="134" t="s">
        <v>169</v>
      </c>
      <c r="J75" s="132"/>
      <c r="K75" s="134"/>
    </row>
    <row r="76" spans="1:11" ht="14.5" x14ac:dyDescent="0.35">
      <c r="A76" s="34" t="s">
        <v>224</v>
      </c>
      <c r="B76" s="35">
        <v>20</v>
      </c>
      <c r="C76" s="135">
        <f>IF(B87=0, "-", B76/B87)</f>
        <v>4.4843049327354258E-2</v>
      </c>
      <c r="D76" s="35">
        <v>95</v>
      </c>
      <c r="E76" s="126">
        <f>IF(D87=0, "-", D76/D87)</f>
        <v>0.25333333333333335</v>
      </c>
      <c r="F76" s="136">
        <v>100</v>
      </c>
      <c r="G76" s="135">
        <f>IF(F87=0, "-", F76/F87)</f>
        <v>8.3963056255247692E-2</v>
      </c>
      <c r="H76" s="35">
        <v>280</v>
      </c>
      <c r="I76" s="126">
        <f>IF(H87=0, "-", H76/H87)</f>
        <v>0.26192703461178674</v>
      </c>
      <c r="J76" s="125">
        <f t="shared" ref="J76:J85" si="4">IF(D76=0, "-", IF((B76-D76)/D76&lt;10, (B76-D76)/D76, "&gt;999%"))</f>
        <v>-0.78947368421052633</v>
      </c>
      <c r="K76" s="126">
        <f t="shared" ref="K76:K85" si="5">IF(H76=0, "-", IF((F76-H76)/H76&lt;10, (F76-H76)/H76, "&gt;999%"))</f>
        <v>-0.6428571428571429</v>
      </c>
    </row>
    <row r="77" spans="1:11" ht="14.5" x14ac:dyDescent="0.35">
      <c r="A77" s="34" t="s">
        <v>225</v>
      </c>
      <c r="B77" s="35">
        <v>57</v>
      </c>
      <c r="C77" s="135">
        <f>IF(B87=0, "-", B77/B87)</f>
        <v>0.12780269058295965</v>
      </c>
      <c r="D77" s="35">
        <v>51</v>
      </c>
      <c r="E77" s="126">
        <f>IF(D87=0, "-", D77/D87)</f>
        <v>0.13600000000000001</v>
      </c>
      <c r="F77" s="136">
        <v>214</v>
      </c>
      <c r="G77" s="135">
        <f>IF(F87=0, "-", F77/F87)</f>
        <v>0.17968094038623006</v>
      </c>
      <c r="H77" s="35">
        <v>228</v>
      </c>
      <c r="I77" s="126">
        <f>IF(H87=0, "-", H77/H87)</f>
        <v>0.21328344246959777</v>
      </c>
      <c r="J77" s="125">
        <f t="shared" si="4"/>
        <v>0.11764705882352941</v>
      </c>
      <c r="K77" s="126">
        <f t="shared" si="5"/>
        <v>-6.1403508771929821E-2</v>
      </c>
    </row>
    <row r="78" spans="1:11" ht="14.5" x14ac:dyDescent="0.35">
      <c r="A78" s="34" t="s">
        <v>226</v>
      </c>
      <c r="B78" s="35">
        <v>0</v>
      </c>
      <c r="C78" s="135">
        <f>IF(B87=0, "-", B78/B87)</f>
        <v>0</v>
      </c>
      <c r="D78" s="35">
        <v>2</v>
      </c>
      <c r="E78" s="126">
        <f>IF(D87=0, "-", D78/D87)</f>
        <v>5.3333333333333332E-3</v>
      </c>
      <c r="F78" s="136">
        <v>1</v>
      </c>
      <c r="G78" s="135">
        <f>IF(F87=0, "-", F78/F87)</f>
        <v>8.3963056255247689E-4</v>
      </c>
      <c r="H78" s="35">
        <v>14</v>
      </c>
      <c r="I78" s="126">
        <f>IF(H87=0, "-", H78/H87)</f>
        <v>1.3096351730589336E-2</v>
      </c>
      <c r="J78" s="125">
        <f t="shared" si="4"/>
        <v>-1</v>
      </c>
      <c r="K78" s="126">
        <f t="shared" si="5"/>
        <v>-0.9285714285714286</v>
      </c>
    </row>
    <row r="79" spans="1:11" ht="14.5" x14ac:dyDescent="0.35">
      <c r="A79" s="34" t="s">
        <v>227</v>
      </c>
      <c r="B79" s="35">
        <v>38</v>
      </c>
      <c r="C79" s="135">
        <f>IF(B87=0, "-", B79/B87)</f>
        <v>8.520179372197309E-2</v>
      </c>
      <c r="D79" s="35">
        <v>0</v>
      </c>
      <c r="E79" s="126">
        <f>IF(D87=0, "-", D79/D87)</f>
        <v>0</v>
      </c>
      <c r="F79" s="136">
        <v>78</v>
      </c>
      <c r="G79" s="135">
        <f>IF(F87=0, "-", F79/F87)</f>
        <v>6.5491183879093195E-2</v>
      </c>
      <c r="H79" s="35">
        <v>0</v>
      </c>
      <c r="I79" s="126">
        <f>IF(H87=0, "-", H79/H87)</f>
        <v>0</v>
      </c>
      <c r="J79" s="125" t="str">
        <f t="shared" si="4"/>
        <v>-</v>
      </c>
      <c r="K79" s="126" t="str">
        <f t="shared" si="5"/>
        <v>-</v>
      </c>
    </row>
    <row r="80" spans="1:11" ht="14.5" x14ac:dyDescent="0.35">
      <c r="A80" s="34" t="s">
        <v>228</v>
      </c>
      <c r="B80" s="35">
        <v>1</v>
      </c>
      <c r="C80" s="135">
        <f>IF(B87=0, "-", B80/B87)</f>
        <v>2.242152466367713E-3</v>
      </c>
      <c r="D80" s="35">
        <v>2</v>
      </c>
      <c r="E80" s="126">
        <f>IF(D87=0, "-", D80/D87)</f>
        <v>5.3333333333333332E-3</v>
      </c>
      <c r="F80" s="136">
        <v>5</v>
      </c>
      <c r="G80" s="135">
        <f>IF(F87=0, "-", F80/F87)</f>
        <v>4.1981528127623844E-3</v>
      </c>
      <c r="H80" s="35">
        <v>9</v>
      </c>
      <c r="I80" s="126">
        <f>IF(H87=0, "-", H80/H87)</f>
        <v>8.4190832553788595E-3</v>
      </c>
      <c r="J80" s="125">
        <f t="shared" si="4"/>
        <v>-0.5</v>
      </c>
      <c r="K80" s="126">
        <f t="shared" si="5"/>
        <v>-0.44444444444444442</v>
      </c>
    </row>
    <row r="81" spans="1:11" ht="14.5" x14ac:dyDescent="0.35">
      <c r="A81" s="34" t="s">
        <v>229</v>
      </c>
      <c r="B81" s="35">
        <v>4</v>
      </c>
      <c r="C81" s="135">
        <f>IF(B87=0, "-", B81/B87)</f>
        <v>8.9686098654708519E-3</v>
      </c>
      <c r="D81" s="35">
        <v>2</v>
      </c>
      <c r="E81" s="126">
        <f>IF(D87=0, "-", D81/D87)</f>
        <v>5.3333333333333332E-3</v>
      </c>
      <c r="F81" s="136">
        <v>10</v>
      </c>
      <c r="G81" s="135">
        <f>IF(F87=0, "-", F81/F87)</f>
        <v>8.3963056255247689E-3</v>
      </c>
      <c r="H81" s="35">
        <v>20</v>
      </c>
      <c r="I81" s="126">
        <f>IF(H87=0, "-", H81/H87)</f>
        <v>1.8709073900841908E-2</v>
      </c>
      <c r="J81" s="125">
        <f t="shared" si="4"/>
        <v>1</v>
      </c>
      <c r="K81" s="126">
        <f t="shared" si="5"/>
        <v>-0.5</v>
      </c>
    </row>
    <row r="82" spans="1:11" ht="14.5" x14ac:dyDescent="0.35">
      <c r="A82" s="34" t="s">
        <v>230</v>
      </c>
      <c r="B82" s="35">
        <v>297</v>
      </c>
      <c r="C82" s="135">
        <f>IF(B87=0, "-", B82/B87)</f>
        <v>0.6659192825112108</v>
      </c>
      <c r="D82" s="35">
        <v>204</v>
      </c>
      <c r="E82" s="126">
        <f>IF(D87=0, "-", D82/D87)</f>
        <v>0.54400000000000004</v>
      </c>
      <c r="F82" s="136">
        <v>677</v>
      </c>
      <c r="G82" s="135">
        <f>IF(F87=0, "-", F82/F87)</f>
        <v>0.56842989084802686</v>
      </c>
      <c r="H82" s="35">
        <v>461</v>
      </c>
      <c r="I82" s="126">
        <f>IF(H87=0, "-", H82/H87)</f>
        <v>0.43124415341440597</v>
      </c>
      <c r="J82" s="125">
        <f t="shared" si="4"/>
        <v>0.45588235294117646</v>
      </c>
      <c r="K82" s="126">
        <f t="shared" si="5"/>
        <v>0.46854663774403471</v>
      </c>
    </row>
    <row r="83" spans="1:11" ht="14.5" x14ac:dyDescent="0.35">
      <c r="A83" s="34" t="s">
        <v>231</v>
      </c>
      <c r="B83" s="35">
        <v>11</v>
      </c>
      <c r="C83" s="135">
        <f>IF(B87=0, "-", B83/B87)</f>
        <v>2.4663677130044841E-2</v>
      </c>
      <c r="D83" s="35">
        <v>3</v>
      </c>
      <c r="E83" s="126">
        <f>IF(D87=0, "-", D83/D87)</f>
        <v>8.0000000000000002E-3</v>
      </c>
      <c r="F83" s="136">
        <v>51</v>
      </c>
      <c r="G83" s="135">
        <f>IF(F87=0, "-", F83/F87)</f>
        <v>4.2821158690176324E-2</v>
      </c>
      <c r="H83" s="35">
        <v>13</v>
      </c>
      <c r="I83" s="126">
        <f>IF(H87=0, "-", H83/H87)</f>
        <v>1.216089803554724E-2</v>
      </c>
      <c r="J83" s="125">
        <f t="shared" si="4"/>
        <v>2.6666666666666665</v>
      </c>
      <c r="K83" s="126">
        <f t="shared" si="5"/>
        <v>2.9230769230769229</v>
      </c>
    </row>
    <row r="84" spans="1:11" ht="14.5" x14ac:dyDescent="0.35">
      <c r="A84" s="34" t="s">
        <v>232</v>
      </c>
      <c r="B84" s="35">
        <v>2</v>
      </c>
      <c r="C84" s="135">
        <f>IF(B87=0, "-", B84/B87)</f>
        <v>4.4843049327354259E-3</v>
      </c>
      <c r="D84" s="35">
        <v>16</v>
      </c>
      <c r="E84" s="126">
        <f>IF(D87=0, "-", D84/D87)</f>
        <v>4.2666666666666665E-2</v>
      </c>
      <c r="F84" s="136">
        <v>24</v>
      </c>
      <c r="G84" s="135">
        <f>IF(F87=0, "-", F84/F87)</f>
        <v>2.0151133501259445E-2</v>
      </c>
      <c r="H84" s="35">
        <v>44</v>
      </c>
      <c r="I84" s="126">
        <f>IF(H87=0, "-", H84/H87)</f>
        <v>4.11599625818522E-2</v>
      </c>
      <c r="J84" s="125">
        <f t="shared" si="4"/>
        <v>-0.875</v>
      </c>
      <c r="K84" s="126">
        <f t="shared" si="5"/>
        <v>-0.45454545454545453</v>
      </c>
    </row>
    <row r="85" spans="1:11" ht="14.5" x14ac:dyDescent="0.35">
      <c r="A85" s="34" t="s">
        <v>233</v>
      </c>
      <c r="B85" s="35">
        <v>16</v>
      </c>
      <c r="C85" s="135">
        <f>IF(B87=0, "-", B85/B87)</f>
        <v>3.5874439461883408E-2</v>
      </c>
      <c r="D85" s="35">
        <v>0</v>
      </c>
      <c r="E85" s="126">
        <f>IF(D87=0, "-", D85/D87)</f>
        <v>0</v>
      </c>
      <c r="F85" s="136">
        <v>31</v>
      </c>
      <c r="G85" s="135">
        <f>IF(F87=0, "-", F85/F87)</f>
        <v>2.6028547439126783E-2</v>
      </c>
      <c r="H85" s="35">
        <v>0</v>
      </c>
      <c r="I85" s="126">
        <f>IF(H87=0, "-", H85/H87)</f>
        <v>0</v>
      </c>
      <c r="J85" s="125" t="str">
        <f t="shared" si="4"/>
        <v>-</v>
      </c>
      <c r="K85" s="126" t="str">
        <f t="shared" si="5"/>
        <v>-</v>
      </c>
    </row>
    <row r="86" spans="1:11" x14ac:dyDescent="0.25">
      <c r="A86" s="137"/>
      <c r="B86" s="40"/>
      <c r="D86" s="40"/>
      <c r="E86" s="44"/>
      <c r="F86" s="138"/>
      <c r="H86" s="40"/>
      <c r="I86" s="44"/>
      <c r="J86" s="43"/>
      <c r="K86" s="44"/>
    </row>
    <row r="87" spans="1:11" s="52" customFormat="1" ht="13" x14ac:dyDescent="0.3">
      <c r="A87" s="139" t="s">
        <v>234</v>
      </c>
      <c r="B87" s="46">
        <f>SUM(B76:B86)</f>
        <v>446</v>
      </c>
      <c r="C87" s="140">
        <f>B87/21662</f>
        <v>2.0589049949219833E-2</v>
      </c>
      <c r="D87" s="46">
        <f>SUM(D76:D86)</f>
        <v>375</v>
      </c>
      <c r="E87" s="141">
        <f>D87/27520</f>
        <v>1.3626453488372093E-2</v>
      </c>
      <c r="F87" s="128">
        <f>SUM(F76:F86)</f>
        <v>1191</v>
      </c>
      <c r="G87" s="142">
        <f>F87/65027</f>
        <v>1.831546895904778E-2</v>
      </c>
      <c r="H87" s="46">
        <f>SUM(H76:H86)</f>
        <v>1069</v>
      </c>
      <c r="I87" s="141">
        <f>H87/76509</f>
        <v>1.3972212419453921E-2</v>
      </c>
      <c r="J87" s="49">
        <f>IF(D87=0, "-", IF((B87-D87)/D87&lt;10, (B87-D87)/D87, "&gt;999%"))</f>
        <v>0.18933333333333333</v>
      </c>
      <c r="K87" s="50">
        <f>IF(H87=0, "-", IF((F87-H87)/H87&lt;10, (F87-H87)/H87, "&gt;999%"))</f>
        <v>0.11412535079513564</v>
      </c>
    </row>
    <row r="88" spans="1:11" x14ac:dyDescent="0.25">
      <c r="B88" s="138"/>
      <c r="D88" s="138"/>
      <c r="F88" s="138"/>
      <c r="H88" s="138"/>
    </row>
    <row r="89" spans="1:11" s="52" customFormat="1" ht="13" x14ac:dyDescent="0.3">
      <c r="A89" s="139" t="s">
        <v>235</v>
      </c>
      <c r="B89" s="46">
        <v>3483</v>
      </c>
      <c r="C89" s="140">
        <f>B89/21662</f>
        <v>0.16078847751823469</v>
      </c>
      <c r="D89" s="46">
        <v>4100</v>
      </c>
      <c r="E89" s="141">
        <f>D89/27520</f>
        <v>0.14898255813953487</v>
      </c>
      <c r="F89" s="128">
        <v>10197</v>
      </c>
      <c r="G89" s="142">
        <f>F89/65027</f>
        <v>0.15681178587356021</v>
      </c>
      <c r="H89" s="46">
        <v>12392</v>
      </c>
      <c r="I89" s="141">
        <f>H89/76509</f>
        <v>0.16196787306068566</v>
      </c>
      <c r="J89" s="49">
        <f>IF(D89=0, "-", IF((B89-D89)/D89&lt;10, (B89-D89)/D89, "&gt;999%"))</f>
        <v>-0.15048780487804878</v>
      </c>
      <c r="K89" s="50">
        <f>IF(H89=0, "-", IF((F89-H89)/H89&lt;10, (F89-H89)/H89, "&gt;999%"))</f>
        <v>-0.17713040671400904</v>
      </c>
    </row>
    <row r="90" spans="1:11" x14ac:dyDescent="0.25">
      <c r="B90" s="138"/>
      <c r="D90" s="138"/>
      <c r="F90" s="138"/>
      <c r="H90" s="138"/>
    </row>
    <row r="91" spans="1:11" ht="15.5" x14ac:dyDescent="0.35">
      <c r="A91" s="129" t="s">
        <v>30</v>
      </c>
      <c r="B91" s="22" t="s">
        <v>4</v>
      </c>
      <c r="C91" s="25"/>
      <c r="D91" s="25"/>
      <c r="E91" s="23"/>
      <c r="F91" s="22" t="s">
        <v>166</v>
      </c>
      <c r="G91" s="25"/>
      <c r="H91" s="25"/>
      <c r="I91" s="23"/>
      <c r="J91" s="22" t="s">
        <v>167</v>
      </c>
      <c r="K91" s="23"/>
    </row>
    <row r="92" spans="1:11" ht="13" x14ac:dyDescent="0.3">
      <c r="A92" s="30"/>
      <c r="B92" s="22">
        <f>VALUE(RIGHT($B$2, 4))</f>
        <v>2020</v>
      </c>
      <c r="C92" s="23"/>
      <c r="D92" s="22">
        <f>B92-1</f>
        <v>2019</v>
      </c>
      <c r="E92" s="130"/>
      <c r="F92" s="22">
        <f>B92</f>
        <v>2020</v>
      </c>
      <c r="G92" s="130"/>
      <c r="H92" s="22">
        <f>D92</f>
        <v>2019</v>
      </c>
      <c r="I92" s="130"/>
      <c r="J92" s="27" t="s">
        <v>8</v>
      </c>
      <c r="K92" s="28" t="s">
        <v>5</v>
      </c>
    </row>
    <row r="93" spans="1:11" ht="13" x14ac:dyDescent="0.3">
      <c r="A93" s="131" t="s">
        <v>236</v>
      </c>
      <c r="B93" s="132" t="s">
        <v>168</v>
      </c>
      <c r="C93" s="133" t="s">
        <v>169</v>
      </c>
      <c r="D93" s="132" t="s">
        <v>168</v>
      </c>
      <c r="E93" s="134" t="s">
        <v>169</v>
      </c>
      <c r="F93" s="133" t="s">
        <v>168</v>
      </c>
      <c r="G93" s="133" t="s">
        <v>169</v>
      </c>
      <c r="H93" s="132" t="s">
        <v>168</v>
      </c>
      <c r="I93" s="134" t="s">
        <v>169</v>
      </c>
      <c r="J93" s="132"/>
      <c r="K93" s="134"/>
    </row>
    <row r="94" spans="1:11" ht="14.5" x14ac:dyDescent="0.35">
      <c r="A94" s="34" t="s">
        <v>237</v>
      </c>
      <c r="B94" s="35">
        <v>8</v>
      </c>
      <c r="C94" s="135">
        <f>IF(B107=0, "-", B94/B107)</f>
        <v>1.5503875968992248E-2</v>
      </c>
      <c r="D94" s="35">
        <v>53</v>
      </c>
      <c r="E94" s="126">
        <f>IF(D107=0, "-", D94/D107)</f>
        <v>8.3333333333333329E-2</v>
      </c>
      <c r="F94" s="136">
        <v>21</v>
      </c>
      <c r="G94" s="135">
        <f>IF(F107=0, "-", F94/F107)</f>
        <v>1.3761467889908258E-2</v>
      </c>
      <c r="H94" s="35">
        <v>160</v>
      </c>
      <c r="I94" s="126">
        <f>IF(H107=0, "-", H94/H107)</f>
        <v>8.3725798011512295E-2</v>
      </c>
      <c r="J94" s="125">
        <f t="shared" ref="J94:J105" si="6">IF(D94=0, "-", IF((B94-D94)/D94&lt;10, (B94-D94)/D94, "&gt;999%"))</f>
        <v>-0.84905660377358494</v>
      </c>
      <c r="K94" s="126">
        <f t="shared" ref="K94:K105" si="7">IF(H94=0, "-", IF((F94-H94)/H94&lt;10, (F94-H94)/H94, "&gt;999%"))</f>
        <v>-0.86875000000000002</v>
      </c>
    </row>
    <row r="95" spans="1:11" ht="14.5" x14ac:dyDescent="0.35">
      <c r="A95" s="34" t="s">
        <v>238</v>
      </c>
      <c r="B95" s="35">
        <v>9</v>
      </c>
      <c r="C95" s="135">
        <f>IF(B107=0, "-", B95/B107)</f>
        <v>1.7441860465116279E-2</v>
      </c>
      <c r="D95" s="35">
        <v>7</v>
      </c>
      <c r="E95" s="126">
        <f>IF(D107=0, "-", D95/D107)</f>
        <v>1.10062893081761E-2</v>
      </c>
      <c r="F95" s="136">
        <v>17</v>
      </c>
      <c r="G95" s="135">
        <f>IF(F107=0, "-", F95/F107)</f>
        <v>1.1140235910878113E-2</v>
      </c>
      <c r="H95" s="35">
        <v>29</v>
      </c>
      <c r="I95" s="126">
        <f>IF(H107=0, "-", H95/H107)</f>
        <v>1.5175300889586603E-2</v>
      </c>
      <c r="J95" s="125">
        <f t="shared" si="6"/>
        <v>0.2857142857142857</v>
      </c>
      <c r="K95" s="126">
        <f t="shared" si="7"/>
        <v>-0.41379310344827586</v>
      </c>
    </row>
    <row r="96" spans="1:11" ht="14.5" x14ac:dyDescent="0.35">
      <c r="A96" s="34" t="s">
        <v>239</v>
      </c>
      <c r="B96" s="35">
        <v>0</v>
      </c>
      <c r="C96" s="135">
        <f>IF(B107=0, "-", B96/B107)</f>
        <v>0</v>
      </c>
      <c r="D96" s="35">
        <v>0</v>
      </c>
      <c r="E96" s="126">
        <f>IF(D107=0, "-", D96/D107)</f>
        <v>0</v>
      </c>
      <c r="F96" s="136">
        <v>0</v>
      </c>
      <c r="G96" s="135">
        <f>IF(F107=0, "-", F96/F107)</f>
        <v>0</v>
      </c>
      <c r="H96" s="35">
        <v>1</v>
      </c>
      <c r="I96" s="126">
        <f>IF(H107=0, "-", H96/H107)</f>
        <v>5.2328623757195189E-4</v>
      </c>
      <c r="J96" s="125" t="str">
        <f t="shared" si="6"/>
        <v>-</v>
      </c>
      <c r="K96" s="126">
        <f t="shared" si="7"/>
        <v>-1</v>
      </c>
    </row>
    <row r="97" spans="1:11" ht="14.5" x14ac:dyDescent="0.35">
      <c r="A97" s="34" t="s">
        <v>240</v>
      </c>
      <c r="B97" s="35">
        <v>0</v>
      </c>
      <c r="C97" s="135">
        <f>IF(B107=0, "-", B97/B107)</f>
        <v>0</v>
      </c>
      <c r="D97" s="35">
        <v>23</v>
      </c>
      <c r="E97" s="126">
        <f>IF(D107=0, "-", D97/D107)</f>
        <v>3.6163522012578615E-2</v>
      </c>
      <c r="F97" s="136">
        <v>0</v>
      </c>
      <c r="G97" s="135">
        <f>IF(F107=0, "-", F97/F107)</f>
        <v>0</v>
      </c>
      <c r="H97" s="35">
        <v>76</v>
      </c>
      <c r="I97" s="126">
        <f>IF(H107=0, "-", H97/H107)</f>
        <v>3.9769754055468343E-2</v>
      </c>
      <c r="J97" s="125">
        <f t="shared" si="6"/>
        <v>-1</v>
      </c>
      <c r="K97" s="126">
        <f t="shared" si="7"/>
        <v>-1</v>
      </c>
    </row>
    <row r="98" spans="1:11" ht="14.5" x14ac:dyDescent="0.35">
      <c r="A98" s="34" t="s">
        <v>241</v>
      </c>
      <c r="B98" s="35">
        <v>4</v>
      </c>
      <c r="C98" s="135">
        <f>IF(B107=0, "-", B98/B107)</f>
        <v>7.7519379844961239E-3</v>
      </c>
      <c r="D98" s="35">
        <v>12</v>
      </c>
      <c r="E98" s="126">
        <f>IF(D107=0, "-", D98/D107)</f>
        <v>1.8867924528301886E-2</v>
      </c>
      <c r="F98" s="136">
        <v>12</v>
      </c>
      <c r="G98" s="135">
        <f>IF(F107=0, "-", F98/F107)</f>
        <v>7.8636959370904317E-3</v>
      </c>
      <c r="H98" s="35">
        <v>21</v>
      </c>
      <c r="I98" s="126">
        <f>IF(H107=0, "-", H98/H107)</f>
        <v>1.098901098901099E-2</v>
      </c>
      <c r="J98" s="125">
        <f t="shared" si="6"/>
        <v>-0.66666666666666663</v>
      </c>
      <c r="K98" s="126">
        <f t="shared" si="7"/>
        <v>-0.42857142857142855</v>
      </c>
    </row>
    <row r="99" spans="1:11" ht="14.5" x14ac:dyDescent="0.35">
      <c r="A99" s="34" t="s">
        <v>242</v>
      </c>
      <c r="B99" s="35">
        <v>28</v>
      </c>
      <c r="C99" s="135">
        <f>IF(B107=0, "-", B99/B107)</f>
        <v>5.4263565891472867E-2</v>
      </c>
      <c r="D99" s="35">
        <v>106</v>
      </c>
      <c r="E99" s="126">
        <f>IF(D107=0, "-", D99/D107)</f>
        <v>0.16666666666666666</v>
      </c>
      <c r="F99" s="136">
        <v>117</v>
      </c>
      <c r="G99" s="135">
        <f>IF(F107=0, "-", F99/F107)</f>
        <v>7.6671035386631711E-2</v>
      </c>
      <c r="H99" s="35">
        <v>281</v>
      </c>
      <c r="I99" s="126">
        <f>IF(H107=0, "-", H99/H107)</f>
        <v>0.14704343275771847</v>
      </c>
      <c r="J99" s="125">
        <f t="shared" si="6"/>
        <v>-0.73584905660377353</v>
      </c>
      <c r="K99" s="126">
        <f t="shared" si="7"/>
        <v>-0.58362989323843417</v>
      </c>
    </row>
    <row r="100" spans="1:11" ht="14.5" x14ac:dyDescent="0.35">
      <c r="A100" s="34" t="s">
        <v>243</v>
      </c>
      <c r="B100" s="35">
        <v>8</v>
      </c>
      <c r="C100" s="135">
        <f>IF(B107=0, "-", B100/B107)</f>
        <v>1.5503875968992248E-2</v>
      </c>
      <c r="D100" s="35">
        <v>0</v>
      </c>
      <c r="E100" s="126">
        <f>IF(D107=0, "-", D100/D107)</f>
        <v>0</v>
      </c>
      <c r="F100" s="136">
        <v>26</v>
      </c>
      <c r="G100" s="135">
        <f>IF(F107=0, "-", F100/F107)</f>
        <v>1.7038007863695939E-2</v>
      </c>
      <c r="H100" s="35">
        <v>0</v>
      </c>
      <c r="I100" s="126">
        <f>IF(H107=0, "-", H100/H107)</f>
        <v>0</v>
      </c>
      <c r="J100" s="125" t="str">
        <f t="shared" si="6"/>
        <v>-</v>
      </c>
      <c r="K100" s="126" t="str">
        <f t="shared" si="7"/>
        <v>-</v>
      </c>
    </row>
    <row r="101" spans="1:11" ht="14.5" x14ac:dyDescent="0.35">
      <c r="A101" s="34" t="s">
        <v>244</v>
      </c>
      <c r="B101" s="35">
        <v>38</v>
      </c>
      <c r="C101" s="135">
        <f>IF(B107=0, "-", B101/B107)</f>
        <v>7.3643410852713184E-2</v>
      </c>
      <c r="D101" s="35">
        <v>34</v>
      </c>
      <c r="E101" s="126">
        <f>IF(D107=0, "-", D101/D107)</f>
        <v>5.3459119496855348E-2</v>
      </c>
      <c r="F101" s="136">
        <v>154</v>
      </c>
      <c r="G101" s="135">
        <f>IF(F107=0, "-", F101/F107)</f>
        <v>0.10091743119266056</v>
      </c>
      <c r="H101" s="35">
        <v>102</v>
      </c>
      <c r="I101" s="126">
        <f>IF(H107=0, "-", H101/H107)</f>
        <v>5.3375196232339092E-2</v>
      </c>
      <c r="J101" s="125">
        <f t="shared" si="6"/>
        <v>0.11764705882352941</v>
      </c>
      <c r="K101" s="126">
        <f t="shared" si="7"/>
        <v>0.50980392156862742</v>
      </c>
    </row>
    <row r="102" spans="1:11" ht="14.5" x14ac:dyDescent="0.35">
      <c r="A102" s="34" t="s">
        <v>245</v>
      </c>
      <c r="B102" s="35">
        <v>3</v>
      </c>
      <c r="C102" s="135">
        <f>IF(B107=0, "-", B102/B107)</f>
        <v>5.8139534883720929E-3</v>
      </c>
      <c r="D102" s="35">
        <v>3</v>
      </c>
      <c r="E102" s="126">
        <f>IF(D107=0, "-", D102/D107)</f>
        <v>4.7169811320754715E-3</v>
      </c>
      <c r="F102" s="136">
        <v>21</v>
      </c>
      <c r="G102" s="135">
        <f>IF(F107=0, "-", F102/F107)</f>
        <v>1.3761467889908258E-2</v>
      </c>
      <c r="H102" s="35">
        <v>10</v>
      </c>
      <c r="I102" s="126">
        <f>IF(H107=0, "-", H102/H107)</f>
        <v>5.2328623757195184E-3</v>
      </c>
      <c r="J102" s="125">
        <f t="shared" si="6"/>
        <v>0</v>
      </c>
      <c r="K102" s="126">
        <f t="shared" si="7"/>
        <v>1.1000000000000001</v>
      </c>
    </row>
    <row r="103" spans="1:11" ht="14.5" x14ac:dyDescent="0.35">
      <c r="A103" s="34" t="s">
        <v>246</v>
      </c>
      <c r="B103" s="35">
        <v>12</v>
      </c>
      <c r="C103" s="135">
        <f>IF(B107=0, "-", B103/B107)</f>
        <v>2.3255813953488372E-2</v>
      </c>
      <c r="D103" s="35">
        <v>15</v>
      </c>
      <c r="E103" s="126">
        <f>IF(D107=0, "-", D103/D107)</f>
        <v>2.358490566037736E-2</v>
      </c>
      <c r="F103" s="136">
        <v>33</v>
      </c>
      <c r="G103" s="135">
        <f>IF(F107=0, "-", F103/F107)</f>
        <v>2.1625163826998691E-2</v>
      </c>
      <c r="H103" s="35">
        <v>79</v>
      </c>
      <c r="I103" s="126">
        <f>IF(H107=0, "-", H103/H107)</f>
        <v>4.1339612768184195E-2</v>
      </c>
      <c r="J103" s="125">
        <f t="shared" si="6"/>
        <v>-0.2</v>
      </c>
      <c r="K103" s="126">
        <f t="shared" si="7"/>
        <v>-0.58227848101265822</v>
      </c>
    </row>
    <row r="104" spans="1:11" ht="14.5" x14ac:dyDescent="0.35">
      <c r="A104" s="34" t="s">
        <v>247</v>
      </c>
      <c r="B104" s="35">
        <v>352</v>
      </c>
      <c r="C104" s="135">
        <f>IF(B107=0, "-", B104/B107)</f>
        <v>0.68217054263565891</v>
      </c>
      <c r="D104" s="35">
        <v>350</v>
      </c>
      <c r="E104" s="126">
        <f>IF(D107=0, "-", D104/D107)</f>
        <v>0.55031446540880502</v>
      </c>
      <c r="F104" s="136">
        <v>999</v>
      </c>
      <c r="G104" s="135">
        <f>IF(F107=0, "-", F104/F107)</f>
        <v>0.65465268676277855</v>
      </c>
      <c r="H104" s="35">
        <v>1033</v>
      </c>
      <c r="I104" s="126">
        <f>IF(H107=0, "-", H104/H107)</f>
        <v>0.54055468341182622</v>
      </c>
      <c r="J104" s="125">
        <f t="shared" si="6"/>
        <v>5.7142857142857143E-3</v>
      </c>
      <c r="K104" s="126">
        <f t="shared" si="7"/>
        <v>-3.2913843175217811E-2</v>
      </c>
    </row>
    <row r="105" spans="1:11" ht="14.5" x14ac:dyDescent="0.35">
      <c r="A105" s="34" t="s">
        <v>248</v>
      </c>
      <c r="B105" s="35">
        <v>54</v>
      </c>
      <c r="C105" s="135">
        <f>IF(B107=0, "-", B105/B107)</f>
        <v>0.10465116279069768</v>
      </c>
      <c r="D105" s="35">
        <v>33</v>
      </c>
      <c r="E105" s="126">
        <f>IF(D107=0, "-", D105/D107)</f>
        <v>5.1886792452830191E-2</v>
      </c>
      <c r="F105" s="136">
        <v>126</v>
      </c>
      <c r="G105" s="135">
        <f>IF(F107=0, "-", F105/F107)</f>
        <v>8.2568807339449546E-2</v>
      </c>
      <c r="H105" s="35">
        <v>119</v>
      </c>
      <c r="I105" s="126">
        <f>IF(H107=0, "-", H105/H107)</f>
        <v>6.2271062271062272E-2</v>
      </c>
      <c r="J105" s="125">
        <f t="shared" si="6"/>
        <v>0.63636363636363635</v>
      </c>
      <c r="K105" s="126">
        <f t="shared" si="7"/>
        <v>5.8823529411764705E-2</v>
      </c>
    </row>
    <row r="106" spans="1:11" x14ac:dyDescent="0.25">
      <c r="A106" s="137"/>
      <c r="B106" s="40"/>
      <c r="D106" s="40"/>
      <c r="E106" s="44"/>
      <c r="F106" s="138"/>
      <c r="H106" s="40"/>
      <c r="I106" s="44"/>
      <c r="J106" s="43"/>
      <c r="K106" s="44"/>
    </row>
    <row r="107" spans="1:11" s="52" customFormat="1" ht="13" x14ac:dyDescent="0.3">
      <c r="A107" s="139" t="s">
        <v>249</v>
      </c>
      <c r="B107" s="46">
        <f>SUM(B94:B106)</f>
        <v>516</v>
      </c>
      <c r="C107" s="140">
        <f>B107/21662</f>
        <v>2.3820515187886623E-2</v>
      </c>
      <c r="D107" s="46">
        <f>SUM(D94:D106)</f>
        <v>636</v>
      </c>
      <c r="E107" s="141">
        <f>D107/27520</f>
        <v>2.311046511627907E-2</v>
      </c>
      <c r="F107" s="128">
        <f>SUM(F94:F106)</f>
        <v>1526</v>
      </c>
      <c r="G107" s="142">
        <f>F107/65027</f>
        <v>2.3467175173389514E-2</v>
      </c>
      <c r="H107" s="46">
        <f>SUM(H94:H106)</f>
        <v>1911</v>
      </c>
      <c r="I107" s="141">
        <f>H107/76509</f>
        <v>2.4977453632905933E-2</v>
      </c>
      <c r="J107" s="49">
        <f>IF(D107=0, "-", IF((B107-D107)/D107&lt;10, (B107-D107)/D107, "&gt;999%"))</f>
        <v>-0.18867924528301888</v>
      </c>
      <c r="K107" s="50">
        <f>IF(H107=0, "-", IF((F107-H107)/H107&lt;10, (F107-H107)/H107, "&gt;999%"))</f>
        <v>-0.20146520146520147</v>
      </c>
    </row>
    <row r="108" spans="1:11" x14ac:dyDescent="0.25">
      <c r="B108" s="138"/>
      <c r="D108" s="138"/>
      <c r="F108" s="138"/>
      <c r="H108" s="138"/>
    </row>
    <row r="109" spans="1:11" ht="13" x14ac:dyDescent="0.3">
      <c r="A109" s="131" t="s">
        <v>250</v>
      </c>
      <c r="B109" s="132" t="s">
        <v>168</v>
      </c>
      <c r="C109" s="133" t="s">
        <v>169</v>
      </c>
      <c r="D109" s="132" t="s">
        <v>168</v>
      </c>
      <c r="E109" s="134" t="s">
        <v>169</v>
      </c>
      <c r="F109" s="133" t="s">
        <v>168</v>
      </c>
      <c r="G109" s="133" t="s">
        <v>169</v>
      </c>
      <c r="H109" s="132" t="s">
        <v>168</v>
      </c>
      <c r="I109" s="134" t="s">
        <v>169</v>
      </c>
      <c r="J109" s="132"/>
      <c r="K109" s="134"/>
    </row>
    <row r="110" spans="1:11" ht="14.5" x14ac:dyDescent="0.35">
      <c r="A110" s="34" t="s">
        <v>251</v>
      </c>
      <c r="B110" s="35">
        <v>11</v>
      </c>
      <c r="C110" s="135">
        <f>IF(B127=0, "-", B110/B127)</f>
        <v>3.0054644808743168E-2</v>
      </c>
      <c r="D110" s="35">
        <v>24</v>
      </c>
      <c r="E110" s="126">
        <f>IF(D127=0, "-", D110/D127)</f>
        <v>4.3010752688172046E-2</v>
      </c>
      <c r="F110" s="136">
        <v>45</v>
      </c>
      <c r="G110" s="135">
        <f>IF(F127=0, "-", F110/F127)</f>
        <v>3.90625E-2</v>
      </c>
      <c r="H110" s="35">
        <v>56</v>
      </c>
      <c r="I110" s="126">
        <f>IF(H127=0, "-", H110/H127)</f>
        <v>3.3392963625521764E-2</v>
      </c>
      <c r="J110" s="125">
        <f t="shared" ref="J110:J125" si="8">IF(D110=0, "-", IF((B110-D110)/D110&lt;10, (B110-D110)/D110, "&gt;999%"))</f>
        <v>-0.54166666666666663</v>
      </c>
      <c r="K110" s="126">
        <f t="shared" ref="K110:K125" si="9">IF(H110=0, "-", IF((F110-H110)/H110&lt;10, (F110-H110)/H110, "&gt;999%"))</f>
        <v>-0.19642857142857142</v>
      </c>
    </row>
    <row r="111" spans="1:11" ht="14.5" x14ac:dyDescent="0.35">
      <c r="A111" s="34" t="s">
        <v>252</v>
      </c>
      <c r="B111" s="35">
        <v>6</v>
      </c>
      <c r="C111" s="135">
        <f>IF(B127=0, "-", B111/B127)</f>
        <v>1.6393442622950821E-2</v>
      </c>
      <c r="D111" s="35">
        <v>44</v>
      </c>
      <c r="E111" s="126">
        <f>IF(D127=0, "-", D111/D127)</f>
        <v>7.8853046594982074E-2</v>
      </c>
      <c r="F111" s="136">
        <v>29</v>
      </c>
      <c r="G111" s="135">
        <f>IF(F127=0, "-", F111/F127)</f>
        <v>2.5173611111111112E-2</v>
      </c>
      <c r="H111" s="35">
        <v>103</v>
      </c>
      <c r="I111" s="126">
        <f>IF(H127=0, "-", H111/H127)</f>
        <v>6.1419200954084673E-2</v>
      </c>
      <c r="J111" s="125">
        <f t="shared" si="8"/>
        <v>-0.86363636363636365</v>
      </c>
      <c r="K111" s="126">
        <f t="shared" si="9"/>
        <v>-0.71844660194174759</v>
      </c>
    </row>
    <row r="112" spans="1:11" ht="14.5" x14ac:dyDescent="0.35">
      <c r="A112" s="34" t="s">
        <v>253</v>
      </c>
      <c r="B112" s="35">
        <v>6</v>
      </c>
      <c r="C112" s="135">
        <f>IF(B127=0, "-", B112/B127)</f>
        <v>1.6393442622950821E-2</v>
      </c>
      <c r="D112" s="35">
        <v>31</v>
      </c>
      <c r="E112" s="126">
        <f>IF(D127=0, "-", D112/D127)</f>
        <v>5.5555555555555552E-2</v>
      </c>
      <c r="F112" s="136">
        <v>29</v>
      </c>
      <c r="G112" s="135">
        <f>IF(F127=0, "-", F112/F127)</f>
        <v>2.5173611111111112E-2</v>
      </c>
      <c r="H112" s="35">
        <v>65</v>
      </c>
      <c r="I112" s="126">
        <f>IF(H127=0, "-", H112/H127)</f>
        <v>3.875968992248062E-2</v>
      </c>
      <c r="J112" s="125">
        <f t="shared" si="8"/>
        <v>-0.80645161290322576</v>
      </c>
      <c r="K112" s="126">
        <f t="shared" si="9"/>
        <v>-0.55384615384615388</v>
      </c>
    </row>
    <row r="113" spans="1:11" ht="14.5" x14ac:dyDescent="0.35">
      <c r="A113" s="34" t="s">
        <v>254</v>
      </c>
      <c r="B113" s="35">
        <v>93</v>
      </c>
      <c r="C113" s="135">
        <f>IF(B127=0, "-", B113/B127)</f>
        <v>0.25409836065573771</v>
      </c>
      <c r="D113" s="35">
        <v>72</v>
      </c>
      <c r="E113" s="126">
        <f>IF(D127=0, "-", D113/D127)</f>
        <v>0.12903225806451613</v>
      </c>
      <c r="F113" s="136">
        <v>361</v>
      </c>
      <c r="G113" s="135">
        <f>IF(F127=0, "-", F113/F127)</f>
        <v>0.31336805555555558</v>
      </c>
      <c r="H113" s="35">
        <v>238</v>
      </c>
      <c r="I113" s="126">
        <f>IF(H127=0, "-", H113/H127)</f>
        <v>0.14192009540846751</v>
      </c>
      <c r="J113" s="125">
        <f t="shared" si="8"/>
        <v>0.29166666666666669</v>
      </c>
      <c r="K113" s="126">
        <f t="shared" si="9"/>
        <v>0.51680672268907568</v>
      </c>
    </row>
    <row r="114" spans="1:11" ht="14.5" x14ac:dyDescent="0.35">
      <c r="A114" s="34" t="s">
        <v>255</v>
      </c>
      <c r="B114" s="35">
        <v>0</v>
      </c>
      <c r="C114" s="135">
        <f>IF(B127=0, "-", B114/B127)</f>
        <v>0</v>
      </c>
      <c r="D114" s="35">
        <v>0</v>
      </c>
      <c r="E114" s="126">
        <f>IF(D127=0, "-", D114/D127)</f>
        <v>0</v>
      </c>
      <c r="F114" s="136">
        <v>0</v>
      </c>
      <c r="G114" s="135">
        <f>IF(F127=0, "-", F114/F127)</f>
        <v>0</v>
      </c>
      <c r="H114" s="35">
        <v>19</v>
      </c>
      <c r="I114" s="126">
        <f>IF(H127=0, "-", H114/H127)</f>
        <v>1.1329755515802028E-2</v>
      </c>
      <c r="J114" s="125" t="str">
        <f t="shared" si="8"/>
        <v>-</v>
      </c>
      <c r="K114" s="126">
        <f t="shared" si="9"/>
        <v>-1</v>
      </c>
    </row>
    <row r="115" spans="1:11" ht="14.5" x14ac:dyDescent="0.35">
      <c r="A115" s="34" t="s">
        <v>256</v>
      </c>
      <c r="B115" s="35">
        <v>2</v>
      </c>
      <c r="C115" s="135">
        <f>IF(B127=0, "-", B115/B127)</f>
        <v>5.4644808743169399E-3</v>
      </c>
      <c r="D115" s="35">
        <v>23</v>
      </c>
      <c r="E115" s="126">
        <f>IF(D127=0, "-", D115/D127)</f>
        <v>4.1218637992831542E-2</v>
      </c>
      <c r="F115" s="136">
        <v>8</v>
      </c>
      <c r="G115" s="135">
        <f>IF(F127=0, "-", F115/F127)</f>
        <v>6.9444444444444441E-3</v>
      </c>
      <c r="H115" s="35">
        <v>102</v>
      </c>
      <c r="I115" s="126">
        <f>IF(H127=0, "-", H115/H127)</f>
        <v>6.0822898032200361E-2</v>
      </c>
      <c r="J115" s="125">
        <f t="shared" si="8"/>
        <v>-0.91304347826086951</v>
      </c>
      <c r="K115" s="126">
        <f t="shared" si="9"/>
        <v>-0.92156862745098034</v>
      </c>
    </row>
    <row r="116" spans="1:11" ht="14.5" x14ac:dyDescent="0.35">
      <c r="A116" s="34" t="s">
        <v>257</v>
      </c>
      <c r="B116" s="35">
        <v>1</v>
      </c>
      <c r="C116" s="135">
        <f>IF(B127=0, "-", B116/B127)</f>
        <v>2.7322404371584699E-3</v>
      </c>
      <c r="D116" s="35">
        <v>0</v>
      </c>
      <c r="E116" s="126">
        <f>IF(D127=0, "-", D116/D127)</f>
        <v>0</v>
      </c>
      <c r="F116" s="136">
        <v>2</v>
      </c>
      <c r="G116" s="135">
        <f>IF(F127=0, "-", F116/F127)</f>
        <v>1.736111111111111E-3</v>
      </c>
      <c r="H116" s="35">
        <v>0</v>
      </c>
      <c r="I116" s="126">
        <f>IF(H127=0, "-", H116/H127)</f>
        <v>0</v>
      </c>
      <c r="J116" s="125" t="str">
        <f t="shared" si="8"/>
        <v>-</v>
      </c>
      <c r="K116" s="126" t="str">
        <f t="shared" si="9"/>
        <v>-</v>
      </c>
    </row>
    <row r="117" spans="1:11" ht="14.5" x14ac:dyDescent="0.35">
      <c r="A117" s="34" t="s">
        <v>258</v>
      </c>
      <c r="B117" s="35">
        <v>62</v>
      </c>
      <c r="C117" s="135">
        <f>IF(B127=0, "-", B117/B127)</f>
        <v>0.16939890710382513</v>
      </c>
      <c r="D117" s="35">
        <v>9</v>
      </c>
      <c r="E117" s="126">
        <f>IF(D127=0, "-", D117/D127)</f>
        <v>1.6129032258064516E-2</v>
      </c>
      <c r="F117" s="136">
        <v>75</v>
      </c>
      <c r="G117" s="135">
        <f>IF(F127=0, "-", F117/F127)</f>
        <v>6.5104166666666671E-2</v>
      </c>
      <c r="H117" s="35">
        <v>18</v>
      </c>
      <c r="I117" s="126">
        <f>IF(H127=0, "-", H117/H127)</f>
        <v>1.0733452593917709E-2</v>
      </c>
      <c r="J117" s="125">
        <f t="shared" si="8"/>
        <v>5.8888888888888893</v>
      </c>
      <c r="K117" s="126">
        <f t="shared" si="9"/>
        <v>3.1666666666666665</v>
      </c>
    </row>
    <row r="118" spans="1:11" ht="14.5" x14ac:dyDescent="0.35">
      <c r="A118" s="34" t="s">
        <v>259</v>
      </c>
      <c r="B118" s="35">
        <v>6</v>
      </c>
      <c r="C118" s="135">
        <f>IF(B127=0, "-", B118/B127)</f>
        <v>1.6393442622950821E-2</v>
      </c>
      <c r="D118" s="35">
        <v>9</v>
      </c>
      <c r="E118" s="126">
        <f>IF(D127=0, "-", D118/D127)</f>
        <v>1.6129032258064516E-2</v>
      </c>
      <c r="F118" s="136">
        <v>20</v>
      </c>
      <c r="G118" s="135">
        <f>IF(F127=0, "-", F118/F127)</f>
        <v>1.7361111111111112E-2</v>
      </c>
      <c r="H118" s="35">
        <v>29</v>
      </c>
      <c r="I118" s="126">
        <f>IF(H127=0, "-", H118/H127)</f>
        <v>1.7292784734645201E-2</v>
      </c>
      <c r="J118" s="125">
        <f t="shared" si="8"/>
        <v>-0.33333333333333331</v>
      </c>
      <c r="K118" s="126">
        <f t="shared" si="9"/>
        <v>-0.31034482758620691</v>
      </c>
    </row>
    <row r="119" spans="1:11" ht="14.5" x14ac:dyDescent="0.35">
      <c r="A119" s="34" t="s">
        <v>260</v>
      </c>
      <c r="B119" s="35">
        <v>11</v>
      </c>
      <c r="C119" s="135">
        <f>IF(B127=0, "-", B119/B127)</f>
        <v>3.0054644808743168E-2</v>
      </c>
      <c r="D119" s="35">
        <v>24</v>
      </c>
      <c r="E119" s="126">
        <f>IF(D127=0, "-", D119/D127)</f>
        <v>4.3010752688172046E-2</v>
      </c>
      <c r="F119" s="136">
        <v>47</v>
      </c>
      <c r="G119" s="135">
        <f>IF(F127=0, "-", F119/F127)</f>
        <v>4.0798611111111112E-2</v>
      </c>
      <c r="H119" s="35">
        <v>46</v>
      </c>
      <c r="I119" s="126">
        <f>IF(H127=0, "-", H119/H127)</f>
        <v>2.7429934406678593E-2</v>
      </c>
      <c r="J119" s="125">
        <f t="shared" si="8"/>
        <v>-0.54166666666666663</v>
      </c>
      <c r="K119" s="126">
        <f t="shared" si="9"/>
        <v>2.1739130434782608E-2</v>
      </c>
    </row>
    <row r="120" spans="1:11" ht="14.5" x14ac:dyDescent="0.35">
      <c r="A120" s="34" t="s">
        <v>261</v>
      </c>
      <c r="B120" s="35">
        <v>13</v>
      </c>
      <c r="C120" s="135">
        <f>IF(B127=0, "-", B120/B127)</f>
        <v>3.5519125683060107E-2</v>
      </c>
      <c r="D120" s="35">
        <v>31</v>
      </c>
      <c r="E120" s="126">
        <f>IF(D127=0, "-", D120/D127)</f>
        <v>5.5555555555555552E-2</v>
      </c>
      <c r="F120" s="136">
        <v>53</v>
      </c>
      <c r="G120" s="135">
        <f>IF(F127=0, "-", F120/F127)</f>
        <v>4.6006944444444448E-2</v>
      </c>
      <c r="H120" s="35">
        <v>70</v>
      </c>
      <c r="I120" s="126">
        <f>IF(H127=0, "-", H120/H127)</f>
        <v>4.1741204531902207E-2</v>
      </c>
      <c r="J120" s="125">
        <f t="shared" si="8"/>
        <v>-0.58064516129032262</v>
      </c>
      <c r="K120" s="126">
        <f t="shared" si="9"/>
        <v>-0.24285714285714285</v>
      </c>
    </row>
    <row r="121" spans="1:11" ht="14.5" x14ac:dyDescent="0.35">
      <c r="A121" s="34" t="s">
        <v>262</v>
      </c>
      <c r="B121" s="35">
        <v>92</v>
      </c>
      <c r="C121" s="135">
        <f>IF(B127=0, "-", B121/B127)</f>
        <v>0.25136612021857924</v>
      </c>
      <c r="D121" s="35">
        <v>239</v>
      </c>
      <c r="E121" s="126">
        <f>IF(D127=0, "-", D121/D127)</f>
        <v>0.42831541218637992</v>
      </c>
      <c r="F121" s="136">
        <v>365</v>
      </c>
      <c r="G121" s="135">
        <f>IF(F127=0, "-", F121/F127)</f>
        <v>0.31684027777777779</v>
      </c>
      <c r="H121" s="35">
        <v>753</v>
      </c>
      <c r="I121" s="126">
        <f>IF(H127=0, "-", H121/H127)</f>
        <v>0.44901610017889088</v>
      </c>
      <c r="J121" s="125">
        <f t="shared" si="8"/>
        <v>-0.61506276150627615</v>
      </c>
      <c r="K121" s="126">
        <f t="shared" si="9"/>
        <v>-0.51527224435590968</v>
      </c>
    </row>
    <row r="122" spans="1:11" ht="14.5" x14ac:dyDescent="0.35">
      <c r="A122" s="34" t="s">
        <v>263</v>
      </c>
      <c r="B122" s="35">
        <v>57</v>
      </c>
      <c r="C122" s="135">
        <f>IF(B127=0, "-", B122/B127)</f>
        <v>0.15573770491803279</v>
      </c>
      <c r="D122" s="35">
        <v>46</v>
      </c>
      <c r="E122" s="126">
        <f>IF(D127=0, "-", D122/D127)</f>
        <v>8.2437275985663083E-2</v>
      </c>
      <c r="F122" s="136">
        <v>89</v>
      </c>
      <c r="G122" s="135">
        <f>IF(F127=0, "-", F122/F127)</f>
        <v>7.7256944444444448E-2</v>
      </c>
      <c r="H122" s="35">
        <v>157</v>
      </c>
      <c r="I122" s="126">
        <f>IF(H127=0, "-", H122/H127)</f>
        <v>9.3619558735837799E-2</v>
      </c>
      <c r="J122" s="125">
        <f t="shared" si="8"/>
        <v>0.2391304347826087</v>
      </c>
      <c r="K122" s="126">
        <f t="shared" si="9"/>
        <v>-0.43312101910828027</v>
      </c>
    </row>
    <row r="123" spans="1:11" ht="14.5" x14ac:dyDescent="0.35">
      <c r="A123" s="34" t="s">
        <v>264</v>
      </c>
      <c r="B123" s="35">
        <v>0</v>
      </c>
      <c r="C123" s="135">
        <f>IF(B127=0, "-", B123/B127)</f>
        <v>0</v>
      </c>
      <c r="D123" s="35">
        <v>6</v>
      </c>
      <c r="E123" s="126">
        <f>IF(D127=0, "-", D123/D127)</f>
        <v>1.0752688172043012E-2</v>
      </c>
      <c r="F123" s="136">
        <v>14</v>
      </c>
      <c r="G123" s="135">
        <f>IF(F127=0, "-", F123/F127)</f>
        <v>1.2152777777777778E-2</v>
      </c>
      <c r="H123" s="35">
        <v>21</v>
      </c>
      <c r="I123" s="126">
        <f>IF(H127=0, "-", H123/H127)</f>
        <v>1.2522361359570662E-2</v>
      </c>
      <c r="J123" s="125">
        <f t="shared" si="8"/>
        <v>-1</v>
      </c>
      <c r="K123" s="126">
        <f t="shared" si="9"/>
        <v>-0.33333333333333331</v>
      </c>
    </row>
    <row r="124" spans="1:11" ht="14.5" x14ac:dyDescent="0.35">
      <c r="A124" s="34" t="s">
        <v>265</v>
      </c>
      <c r="B124" s="35">
        <v>6</v>
      </c>
      <c r="C124" s="135">
        <f>IF(B127=0, "-", B124/B127)</f>
        <v>1.6393442622950821E-2</v>
      </c>
      <c r="D124" s="35">
        <v>0</v>
      </c>
      <c r="E124" s="126">
        <f>IF(D127=0, "-", D124/D127)</f>
        <v>0</v>
      </c>
      <c r="F124" s="136">
        <v>9</v>
      </c>
      <c r="G124" s="135">
        <f>IF(F127=0, "-", F124/F127)</f>
        <v>7.8125E-3</v>
      </c>
      <c r="H124" s="35">
        <v>0</v>
      </c>
      <c r="I124" s="126">
        <f>IF(H127=0, "-", H124/H127)</f>
        <v>0</v>
      </c>
      <c r="J124" s="125" t="str">
        <f t="shared" si="8"/>
        <v>-</v>
      </c>
      <c r="K124" s="126" t="str">
        <f t="shared" si="9"/>
        <v>-</v>
      </c>
    </row>
    <row r="125" spans="1:11" ht="14.5" x14ac:dyDescent="0.35">
      <c r="A125" s="34" t="s">
        <v>266</v>
      </c>
      <c r="B125" s="35">
        <v>0</v>
      </c>
      <c r="C125" s="135">
        <f>IF(B127=0, "-", B125/B127)</f>
        <v>0</v>
      </c>
      <c r="D125" s="35">
        <v>0</v>
      </c>
      <c r="E125" s="126">
        <f>IF(D127=0, "-", D125/D127)</f>
        <v>0</v>
      </c>
      <c r="F125" s="136">
        <v>6</v>
      </c>
      <c r="G125" s="135">
        <f>IF(F127=0, "-", F125/F127)</f>
        <v>5.208333333333333E-3</v>
      </c>
      <c r="H125" s="35">
        <v>0</v>
      </c>
      <c r="I125" s="126">
        <f>IF(H127=0, "-", H125/H127)</f>
        <v>0</v>
      </c>
      <c r="J125" s="125" t="str">
        <f t="shared" si="8"/>
        <v>-</v>
      </c>
      <c r="K125" s="126" t="str">
        <f t="shared" si="9"/>
        <v>-</v>
      </c>
    </row>
    <row r="126" spans="1:11" x14ac:dyDescent="0.25">
      <c r="A126" s="137"/>
      <c r="B126" s="40"/>
      <c r="D126" s="40"/>
      <c r="E126" s="44"/>
      <c r="F126" s="138"/>
      <c r="H126" s="40"/>
      <c r="I126" s="44"/>
      <c r="J126" s="43"/>
      <c r="K126" s="44"/>
    </row>
    <row r="127" spans="1:11" s="52" customFormat="1" ht="13" x14ac:dyDescent="0.3">
      <c r="A127" s="139" t="s">
        <v>267</v>
      </c>
      <c r="B127" s="46">
        <f>SUM(B110:B126)</f>
        <v>366</v>
      </c>
      <c r="C127" s="140">
        <f>B127/21662</f>
        <v>1.689594681931493E-2</v>
      </c>
      <c r="D127" s="46">
        <f>SUM(D110:D126)</f>
        <v>558</v>
      </c>
      <c r="E127" s="141">
        <f>D127/27520</f>
        <v>2.0276162790697674E-2</v>
      </c>
      <c r="F127" s="128">
        <f>SUM(F110:F126)</f>
        <v>1152</v>
      </c>
      <c r="G127" s="142">
        <f>F127/65027</f>
        <v>1.7715718086333369E-2</v>
      </c>
      <c r="H127" s="46">
        <f>SUM(H110:H126)</f>
        <v>1677</v>
      </c>
      <c r="I127" s="141">
        <f>H127/76509</f>
        <v>2.1918989922754185E-2</v>
      </c>
      <c r="J127" s="49">
        <f>IF(D127=0, "-", IF((B127-D127)/D127&lt;10, (B127-D127)/D127, "&gt;999%"))</f>
        <v>-0.34408602150537637</v>
      </c>
      <c r="K127" s="50">
        <f>IF(H127=0, "-", IF((F127-H127)/H127&lt;10, (F127-H127)/H127, "&gt;999%"))</f>
        <v>-0.31305903398926654</v>
      </c>
    </row>
    <row r="128" spans="1:11" x14ac:dyDescent="0.25">
      <c r="B128" s="138"/>
      <c r="D128" s="138"/>
      <c r="F128" s="138"/>
      <c r="H128" s="138"/>
    </row>
    <row r="129" spans="1:11" s="52" customFormat="1" ht="13" x14ac:dyDescent="0.3">
      <c r="A129" s="139" t="s">
        <v>268</v>
      </c>
      <c r="B129" s="46">
        <v>882</v>
      </c>
      <c r="C129" s="140">
        <f>B129/21662</f>
        <v>4.0716462007201554E-2</v>
      </c>
      <c r="D129" s="46">
        <v>1194</v>
      </c>
      <c r="E129" s="141">
        <f>D129/27520</f>
        <v>4.3386627906976741E-2</v>
      </c>
      <c r="F129" s="128">
        <v>2678</v>
      </c>
      <c r="G129" s="142">
        <f>F129/65027</f>
        <v>4.1182893259722887E-2</v>
      </c>
      <c r="H129" s="46">
        <v>3588</v>
      </c>
      <c r="I129" s="141">
        <f>H129/76509</f>
        <v>4.6896443555660118E-2</v>
      </c>
      <c r="J129" s="49">
        <f>IF(D129=0, "-", IF((B129-D129)/D129&lt;10, (B129-D129)/D129, "&gt;999%"))</f>
        <v>-0.2613065326633166</v>
      </c>
      <c r="K129" s="50">
        <f>IF(H129=0, "-", IF((F129-H129)/H129&lt;10, (F129-H129)/H129, "&gt;999%"))</f>
        <v>-0.25362318840579712</v>
      </c>
    </row>
    <row r="130" spans="1:11" x14ac:dyDescent="0.25">
      <c r="B130" s="138"/>
      <c r="D130" s="138"/>
      <c r="F130" s="138"/>
      <c r="H130" s="138"/>
    </row>
    <row r="131" spans="1:11" ht="15.5" x14ac:dyDescent="0.35">
      <c r="A131" s="129" t="s">
        <v>31</v>
      </c>
      <c r="B131" s="22" t="s">
        <v>4</v>
      </c>
      <c r="C131" s="25"/>
      <c r="D131" s="25"/>
      <c r="E131" s="23"/>
      <c r="F131" s="22" t="s">
        <v>166</v>
      </c>
      <c r="G131" s="25"/>
      <c r="H131" s="25"/>
      <c r="I131" s="23"/>
      <c r="J131" s="22" t="s">
        <v>167</v>
      </c>
      <c r="K131" s="23"/>
    </row>
    <row r="132" spans="1:11" ht="13" x14ac:dyDescent="0.3">
      <c r="A132" s="30"/>
      <c r="B132" s="22">
        <f>VALUE(RIGHT($B$2, 4))</f>
        <v>2020</v>
      </c>
      <c r="C132" s="23"/>
      <c r="D132" s="22">
        <f>B132-1</f>
        <v>2019</v>
      </c>
      <c r="E132" s="130"/>
      <c r="F132" s="22">
        <f>B132</f>
        <v>2020</v>
      </c>
      <c r="G132" s="130"/>
      <c r="H132" s="22">
        <f>D132</f>
        <v>2019</v>
      </c>
      <c r="I132" s="130"/>
      <c r="J132" s="27" t="s">
        <v>8</v>
      </c>
      <c r="K132" s="28" t="s">
        <v>5</v>
      </c>
    </row>
    <row r="133" spans="1:11" ht="13" x14ac:dyDescent="0.3">
      <c r="A133" s="131" t="s">
        <v>269</v>
      </c>
      <c r="B133" s="132" t="s">
        <v>168</v>
      </c>
      <c r="C133" s="133" t="s">
        <v>169</v>
      </c>
      <c r="D133" s="132" t="s">
        <v>168</v>
      </c>
      <c r="E133" s="134" t="s">
        <v>169</v>
      </c>
      <c r="F133" s="133" t="s">
        <v>168</v>
      </c>
      <c r="G133" s="133" t="s">
        <v>169</v>
      </c>
      <c r="H133" s="132" t="s">
        <v>168</v>
      </c>
      <c r="I133" s="134" t="s">
        <v>169</v>
      </c>
      <c r="J133" s="132"/>
      <c r="K133" s="134"/>
    </row>
    <row r="134" spans="1:11" ht="14.5" x14ac:dyDescent="0.35">
      <c r="A134" s="34" t="s">
        <v>270</v>
      </c>
      <c r="B134" s="35">
        <v>26</v>
      </c>
      <c r="C134" s="135">
        <f>IF(B138=0, "-", B134/B138)</f>
        <v>0.33333333333333331</v>
      </c>
      <c r="D134" s="35">
        <v>214</v>
      </c>
      <c r="E134" s="126">
        <f>IF(D138=0, "-", D134/D138)</f>
        <v>0.76978417266187049</v>
      </c>
      <c r="F134" s="136">
        <v>223</v>
      </c>
      <c r="G134" s="135">
        <f>IF(F138=0, "-", F134/F138)</f>
        <v>0.6445086705202312</v>
      </c>
      <c r="H134" s="35">
        <v>628</v>
      </c>
      <c r="I134" s="126">
        <f>IF(H138=0, "-", H134/H138)</f>
        <v>0.78012422360248446</v>
      </c>
      <c r="J134" s="125">
        <f>IF(D134=0, "-", IF((B134-D134)/D134&lt;10, (B134-D134)/D134, "&gt;999%"))</f>
        <v>-0.87850467289719625</v>
      </c>
      <c r="K134" s="126">
        <f>IF(H134=0, "-", IF((F134-H134)/H134&lt;10, (F134-H134)/H134, "&gt;999%"))</f>
        <v>-0.64490445859872614</v>
      </c>
    </row>
    <row r="135" spans="1:11" ht="14.5" x14ac:dyDescent="0.35">
      <c r="A135" s="34" t="s">
        <v>271</v>
      </c>
      <c r="B135" s="35">
        <v>48</v>
      </c>
      <c r="C135" s="135">
        <f>IF(B138=0, "-", B135/B138)</f>
        <v>0.61538461538461542</v>
      </c>
      <c r="D135" s="35">
        <v>43</v>
      </c>
      <c r="E135" s="126">
        <f>IF(D138=0, "-", D135/D138)</f>
        <v>0.15467625899280577</v>
      </c>
      <c r="F135" s="136">
        <v>112</v>
      </c>
      <c r="G135" s="135">
        <f>IF(F138=0, "-", F135/F138)</f>
        <v>0.32369942196531792</v>
      </c>
      <c r="H135" s="35">
        <v>118</v>
      </c>
      <c r="I135" s="126">
        <f>IF(H138=0, "-", H135/H138)</f>
        <v>0.14658385093167703</v>
      </c>
      <c r="J135" s="125">
        <f>IF(D135=0, "-", IF((B135-D135)/D135&lt;10, (B135-D135)/D135, "&gt;999%"))</f>
        <v>0.11627906976744186</v>
      </c>
      <c r="K135" s="126">
        <f>IF(H135=0, "-", IF((F135-H135)/H135&lt;10, (F135-H135)/H135, "&gt;999%"))</f>
        <v>-5.0847457627118647E-2</v>
      </c>
    </row>
    <row r="136" spans="1:11" ht="14.5" x14ac:dyDescent="0.35">
      <c r="A136" s="34" t="s">
        <v>272</v>
      </c>
      <c r="B136" s="35">
        <v>4</v>
      </c>
      <c r="C136" s="135">
        <f>IF(B138=0, "-", B136/B138)</f>
        <v>5.128205128205128E-2</v>
      </c>
      <c r="D136" s="35">
        <v>21</v>
      </c>
      <c r="E136" s="126">
        <f>IF(D138=0, "-", D136/D138)</f>
        <v>7.5539568345323743E-2</v>
      </c>
      <c r="F136" s="136">
        <v>11</v>
      </c>
      <c r="G136" s="135">
        <f>IF(F138=0, "-", F136/F138)</f>
        <v>3.1791907514450865E-2</v>
      </c>
      <c r="H136" s="35">
        <v>59</v>
      </c>
      <c r="I136" s="126">
        <f>IF(H138=0, "-", H136/H138)</f>
        <v>7.3291925465838514E-2</v>
      </c>
      <c r="J136" s="125">
        <f>IF(D136=0, "-", IF((B136-D136)/D136&lt;10, (B136-D136)/D136, "&gt;999%"))</f>
        <v>-0.80952380952380953</v>
      </c>
      <c r="K136" s="126">
        <f>IF(H136=0, "-", IF((F136-H136)/H136&lt;10, (F136-H136)/H136, "&gt;999%"))</f>
        <v>-0.81355932203389836</v>
      </c>
    </row>
    <row r="137" spans="1:11" x14ac:dyDescent="0.25">
      <c r="A137" s="137"/>
      <c r="B137" s="40"/>
      <c r="D137" s="40"/>
      <c r="E137" s="44"/>
      <c r="F137" s="138"/>
      <c r="H137" s="40"/>
      <c r="I137" s="44"/>
      <c r="J137" s="43"/>
      <c r="K137" s="44"/>
    </row>
    <row r="138" spans="1:11" s="52" customFormat="1" ht="13" x14ac:dyDescent="0.3">
      <c r="A138" s="139" t="s">
        <v>273</v>
      </c>
      <c r="B138" s="46">
        <f>SUM(B134:B137)</f>
        <v>78</v>
      </c>
      <c r="C138" s="140">
        <f>B138/21662</f>
        <v>3.6007755516572798E-3</v>
      </c>
      <c r="D138" s="46">
        <f>SUM(D134:D137)</f>
        <v>278</v>
      </c>
      <c r="E138" s="141">
        <f>D138/27520</f>
        <v>1.0101744186046511E-2</v>
      </c>
      <c r="F138" s="128">
        <f>SUM(F134:F137)</f>
        <v>346</v>
      </c>
      <c r="G138" s="142">
        <f>F138/65027</f>
        <v>5.32086671690221E-3</v>
      </c>
      <c r="H138" s="46">
        <f>SUM(H134:H137)</f>
        <v>805</v>
      </c>
      <c r="I138" s="141">
        <f>H138/76509</f>
        <v>1.0521637977231437E-2</v>
      </c>
      <c r="J138" s="49">
        <f>IF(D138=0, "-", IF((B138-D138)/D138&lt;10, (B138-D138)/D138, "&gt;999%"))</f>
        <v>-0.71942446043165464</v>
      </c>
      <c r="K138" s="50">
        <f>IF(H138=0, "-", IF((F138-H138)/H138&lt;10, (F138-H138)/H138, "&gt;999%"))</f>
        <v>-0.57018633540372676</v>
      </c>
    </row>
    <row r="139" spans="1:11" x14ac:dyDescent="0.25">
      <c r="B139" s="138"/>
      <c r="D139" s="138"/>
      <c r="F139" s="138"/>
      <c r="H139" s="138"/>
    </row>
    <row r="140" spans="1:11" ht="13" x14ac:dyDescent="0.3">
      <c r="A140" s="131" t="s">
        <v>274</v>
      </c>
      <c r="B140" s="132" t="s">
        <v>168</v>
      </c>
      <c r="C140" s="133" t="s">
        <v>169</v>
      </c>
      <c r="D140" s="132" t="s">
        <v>168</v>
      </c>
      <c r="E140" s="134" t="s">
        <v>169</v>
      </c>
      <c r="F140" s="133" t="s">
        <v>168</v>
      </c>
      <c r="G140" s="133" t="s">
        <v>169</v>
      </c>
      <c r="H140" s="132" t="s">
        <v>168</v>
      </c>
      <c r="I140" s="134" t="s">
        <v>169</v>
      </c>
      <c r="J140" s="132"/>
      <c r="K140" s="134"/>
    </row>
    <row r="141" spans="1:11" ht="14.5" x14ac:dyDescent="0.35">
      <c r="A141" s="34" t="s">
        <v>275</v>
      </c>
      <c r="B141" s="35">
        <v>1</v>
      </c>
      <c r="C141" s="135">
        <f>IF(B151=0, "-", B141/B151)</f>
        <v>1.6949152542372881E-2</v>
      </c>
      <c r="D141" s="35">
        <v>0</v>
      </c>
      <c r="E141" s="126">
        <f>IF(D151=0, "-", D141/D151)</f>
        <v>0</v>
      </c>
      <c r="F141" s="136">
        <v>3</v>
      </c>
      <c r="G141" s="135">
        <f>IF(F151=0, "-", F141/F151)</f>
        <v>1.2145748987854251E-2</v>
      </c>
      <c r="H141" s="35">
        <v>1</v>
      </c>
      <c r="I141" s="126">
        <f>IF(H151=0, "-", H141/H151)</f>
        <v>2.0408163265306124E-3</v>
      </c>
      <c r="J141" s="125" t="str">
        <f t="shared" ref="J141:J149" si="10">IF(D141=0, "-", IF((B141-D141)/D141&lt;10, (B141-D141)/D141, "&gt;999%"))</f>
        <v>-</v>
      </c>
      <c r="K141" s="126">
        <f t="shared" ref="K141:K149" si="11">IF(H141=0, "-", IF((F141-H141)/H141&lt;10, (F141-H141)/H141, "&gt;999%"))</f>
        <v>2</v>
      </c>
    </row>
    <row r="142" spans="1:11" ht="14.5" x14ac:dyDescent="0.35">
      <c r="A142" s="34" t="s">
        <v>276</v>
      </c>
      <c r="B142" s="35">
        <v>1</v>
      </c>
      <c r="C142" s="135">
        <f>IF(B151=0, "-", B142/B151)</f>
        <v>1.6949152542372881E-2</v>
      </c>
      <c r="D142" s="35">
        <v>2</v>
      </c>
      <c r="E142" s="126">
        <f>IF(D151=0, "-", D142/D151)</f>
        <v>1.5503875968992248E-2</v>
      </c>
      <c r="F142" s="136">
        <v>5</v>
      </c>
      <c r="G142" s="135">
        <f>IF(F151=0, "-", F142/F151)</f>
        <v>2.0242914979757085E-2</v>
      </c>
      <c r="H142" s="35">
        <v>10</v>
      </c>
      <c r="I142" s="126">
        <f>IF(H151=0, "-", H142/H151)</f>
        <v>2.0408163265306121E-2</v>
      </c>
      <c r="J142" s="125">
        <f t="shared" si="10"/>
        <v>-0.5</v>
      </c>
      <c r="K142" s="126">
        <f t="shared" si="11"/>
        <v>-0.5</v>
      </c>
    </row>
    <row r="143" spans="1:11" ht="14.5" x14ac:dyDescent="0.35">
      <c r="A143" s="34" t="s">
        <v>277</v>
      </c>
      <c r="B143" s="35">
        <v>32</v>
      </c>
      <c r="C143" s="135">
        <f>IF(B151=0, "-", B143/B151)</f>
        <v>0.5423728813559322</v>
      </c>
      <c r="D143" s="35">
        <v>45</v>
      </c>
      <c r="E143" s="126">
        <f>IF(D151=0, "-", D143/D151)</f>
        <v>0.34883720930232559</v>
      </c>
      <c r="F143" s="136">
        <v>126</v>
      </c>
      <c r="G143" s="135">
        <f>IF(F151=0, "-", F143/F151)</f>
        <v>0.51012145748987858</v>
      </c>
      <c r="H143" s="35">
        <v>208</v>
      </c>
      <c r="I143" s="126">
        <f>IF(H151=0, "-", H143/H151)</f>
        <v>0.42448979591836733</v>
      </c>
      <c r="J143" s="125">
        <f t="shared" si="10"/>
        <v>-0.28888888888888886</v>
      </c>
      <c r="K143" s="126">
        <f t="shared" si="11"/>
        <v>-0.39423076923076922</v>
      </c>
    </row>
    <row r="144" spans="1:11" ht="14.5" x14ac:dyDescent="0.35">
      <c r="A144" s="34" t="s">
        <v>278</v>
      </c>
      <c r="B144" s="35">
        <v>0</v>
      </c>
      <c r="C144" s="135">
        <f>IF(B151=0, "-", B144/B151)</f>
        <v>0</v>
      </c>
      <c r="D144" s="35">
        <v>0</v>
      </c>
      <c r="E144" s="126">
        <f>IF(D151=0, "-", D144/D151)</f>
        <v>0</v>
      </c>
      <c r="F144" s="136">
        <v>3</v>
      </c>
      <c r="G144" s="135">
        <f>IF(F151=0, "-", F144/F151)</f>
        <v>1.2145748987854251E-2</v>
      </c>
      <c r="H144" s="35">
        <v>0</v>
      </c>
      <c r="I144" s="126">
        <f>IF(H151=0, "-", H144/H151)</f>
        <v>0</v>
      </c>
      <c r="J144" s="125" t="str">
        <f t="shared" si="10"/>
        <v>-</v>
      </c>
      <c r="K144" s="126" t="str">
        <f t="shared" si="11"/>
        <v>-</v>
      </c>
    </row>
    <row r="145" spans="1:11" ht="14.5" x14ac:dyDescent="0.35">
      <c r="A145" s="34" t="s">
        <v>279</v>
      </c>
      <c r="B145" s="35">
        <v>0</v>
      </c>
      <c r="C145" s="135">
        <f>IF(B151=0, "-", B145/B151)</f>
        <v>0</v>
      </c>
      <c r="D145" s="35">
        <v>1</v>
      </c>
      <c r="E145" s="126">
        <f>IF(D151=0, "-", D145/D151)</f>
        <v>7.7519379844961239E-3</v>
      </c>
      <c r="F145" s="136">
        <v>2</v>
      </c>
      <c r="G145" s="135">
        <f>IF(F151=0, "-", F145/F151)</f>
        <v>8.0971659919028341E-3</v>
      </c>
      <c r="H145" s="35">
        <v>2</v>
      </c>
      <c r="I145" s="126">
        <f>IF(H151=0, "-", H145/H151)</f>
        <v>4.0816326530612249E-3</v>
      </c>
      <c r="J145" s="125">
        <f t="shared" si="10"/>
        <v>-1</v>
      </c>
      <c r="K145" s="126">
        <f t="shared" si="11"/>
        <v>0</v>
      </c>
    </row>
    <row r="146" spans="1:11" ht="14.5" x14ac:dyDescent="0.35">
      <c r="A146" s="34" t="s">
        <v>280</v>
      </c>
      <c r="B146" s="35">
        <v>1</v>
      </c>
      <c r="C146" s="135">
        <f>IF(B151=0, "-", B146/B151)</f>
        <v>1.6949152542372881E-2</v>
      </c>
      <c r="D146" s="35">
        <v>3</v>
      </c>
      <c r="E146" s="126">
        <f>IF(D151=0, "-", D146/D151)</f>
        <v>2.3255813953488372E-2</v>
      </c>
      <c r="F146" s="136">
        <v>2</v>
      </c>
      <c r="G146" s="135">
        <f>IF(F151=0, "-", F146/F151)</f>
        <v>8.0971659919028341E-3</v>
      </c>
      <c r="H146" s="35">
        <v>4</v>
      </c>
      <c r="I146" s="126">
        <f>IF(H151=0, "-", H146/H151)</f>
        <v>8.1632653061224497E-3</v>
      </c>
      <c r="J146" s="125">
        <f t="shared" si="10"/>
        <v>-0.66666666666666663</v>
      </c>
      <c r="K146" s="126">
        <f t="shared" si="11"/>
        <v>-0.5</v>
      </c>
    </row>
    <row r="147" spans="1:11" ht="14.5" x14ac:dyDescent="0.35">
      <c r="A147" s="34" t="s">
        <v>281</v>
      </c>
      <c r="B147" s="35">
        <v>0</v>
      </c>
      <c r="C147" s="135">
        <f>IF(B151=0, "-", B147/B151)</f>
        <v>0</v>
      </c>
      <c r="D147" s="35">
        <v>4</v>
      </c>
      <c r="E147" s="126">
        <f>IF(D151=0, "-", D147/D151)</f>
        <v>3.1007751937984496E-2</v>
      </c>
      <c r="F147" s="136">
        <v>8</v>
      </c>
      <c r="G147" s="135">
        <f>IF(F151=0, "-", F147/F151)</f>
        <v>3.2388663967611336E-2</v>
      </c>
      <c r="H147" s="35">
        <v>10</v>
      </c>
      <c r="I147" s="126">
        <f>IF(H151=0, "-", H147/H151)</f>
        <v>2.0408163265306121E-2</v>
      </c>
      <c r="J147" s="125">
        <f t="shared" si="10"/>
        <v>-1</v>
      </c>
      <c r="K147" s="126">
        <f t="shared" si="11"/>
        <v>-0.2</v>
      </c>
    </row>
    <row r="148" spans="1:11" ht="14.5" x14ac:dyDescent="0.35">
      <c r="A148" s="34" t="s">
        <v>282</v>
      </c>
      <c r="B148" s="35">
        <v>2</v>
      </c>
      <c r="C148" s="135">
        <f>IF(B151=0, "-", B148/B151)</f>
        <v>3.3898305084745763E-2</v>
      </c>
      <c r="D148" s="35">
        <v>7</v>
      </c>
      <c r="E148" s="126">
        <f>IF(D151=0, "-", D148/D151)</f>
        <v>5.4263565891472867E-2</v>
      </c>
      <c r="F148" s="136">
        <v>13</v>
      </c>
      <c r="G148" s="135">
        <f>IF(F151=0, "-", F148/F151)</f>
        <v>5.2631578947368418E-2</v>
      </c>
      <c r="H148" s="35">
        <v>25</v>
      </c>
      <c r="I148" s="126">
        <f>IF(H151=0, "-", H148/H151)</f>
        <v>5.1020408163265307E-2</v>
      </c>
      <c r="J148" s="125">
        <f t="shared" si="10"/>
        <v>-0.7142857142857143</v>
      </c>
      <c r="K148" s="126">
        <f t="shared" si="11"/>
        <v>-0.48</v>
      </c>
    </row>
    <row r="149" spans="1:11" ht="14.5" x14ac:dyDescent="0.35">
      <c r="A149" s="34" t="s">
        <v>283</v>
      </c>
      <c r="B149" s="35">
        <v>22</v>
      </c>
      <c r="C149" s="135">
        <f>IF(B151=0, "-", B149/B151)</f>
        <v>0.3728813559322034</v>
      </c>
      <c r="D149" s="35">
        <v>67</v>
      </c>
      <c r="E149" s="126">
        <f>IF(D151=0, "-", D149/D151)</f>
        <v>0.51937984496124034</v>
      </c>
      <c r="F149" s="136">
        <v>85</v>
      </c>
      <c r="G149" s="135">
        <f>IF(F151=0, "-", F149/F151)</f>
        <v>0.34412955465587042</v>
      </c>
      <c r="H149" s="35">
        <v>230</v>
      </c>
      <c r="I149" s="126">
        <f>IF(H151=0, "-", H149/H151)</f>
        <v>0.46938775510204084</v>
      </c>
      <c r="J149" s="125">
        <f t="shared" si="10"/>
        <v>-0.67164179104477617</v>
      </c>
      <c r="K149" s="126">
        <f t="shared" si="11"/>
        <v>-0.63043478260869568</v>
      </c>
    </row>
    <row r="150" spans="1:11" x14ac:dyDescent="0.25">
      <c r="A150" s="137"/>
      <c r="B150" s="40"/>
      <c r="D150" s="40"/>
      <c r="E150" s="44"/>
      <c r="F150" s="138"/>
      <c r="H150" s="40"/>
      <c r="I150" s="44"/>
      <c r="J150" s="43"/>
      <c r="K150" s="44"/>
    </row>
    <row r="151" spans="1:11" s="52" customFormat="1" ht="13" x14ac:dyDescent="0.3">
      <c r="A151" s="139" t="s">
        <v>284</v>
      </c>
      <c r="B151" s="46">
        <f>SUM(B141:B150)</f>
        <v>59</v>
      </c>
      <c r="C151" s="140">
        <f>B151/21662</f>
        <v>2.7236635583048657E-3</v>
      </c>
      <c r="D151" s="46">
        <f>SUM(D141:D150)</f>
        <v>129</v>
      </c>
      <c r="E151" s="141">
        <f>D151/27520</f>
        <v>4.6874999999999998E-3</v>
      </c>
      <c r="F151" s="128">
        <f>SUM(F141:F150)</f>
        <v>247</v>
      </c>
      <c r="G151" s="142">
        <f>F151/65027</f>
        <v>3.7984221938579359E-3</v>
      </c>
      <c r="H151" s="46">
        <f>SUM(H141:H150)</f>
        <v>490</v>
      </c>
      <c r="I151" s="141">
        <f>H151/76509</f>
        <v>6.4044752904887006E-3</v>
      </c>
      <c r="J151" s="49">
        <f>IF(D151=0, "-", IF((B151-D151)/D151&lt;10, (B151-D151)/D151, "&gt;999%"))</f>
        <v>-0.54263565891472865</v>
      </c>
      <c r="K151" s="50">
        <f>IF(H151=0, "-", IF((F151-H151)/H151&lt;10, (F151-H151)/H151, "&gt;999%"))</f>
        <v>-0.49591836734693878</v>
      </c>
    </row>
    <row r="152" spans="1:11" x14ac:dyDescent="0.25">
      <c r="B152" s="138"/>
      <c r="D152" s="138"/>
      <c r="F152" s="138"/>
      <c r="H152" s="138"/>
    </row>
    <row r="153" spans="1:11" s="52" customFormat="1" ht="13" x14ac:dyDescent="0.3">
      <c r="A153" s="139" t="s">
        <v>285</v>
      </c>
      <c r="B153" s="46">
        <v>137</v>
      </c>
      <c r="C153" s="140">
        <f>B153/21662</f>
        <v>6.3244391099621456E-3</v>
      </c>
      <c r="D153" s="46">
        <v>407</v>
      </c>
      <c r="E153" s="141">
        <f>D153/27520</f>
        <v>1.4789244186046512E-2</v>
      </c>
      <c r="F153" s="128">
        <v>593</v>
      </c>
      <c r="G153" s="142">
        <f>F153/65027</f>
        <v>9.1192889107601458E-3</v>
      </c>
      <c r="H153" s="46">
        <v>1295</v>
      </c>
      <c r="I153" s="141">
        <f>H153/76509</f>
        <v>1.6926113267720137E-2</v>
      </c>
      <c r="J153" s="49">
        <f>IF(D153=0, "-", IF((B153-D153)/D153&lt;10, (B153-D153)/D153, "&gt;999%"))</f>
        <v>-0.66339066339066344</v>
      </c>
      <c r="K153" s="50">
        <f>IF(H153=0, "-", IF((F153-H153)/H153&lt;10, (F153-H153)/H153, "&gt;999%"))</f>
        <v>-0.54208494208494207</v>
      </c>
    </row>
    <row r="154" spans="1:11" x14ac:dyDescent="0.25">
      <c r="B154" s="138"/>
      <c r="D154" s="138"/>
      <c r="F154" s="138"/>
      <c r="H154" s="138"/>
    </row>
    <row r="155" spans="1:11" ht="15.5" x14ac:dyDescent="0.35">
      <c r="A155" s="129" t="s">
        <v>32</v>
      </c>
      <c r="B155" s="22" t="s">
        <v>4</v>
      </c>
      <c r="C155" s="25"/>
      <c r="D155" s="25"/>
      <c r="E155" s="23"/>
      <c r="F155" s="22" t="s">
        <v>166</v>
      </c>
      <c r="G155" s="25"/>
      <c r="H155" s="25"/>
      <c r="I155" s="23"/>
      <c r="J155" s="22" t="s">
        <v>167</v>
      </c>
      <c r="K155" s="23"/>
    </row>
    <row r="156" spans="1:11" ht="13" x14ac:dyDescent="0.3">
      <c r="A156" s="30"/>
      <c r="B156" s="22">
        <f>VALUE(RIGHT($B$2, 4))</f>
        <v>2020</v>
      </c>
      <c r="C156" s="23"/>
      <c r="D156" s="22">
        <f>B156-1</f>
        <v>2019</v>
      </c>
      <c r="E156" s="130"/>
      <c r="F156" s="22">
        <f>B156</f>
        <v>2020</v>
      </c>
      <c r="G156" s="130"/>
      <c r="H156" s="22">
        <f>D156</f>
        <v>2019</v>
      </c>
      <c r="I156" s="130"/>
      <c r="J156" s="27" t="s">
        <v>8</v>
      </c>
      <c r="K156" s="28" t="s">
        <v>5</v>
      </c>
    </row>
    <row r="157" spans="1:11" ht="13" x14ac:dyDescent="0.3">
      <c r="A157" s="131" t="s">
        <v>286</v>
      </c>
      <c r="B157" s="132" t="s">
        <v>168</v>
      </c>
      <c r="C157" s="133" t="s">
        <v>169</v>
      </c>
      <c r="D157" s="132" t="s">
        <v>168</v>
      </c>
      <c r="E157" s="134" t="s">
        <v>169</v>
      </c>
      <c r="F157" s="133" t="s">
        <v>168</v>
      </c>
      <c r="G157" s="133" t="s">
        <v>169</v>
      </c>
      <c r="H157" s="132" t="s">
        <v>168</v>
      </c>
      <c r="I157" s="134" t="s">
        <v>169</v>
      </c>
      <c r="J157" s="132"/>
      <c r="K157" s="134"/>
    </row>
    <row r="158" spans="1:11" ht="14.5" x14ac:dyDescent="0.35">
      <c r="A158" s="34" t="s">
        <v>287</v>
      </c>
      <c r="B158" s="35">
        <v>3</v>
      </c>
      <c r="C158" s="135">
        <f>IF(B160=0, "-", B158/B160)</f>
        <v>1</v>
      </c>
      <c r="D158" s="35">
        <v>7</v>
      </c>
      <c r="E158" s="126">
        <f>IF(D160=0, "-", D158/D160)</f>
        <v>1</v>
      </c>
      <c r="F158" s="136">
        <v>17</v>
      </c>
      <c r="G158" s="135">
        <f>IF(F160=0, "-", F158/F160)</f>
        <v>1</v>
      </c>
      <c r="H158" s="35">
        <v>25</v>
      </c>
      <c r="I158" s="126">
        <f>IF(H160=0, "-", H158/H160)</f>
        <v>1</v>
      </c>
      <c r="J158" s="125">
        <f>IF(D158=0, "-", IF((B158-D158)/D158&lt;10, (B158-D158)/D158, "&gt;999%"))</f>
        <v>-0.5714285714285714</v>
      </c>
      <c r="K158" s="126">
        <f>IF(H158=0, "-", IF((F158-H158)/H158&lt;10, (F158-H158)/H158, "&gt;999%"))</f>
        <v>-0.32</v>
      </c>
    </row>
    <row r="159" spans="1:11" x14ac:dyDescent="0.25">
      <c r="A159" s="137"/>
      <c r="B159" s="40"/>
      <c r="D159" s="40"/>
      <c r="E159" s="44"/>
      <c r="F159" s="138"/>
      <c r="H159" s="40"/>
      <c r="I159" s="44"/>
      <c r="J159" s="43"/>
      <c r="K159" s="44"/>
    </row>
    <row r="160" spans="1:11" s="52" customFormat="1" ht="13" x14ac:dyDescent="0.3">
      <c r="A160" s="139" t="s">
        <v>288</v>
      </c>
      <c r="B160" s="46">
        <f>SUM(B158:B159)</f>
        <v>3</v>
      </c>
      <c r="C160" s="140">
        <f>B160/21662</f>
        <v>1.3849136737143384E-4</v>
      </c>
      <c r="D160" s="46">
        <f>SUM(D158:D159)</f>
        <v>7</v>
      </c>
      <c r="E160" s="141">
        <f>D160/27520</f>
        <v>2.5436046511627907E-4</v>
      </c>
      <c r="F160" s="128">
        <f>SUM(F158:F159)</f>
        <v>17</v>
      </c>
      <c r="G160" s="142">
        <f>F160/65027</f>
        <v>2.6142986759346119E-4</v>
      </c>
      <c r="H160" s="46">
        <f>SUM(H158:H159)</f>
        <v>25</v>
      </c>
      <c r="I160" s="141">
        <f>H160/76509</f>
        <v>3.2675894339228065E-4</v>
      </c>
      <c r="J160" s="49">
        <f>IF(D160=0, "-", IF((B160-D160)/D160&lt;10, (B160-D160)/D160, "&gt;999%"))</f>
        <v>-0.5714285714285714</v>
      </c>
      <c r="K160" s="50">
        <f>IF(H160=0, "-", IF((F160-H160)/H160&lt;10, (F160-H160)/H160, "&gt;999%"))</f>
        <v>-0.32</v>
      </c>
    </row>
    <row r="161" spans="1:11" x14ac:dyDescent="0.25">
      <c r="B161" s="138"/>
      <c r="D161" s="138"/>
      <c r="F161" s="138"/>
      <c r="H161" s="138"/>
    </row>
    <row r="162" spans="1:11" ht="13" x14ac:dyDescent="0.3">
      <c r="A162" s="131" t="s">
        <v>289</v>
      </c>
      <c r="B162" s="132" t="s">
        <v>168</v>
      </c>
      <c r="C162" s="133" t="s">
        <v>169</v>
      </c>
      <c r="D162" s="132" t="s">
        <v>168</v>
      </c>
      <c r="E162" s="134" t="s">
        <v>169</v>
      </c>
      <c r="F162" s="133" t="s">
        <v>168</v>
      </c>
      <c r="G162" s="133" t="s">
        <v>169</v>
      </c>
      <c r="H162" s="132" t="s">
        <v>168</v>
      </c>
      <c r="I162" s="134" t="s">
        <v>169</v>
      </c>
      <c r="J162" s="132"/>
      <c r="K162" s="134"/>
    </row>
    <row r="163" spans="1:11" ht="14.5" x14ac:dyDescent="0.35">
      <c r="A163" s="34" t="s">
        <v>290</v>
      </c>
      <c r="B163" s="35">
        <v>0</v>
      </c>
      <c r="C163" s="135">
        <f>IF(B175=0, "-", B163/B175)</f>
        <v>0</v>
      </c>
      <c r="D163" s="35">
        <v>0</v>
      </c>
      <c r="E163" s="126">
        <f>IF(D175=0, "-", D163/D175)</f>
        <v>0</v>
      </c>
      <c r="F163" s="136">
        <v>1</v>
      </c>
      <c r="G163" s="135">
        <f>IF(F175=0, "-", F163/F175)</f>
        <v>7.6923076923076927E-3</v>
      </c>
      <c r="H163" s="35">
        <v>1</v>
      </c>
      <c r="I163" s="126">
        <f>IF(H175=0, "-", H163/H175)</f>
        <v>1.6666666666666666E-2</v>
      </c>
      <c r="J163" s="125" t="str">
        <f t="shared" ref="J163:J173" si="12">IF(D163=0, "-", IF((B163-D163)/D163&lt;10, (B163-D163)/D163, "&gt;999%"))</f>
        <v>-</v>
      </c>
      <c r="K163" s="126">
        <f t="shared" ref="K163:K173" si="13">IF(H163=0, "-", IF((F163-H163)/H163&lt;10, (F163-H163)/H163, "&gt;999%"))</f>
        <v>0</v>
      </c>
    </row>
    <row r="164" spans="1:11" ht="14.5" x14ac:dyDescent="0.35">
      <c r="A164" s="34" t="s">
        <v>291</v>
      </c>
      <c r="B164" s="35">
        <v>1</v>
      </c>
      <c r="C164" s="135">
        <f>IF(B175=0, "-", B164/B175)</f>
        <v>1.8518518518518517E-2</v>
      </c>
      <c r="D164" s="35">
        <v>0</v>
      </c>
      <c r="E164" s="126">
        <f>IF(D175=0, "-", D164/D175)</f>
        <v>0</v>
      </c>
      <c r="F164" s="136">
        <v>2</v>
      </c>
      <c r="G164" s="135">
        <f>IF(F175=0, "-", F164/F175)</f>
        <v>1.5384615384615385E-2</v>
      </c>
      <c r="H164" s="35">
        <v>1</v>
      </c>
      <c r="I164" s="126">
        <f>IF(H175=0, "-", H164/H175)</f>
        <v>1.6666666666666666E-2</v>
      </c>
      <c r="J164" s="125" t="str">
        <f t="shared" si="12"/>
        <v>-</v>
      </c>
      <c r="K164" s="126">
        <f t="shared" si="13"/>
        <v>1</v>
      </c>
    </row>
    <row r="165" spans="1:11" ht="14.5" x14ac:dyDescent="0.35">
      <c r="A165" s="34" t="s">
        <v>292</v>
      </c>
      <c r="B165" s="35">
        <v>44</v>
      </c>
      <c r="C165" s="135">
        <f>IF(B175=0, "-", B165/B175)</f>
        <v>0.81481481481481477</v>
      </c>
      <c r="D165" s="35">
        <v>0</v>
      </c>
      <c r="E165" s="126">
        <f>IF(D175=0, "-", D165/D175)</f>
        <v>0</v>
      </c>
      <c r="F165" s="136">
        <v>66</v>
      </c>
      <c r="G165" s="135">
        <f>IF(F175=0, "-", F165/F175)</f>
        <v>0.50769230769230766</v>
      </c>
      <c r="H165" s="35">
        <v>3</v>
      </c>
      <c r="I165" s="126">
        <f>IF(H175=0, "-", H165/H175)</f>
        <v>0.05</v>
      </c>
      <c r="J165" s="125" t="str">
        <f t="shared" si="12"/>
        <v>-</v>
      </c>
      <c r="K165" s="126" t="str">
        <f t="shared" si="13"/>
        <v>&gt;999%</v>
      </c>
    </row>
    <row r="166" spans="1:11" ht="14.5" x14ac:dyDescent="0.35">
      <c r="A166" s="34" t="s">
        <v>293</v>
      </c>
      <c r="B166" s="35">
        <v>0</v>
      </c>
      <c r="C166" s="135">
        <f>IF(B175=0, "-", B166/B175)</f>
        <v>0</v>
      </c>
      <c r="D166" s="35">
        <v>5</v>
      </c>
      <c r="E166" s="126">
        <f>IF(D175=0, "-", D166/D175)</f>
        <v>0.21739130434782608</v>
      </c>
      <c r="F166" s="136">
        <v>15</v>
      </c>
      <c r="G166" s="135">
        <f>IF(F175=0, "-", F166/F175)</f>
        <v>0.11538461538461539</v>
      </c>
      <c r="H166" s="35">
        <v>26</v>
      </c>
      <c r="I166" s="126">
        <f>IF(H175=0, "-", H166/H175)</f>
        <v>0.43333333333333335</v>
      </c>
      <c r="J166" s="125">
        <f t="shared" si="12"/>
        <v>-1</v>
      </c>
      <c r="K166" s="126">
        <f t="shared" si="13"/>
        <v>-0.42307692307692307</v>
      </c>
    </row>
    <row r="167" spans="1:11" ht="14.5" x14ac:dyDescent="0.35">
      <c r="A167" s="34" t="s">
        <v>294</v>
      </c>
      <c r="B167" s="35">
        <v>3</v>
      </c>
      <c r="C167" s="135">
        <f>IF(B175=0, "-", B167/B175)</f>
        <v>5.5555555555555552E-2</v>
      </c>
      <c r="D167" s="35">
        <v>0</v>
      </c>
      <c r="E167" s="126">
        <f>IF(D175=0, "-", D167/D175)</f>
        <v>0</v>
      </c>
      <c r="F167" s="136">
        <v>14</v>
      </c>
      <c r="G167" s="135">
        <f>IF(F175=0, "-", F167/F175)</f>
        <v>0.1076923076923077</v>
      </c>
      <c r="H167" s="35">
        <v>0</v>
      </c>
      <c r="I167" s="126">
        <f>IF(H175=0, "-", H167/H175)</f>
        <v>0</v>
      </c>
      <c r="J167" s="125" t="str">
        <f t="shared" si="12"/>
        <v>-</v>
      </c>
      <c r="K167" s="126" t="str">
        <f t="shared" si="13"/>
        <v>-</v>
      </c>
    </row>
    <row r="168" spans="1:11" ht="14.5" x14ac:dyDescent="0.35">
      <c r="A168" s="34" t="s">
        <v>295</v>
      </c>
      <c r="B168" s="35">
        <v>0</v>
      </c>
      <c r="C168" s="135">
        <f>IF(B175=0, "-", B168/B175)</f>
        <v>0</v>
      </c>
      <c r="D168" s="35">
        <v>1</v>
      </c>
      <c r="E168" s="126">
        <f>IF(D175=0, "-", D168/D175)</f>
        <v>4.3478260869565216E-2</v>
      </c>
      <c r="F168" s="136">
        <v>0</v>
      </c>
      <c r="G168" s="135">
        <f>IF(F175=0, "-", F168/F175)</f>
        <v>0</v>
      </c>
      <c r="H168" s="35">
        <v>1</v>
      </c>
      <c r="I168" s="126">
        <f>IF(H175=0, "-", H168/H175)</f>
        <v>1.6666666666666666E-2</v>
      </c>
      <c r="J168" s="125">
        <f t="shared" si="12"/>
        <v>-1</v>
      </c>
      <c r="K168" s="126">
        <f t="shared" si="13"/>
        <v>-1</v>
      </c>
    </row>
    <row r="169" spans="1:11" ht="14.5" x14ac:dyDescent="0.35">
      <c r="A169" s="34" t="s">
        <v>296</v>
      </c>
      <c r="B169" s="35">
        <v>0</v>
      </c>
      <c r="C169" s="135">
        <f>IF(B175=0, "-", B169/B175)</f>
        <v>0</v>
      </c>
      <c r="D169" s="35">
        <v>0</v>
      </c>
      <c r="E169" s="126">
        <f>IF(D175=0, "-", D169/D175)</f>
        <v>0</v>
      </c>
      <c r="F169" s="136">
        <v>5</v>
      </c>
      <c r="G169" s="135">
        <f>IF(F175=0, "-", F169/F175)</f>
        <v>3.8461538461538464E-2</v>
      </c>
      <c r="H169" s="35">
        <v>1</v>
      </c>
      <c r="I169" s="126">
        <f>IF(H175=0, "-", H169/H175)</f>
        <v>1.6666666666666666E-2</v>
      </c>
      <c r="J169" s="125" t="str">
        <f t="shared" si="12"/>
        <v>-</v>
      </c>
      <c r="K169" s="126">
        <f t="shared" si="13"/>
        <v>4</v>
      </c>
    </row>
    <row r="170" spans="1:11" ht="14.5" x14ac:dyDescent="0.35">
      <c r="A170" s="34" t="s">
        <v>297</v>
      </c>
      <c r="B170" s="35">
        <v>0</v>
      </c>
      <c r="C170" s="135">
        <f>IF(B175=0, "-", B170/B175)</f>
        <v>0</v>
      </c>
      <c r="D170" s="35">
        <v>0</v>
      </c>
      <c r="E170" s="126">
        <f>IF(D175=0, "-", D170/D175)</f>
        <v>0</v>
      </c>
      <c r="F170" s="136">
        <v>1</v>
      </c>
      <c r="G170" s="135">
        <f>IF(F175=0, "-", F170/F175)</f>
        <v>7.6923076923076927E-3</v>
      </c>
      <c r="H170" s="35">
        <v>0</v>
      </c>
      <c r="I170" s="126">
        <f>IF(H175=0, "-", H170/H175)</f>
        <v>0</v>
      </c>
      <c r="J170" s="125" t="str">
        <f t="shared" si="12"/>
        <v>-</v>
      </c>
      <c r="K170" s="126" t="str">
        <f t="shared" si="13"/>
        <v>-</v>
      </c>
    </row>
    <row r="171" spans="1:11" ht="14.5" x14ac:dyDescent="0.35">
      <c r="A171" s="34" t="s">
        <v>298</v>
      </c>
      <c r="B171" s="35">
        <v>1</v>
      </c>
      <c r="C171" s="135">
        <f>IF(B175=0, "-", B171/B175)</f>
        <v>1.8518518518518517E-2</v>
      </c>
      <c r="D171" s="35">
        <v>0</v>
      </c>
      <c r="E171" s="126">
        <f>IF(D175=0, "-", D171/D175)</f>
        <v>0</v>
      </c>
      <c r="F171" s="136">
        <v>8</v>
      </c>
      <c r="G171" s="135">
        <f>IF(F175=0, "-", F171/F175)</f>
        <v>6.1538461538461542E-2</v>
      </c>
      <c r="H171" s="35">
        <v>0</v>
      </c>
      <c r="I171" s="126">
        <f>IF(H175=0, "-", H171/H175)</f>
        <v>0</v>
      </c>
      <c r="J171" s="125" t="str">
        <f t="shared" si="12"/>
        <v>-</v>
      </c>
      <c r="K171" s="126" t="str">
        <f t="shared" si="13"/>
        <v>-</v>
      </c>
    </row>
    <row r="172" spans="1:11" ht="14.5" x14ac:dyDescent="0.35">
      <c r="A172" s="34" t="s">
        <v>299</v>
      </c>
      <c r="B172" s="35">
        <v>4</v>
      </c>
      <c r="C172" s="135">
        <f>IF(B175=0, "-", B172/B175)</f>
        <v>7.407407407407407E-2</v>
      </c>
      <c r="D172" s="35">
        <v>11</v>
      </c>
      <c r="E172" s="126">
        <f>IF(D175=0, "-", D172/D175)</f>
        <v>0.47826086956521741</v>
      </c>
      <c r="F172" s="136">
        <v>14</v>
      </c>
      <c r="G172" s="135">
        <f>IF(F175=0, "-", F172/F175)</f>
        <v>0.1076923076923077</v>
      </c>
      <c r="H172" s="35">
        <v>16</v>
      </c>
      <c r="I172" s="126">
        <f>IF(H175=0, "-", H172/H175)</f>
        <v>0.26666666666666666</v>
      </c>
      <c r="J172" s="125">
        <f t="shared" si="12"/>
        <v>-0.63636363636363635</v>
      </c>
      <c r="K172" s="126">
        <f t="shared" si="13"/>
        <v>-0.125</v>
      </c>
    </row>
    <row r="173" spans="1:11" ht="14.5" x14ac:dyDescent="0.35">
      <c r="A173" s="34" t="s">
        <v>300</v>
      </c>
      <c r="B173" s="35">
        <v>1</v>
      </c>
      <c r="C173" s="135">
        <f>IF(B175=0, "-", B173/B175)</f>
        <v>1.8518518518518517E-2</v>
      </c>
      <c r="D173" s="35">
        <v>6</v>
      </c>
      <c r="E173" s="126">
        <f>IF(D175=0, "-", D173/D175)</f>
        <v>0.2608695652173913</v>
      </c>
      <c r="F173" s="136">
        <v>4</v>
      </c>
      <c r="G173" s="135">
        <f>IF(F175=0, "-", F173/F175)</f>
        <v>3.0769230769230771E-2</v>
      </c>
      <c r="H173" s="35">
        <v>11</v>
      </c>
      <c r="I173" s="126">
        <f>IF(H175=0, "-", H173/H175)</f>
        <v>0.18333333333333332</v>
      </c>
      <c r="J173" s="125">
        <f t="shared" si="12"/>
        <v>-0.83333333333333337</v>
      </c>
      <c r="K173" s="126">
        <f t="shared" si="13"/>
        <v>-0.63636363636363635</v>
      </c>
    </row>
    <row r="174" spans="1:11" x14ac:dyDescent="0.25">
      <c r="A174" s="137"/>
      <c r="B174" s="40"/>
      <c r="D174" s="40"/>
      <c r="E174" s="44"/>
      <c r="F174" s="138"/>
      <c r="H174" s="40"/>
      <c r="I174" s="44"/>
      <c r="J174" s="43"/>
      <c r="K174" s="44"/>
    </row>
    <row r="175" spans="1:11" s="52" customFormat="1" ht="13" x14ac:dyDescent="0.3">
      <c r="A175" s="139" t="s">
        <v>301</v>
      </c>
      <c r="B175" s="46">
        <f>SUM(B163:B174)</f>
        <v>54</v>
      </c>
      <c r="C175" s="140">
        <f>B175/21662</f>
        <v>2.4928446126858093E-3</v>
      </c>
      <c r="D175" s="46">
        <f>SUM(D163:D174)</f>
        <v>23</v>
      </c>
      <c r="E175" s="141">
        <f>D175/27520</f>
        <v>8.3575581395348836E-4</v>
      </c>
      <c r="F175" s="128">
        <f>SUM(F163:F174)</f>
        <v>130</v>
      </c>
      <c r="G175" s="142">
        <f>F175/65027</f>
        <v>1.9991695757147032E-3</v>
      </c>
      <c r="H175" s="46">
        <f>SUM(H163:H174)</f>
        <v>60</v>
      </c>
      <c r="I175" s="141">
        <f>H175/76509</f>
        <v>7.842214641414735E-4</v>
      </c>
      <c r="J175" s="49">
        <f>IF(D175=0, "-", IF((B175-D175)/D175&lt;10, (B175-D175)/D175, "&gt;999%"))</f>
        <v>1.3478260869565217</v>
      </c>
      <c r="K175" s="50">
        <f>IF(H175=0, "-", IF((F175-H175)/H175&lt;10, (F175-H175)/H175, "&gt;999%"))</f>
        <v>1.1666666666666667</v>
      </c>
    </row>
    <row r="176" spans="1:11" x14ac:dyDescent="0.25">
      <c r="B176" s="138"/>
      <c r="D176" s="138"/>
      <c r="F176" s="138"/>
      <c r="H176" s="138"/>
    </row>
    <row r="177" spans="1:11" s="52" customFormat="1" ht="13" x14ac:dyDescent="0.3">
      <c r="A177" s="139" t="s">
        <v>302</v>
      </c>
      <c r="B177" s="46">
        <v>57</v>
      </c>
      <c r="C177" s="140">
        <f>B177/21662</f>
        <v>2.6313359800572431E-3</v>
      </c>
      <c r="D177" s="46">
        <v>30</v>
      </c>
      <c r="E177" s="141">
        <f>D177/27520</f>
        <v>1.0901162790697674E-3</v>
      </c>
      <c r="F177" s="128">
        <v>147</v>
      </c>
      <c r="G177" s="142">
        <f>F177/65027</f>
        <v>2.2605994433081643E-3</v>
      </c>
      <c r="H177" s="46">
        <v>85</v>
      </c>
      <c r="I177" s="141">
        <f>H177/76509</f>
        <v>1.1109804075337543E-3</v>
      </c>
      <c r="J177" s="49">
        <f>IF(D177=0, "-", IF((B177-D177)/D177&lt;10, (B177-D177)/D177, "&gt;999%"))</f>
        <v>0.9</v>
      </c>
      <c r="K177" s="50">
        <f>IF(H177=0, "-", IF((F177-H177)/H177&lt;10, (F177-H177)/H177, "&gt;999%"))</f>
        <v>0.72941176470588232</v>
      </c>
    </row>
    <row r="178" spans="1:11" x14ac:dyDescent="0.25">
      <c r="B178" s="138"/>
      <c r="D178" s="138"/>
      <c r="F178" s="138"/>
      <c r="H178" s="138"/>
    </row>
    <row r="179" spans="1:11" ht="15.5" x14ac:dyDescent="0.35">
      <c r="A179" s="129" t="s">
        <v>33</v>
      </c>
      <c r="B179" s="22" t="s">
        <v>4</v>
      </c>
      <c r="C179" s="25"/>
      <c r="D179" s="25"/>
      <c r="E179" s="23"/>
      <c r="F179" s="22" t="s">
        <v>166</v>
      </c>
      <c r="G179" s="25"/>
      <c r="H179" s="25"/>
      <c r="I179" s="23"/>
      <c r="J179" s="22" t="s">
        <v>167</v>
      </c>
      <c r="K179" s="23"/>
    </row>
    <row r="180" spans="1:11" ht="13" x14ac:dyDescent="0.3">
      <c r="A180" s="30"/>
      <c r="B180" s="22">
        <f>VALUE(RIGHT($B$2, 4))</f>
        <v>2020</v>
      </c>
      <c r="C180" s="23"/>
      <c r="D180" s="22">
        <f>B180-1</f>
        <v>2019</v>
      </c>
      <c r="E180" s="130"/>
      <c r="F180" s="22">
        <f>B180</f>
        <v>2020</v>
      </c>
      <c r="G180" s="130"/>
      <c r="H180" s="22">
        <f>D180</f>
        <v>2019</v>
      </c>
      <c r="I180" s="130"/>
      <c r="J180" s="27" t="s">
        <v>8</v>
      </c>
      <c r="K180" s="28" t="s">
        <v>5</v>
      </c>
    </row>
    <row r="181" spans="1:11" ht="13" x14ac:dyDescent="0.3">
      <c r="A181" s="131" t="s">
        <v>303</v>
      </c>
      <c r="B181" s="132" t="s">
        <v>168</v>
      </c>
      <c r="C181" s="133" t="s">
        <v>169</v>
      </c>
      <c r="D181" s="132" t="s">
        <v>168</v>
      </c>
      <c r="E181" s="134" t="s">
        <v>169</v>
      </c>
      <c r="F181" s="133" t="s">
        <v>168</v>
      </c>
      <c r="G181" s="133" t="s">
        <v>169</v>
      </c>
      <c r="H181" s="132" t="s">
        <v>168</v>
      </c>
      <c r="I181" s="134" t="s">
        <v>169</v>
      </c>
      <c r="J181" s="132"/>
      <c r="K181" s="134"/>
    </row>
    <row r="182" spans="1:11" ht="14.5" x14ac:dyDescent="0.35">
      <c r="A182" s="34" t="s">
        <v>304</v>
      </c>
      <c r="B182" s="35">
        <v>36</v>
      </c>
      <c r="C182" s="135">
        <f>IF(B192=0, "-", B182/B192)</f>
        <v>0.12631578947368421</v>
      </c>
      <c r="D182" s="35">
        <v>60</v>
      </c>
      <c r="E182" s="126">
        <f>IF(D192=0, "-", D182/D192)</f>
        <v>0.25531914893617019</v>
      </c>
      <c r="F182" s="136">
        <v>116</v>
      </c>
      <c r="G182" s="135">
        <f>IF(F192=0, "-", F182/F192)</f>
        <v>0.1669064748201439</v>
      </c>
      <c r="H182" s="35">
        <v>138</v>
      </c>
      <c r="I182" s="126">
        <f>IF(H192=0, "-", H182/H192)</f>
        <v>0.15880322209436135</v>
      </c>
      <c r="J182" s="125">
        <f t="shared" ref="J182:J190" si="14">IF(D182=0, "-", IF((B182-D182)/D182&lt;10, (B182-D182)/D182, "&gt;999%"))</f>
        <v>-0.4</v>
      </c>
      <c r="K182" s="126">
        <f t="shared" ref="K182:K190" si="15">IF(H182=0, "-", IF((F182-H182)/H182&lt;10, (F182-H182)/H182, "&gt;999%"))</f>
        <v>-0.15942028985507245</v>
      </c>
    </row>
    <row r="183" spans="1:11" ht="14.5" x14ac:dyDescent="0.35">
      <c r="A183" s="34" t="s">
        <v>305</v>
      </c>
      <c r="B183" s="35">
        <v>14</v>
      </c>
      <c r="C183" s="135">
        <f>IF(B192=0, "-", B183/B192)</f>
        <v>4.912280701754386E-2</v>
      </c>
      <c r="D183" s="35">
        <v>6</v>
      </c>
      <c r="E183" s="126">
        <f>IF(D192=0, "-", D183/D192)</f>
        <v>2.553191489361702E-2</v>
      </c>
      <c r="F183" s="136">
        <v>36</v>
      </c>
      <c r="G183" s="135">
        <f>IF(F192=0, "-", F183/F192)</f>
        <v>5.1798561151079135E-2</v>
      </c>
      <c r="H183" s="35">
        <v>34</v>
      </c>
      <c r="I183" s="126">
        <f>IF(H192=0, "-", H183/H192)</f>
        <v>3.9125431530494824E-2</v>
      </c>
      <c r="J183" s="125">
        <f t="shared" si="14"/>
        <v>1.3333333333333333</v>
      </c>
      <c r="K183" s="126">
        <f t="shared" si="15"/>
        <v>5.8823529411764705E-2</v>
      </c>
    </row>
    <row r="184" spans="1:11" ht="14.5" x14ac:dyDescent="0.35">
      <c r="A184" s="34" t="s">
        <v>306</v>
      </c>
      <c r="B184" s="35">
        <v>199</v>
      </c>
      <c r="C184" s="135">
        <f>IF(B192=0, "-", B184/B192)</f>
        <v>0.69824561403508767</v>
      </c>
      <c r="D184" s="35">
        <v>119</v>
      </c>
      <c r="E184" s="126">
        <f>IF(D192=0, "-", D184/D192)</f>
        <v>0.50638297872340421</v>
      </c>
      <c r="F184" s="136">
        <v>426</v>
      </c>
      <c r="G184" s="135">
        <f>IF(F192=0, "-", F184/F192)</f>
        <v>0.61294964028776977</v>
      </c>
      <c r="H184" s="35">
        <v>566</v>
      </c>
      <c r="I184" s="126">
        <f>IF(H192=0, "-", H184/H192)</f>
        <v>0.65132336018411963</v>
      </c>
      <c r="J184" s="125">
        <f t="shared" si="14"/>
        <v>0.67226890756302526</v>
      </c>
      <c r="K184" s="126">
        <f t="shared" si="15"/>
        <v>-0.24734982332155478</v>
      </c>
    </row>
    <row r="185" spans="1:11" ht="14.5" x14ac:dyDescent="0.35">
      <c r="A185" s="34" t="s">
        <v>307</v>
      </c>
      <c r="B185" s="35">
        <v>0</v>
      </c>
      <c r="C185" s="135">
        <f>IF(B192=0, "-", B185/B192)</f>
        <v>0</v>
      </c>
      <c r="D185" s="35">
        <v>0</v>
      </c>
      <c r="E185" s="126">
        <f>IF(D192=0, "-", D185/D192)</f>
        <v>0</v>
      </c>
      <c r="F185" s="136">
        <v>0</v>
      </c>
      <c r="G185" s="135">
        <f>IF(F192=0, "-", F185/F192)</f>
        <v>0</v>
      </c>
      <c r="H185" s="35">
        <v>1</v>
      </c>
      <c r="I185" s="126">
        <f>IF(H192=0, "-", H185/H192)</f>
        <v>1.1507479861910242E-3</v>
      </c>
      <c r="J185" s="125" t="str">
        <f t="shared" si="14"/>
        <v>-</v>
      </c>
      <c r="K185" s="126">
        <f t="shared" si="15"/>
        <v>-1</v>
      </c>
    </row>
    <row r="186" spans="1:11" ht="14.5" x14ac:dyDescent="0.35">
      <c r="A186" s="34" t="s">
        <v>308</v>
      </c>
      <c r="B186" s="35">
        <v>20</v>
      </c>
      <c r="C186" s="135">
        <f>IF(B192=0, "-", B186/B192)</f>
        <v>7.0175438596491224E-2</v>
      </c>
      <c r="D186" s="35">
        <v>15</v>
      </c>
      <c r="E186" s="126">
        <f>IF(D192=0, "-", D186/D192)</f>
        <v>6.3829787234042548E-2</v>
      </c>
      <c r="F186" s="136">
        <v>44</v>
      </c>
      <c r="G186" s="135">
        <f>IF(F192=0, "-", F186/F192)</f>
        <v>6.3309352517985612E-2</v>
      </c>
      <c r="H186" s="35">
        <v>35</v>
      </c>
      <c r="I186" s="126">
        <f>IF(H192=0, "-", H186/H192)</f>
        <v>4.0276179516685849E-2</v>
      </c>
      <c r="J186" s="125">
        <f t="shared" si="14"/>
        <v>0.33333333333333331</v>
      </c>
      <c r="K186" s="126">
        <f t="shared" si="15"/>
        <v>0.25714285714285712</v>
      </c>
    </row>
    <row r="187" spans="1:11" ht="14.5" x14ac:dyDescent="0.35">
      <c r="A187" s="34" t="s">
        <v>309</v>
      </c>
      <c r="B187" s="35">
        <v>2</v>
      </c>
      <c r="C187" s="135">
        <f>IF(B192=0, "-", B187/B192)</f>
        <v>7.0175438596491229E-3</v>
      </c>
      <c r="D187" s="35">
        <v>9</v>
      </c>
      <c r="E187" s="126">
        <f>IF(D192=0, "-", D187/D192)</f>
        <v>3.8297872340425532E-2</v>
      </c>
      <c r="F187" s="136">
        <v>9</v>
      </c>
      <c r="G187" s="135">
        <f>IF(F192=0, "-", F187/F192)</f>
        <v>1.2949640287769784E-2</v>
      </c>
      <c r="H187" s="35">
        <v>31</v>
      </c>
      <c r="I187" s="126">
        <f>IF(H192=0, "-", H187/H192)</f>
        <v>3.5673187571921748E-2</v>
      </c>
      <c r="J187" s="125">
        <f t="shared" si="14"/>
        <v>-0.77777777777777779</v>
      </c>
      <c r="K187" s="126">
        <f t="shared" si="15"/>
        <v>-0.70967741935483875</v>
      </c>
    </row>
    <row r="188" spans="1:11" ht="14.5" x14ac:dyDescent="0.35">
      <c r="A188" s="34" t="s">
        <v>310</v>
      </c>
      <c r="B188" s="35">
        <v>4</v>
      </c>
      <c r="C188" s="135">
        <f>IF(B192=0, "-", B188/B192)</f>
        <v>1.4035087719298246E-2</v>
      </c>
      <c r="D188" s="35">
        <v>7</v>
      </c>
      <c r="E188" s="126">
        <f>IF(D192=0, "-", D188/D192)</f>
        <v>2.9787234042553193E-2</v>
      </c>
      <c r="F188" s="136">
        <v>11</v>
      </c>
      <c r="G188" s="135">
        <f>IF(F192=0, "-", F188/F192)</f>
        <v>1.5827338129496403E-2</v>
      </c>
      <c r="H188" s="35">
        <v>23</v>
      </c>
      <c r="I188" s="126">
        <f>IF(H192=0, "-", H188/H192)</f>
        <v>2.6467203682393557E-2</v>
      </c>
      <c r="J188" s="125">
        <f t="shared" si="14"/>
        <v>-0.42857142857142855</v>
      </c>
      <c r="K188" s="126">
        <f t="shared" si="15"/>
        <v>-0.52173913043478259</v>
      </c>
    </row>
    <row r="189" spans="1:11" ht="14.5" x14ac:dyDescent="0.35">
      <c r="A189" s="34" t="s">
        <v>311</v>
      </c>
      <c r="B189" s="35">
        <v>0</v>
      </c>
      <c r="C189" s="135">
        <f>IF(B192=0, "-", B189/B192)</f>
        <v>0</v>
      </c>
      <c r="D189" s="35">
        <v>1</v>
      </c>
      <c r="E189" s="126">
        <f>IF(D192=0, "-", D189/D192)</f>
        <v>4.2553191489361703E-3</v>
      </c>
      <c r="F189" s="136">
        <v>1</v>
      </c>
      <c r="G189" s="135">
        <f>IF(F192=0, "-", F189/F192)</f>
        <v>1.4388489208633094E-3</v>
      </c>
      <c r="H189" s="35">
        <v>3</v>
      </c>
      <c r="I189" s="126">
        <f>IF(H192=0, "-", H189/H192)</f>
        <v>3.4522439585730723E-3</v>
      </c>
      <c r="J189" s="125">
        <f t="shared" si="14"/>
        <v>-1</v>
      </c>
      <c r="K189" s="126">
        <f t="shared" si="15"/>
        <v>-0.66666666666666663</v>
      </c>
    </row>
    <row r="190" spans="1:11" ht="14.5" x14ac:dyDescent="0.35">
      <c r="A190" s="34" t="s">
        <v>312</v>
      </c>
      <c r="B190" s="35">
        <v>10</v>
      </c>
      <c r="C190" s="135">
        <f>IF(B192=0, "-", B190/B192)</f>
        <v>3.5087719298245612E-2</v>
      </c>
      <c r="D190" s="35">
        <v>18</v>
      </c>
      <c r="E190" s="126">
        <f>IF(D192=0, "-", D190/D192)</f>
        <v>7.6595744680851063E-2</v>
      </c>
      <c r="F190" s="136">
        <v>52</v>
      </c>
      <c r="G190" s="135">
        <f>IF(F192=0, "-", F190/F192)</f>
        <v>7.4820143884892082E-2</v>
      </c>
      <c r="H190" s="35">
        <v>38</v>
      </c>
      <c r="I190" s="126">
        <f>IF(H192=0, "-", H190/H192)</f>
        <v>4.3728423475258918E-2</v>
      </c>
      <c r="J190" s="125">
        <f t="shared" si="14"/>
        <v>-0.44444444444444442</v>
      </c>
      <c r="K190" s="126">
        <f t="shared" si="15"/>
        <v>0.36842105263157893</v>
      </c>
    </row>
    <row r="191" spans="1:11" x14ac:dyDescent="0.25">
      <c r="A191" s="137"/>
      <c r="B191" s="40"/>
      <c r="D191" s="40"/>
      <c r="E191" s="44"/>
      <c r="F191" s="138"/>
      <c r="H191" s="40"/>
      <c r="I191" s="44"/>
      <c r="J191" s="43"/>
      <c r="K191" s="44"/>
    </row>
    <row r="192" spans="1:11" s="52" customFormat="1" ht="13" x14ac:dyDescent="0.3">
      <c r="A192" s="139" t="s">
        <v>313</v>
      </c>
      <c r="B192" s="46">
        <f>SUM(B182:B191)</f>
        <v>285</v>
      </c>
      <c r="C192" s="140">
        <f>B192/21662</f>
        <v>1.3156679900286216E-2</v>
      </c>
      <c r="D192" s="46">
        <f>SUM(D182:D191)</f>
        <v>235</v>
      </c>
      <c r="E192" s="141">
        <f>D192/27520</f>
        <v>8.5392441860465112E-3</v>
      </c>
      <c r="F192" s="128">
        <f>SUM(F182:F191)</f>
        <v>695</v>
      </c>
      <c r="G192" s="142">
        <f>F192/65027</f>
        <v>1.0687868116320913E-2</v>
      </c>
      <c r="H192" s="46">
        <f>SUM(H182:H191)</f>
        <v>869</v>
      </c>
      <c r="I192" s="141">
        <f>H192/76509</f>
        <v>1.1358140872315675E-2</v>
      </c>
      <c r="J192" s="49">
        <f>IF(D192=0, "-", IF((B192-D192)/D192&lt;10, (B192-D192)/D192, "&gt;999%"))</f>
        <v>0.21276595744680851</v>
      </c>
      <c r="K192" s="50">
        <f>IF(H192=0, "-", IF((F192-H192)/H192&lt;10, (F192-H192)/H192, "&gt;999%"))</f>
        <v>-0.2002301495972382</v>
      </c>
    </row>
    <row r="193" spans="1:11" x14ac:dyDescent="0.25">
      <c r="B193" s="138"/>
      <c r="D193" s="138"/>
      <c r="F193" s="138"/>
      <c r="H193" s="138"/>
    </row>
    <row r="194" spans="1:11" ht="13" x14ac:dyDescent="0.3">
      <c r="A194" s="131" t="s">
        <v>314</v>
      </c>
      <c r="B194" s="132" t="s">
        <v>168</v>
      </c>
      <c r="C194" s="133" t="s">
        <v>169</v>
      </c>
      <c r="D194" s="132" t="s">
        <v>168</v>
      </c>
      <c r="E194" s="134" t="s">
        <v>169</v>
      </c>
      <c r="F194" s="133" t="s">
        <v>168</v>
      </c>
      <c r="G194" s="133" t="s">
        <v>169</v>
      </c>
      <c r="H194" s="132" t="s">
        <v>168</v>
      </c>
      <c r="I194" s="134" t="s">
        <v>169</v>
      </c>
      <c r="J194" s="132"/>
      <c r="K194" s="134"/>
    </row>
    <row r="195" spans="1:11" ht="14.5" x14ac:dyDescent="0.35">
      <c r="A195" s="34" t="s">
        <v>315</v>
      </c>
      <c r="B195" s="35">
        <v>0</v>
      </c>
      <c r="C195" s="135">
        <f>IF(B200=0, "-", B195/B200)</f>
        <v>0</v>
      </c>
      <c r="D195" s="35">
        <v>2</v>
      </c>
      <c r="E195" s="126">
        <f>IF(D200=0, "-", D195/D200)</f>
        <v>6.8965517241379309E-2</v>
      </c>
      <c r="F195" s="136">
        <v>0</v>
      </c>
      <c r="G195" s="135">
        <f>IF(F200=0, "-", F195/F200)</f>
        <v>0</v>
      </c>
      <c r="H195" s="35">
        <v>5</v>
      </c>
      <c r="I195" s="126">
        <f>IF(H200=0, "-", H195/H200)</f>
        <v>6.4102564102564097E-2</v>
      </c>
      <c r="J195" s="125">
        <f>IF(D195=0, "-", IF((B195-D195)/D195&lt;10, (B195-D195)/D195, "&gt;999%"))</f>
        <v>-1</v>
      </c>
      <c r="K195" s="126">
        <f>IF(H195=0, "-", IF((F195-H195)/H195&lt;10, (F195-H195)/H195, "&gt;999%"))</f>
        <v>-1</v>
      </c>
    </row>
    <row r="196" spans="1:11" ht="14.5" x14ac:dyDescent="0.35">
      <c r="A196" s="34" t="s">
        <v>316</v>
      </c>
      <c r="B196" s="35">
        <v>2</v>
      </c>
      <c r="C196" s="135">
        <f>IF(B200=0, "-", B196/B200)</f>
        <v>6.25E-2</v>
      </c>
      <c r="D196" s="35">
        <v>11</v>
      </c>
      <c r="E196" s="126">
        <f>IF(D200=0, "-", D196/D200)</f>
        <v>0.37931034482758619</v>
      </c>
      <c r="F196" s="136">
        <v>12</v>
      </c>
      <c r="G196" s="135">
        <f>IF(F200=0, "-", F196/F200)</f>
        <v>0.14457831325301204</v>
      </c>
      <c r="H196" s="35">
        <v>32</v>
      </c>
      <c r="I196" s="126">
        <f>IF(H200=0, "-", H196/H200)</f>
        <v>0.41025641025641024</v>
      </c>
      <c r="J196" s="125">
        <f>IF(D196=0, "-", IF((B196-D196)/D196&lt;10, (B196-D196)/D196, "&gt;999%"))</f>
        <v>-0.81818181818181823</v>
      </c>
      <c r="K196" s="126">
        <f>IF(H196=0, "-", IF((F196-H196)/H196&lt;10, (F196-H196)/H196, "&gt;999%"))</f>
        <v>-0.625</v>
      </c>
    </row>
    <row r="197" spans="1:11" ht="14.5" x14ac:dyDescent="0.35">
      <c r="A197" s="34" t="s">
        <v>317</v>
      </c>
      <c r="B197" s="35">
        <v>25</v>
      </c>
      <c r="C197" s="135">
        <f>IF(B200=0, "-", B197/B200)</f>
        <v>0.78125</v>
      </c>
      <c r="D197" s="35">
        <v>16</v>
      </c>
      <c r="E197" s="126">
        <f>IF(D200=0, "-", D197/D200)</f>
        <v>0.55172413793103448</v>
      </c>
      <c r="F197" s="136">
        <v>54</v>
      </c>
      <c r="G197" s="135">
        <f>IF(F200=0, "-", F197/F200)</f>
        <v>0.6506024096385542</v>
      </c>
      <c r="H197" s="35">
        <v>41</v>
      </c>
      <c r="I197" s="126">
        <f>IF(H200=0, "-", H197/H200)</f>
        <v>0.52564102564102566</v>
      </c>
      <c r="J197" s="125">
        <f>IF(D197=0, "-", IF((B197-D197)/D197&lt;10, (B197-D197)/D197, "&gt;999%"))</f>
        <v>0.5625</v>
      </c>
      <c r="K197" s="126">
        <f>IF(H197=0, "-", IF((F197-H197)/H197&lt;10, (F197-H197)/H197, "&gt;999%"))</f>
        <v>0.31707317073170732</v>
      </c>
    </row>
    <row r="198" spans="1:11" ht="14.5" x14ac:dyDescent="0.35">
      <c r="A198" s="34" t="s">
        <v>318</v>
      </c>
      <c r="B198" s="35">
        <v>5</v>
      </c>
      <c r="C198" s="135">
        <f>IF(B200=0, "-", B198/B200)</f>
        <v>0.15625</v>
      </c>
      <c r="D198" s="35">
        <v>0</v>
      </c>
      <c r="E198" s="126">
        <f>IF(D200=0, "-", D198/D200)</f>
        <v>0</v>
      </c>
      <c r="F198" s="136">
        <v>17</v>
      </c>
      <c r="G198" s="135">
        <f>IF(F200=0, "-", F198/F200)</f>
        <v>0.20481927710843373</v>
      </c>
      <c r="H198" s="35">
        <v>0</v>
      </c>
      <c r="I198" s="126">
        <f>IF(H200=0, "-", H198/H200)</f>
        <v>0</v>
      </c>
      <c r="J198" s="125" t="str">
        <f>IF(D198=0, "-", IF((B198-D198)/D198&lt;10, (B198-D198)/D198, "&gt;999%"))</f>
        <v>-</v>
      </c>
      <c r="K198" s="126" t="str">
        <f>IF(H198=0, "-", IF((F198-H198)/H198&lt;10, (F198-H198)/H198, "&gt;999%"))</f>
        <v>-</v>
      </c>
    </row>
    <row r="199" spans="1:11" x14ac:dyDescent="0.25">
      <c r="A199" s="137"/>
      <c r="B199" s="40"/>
      <c r="D199" s="40"/>
      <c r="E199" s="44"/>
      <c r="F199" s="138"/>
      <c r="H199" s="40"/>
      <c r="I199" s="44"/>
      <c r="J199" s="43"/>
      <c r="K199" s="44"/>
    </row>
    <row r="200" spans="1:11" s="52" customFormat="1" ht="13" x14ac:dyDescent="0.3">
      <c r="A200" s="139" t="s">
        <v>319</v>
      </c>
      <c r="B200" s="46">
        <f>SUM(B195:B199)</f>
        <v>32</v>
      </c>
      <c r="C200" s="140">
        <f>B200/21662</f>
        <v>1.4772412519619611E-3</v>
      </c>
      <c r="D200" s="46">
        <f>SUM(D195:D199)</f>
        <v>29</v>
      </c>
      <c r="E200" s="141">
        <f>D200/27520</f>
        <v>1.053779069767442E-3</v>
      </c>
      <c r="F200" s="128">
        <f>SUM(F195:F199)</f>
        <v>83</v>
      </c>
      <c r="G200" s="142">
        <f>F200/65027</f>
        <v>1.2763928829563104E-3</v>
      </c>
      <c r="H200" s="46">
        <f>SUM(H195:H199)</f>
        <v>78</v>
      </c>
      <c r="I200" s="141">
        <f>H200/76509</f>
        <v>1.0194879033839155E-3</v>
      </c>
      <c r="J200" s="49">
        <f>IF(D200=0, "-", IF((B200-D200)/D200&lt;10, (B200-D200)/D200, "&gt;999%"))</f>
        <v>0.10344827586206896</v>
      </c>
      <c r="K200" s="50">
        <f>IF(H200=0, "-", IF((F200-H200)/H200&lt;10, (F200-H200)/H200, "&gt;999%"))</f>
        <v>6.4102564102564097E-2</v>
      </c>
    </row>
    <row r="201" spans="1:11" x14ac:dyDescent="0.25">
      <c r="B201" s="138"/>
      <c r="D201" s="138"/>
      <c r="F201" s="138"/>
      <c r="H201" s="138"/>
    </row>
    <row r="202" spans="1:11" s="52" customFormat="1" ht="13" x14ac:dyDescent="0.3">
      <c r="A202" s="139" t="s">
        <v>320</v>
      </c>
      <c r="B202" s="46">
        <v>317</v>
      </c>
      <c r="C202" s="140">
        <f>B202/21662</f>
        <v>1.4633921152248177E-2</v>
      </c>
      <c r="D202" s="46">
        <v>264</v>
      </c>
      <c r="E202" s="141">
        <f>D202/27520</f>
        <v>9.5930232558139542E-3</v>
      </c>
      <c r="F202" s="128">
        <v>778</v>
      </c>
      <c r="G202" s="142">
        <f>F202/65027</f>
        <v>1.1964260999277223E-2</v>
      </c>
      <c r="H202" s="46">
        <v>947</v>
      </c>
      <c r="I202" s="141">
        <f>H202/76509</f>
        <v>1.2377628775699591E-2</v>
      </c>
      <c r="J202" s="49">
        <f>IF(D202=0, "-", IF((B202-D202)/D202&lt;10, (B202-D202)/D202, "&gt;999%"))</f>
        <v>0.20075757575757575</v>
      </c>
      <c r="K202" s="50">
        <f>IF(H202=0, "-", IF((F202-H202)/H202&lt;10, (F202-H202)/H202, "&gt;999%"))</f>
        <v>-0.17845828933474128</v>
      </c>
    </row>
    <row r="203" spans="1:11" x14ac:dyDescent="0.25">
      <c r="B203" s="138"/>
      <c r="D203" s="138"/>
      <c r="F203" s="138"/>
      <c r="H203" s="138"/>
    </row>
    <row r="204" spans="1:11" ht="15.5" x14ac:dyDescent="0.35">
      <c r="A204" s="129" t="s">
        <v>34</v>
      </c>
      <c r="B204" s="22" t="s">
        <v>4</v>
      </c>
      <c r="C204" s="25"/>
      <c r="D204" s="25"/>
      <c r="E204" s="23"/>
      <c r="F204" s="22" t="s">
        <v>166</v>
      </c>
      <c r="G204" s="25"/>
      <c r="H204" s="25"/>
      <c r="I204" s="23"/>
      <c r="J204" s="22" t="s">
        <v>167</v>
      </c>
      <c r="K204" s="23"/>
    </row>
    <row r="205" spans="1:11" ht="13" x14ac:dyDescent="0.3">
      <c r="A205" s="30"/>
      <c r="B205" s="22">
        <f>VALUE(RIGHT($B$2, 4))</f>
        <v>2020</v>
      </c>
      <c r="C205" s="23"/>
      <c r="D205" s="22">
        <f>B205-1</f>
        <v>2019</v>
      </c>
      <c r="E205" s="130"/>
      <c r="F205" s="22">
        <f>B205</f>
        <v>2020</v>
      </c>
      <c r="G205" s="130"/>
      <c r="H205" s="22">
        <f>D205</f>
        <v>2019</v>
      </c>
      <c r="I205" s="130"/>
      <c r="J205" s="27" t="s">
        <v>8</v>
      </c>
      <c r="K205" s="28" t="s">
        <v>5</v>
      </c>
    </row>
    <row r="206" spans="1:11" ht="13" x14ac:dyDescent="0.3">
      <c r="A206" s="131" t="s">
        <v>321</v>
      </c>
      <c r="B206" s="132" t="s">
        <v>168</v>
      </c>
      <c r="C206" s="133" t="s">
        <v>169</v>
      </c>
      <c r="D206" s="132" t="s">
        <v>168</v>
      </c>
      <c r="E206" s="134" t="s">
        <v>169</v>
      </c>
      <c r="F206" s="133" t="s">
        <v>168</v>
      </c>
      <c r="G206" s="133" t="s">
        <v>169</v>
      </c>
      <c r="H206" s="132" t="s">
        <v>168</v>
      </c>
      <c r="I206" s="134" t="s">
        <v>169</v>
      </c>
      <c r="J206" s="132"/>
      <c r="K206" s="134"/>
    </row>
    <row r="207" spans="1:11" ht="14.5" x14ac:dyDescent="0.35">
      <c r="A207" s="34" t="s">
        <v>322</v>
      </c>
      <c r="B207" s="35">
        <v>4</v>
      </c>
      <c r="C207" s="135">
        <f>IF(B218=0, "-", B207/B218)</f>
        <v>2.185792349726776E-2</v>
      </c>
      <c r="D207" s="35">
        <v>5</v>
      </c>
      <c r="E207" s="126">
        <f>IF(D218=0, "-", D207/D218)</f>
        <v>1.9920318725099601E-2</v>
      </c>
      <c r="F207" s="136">
        <v>13</v>
      </c>
      <c r="G207" s="135">
        <f>IF(F218=0, "-", F207/F218)</f>
        <v>2.3722627737226276E-2</v>
      </c>
      <c r="H207" s="35">
        <v>11</v>
      </c>
      <c r="I207" s="126">
        <f>IF(H218=0, "-", H207/H218)</f>
        <v>1.3398294762484775E-2</v>
      </c>
      <c r="J207" s="125">
        <f t="shared" ref="J207:J216" si="16">IF(D207=0, "-", IF((B207-D207)/D207&lt;10, (B207-D207)/D207, "&gt;999%"))</f>
        <v>-0.2</v>
      </c>
      <c r="K207" s="126">
        <f t="shared" ref="K207:K216" si="17">IF(H207=0, "-", IF((F207-H207)/H207&lt;10, (F207-H207)/H207, "&gt;999%"))</f>
        <v>0.18181818181818182</v>
      </c>
    </row>
    <row r="208" spans="1:11" ht="14.5" x14ac:dyDescent="0.35">
      <c r="A208" s="34" t="s">
        <v>323</v>
      </c>
      <c r="B208" s="35">
        <v>6</v>
      </c>
      <c r="C208" s="135">
        <f>IF(B218=0, "-", B208/B218)</f>
        <v>3.2786885245901641E-2</v>
      </c>
      <c r="D208" s="35">
        <v>7</v>
      </c>
      <c r="E208" s="126">
        <f>IF(D218=0, "-", D208/D218)</f>
        <v>2.7888446215139442E-2</v>
      </c>
      <c r="F208" s="136">
        <v>12</v>
      </c>
      <c r="G208" s="135">
        <f>IF(F218=0, "-", F208/F218)</f>
        <v>2.1897810218978103E-2</v>
      </c>
      <c r="H208" s="35">
        <v>21</v>
      </c>
      <c r="I208" s="126">
        <f>IF(H218=0, "-", H208/H218)</f>
        <v>2.5578562728380026E-2</v>
      </c>
      <c r="J208" s="125">
        <f t="shared" si="16"/>
        <v>-0.14285714285714285</v>
      </c>
      <c r="K208" s="126">
        <f t="shared" si="17"/>
        <v>-0.42857142857142855</v>
      </c>
    </row>
    <row r="209" spans="1:11" ht="14.5" x14ac:dyDescent="0.35">
      <c r="A209" s="34" t="s">
        <v>324</v>
      </c>
      <c r="B209" s="35">
        <v>14</v>
      </c>
      <c r="C209" s="135">
        <f>IF(B218=0, "-", B209/B218)</f>
        <v>7.650273224043716E-2</v>
      </c>
      <c r="D209" s="35">
        <v>25</v>
      </c>
      <c r="E209" s="126">
        <f>IF(D218=0, "-", D209/D218)</f>
        <v>9.9601593625498003E-2</v>
      </c>
      <c r="F209" s="136">
        <v>63</v>
      </c>
      <c r="G209" s="135">
        <f>IF(F218=0, "-", F209/F218)</f>
        <v>0.11496350364963503</v>
      </c>
      <c r="H209" s="35">
        <v>133</v>
      </c>
      <c r="I209" s="126">
        <f>IF(H218=0, "-", H209/H218)</f>
        <v>0.16199756394640683</v>
      </c>
      <c r="J209" s="125">
        <f t="shared" si="16"/>
        <v>-0.44</v>
      </c>
      <c r="K209" s="126">
        <f t="shared" si="17"/>
        <v>-0.52631578947368418</v>
      </c>
    </row>
    <row r="210" spans="1:11" ht="14.5" x14ac:dyDescent="0.35">
      <c r="A210" s="34" t="s">
        <v>325</v>
      </c>
      <c r="B210" s="35">
        <v>116</v>
      </c>
      <c r="C210" s="135">
        <f>IF(B218=0, "-", B210/B218)</f>
        <v>0.63387978142076506</v>
      </c>
      <c r="D210" s="35">
        <v>170</v>
      </c>
      <c r="E210" s="126">
        <f>IF(D218=0, "-", D210/D218)</f>
        <v>0.67729083665338641</v>
      </c>
      <c r="F210" s="136">
        <v>320</v>
      </c>
      <c r="G210" s="135">
        <f>IF(F218=0, "-", F210/F218)</f>
        <v>0.58394160583941601</v>
      </c>
      <c r="H210" s="35">
        <v>526</v>
      </c>
      <c r="I210" s="126">
        <f>IF(H218=0, "-", H210/H218)</f>
        <v>0.64068209500609008</v>
      </c>
      <c r="J210" s="125">
        <f t="shared" si="16"/>
        <v>-0.31764705882352939</v>
      </c>
      <c r="K210" s="126">
        <f t="shared" si="17"/>
        <v>-0.39163498098859317</v>
      </c>
    </row>
    <row r="211" spans="1:11" ht="14.5" x14ac:dyDescent="0.35">
      <c r="A211" s="34" t="s">
        <v>326</v>
      </c>
      <c r="B211" s="35">
        <v>10</v>
      </c>
      <c r="C211" s="135">
        <f>IF(B218=0, "-", B211/B218)</f>
        <v>5.4644808743169397E-2</v>
      </c>
      <c r="D211" s="35">
        <v>0</v>
      </c>
      <c r="E211" s="126">
        <f>IF(D218=0, "-", D211/D218)</f>
        <v>0</v>
      </c>
      <c r="F211" s="136">
        <v>43</v>
      </c>
      <c r="G211" s="135">
        <f>IF(F218=0, "-", F211/F218)</f>
        <v>7.8467153284671534E-2</v>
      </c>
      <c r="H211" s="35">
        <v>0</v>
      </c>
      <c r="I211" s="126">
        <f>IF(H218=0, "-", H211/H218)</f>
        <v>0</v>
      </c>
      <c r="J211" s="125" t="str">
        <f t="shared" si="16"/>
        <v>-</v>
      </c>
      <c r="K211" s="126" t="str">
        <f t="shared" si="17"/>
        <v>-</v>
      </c>
    </row>
    <row r="212" spans="1:11" ht="14.5" x14ac:dyDescent="0.35">
      <c r="A212" s="34" t="s">
        <v>327</v>
      </c>
      <c r="B212" s="35">
        <v>6</v>
      </c>
      <c r="C212" s="135">
        <f>IF(B218=0, "-", B212/B218)</f>
        <v>3.2786885245901641E-2</v>
      </c>
      <c r="D212" s="35">
        <v>18</v>
      </c>
      <c r="E212" s="126">
        <f>IF(D218=0, "-", D212/D218)</f>
        <v>7.1713147410358571E-2</v>
      </c>
      <c r="F212" s="136">
        <v>33</v>
      </c>
      <c r="G212" s="135">
        <f>IF(F218=0, "-", F212/F218)</f>
        <v>6.0218978102189784E-2</v>
      </c>
      <c r="H212" s="35">
        <v>44</v>
      </c>
      <c r="I212" s="126">
        <f>IF(H218=0, "-", H212/H218)</f>
        <v>5.3593179049939099E-2</v>
      </c>
      <c r="J212" s="125">
        <f t="shared" si="16"/>
        <v>-0.66666666666666663</v>
      </c>
      <c r="K212" s="126">
        <f t="shared" si="17"/>
        <v>-0.25</v>
      </c>
    </row>
    <row r="213" spans="1:11" ht="14.5" x14ac:dyDescent="0.35">
      <c r="A213" s="34" t="s">
        <v>328</v>
      </c>
      <c r="B213" s="35">
        <v>4</v>
      </c>
      <c r="C213" s="135">
        <f>IF(B218=0, "-", B213/B218)</f>
        <v>2.185792349726776E-2</v>
      </c>
      <c r="D213" s="35">
        <v>5</v>
      </c>
      <c r="E213" s="126">
        <f>IF(D218=0, "-", D213/D218)</f>
        <v>1.9920318725099601E-2</v>
      </c>
      <c r="F213" s="136">
        <v>15</v>
      </c>
      <c r="G213" s="135">
        <f>IF(F218=0, "-", F213/F218)</f>
        <v>2.7372262773722629E-2</v>
      </c>
      <c r="H213" s="35">
        <v>23</v>
      </c>
      <c r="I213" s="126">
        <f>IF(H218=0, "-", H213/H218)</f>
        <v>2.8014616321559074E-2</v>
      </c>
      <c r="J213" s="125">
        <f t="shared" si="16"/>
        <v>-0.2</v>
      </c>
      <c r="K213" s="126">
        <f t="shared" si="17"/>
        <v>-0.34782608695652173</v>
      </c>
    </row>
    <row r="214" spans="1:11" ht="14.5" x14ac:dyDescent="0.35">
      <c r="A214" s="34" t="s">
        <v>329</v>
      </c>
      <c r="B214" s="35">
        <v>6</v>
      </c>
      <c r="C214" s="135">
        <f>IF(B218=0, "-", B214/B218)</f>
        <v>3.2786885245901641E-2</v>
      </c>
      <c r="D214" s="35">
        <v>8</v>
      </c>
      <c r="E214" s="126">
        <f>IF(D218=0, "-", D214/D218)</f>
        <v>3.1872509960159362E-2</v>
      </c>
      <c r="F214" s="136">
        <v>10</v>
      </c>
      <c r="G214" s="135">
        <f>IF(F218=0, "-", F214/F218)</f>
        <v>1.824817518248175E-2</v>
      </c>
      <c r="H214" s="35">
        <v>23</v>
      </c>
      <c r="I214" s="126">
        <f>IF(H218=0, "-", H214/H218)</f>
        <v>2.8014616321559074E-2</v>
      </c>
      <c r="J214" s="125">
        <f t="shared" si="16"/>
        <v>-0.25</v>
      </c>
      <c r="K214" s="126">
        <f t="shared" si="17"/>
        <v>-0.56521739130434778</v>
      </c>
    </row>
    <row r="215" spans="1:11" ht="14.5" x14ac:dyDescent="0.35">
      <c r="A215" s="34" t="s">
        <v>330</v>
      </c>
      <c r="B215" s="35">
        <v>7</v>
      </c>
      <c r="C215" s="135">
        <f>IF(B218=0, "-", B215/B218)</f>
        <v>3.825136612021858E-2</v>
      </c>
      <c r="D215" s="35">
        <v>1</v>
      </c>
      <c r="E215" s="126">
        <f>IF(D218=0, "-", D215/D218)</f>
        <v>3.9840637450199202E-3</v>
      </c>
      <c r="F215" s="136">
        <v>12</v>
      </c>
      <c r="G215" s="135">
        <f>IF(F218=0, "-", F215/F218)</f>
        <v>2.1897810218978103E-2</v>
      </c>
      <c r="H215" s="35">
        <v>4</v>
      </c>
      <c r="I215" s="126">
        <f>IF(H218=0, "-", H215/H218)</f>
        <v>4.8721071863580996E-3</v>
      </c>
      <c r="J215" s="125">
        <f t="shared" si="16"/>
        <v>6</v>
      </c>
      <c r="K215" s="126">
        <f t="shared" si="17"/>
        <v>2</v>
      </c>
    </row>
    <row r="216" spans="1:11" ht="14.5" x14ac:dyDescent="0.35">
      <c r="A216" s="34" t="s">
        <v>331</v>
      </c>
      <c r="B216" s="35">
        <v>10</v>
      </c>
      <c r="C216" s="135">
        <f>IF(B218=0, "-", B216/B218)</f>
        <v>5.4644808743169397E-2</v>
      </c>
      <c r="D216" s="35">
        <v>12</v>
      </c>
      <c r="E216" s="126">
        <f>IF(D218=0, "-", D216/D218)</f>
        <v>4.7808764940239043E-2</v>
      </c>
      <c r="F216" s="136">
        <v>27</v>
      </c>
      <c r="G216" s="135">
        <f>IF(F218=0, "-", F216/F218)</f>
        <v>4.9270072992700732E-2</v>
      </c>
      <c r="H216" s="35">
        <v>36</v>
      </c>
      <c r="I216" s="126">
        <f>IF(H218=0, "-", H216/H218)</f>
        <v>4.38489646772229E-2</v>
      </c>
      <c r="J216" s="125">
        <f t="shared" si="16"/>
        <v>-0.16666666666666666</v>
      </c>
      <c r="K216" s="126">
        <f t="shared" si="17"/>
        <v>-0.25</v>
      </c>
    </row>
    <row r="217" spans="1:11" x14ac:dyDescent="0.25">
      <c r="A217" s="137"/>
      <c r="B217" s="40"/>
      <c r="D217" s="40"/>
      <c r="E217" s="44"/>
      <c r="F217" s="138"/>
      <c r="H217" s="40"/>
      <c r="I217" s="44"/>
      <c r="J217" s="43"/>
      <c r="K217" s="44"/>
    </row>
    <row r="218" spans="1:11" s="52" customFormat="1" ht="13" x14ac:dyDescent="0.3">
      <c r="A218" s="139" t="s">
        <v>332</v>
      </c>
      <c r="B218" s="46">
        <f>SUM(B207:B217)</f>
        <v>183</v>
      </c>
      <c r="C218" s="140">
        <f>B218/21662</f>
        <v>8.4479734096574652E-3</v>
      </c>
      <c r="D218" s="46">
        <f>SUM(D207:D217)</f>
        <v>251</v>
      </c>
      <c r="E218" s="141">
        <f>D218/27520</f>
        <v>9.1206395348837205E-3</v>
      </c>
      <c r="F218" s="128">
        <f>SUM(F207:F217)</f>
        <v>548</v>
      </c>
      <c r="G218" s="142">
        <f>F218/65027</f>
        <v>8.4272686730127479E-3</v>
      </c>
      <c r="H218" s="46">
        <f>SUM(H207:H217)</f>
        <v>821</v>
      </c>
      <c r="I218" s="141">
        <f>H218/76509</f>
        <v>1.0730763701002496E-2</v>
      </c>
      <c r="J218" s="49">
        <f>IF(D218=0, "-", IF((B218-D218)/D218&lt;10, (B218-D218)/D218, "&gt;999%"))</f>
        <v>-0.27091633466135456</v>
      </c>
      <c r="K218" s="50">
        <f>IF(H218=0, "-", IF((F218-H218)/H218&lt;10, (F218-H218)/H218, "&gt;999%"))</f>
        <v>-0.33252131546894031</v>
      </c>
    </row>
    <row r="219" spans="1:11" x14ac:dyDescent="0.25">
      <c r="B219" s="138"/>
      <c r="D219" s="138"/>
      <c r="F219" s="138"/>
      <c r="H219" s="138"/>
    </row>
    <row r="220" spans="1:11" ht="13" x14ac:dyDescent="0.3">
      <c r="A220" s="131" t="s">
        <v>333</v>
      </c>
      <c r="B220" s="132" t="s">
        <v>168</v>
      </c>
      <c r="C220" s="133" t="s">
        <v>169</v>
      </c>
      <c r="D220" s="132" t="s">
        <v>168</v>
      </c>
      <c r="E220" s="134" t="s">
        <v>169</v>
      </c>
      <c r="F220" s="133" t="s">
        <v>168</v>
      </c>
      <c r="G220" s="133" t="s">
        <v>169</v>
      </c>
      <c r="H220" s="132" t="s">
        <v>168</v>
      </c>
      <c r="I220" s="134" t="s">
        <v>169</v>
      </c>
      <c r="J220" s="132"/>
      <c r="K220" s="134"/>
    </row>
    <row r="221" spans="1:11" ht="14.5" x14ac:dyDescent="0.35">
      <c r="A221" s="34" t="s">
        <v>334</v>
      </c>
      <c r="B221" s="35">
        <v>0</v>
      </c>
      <c r="C221" s="135">
        <f>IF(B240=0, "-", B221/B240)</f>
        <v>0</v>
      </c>
      <c r="D221" s="35">
        <v>1</v>
      </c>
      <c r="E221" s="126">
        <f>IF(D240=0, "-", D221/D240)</f>
        <v>4.2735042735042739E-3</v>
      </c>
      <c r="F221" s="136">
        <v>1</v>
      </c>
      <c r="G221" s="135">
        <f>IF(F240=0, "-", F221/F240)</f>
        <v>3.3557046979865771E-3</v>
      </c>
      <c r="H221" s="35">
        <v>3</v>
      </c>
      <c r="I221" s="126">
        <f>IF(H240=0, "-", H221/H240)</f>
        <v>5.3380782918149468E-3</v>
      </c>
      <c r="J221" s="125">
        <f t="shared" ref="J221:J238" si="18">IF(D221=0, "-", IF((B221-D221)/D221&lt;10, (B221-D221)/D221, "&gt;999%"))</f>
        <v>-1</v>
      </c>
      <c r="K221" s="126">
        <f t="shared" ref="K221:K238" si="19">IF(H221=0, "-", IF((F221-H221)/H221&lt;10, (F221-H221)/H221, "&gt;999%"))</f>
        <v>-0.66666666666666663</v>
      </c>
    </row>
    <row r="222" spans="1:11" ht="14.5" x14ac:dyDescent="0.35">
      <c r="A222" s="34" t="s">
        <v>335</v>
      </c>
      <c r="B222" s="35">
        <v>0</v>
      </c>
      <c r="C222" s="135">
        <f>IF(B240=0, "-", B222/B240)</f>
        <v>0</v>
      </c>
      <c r="D222" s="35">
        <v>1</v>
      </c>
      <c r="E222" s="126">
        <f>IF(D240=0, "-", D222/D240)</f>
        <v>4.2735042735042739E-3</v>
      </c>
      <c r="F222" s="136">
        <v>0</v>
      </c>
      <c r="G222" s="135">
        <f>IF(F240=0, "-", F222/F240)</f>
        <v>0</v>
      </c>
      <c r="H222" s="35">
        <v>3</v>
      </c>
      <c r="I222" s="126">
        <f>IF(H240=0, "-", H222/H240)</f>
        <v>5.3380782918149468E-3</v>
      </c>
      <c r="J222" s="125">
        <f t="shared" si="18"/>
        <v>-1</v>
      </c>
      <c r="K222" s="126">
        <f t="shared" si="19"/>
        <v>-1</v>
      </c>
    </row>
    <row r="223" spans="1:11" ht="14.5" x14ac:dyDescent="0.35">
      <c r="A223" s="34" t="s">
        <v>336</v>
      </c>
      <c r="B223" s="35">
        <v>1</v>
      </c>
      <c r="C223" s="135">
        <f>IF(B240=0, "-", B223/B240)</f>
        <v>1.2987012987012988E-2</v>
      </c>
      <c r="D223" s="35">
        <v>12</v>
      </c>
      <c r="E223" s="126">
        <f>IF(D240=0, "-", D223/D240)</f>
        <v>5.128205128205128E-2</v>
      </c>
      <c r="F223" s="136">
        <v>11</v>
      </c>
      <c r="G223" s="135">
        <f>IF(F240=0, "-", F223/F240)</f>
        <v>3.6912751677852351E-2</v>
      </c>
      <c r="H223" s="35">
        <v>26</v>
      </c>
      <c r="I223" s="126">
        <f>IF(H240=0, "-", H223/H240)</f>
        <v>4.6263345195729534E-2</v>
      </c>
      <c r="J223" s="125">
        <f t="shared" si="18"/>
        <v>-0.91666666666666663</v>
      </c>
      <c r="K223" s="126">
        <f t="shared" si="19"/>
        <v>-0.57692307692307687</v>
      </c>
    </row>
    <row r="224" spans="1:11" ht="14.5" x14ac:dyDescent="0.35">
      <c r="A224" s="34" t="s">
        <v>337</v>
      </c>
      <c r="B224" s="35">
        <v>0</v>
      </c>
      <c r="C224" s="135">
        <f>IF(B240=0, "-", B224/B240)</f>
        <v>0</v>
      </c>
      <c r="D224" s="35">
        <v>1</v>
      </c>
      <c r="E224" s="126">
        <f>IF(D240=0, "-", D224/D240)</f>
        <v>4.2735042735042739E-3</v>
      </c>
      <c r="F224" s="136">
        <v>2</v>
      </c>
      <c r="G224" s="135">
        <f>IF(F240=0, "-", F224/F240)</f>
        <v>6.7114093959731542E-3</v>
      </c>
      <c r="H224" s="35">
        <v>2</v>
      </c>
      <c r="I224" s="126">
        <f>IF(H240=0, "-", H224/H240)</f>
        <v>3.5587188612099642E-3</v>
      </c>
      <c r="J224" s="125">
        <f t="shared" si="18"/>
        <v>-1</v>
      </c>
      <c r="K224" s="126">
        <f t="shared" si="19"/>
        <v>0</v>
      </c>
    </row>
    <row r="225" spans="1:11" ht="14.5" x14ac:dyDescent="0.35">
      <c r="A225" s="34" t="s">
        <v>338</v>
      </c>
      <c r="B225" s="35">
        <v>9</v>
      </c>
      <c r="C225" s="135">
        <f>IF(B240=0, "-", B225/B240)</f>
        <v>0.11688311688311688</v>
      </c>
      <c r="D225" s="35">
        <v>22</v>
      </c>
      <c r="E225" s="126">
        <f>IF(D240=0, "-", D225/D240)</f>
        <v>9.4017094017094016E-2</v>
      </c>
      <c r="F225" s="136">
        <v>29</v>
      </c>
      <c r="G225" s="135">
        <f>IF(F240=0, "-", F225/F240)</f>
        <v>9.7315436241610737E-2</v>
      </c>
      <c r="H225" s="35">
        <v>138</v>
      </c>
      <c r="I225" s="126">
        <f>IF(H240=0, "-", H225/H240)</f>
        <v>0.24555160142348753</v>
      </c>
      <c r="J225" s="125">
        <f t="shared" si="18"/>
        <v>-0.59090909090909094</v>
      </c>
      <c r="K225" s="126">
        <f t="shared" si="19"/>
        <v>-0.78985507246376807</v>
      </c>
    </row>
    <row r="226" spans="1:11" ht="14.5" x14ac:dyDescent="0.35">
      <c r="A226" s="34" t="s">
        <v>339</v>
      </c>
      <c r="B226" s="35">
        <v>5</v>
      </c>
      <c r="C226" s="135">
        <f>IF(B240=0, "-", B226/B240)</f>
        <v>6.4935064935064929E-2</v>
      </c>
      <c r="D226" s="35">
        <v>8</v>
      </c>
      <c r="E226" s="126">
        <f>IF(D240=0, "-", D226/D240)</f>
        <v>3.4188034188034191E-2</v>
      </c>
      <c r="F226" s="136">
        <v>20</v>
      </c>
      <c r="G226" s="135">
        <f>IF(F240=0, "-", F226/F240)</f>
        <v>6.7114093959731544E-2</v>
      </c>
      <c r="H226" s="35">
        <v>9</v>
      </c>
      <c r="I226" s="126">
        <f>IF(H240=0, "-", H226/H240)</f>
        <v>1.601423487544484E-2</v>
      </c>
      <c r="J226" s="125">
        <f t="shared" si="18"/>
        <v>-0.375</v>
      </c>
      <c r="K226" s="126">
        <f t="shared" si="19"/>
        <v>1.2222222222222223</v>
      </c>
    </row>
    <row r="227" spans="1:11" ht="14.5" x14ac:dyDescent="0.35">
      <c r="A227" s="34" t="s">
        <v>340</v>
      </c>
      <c r="B227" s="35">
        <v>6</v>
      </c>
      <c r="C227" s="135">
        <f>IF(B240=0, "-", B227/B240)</f>
        <v>7.792207792207792E-2</v>
      </c>
      <c r="D227" s="35">
        <v>13</v>
      </c>
      <c r="E227" s="126">
        <f>IF(D240=0, "-", D227/D240)</f>
        <v>5.5555555555555552E-2</v>
      </c>
      <c r="F227" s="136">
        <v>8</v>
      </c>
      <c r="G227" s="135">
        <f>IF(F240=0, "-", F227/F240)</f>
        <v>2.6845637583892617E-2</v>
      </c>
      <c r="H227" s="35">
        <v>21</v>
      </c>
      <c r="I227" s="126">
        <f>IF(H240=0, "-", H227/H240)</f>
        <v>3.7366548042704624E-2</v>
      </c>
      <c r="J227" s="125">
        <f t="shared" si="18"/>
        <v>-0.53846153846153844</v>
      </c>
      <c r="K227" s="126">
        <f t="shared" si="19"/>
        <v>-0.61904761904761907</v>
      </c>
    </row>
    <row r="228" spans="1:11" ht="14.5" x14ac:dyDescent="0.35">
      <c r="A228" s="34" t="s">
        <v>341</v>
      </c>
      <c r="B228" s="35">
        <v>0</v>
      </c>
      <c r="C228" s="135">
        <f>IF(B240=0, "-", B228/B240)</f>
        <v>0</v>
      </c>
      <c r="D228" s="35">
        <v>2</v>
      </c>
      <c r="E228" s="126">
        <f>IF(D240=0, "-", D228/D240)</f>
        <v>8.5470085470085479E-3</v>
      </c>
      <c r="F228" s="136">
        <v>0</v>
      </c>
      <c r="G228" s="135">
        <f>IF(F240=0, "-", F228/F240)</f>
        <v>0</v>
      </c>
      <c r="H228" s="35">
        <v>5</v>
      </c>
      <c r="I228" s="126">
        <f>IF(H240=0, "-", H228/H240)</f>
        <v>8.8967971530249119E-3</v>
      </c>
      <c r="J228" s="125">
        <f t="shared" si="18"/>
        <v>-1</v>
      </c>
      <c r="K228" s="126">
        <f t="shared" si="19"/>
        <v>-1</v>
      </c>
    </row>
    <row r="229" spans="1:11" ht="14.5" x14ac:dyDescent="0.35">
      <c r="A229" s="34" t="s">
        <v>342</v>
      </c>
      <c r="B229" s="35">
        <v>0</v>
      </c>
      <c r="C229" s="135">
        <f>IF(B240=0, "-", B229/B240)</f>
        <v>0</v>
      </c>
      <c r="D229" s="35">
        <v>0</v>
      </c>
      <c r="E229" s="126">
        <f>IF(D240=0, "-", D229/D240)</f>
        <v>0</v>
      </c>
      <c r="F229" s="136">
        <v>1</v>
      </c>
      <c r="G229" s="135">
        <f>IF(F240=0, "-", F229/F240)</f>
        <v>3.3557046979865771E-3</v>
      </c>
      <c r="H229" s="35">
        <v>2</v>
      </c>
      <c r="I229" s="126">
        <f>IF(H240=0, "-", H229/H240)</f>
        <v>3.5587188612099642E-3</v>
      </c>
      <c r="J229" s="125" t="str">
        <f t="shared" si="18"/>
        <v>-</v>
      </c>
      <c r="K229" s="126">
        <f t="shared" si="19"/>
        <v>-0.5</v>
      </c>
    </row>
    <row r="230" spans="1:11" ht="14.5" x14ac:dyDescent="0.35">
      <c r="A230" s="34" t="s">
        <v>343</v>
      </c>
      <c r="B230" s="35">
        <v>7</v>
      </c>
      <c r="C230" s="135">
        <f>IF(B240=0, "-", B230/B240)</f>
        <v>9.0909090909090912E-2</v>
      </c>
      <c r="D230" s="35">
        <v>8</v>
      </c>
      <c r="E230" s="126">
        <f>IF(D240=0, "-", D230/D240)</f>
        <v>3.4188034188034191E-2</v>
      </c>
      <c r="F230" s="136">
        <v>21</v>
      </c>
      <c r="G230" s="135">
        <f>IF(F240=0, "-", F230/F240)</f>
        <v>7.0469798657718116E-2</v>
      </c>
      <c r="H230" s="35">
        <v>26</v>
      </c>
      <c r="I230" s="126">
        <f>IF(H240=0, "-", H230/H240)</f>
        <v>4.6263345195729534E-2</v>
      </c>
      <c r="J230" s="125">
        <f t="shared" si="18"/>
        <v>-0.125</v>
      </c>
      <c r="K230" s="126">
        <f t="shared" si="19"/>
        <v>-0.19230769230769232</v>
      </c>
    </row>
    <row r="231" spans="1:11" ht="14.5" x14ac:dyDescent="0.35">
      <c r="A231" s="34" t="s">
        <v>344</v>
      </c>
      <c r="B231" s="35">
        <v>0</v>
      </c>
      <c r="C231" s="135">
        <f>IF(B240=0, "-", B231/B240)</f>
        <v>0</v>
      </c>
      <c r="D231" s="35">
        <v>0</v>
      </c>
      <c r="E231" s="126">
        <f>IF(D240=0, "-", D231/D240)</f>
        <v>0</v>
      </c>
      <c r="F231" s="136">
        <v>1</v>
      </c>
      <c r="G231" s="135">
        <f>IF(F240=0, "-", F231/F240)</f>
        <v>3.3557046979865771E-3</v>
      </c>
      <c r="H231" s="35">
        <v>1</v>
      </c>
      <c r="I231" s="126">
        <f>IF(H240=0, "-", H231/H240)</f>
        <v>1.7793594306049821E-3</v>
      </c>
      <c r="J231" s="125" t="str">
        <f t="shared" si="18"/>
        <v>-</v>
      </c>
      <c r="K231" s="126">
        <f t="shared" si="19"/>
        <v>0</v>
      </c>
    </row>
    <row r="232" spans="1:11" ht="14.5" x14ac:dyDescent="0.35">
      <c r="A232" s="34" t="s">
        <v>345</v>
      </c>
      <c r="B232" s="35">
        <v>35</v>
      </c>
      <c r="C232" s="135">
        <f>IF(B240=0, "-", B232/B240)</f>
        <v>0.45454545454545453</v>
      </c>
      <c r="D232" s="35">
        <v>135</v>
      </c>
      <c r="E232" s="126">
        <f>IF(D240=0, "-", D232/D240)</f>
        <v>0.57692307692307687</v>
      </c>
      <c r="F232" s="136">
        <v>127</v>
      </c>
      <c r="G232" s="135">
        <f>IF(F240=0, "-", F232/F240)</f>
        <v>0.4261744966442953</v>
      </c>
      <c r="H232" s="35">
        <v>242</v>
      </c>
      <c r="I232" s="126">
        <f>IF(H240=0, "-", H232/H240)</f>
        <v>0.4306049822064057</v>
      </c>
      <c r="J232" s="125">
        <f t="shared" si="18"/>
        <v>-0.7407407407407407</v>
      </c>
      <c r="K232" s="126">
        <f t="shared" si="19"/>
        <v>-0.47520661157024796</v>
      </c>
    </row>
    <row r="233" spans="1:11" ht="14.5" x14ac:dyDescent="0.35">
      <c r="A233" s="34" t="s">
        <v>346</v>
      </c>
      <c r="B233" s="35">
        <v>4</v>
      </c>
      <c r="C233" s="135">
        <f>IF(B240=0, "-", B233/B240)</f>
        <v>5.1948051948051951E-2</v>
      </c>
      <c r="D233" s="35">
        <v>14</v>
      </c>
      <c r="E233" s="126">
        <f>IF(D240=0, "-", D233/D240)</f>
        <v>5.9829059829059832E-2</v>
      </c>
      <c r="F233" s="136">
        <v>34</v>
      </c>
      <c r="G233" s="135">
        <f>IF(F240=0, "-", F233/F240)</f>
        <v>0.11409395973154363</v>
      </c>
      <c r="H233" s="35">
        <v>46</v>
      </c>
      <c r="I233" s="126">
        <f>IF(H240=0, "-", H233/H240)</f>
        <v>8.1850533807829182E-2</v>
      </c>
      <c r="J233" s="125">
        <f t="shared" si="18"/>
        <v>-0.7142857142857143</v>
      </c>
      <c r="K233" s="126">
        <f t="shared" si="19"/>
        <v>-0.2608695652173913</v>
      </c>
    </row>
    <row r="234" spans="1:11" ht="14.5" x14ac:dyDescent="0.35">
      <c r="A234" s="34" t="s">
        <v>347</v>
      </c>
      <c r="B234" s="35">
        <v>1</v>
      </c>
      <c r="C234" s="135">
        <f>IF(B240=0, "-", B234/B240)</f>
        <v>1.2987012987012988E-2</v>
      </c>
      <c r="D234" s="35">
        <v>5</v>
      </c>
      <c r="E234" s="126">
        <f>IF(D240=0, "-", D234/D240)</f>
        <v>2.1367521367521368E-2</v>
      </c>
      <c r="F234" s="136">
        <v>7</v>
      </c>
      <c r="G234" s="135">
        <f>IF(F240=0, "-", F234/F240)</f>
        <v>2.3489932885906041E-2</v>
      </c>
      <c r="H234" s="35">
        <v>13</v>
      </c>
      <c r="I234" s="126">
        <f>IF(H240=0, "-", H234/H240)</f>
        <v>2.3131672597864767E-2</v>
      </c>
      <c r="J234" s="125">
        <f t="shared" si="18"/>
        <v>-0.8</v>
      </c>
      <c r="K234" s="126">
        <f t="shared" si="19"/>
        <v>-0.46153846153846156</v>
      </c>
    </row>
    <row r="235" spans="1:11" ht="14.5" x14ac:dyDescent="0.35">
      <c r="A235" s="34" t="s">
        <v>348</v>
      </c>
      <c r="B235" s="35">
        <v>0</v>
      </c>
      <c r="C235" s="135">
        <f>IF(B240=0, "-", B235/B240)</f>
        <v>0</v>
      </c>
      <c r="D235" s="35">
        <v>0</v>
      </c>
      <c r="E235" s="126">
        <f>IF(D240=0, "-", D235/D240)</f>
        <v>0</v>
      </c>
      <c r="F235" s="136">
        <v>0</v>
      </c>
      <c r="G235" s="135">
        <f>IF(F240=0, "-", F235/F240)</f>
        <v>0</v>
      </c>
      <c r="H235" s="35">
        <v>3</v>
      </c>
      <c r="I235" s="126">
        <f>IF(H240=0, "-", H235/H240)</f>
        <v>5.3380782918149468E-3</v>
      </c>
      <c r="J235" s="125" t="str">
        <f t="shared" si="18"/>
        <v>-</v>
      </c>
      <c r="K235" s="126">
        <f t="shared" si="19"/>
        <v>-1</v>
      </c>
    </row>
    <row r="236" spans="1:11" ht="14.5" x14ac:dyDescent="0.35">
      <c r="A236" s="34" t="s">
        <v>349</v>
      </c>
      <c r="B236" s="35">
        <v>3</v>
      </c>
      <c r="C236" s="135">
        <f>IF(B240=0, "-", B236/B240)</f>
        <v>3.896103896103896E-2</v>
      </c>
      <c r="D236" s="35">
        <v>7</v>
      </c>
      <c r="E236" s="126">
        <f>IF(D240=0, "-", D236/D240)</f>
        <v>2.9914529914529916E-2</v>
      </c>
      <c r="F236" s="136">
        <v>10</v>
      </c>
      <c r="G236" s="135">
        <f>IF(F240=0, "-", F236/F240)</f>
        <v>3.3557046979865772E-2</v>
      </c>
      <c r="H236" s="35">
        <v>13</v>
      </c>
      <c r="I236" s="126">
        <f>IF(H240=0, "-", H236/H240)</f>
        <v>2.3131672597864767E-2</v>
      </c>
      <c r="J236" s="125">
        <f t="shared" si="18"/>
        <v>-0.5714285714285714</v>
      </c>
      <c r="K236" s="126">
        <f t="shared" si="19"/>
        <v>-0.23076923076923078</v>
      </c>
    </row>
    <row r="237" spans="1:11" ht="14.5" x14ac:dyDescent="0.35">
      <c r="A237" s="34" t="s">
        <v>350</v>
      </c>
      <c r="B237" s="35">
        <v>3</v>
      </c>
      <c r="C237" s="135">
        <f>IF(B240=0, "-", B237/B240)</f>
        <v>3.896103896103896E-2</v>
      </c>
      <c r="D237" s="35">
        <v>5</v>
      </c>
      <c r="E237" s="126">
        <f>IF(D240=0, "-", D237/D240)</f>
        <v>2.1367521367521368E-2</v>
      </c>
      <c r="F237" s="136">
        <v>19</v>
      </c>
      <c r="G237" s="135">
        <f>IF(F240=0, "-", F237/F240)</f>
        <v>6.3758389261744972E-2</v>
      </c>
      <c r="H237" s="35">
        <v>9</v>
      </c>
      <c r="I237" s="126">
        <f>IF(H240=0, "-", H237/H240)</f>
        <v>1.601423487544484E-2</v>
      </c>
      <c r="J237" s="125">
        <f t="shared" si="18"/>
        <v>-0.4</v>
      </c>
      <c r="K237" s="126">
        <f t="shared" si="19"/>
        <v>1.1111111111111112</v>
      </c>
    </row>
    <row r="238" spans="1:11" ht="14.5" x14ac:dyDescent="0.35">
      <c r="A238" s="34" t="s">
        <v>351</v>
      </c>
      <c r="B238" s="35">
        <v>3</v>
      </c>
      <c r="C238" s="135">
        <f>IF(B240=0, "-", B238/B240)</f>
        <v>3.896103896103896E-2</v>
      </c>
      <c r="D238" s="35">
        <v>0</v>
      </c>
      <c r="E238" s="126">
        <f>IF(D240=0, "-", D238/D240)</f>
        <v>0</v>
      </c>
      <c r="F238" s="136">
        <v>7</v>
      </c>
      <c r="G238" s="135">
        <f>IF(F240=0, "-", F238/F240)</f>
        <v>2.3489932885906041E-2</v>
      </c>
      <c r="H238" s="35">
        <v>0</v>
      </c>
      <c r="I238" s="126">
        <f>IF(H240=0, "-", H238/H240)</f>
        <v>0</v>
      </c>
      <c r="J238" s="125" t="str">
        <f t="shared" si="18"/>
        <v>-</v>
      </c>
      <c r="K238" s="126" t="str">
        <f t="shared" si="19"/>
        <v>-</v>
      </c>
    </row>
    <row r="239" spans="1:11" x14ac:dyDescent="0.25">
      <c r="A239" s="137"/>
      <c r="B239" s="40"/>
      <c r="D239" s="40"/>
      <c r="E239" s="44"/>
      <c r="F239" s="138"/>
      <c r="H239" s="40"/>
      <c r="I239" s="44"/>
      <c r="J239" s="43"/>
      <c r="K239" s="44"/>
    </row>
    <row r="240" spans="1:11" s="52" customFormat="1" ht="13" x14ac:dyDescent="0.3">
      <c r="A240" s="139" t="s">
        <v>352</v>
      </c>
      <c r="B240" s="46">
        <f>SUM(B221:B239)</f>
        <v>77</v>
      </c>
      <c r="C240" s="140">
        <f>B240/21662</f>
        <v>3.5546117625334687E-3</v>
      </c>
      <c r="D240" s="46">
        <f>SUM(D221:D239)</f>
        <v>234</v>
      </c>
      <c r="E240" s="141">
        <f>D240/27520</f>
        <v>8.5029069767441866E-3</v>
      </c>
      <c r="F240" s="128">
        <f>SUM(F221:F239)</f>
        <v>298</v>
      </c>
      <c r="G240" s="142">
        <f>F240/65027</f>
        <v>4.5827117966383193E-3</v>
      </c>
      <c r="H240" s="46">
        <f>SUM(H221:H239)</f>
        <v>562</v>
      </c>
      <c r="I240" s="141">
        <f>H240/76509</f>
        <v>7.3455410474584691E-3</v>
      </c>
      <c r="J240" s="49">
        <f>IF(D240=0, "-", IF((B240-D240)/D240&lt;10, (B240-D240)/D240, "&gt;999%"))</f>
        <v>-0.67094017094017089</v>
      </c>
      <c r="K240" s="50">
        <f>IF(H240=0, "-", IF((F240-H240)/H240&lt;10, (F240-H240)/H240, "&gt;999%"))</f>
        <v>-0.46975088967971529</v>
      </c>
    </row>
    <row r="241" spans="1:11" x14ac:dyDescent="0.25">
      <c r="B241" s="138"/>
      <c r="D241" s="138"/>
      <c r="F241" s="138"/>
      <c r="H241" s="138"/>
    </row>
    <row r="242" spans="1:11" ht="13" x14ac:dyDescent="0.3">
      <c r="A242" s="131" t="s">
        <v>353</v>
      </c>
      <c r="B242" s="132" t="s">
        <v>168</v>
      </c>
      <c r="C242" s="133" t="s">
        <v>169</v>
      </c>
      <c r="D242" s="132" t="s">
        <v>168</v>
      </c>
      <c r="E242" s="134" t="s">
        <v>169</v>
      </c>
      <c r="F242" s="133" t="s">
        <v>168</v>
      </c>
      <c r="G242" s="133" t="s">
        <v>169</v>
      </c>
      <c r="H242" s="132" t="s">
        <v>168</v>
      </c>
      <c r="I242" s="134" t="s">
        <v>169</v>
      </c>
      <c r="J242" s="132"/>
      <c r="K242" s="134"/>
    </row>
    <row r="243" spans="1:11" ht="14.5" x14ac:dyDescent="0.35">
      <c r="A243" s="34" t="s">
        <v>354</v>
      </c>
      <c r="B243" s="35">
        <v>2</v>
      </c>
      <c r="C243" s="135">
        <f>IF(B261=0, "-", B243/B261)</f>
        <v>6.6666666666666666E-2</v>
      </c>
      <c r="D243" s="35">
        <v>1</v>
      </c>
      <c r="E243" s="126">
        <f>IF(D261=0, "-", D243/D261)</f>
        <v>1.5151515151515152E-2</v>
      </c>
      <c r="F243" s="136">
        <v>8</v>
      </c>
      <c r="G243" s="135">
        <f>IF(F261=0, "-", F243/F261)</f>
        <v>5.7553956834532377E-2</v>
      </c>
      <c r="H243" s="35">
        <v>4</v>
      </c>
      <c r="I243" s="126">
        <f>IF(H261=0, "-", H243/H261)</f>
        <v>2.3668639053254437E-2</v>
      </c>
      <c r="J243" s="125">
        <f t="shared" ref="J243:J259" si="20">IF(D243=0, "-", IF((B243-D243)/D243&lt;10, (B243-D243)/D243, "&gt;999%"))</f>
        <v>1</v>
      </c>
      <c r="K243" s="126">
        <f t="shared" ref="K243:K259" si="21">IF(H243=0, "-", IF((F243-H243)/H243&lt;10, (F243-H243)/H243, "&gt;999%"))</f>
        <v>1</v>
      </c>
    </row>
    <row r="244" spans="1:11" ht="14.5" x14ac:dyDescent="0.35">
      <c r="A244" s="34" t="s">
        <v>355</v>
      </c>
      <c r="B244" s="35">
        <v>0</v>
      </c>
      <c r="C244" s="135">
        <f>IF(B261=0, "-", B244/B261)</f>
        <v>0</v>
      </c>
      <c r="D244" s="35">
        <v>1</v>
      </c>
      <c r="E244" s="126">
        <f>IF(D261=0, "-", D244/D261)</f>
        <v>1.5151515151515152E-2</v>
      </c>
      <c r="F244" s="136">
        <v>0</v>
      </c>
      <c r="G244" s="135">
        <f>IF(F261=0, "-", F244/F261)</f>
        <v>0</v>
      </c>
      <c r="H244" s="35">
        <v>2</v>
      </c>
      <c r="I244" s="126">
        <f>IF(H261=0, "-", H244/H261)</f>
        <v>1.1834319526627219E-2</v>
      </c>
      <c r="J244" s="125">
        <f t="shared" si="20"/>
        <v>-1</v>
      </c>
      <c r="K244" s="126">
        <f t="shared" si="21"/>
        <v>-1</v>
      </c>
    </row>
    <row r="245" spans="1:11" ht="14.5" x14ac:dyDescent="0.35">
      <c r="A245" s="34" t="s">
        <v>356</v>
      </c>
      <c r="B245" s="35">
        <v>2</v>
      </c>
      <c r="C245" s="135">
        <f>IF(B261=0, "-", B245/B261)</f>
        <v>6.6666666666666666E-2</v>
      </c>
      <c r="D245" s="35">
        <v>3</v>
      </c>
      <c r="E245" s="126">
        <f>IF(D261=0, "-", D245/D261)</f>
        <v>4.5454545454545456E-2</v>
      </c>
      <c r="F245" s="136">
        <v>10</v>
      </c>
      <c r="G245" s="135">
        <f>IF(F261=0, "-", F245/F261)</f>
        <v>7.1942446043165464E-2</v>
      </c>
      <c r="H245" s="35">
        <v>8</v>
      </c>
      <c r="I245" s="126">
        <f>IF(H261=0, "-", H245/H261)</f>
        <v>4.7337278106508875E-2</v>
      </c>
      <c r="J245" s="125">
        <f t="shared" si="20"/>
        <v>-0.33333333333333331</v>
      </c>
      <c r="K245" s="126">
        <f t="shared" si="21"/>
        <v>0.25</v>
      </c>
    </row>
    <row r="246" spans="1:11" ht="14.5" x14ac:dyDescent="0.35">
      <c r="A246" s="34" t="s">
        <v>357</v>
      </c>
      <c r="B246" s="35">
        <v>0</v>
      </c>
      <c r="C246" s="135">
        <f>IF(B261=0, "-", B246/B261)</f>
        <v>0</v>
      </c>
      <c r="D246" s="35">
        <v>0</v>
      </c>
      <c r="E246" s="126">
        <f>IF(D261=0, "-", D246/D261)</f>
        <v>0</v>
      </c>
      <c r="F246" s="136">
        <v>8</v>
      </c>
      <c r="G246" s="135">
        <f>IF(F261=0, "-", F246/F261)</f>
        <v>5.7553956834532377E-2</v>
      </c>
      <c r="H246" s="35">
        <v>3</v>
      </c>
      <c r="I246" s="126">
        <f>IF(H261=0, "-", H246/H261)</f>
        <v>1.7751479289940829E-2</v>
      </c>
      <c r="J246" s="125" t="str">
        <f t="shared" si="20"/>
        <v>-</v>
      </c>
      <c r="K246" s="126">
        <f t="shared" si="21"/>
        <v>1.6666666666666667</v>
      </c>
    </row>
    <row r="247" spans="1:11" ht="14.5" x14ac:dyDescent="0.35">
      <c r="A247" s="34" t="s">
        <v>358</v>
      </c>
      <c r="B247" s="35">
        <v>3</v>
      </c>
      <c r="C247" s="135">
        <f>IF(B261=0, "-", B247/B261)</f>
        <v>0.1</v>
      </c>
      <c r="D247" s="35">
        <v>4</v>
      </c>
      <c r="E247" s="126">
        <f>IF(D261=0, "-", D247/D261)</f>
        <v>6.0606060606060608E-2</v>
      </c>
      <c r="F247" s="136">
        <v>13</v>
      </c>
      <c r="G247" s="135">
        <f>IF(F261=0, "-", F247/F261)</f>
        <v>9.3525179856115109E-2</v>
      </c>
      <c r="H247" s="35">
        <v>12</v>
      </c>
      <c r="I247" s="126">
        <f>IF(H261=0, "-", H247/H261)</f>
        <v>7.1005917159763315E-2</v>
      </c>
      <c r="J247" s="125">
        <f t="shared" si="20"/>
        <v>-0.25</v>
      </c>
      <c r="K247" s="126">
        <f t="shared" si="21"/>
        <v>8.3333333333333329E-2</v>
      </c>
    </row>
    <row r="248" spans="1:11" ht="14.5" x14ac:dyDescent="0.35">
      <c r="A248" s="34" t="s">
        <v>359</v>
      </c>
      <c r="B248" s="35">
        <v>0</v>
      </c>
      <c r="C248" s="135">
        <f>IF(B261=0, "-", B248/B261)</f>
        <v>0</v>
      </c>
      <c r="D248" s="35">
        <v>0</v>
      </c>
      <c r="E248" s="126">
        <f>IF(D261=0, "-", D248/D261)</f>
        <v>0</v>
      </c>
      <c r="F248" s="136">
        <v>3</v>
      </c>
      <c r="G248" s="135">
        <f>IF(F261=0, "-", F248/F261)</f>
        <v>2.1582733812949641E-2</v>
      </c>
      <c r="H248" s="35">
        <v>3</v>
      </c>
      <c r="I248" s="126">
        <f>IF(H261=0, "-", H248/H261)</f>
        <v>1.7751479289940829E-2</v>
      </c>
      <c r="J248" s="125" t="str">
        <f t="shared" si="20"/>
        <v>-</v>
      </c>
      <c r="K248" s="126">
        <f t="shared" si="21"/>
        <v>0</v>
      </c>
    </row>
    <row r="249" spans="1:11" ht="14.5" x14ac:dyDescent="0.35">
      <c r="A249" s="34" t="s">
        <v>360</v>
      </c>
      <c r="B249" s="35">
        <v>6</v>
      </c>
      <c r="C249" s="135">
        <f>IF(B261=0, "-", B249/B261)</f>
        <v>0.2</v>
      </c>
      <c r="D249" s="35">
        <v>5</v>
      </c>
      <c r="E249" s="126">
        <f>IF(D261=0, "-", D249/D261)</f>
        <v>7.575757575757576E-2</v>
      </c>
      <c r="F249" s="136">
        <v>20</v>
      </c>
      <c r="G249" s="135">
        <f>IF(F261=0, "-", F249/F261)</f>
        <v>0.14388489208633093</v>
      </c>
      <c r="H249" s="35">
        <v>21</v>
      </c>
      <c r="I249" s="126">
        <f>IF(H261=0, "-", H249/H261)</f>
        <v>0.1242603550295858</v>
      </c>
      <c r="J249" s="125">
        <f t="shared" si="20"/>
        <v>0.2</v>
      </c>
      <c r="K249" s="126">
        <f t="shared" si="21"/>
        <v>-4.7619047619047616E-2</v>
      </c>
    </row>
    <row r="250" spans="1:11" ht="14.5" x14ac:dyDescent="0.35">
      <c r="A250" s="34" t="s">
        <v>361</v>
      </c>
      <c r="B250" s="35">
        <v>0</v>
      </c>
      <c r="C250" s="135">
        <f>IF(B261=0, "-", B250/B261)</f>
        <v>0</v>
      </c>
      <c r="D250" s="35">
        <v>1</v>
      </c>
      <c r="E250" s="126">
        <f>IF(D261=0, "-", D250/D261)</f>
        <v>1.5151515151515152E-2</v>
      </c>
      <c r="F250" s="136">
        <v>0</v>
      </c>
      <c r="G250" s="135">
        <f>IF(F261=0, "-", F250/F261)</f>
        <v>0</v>
      </c>
      <c r="H250" s="35">
        <v>1</v>
      </c>
      <c r="I250" s="126">
        <f>IF(H261=0, "-", H250/H261)</f>
        <v>5.9171597633136093E-3</v>
      </c>
      <c r="J250" s="125">
        <f t="shared" si="20"/>
        <v>-1</v>
      </c>
      <c r="K250" s="126">
        <f t="shared" si="21"/>
        <v>-1</v>
      </c>
    </row>
    <row r="251" spans="1:11" ht="14.5" x14ac:dyDescent="0.35">
      <c r="A251" s="34" t="s">
        <v>362</v>
      </c>
      <c r="B251" s="35">
        <v>2</v>
      </c>
      <c r="C251" s="135">
        <f>IF(B261=0, "-", B251/B261)</f>
        <v>6.6666666666666666E-2</v>
      </c>
      <c r="D251" s="35">
        <v>5</v>
      </c>
      <c r="E251" s="126">
        <f>IF(D261=0, "-", D251/D261)</f>
        <v>7.575757575757576E-2</v>
      </c>
      <c r="F251" s="136">
        <v>8</v>
      </c>
      <c r="G251" s="135">
        <f>IF(F261=0, "-", F251/F261)</f>
        <v>5.7553956834532377E-2</v>
      </c>
      <c r="H251" s="35">
        <v>10</v>
      </c>
      <c r="I251" s="126">
        <f>IF(H261=0, "-", H251/H261)</f>
        <v>5.9171597633136092E-2</v>
      </c>
      <c r="J251" s="125">
        <f t="shared" si="20"/>
        <v>-0.6</v>
      </c>
      <c r="K251" s="126">
        <f t="shared" si="21"/>
        <v>-0.2</v>
      </c>
    </row>
    <row r="252" spans="1:11" ht="14.5" x14ac:dyDescent="0.35">
      <c r="A252" s="34" t="s">
        <v>363</v>
      </c>
      <c r="B252" s="35">
        <v>0</v>
      </c>
      <c r="C252" s="135">
        <f>IF(B261=0, "-", B252/B261)</f>
        <v>0</v>
      </c>
      <c r="D252" s="35">
        <v>2</v>
      </c>
      <c r="E252" s="126">
        <f>IF(D261=0, "-", D252/D261)</f>
        <v>3.0303030303030304E-2</v>
      </c>
      <c r="F252" s="136">
        <v>5</v>
      </c>
      <c r="G252" s="135">
        <f>IF(F261=0, "-", F252/F261)</f>
        <v>3.5971223021582732E-2</v>
      </c>
      <c r="H252" s="35">
        <v>3</v>
      </c>
      <c r="I252" s="126">
        <f>IF(H261=0, "-", H252/H261)</f>
        <v>1.7751479289940829E-2</v>
      </c>
      <c r="J252" s="125">
        <f t="shared" si="20"/>
        <v>-1</v>
      </c>
      <c r="K252" s="126">
        <f t="shared" si="21"/>
        <v>0.66666666666666663</v>
      </c>
    </row>
    <row r="253" spans="1:11" ht="14.5" x14ac:dyDescent="0.35">
      <c r="A253" s="34" t="s">
        <v>364</v>
      </c>
      <c r="B253" s="35">
        <v>2</v>
      </c>
      <c r="C253" s="135">
        <f>IF(B261=0, "-", B253/B261)</f>
        <v>6.6666666666666666E-2</v>
      </c>
      <c r="D253" s="35">
        <v>2</v>
      </c>
      <c r="E253" s="126">
        <f>IF(D261=0, "-", D253/D261)</f>
        <v>3.0303030303030304E-2</v>
      </c>
      <c r="F253" s="136">
        <v>3</v>
      </c>
      <c r="G253" s="135">
        <f>IF(F261=0, "-", F253/F261)</f>
        <v>2.1582733812949641E-2</v>
      </c>
      <c r="H253" s="35">
        <v>7</v>
      </c>
      <c r="I253" s="126">
        <f>IF(H261=0, "-", H253/H261)</f>
        <v>4.142011834319527E-2</v>
      </c>
      <c r="J253" s="125">
        <f t="shared" si="20"/>
        <v>0</v>
      </c>
      <c r="K253" s="126">
        <f t="shared" si="21"/>
        <v>-0.5714285714285714</v>
      </c>
    </row>
    <row r="254" spans="1:11" ht="14.5" x14ac:dyDescent="0.35">
      <c r="A254" s="34" t="s">
        <v>365</v>
      </c>
      <c r="B254" s="35">
        <v>2</v>
      </c>
      <c r="C254" s="135">
        <f>IF(B261=0, "-", B254/B261)</f>
        <v>6.6666666666666666E-2</v>
      </c>
      <c r="D254" s="35">
        <v>3</v>
      </c>
      <c r="E254" s="126">
        <f>IF(D261=0, "-", D254/D261)</f>
        <v>4.5454545454545456E-2</v>
      </c>
      <c r="F254" s="136">
        <v>7</v>
      </c>
      <c r="G254" s="135">
        <f>IF(F261=0, "-", F254/F261)</f>
        <v>5.0359712230215826E-2</v>
      </c>
      <c r="H254" s="35">
        <v>16</v>
      </c>
      <c r="I254" s="126">
        <f>IF(H261=0, "-", H254/H261)</f>
        <v>9.4674556213017749E-2</v>
      </c>
      <c r="J254" s="125">
        <f t="shared" si="20"/>
        <v>-0.33333333333333331</v>
      </c>
      <c r="K254" s="126">
        <f t="shared" si="21"/>
        <v>-0.5625</v>
      </c>
    </row>
    <row r="255" spans="1:11" ht="14.5" x14ac:dyDescent="0.35">
      <c r="A255" s="34" t="s">
        <v>366</v>
      </c>
      <c r="B255" s="35">
        <v>1</v>
      </c>
      <c r="C255" s="135">
        <f>IF(B261=0, "-", B255/B261)</f>
        <v>3.3333333333333333E-2</v>
      </c>
      <c r="D255" s="35">
        <v>1</v>
      </c>
      <c r="E255" s="126">
        <f>IF(D261=0, "-", D255/D261)</f>
        <v>1.5151515151515152E-2</v>
      </c>
      <c r="F255" s="136">
        <v>3</v>
      </c>
      <c r="G255" s="135">
        <f>IF(F261=0, "-", F255/F261)</f>
        <v>2.1582733812949641E-2</v>
      </c>
      <c r="H255" s="35">
        <v>5</v>
      </c>
      <c r="I255" s="126">
        <f>IF(H261=0, "-", H255/H261)</f>
        <v>2.9585798816568046E-2</v>
      </c>
      <c r="J255" s="125">
        <f t="shared" si="20"/>
        <v>0</v>
      </c>
      <c r="K255" s="126">
        <f t="shared" si="21"/>
        <v>-0.4</v>
      </c>
    </row>
    <row r="256" spans="1:11" ht="14.5" x14ac:dyDescent="0.35">
      <c r="A256" s="34" t="s">
        <v>367</v>
      </c>
      <c r="B256" s="35">
        <v>0</v>
      </c>
      <c r="C256" s="135">
        <f>IF(B261=0, "-", B256/B261)</f>
        <v>0</v>
      </c>
      <c r="D256" s="35">
        <v>2</v>
      </c>
      <c r="E256" s="126">
        <f>IF(D261=0, "-", D256/D261)</f>
        <v>3.0303030303030304E-2</v>
      </c>
      <c r="F256" s="136">
        <v>0</v>
      </c>
      <c r="G256" s="135">
        <f>IF(F261=0, "-", F256/F261)</f>
        <v>0</v>
      </c>
      <c r="H256" s="35">
        <v>6</v>
      </c>
      <c r="I256" s="126">
        <f>IF(H261=0, "-", H256/H261)</f>
        <v>3.5502958579881658E-2</v>
      </c>
      <c r="J256" s="125">
        <f t="shared" si="20"/>
        <v>-1</v>
      </c>
      <c r="K256" s="126">
        <f t="shared" si="21"/>
        <v>-1</v>
      </c>
    </row>
    <row r="257" spans="1:11" ht="14.5" x14ac:dyDescent="0.35">
      <c r="A257" s="34" t="s">
        <v>368</v>
      </c>
      <c r="B257" s="35">
        <v>0</v>
      </c>
      <c r="C257" s="135">
        <f>IF(B261=0, "-", B257/B261)</f>
        <v>0</v>
      </c>
      <c r="D257" s="35">
        <v>1</v>
      </c>
      <c r="E257" s="126">
        <f>IF(D261=0, "-", D257/D261)</f>
        <v>1.5151515151515152E-2</v>
      </c>
      <c r="F257" s="136">
        <v>2</v>
      </c>
      <c r="G257" s="135">
        <f>IF(F261=0, "-", F257/F261)</f>
        <v>1.4388489208633094E-2</v>
      </c>
      <c r="H257" s="35">
        <v>1</v>
      </c>
      <c r="I257" s="126">
        <f>IF(H261=0, "-", H257/H261)</f>
        <v>5.9171597633136093E-3</v>
      </c>
      <c r="J257" s="125">
        <f t="shared" si="20"/>
        <v>-1</v>
      </c>
      <c r="K257" s="126">
        <f t="shared" si="21"/>
        <v>1</v>
      </c>
    </row>
    <row r="258" spans="1:11" ht="14.5" x14ac:dyDescent="0.35">
      <c r="A258" s="34" t="s">
        <v>369</v>
      </c>
      <c r="B258" s="35">
        <v>10</v>
      </c>
      <c r="C258" s="135">
        <f>IF(B261=0, "-", B258/B261)</f>
        <v>0.33333333333333331</v>
      </c>
      <c r="D258" s="35">
        <v>33</v>
      </c>
      <c r="E258" s="126">
        <f>IF(D261=0, "-", D258/D261)</f>
        <v>0.5</v>
      </c>
      <c r="F258" s="136">
        <v>49</v>
      </c>
      <c r="G258" s="135">
        <f>IF(F261=0, "-", F258/F261)</f>
        <v>0.35251798561151076</v>
      </c>
      <c r="H258" s="35">
        <v>65</v>
      </c>
      <c r="I258" s="126">
        <f>IF(H261=0, "-", H258/H261)</f>
        <v>0.38461538461538464</v>
      </c>
      <c r="J258" s="125">
        <f t="shared" si="20"/>
        <v>-0.69696969696969702</v>
      </c>
      <c r="K258" s="126">
        <f t="shared" si="21"/>
        <v>-0.24615384615384617</v>
      </c>
    </row>
    <row r="259" spans="1:11" ht="14.5" x14ac:dyDescent="0.35">
      <c r="A259" s="34" t="s">
        <v>370</v>
      </c>
      <c r="B259" s="35">
        <v>0</v>
      </c>
      <c r="C259" s="135">
        <f>IF(B261=0, "-", B259/B261)</f>
        <v>0</v>
      </c>
      <c r="D259" s="35">
        <v>2</v>
      </c>
      <c r="E259" s="126">
        <f>IF(D261=0, "-", D259/D261)</f>
        <v>3.0303030303030304E-2</v>
      </c>
      <c r="F259" s="136">
        <v>0</v>
      </c>
      <c r="G259" s="135">
        <f>IF(F261=0, "-", F259/F261)</f>
        <v>0</v>
      </c>
      <c r="H259" s="35">
        <v>2</v>
      </c>
      <c r="I259" s="126">
        <f>IF(H261=0, "-", H259/H261)</f>
        <v>1.1834319526627219E-2</v>
      </c>
      <c r="J259" s="125">
        <f t="shared" si="20"/>
        <v>-1</v>
      </c>
      <c r="K259" s="126">
        <f t="shared" si="21"/>
        <v>-1</v>
      </c>
    </row>
    <row r="260" spans="1:11" x14ac:dyDescent="0.25">
      <c r="A260" s="137"/>
      <c r="B260" s="40"/>
      <c r="D260" s="40"/>
      <c r="E260" s="44"/>
      <c r="F260" s="138"/>
      <c r="H260" s="40"/>
      <c r="I260" s="44"/>
      <c r="J260" s="43"/>
      <c r="K260" s="44"/>
    </row>
    <row r="261" spans="1:11" s="52" customFormat="1" ht="13" x14ac:dyDescent="0.3">
      <c r="A261" s="139" t="s">
        <v>371</v>
      </c>
      <c r="B261" s="46">
        <f>SUM(B243:B260)</f>
        <v>30</v>
      </c>
      <c r="C261" s="140">
        <f>B261/21662</f>
        <v>1.3849136737143384E-3</v>
      </c>
      <c r="D261" s="46">
        <f>SUM(D243:D260)</f>
        <v>66</v>
      </c>
      <c r="E261" s="141">
        <f>D261/27520</f>
        <v>2.3982558139534886E-3</v>
      </c>
      <c r="F261" s="128">
        <f>SUM(F243:F260)</f>
        <v>139</v>
      </c>
      <c r="G261" s="142">
        <f>F261/65027</f>
        <v>2.1375736232641827E-3</v>
      </c>
      <c r="H261" s="46">
        <f>SUM(H243:H260)</f>
        <v>169</v>
      </c>
      <c r="I261" s="141">
        <f>H261/76509</f>
        <v>2.2088904573318172E-3</v>
      </c>
      <c r="J261" s="49">
        <f>IF(D261=0, "-", IF((B261-D261)/D261&lt;10, (B261-D261)/D261, "&gt;999%"))</f>
        <v>-0.54545454545454541</v>
      </c>
      <c r="K261" s="50">
        <f>IF(H261=0, "-", IF((F261-H261)/H261&lt;10, (F261-H261)/H261, "&gt;999%"))</f>
        <v>-0.17751479289940827</v>
      </c>
    </row>
    <row r="262" spans="1:11" x14ac:dyDescent="0.25">
      <c r="B262" s="138"/>
      <c r="D262" s="138"/>
      <c r="F262" s="138"/>
      <c r="H262" s="138"/>
    </row>
    <row r="263" spans="1:11" s="52" customFormat="1" ht="13" x14ac:dyDescent="0.3">
      <c r="A263" s="139" t="s">
        <v>372</v>
      </c>
      <c r="B263" s="46">
        <v>290</v>
      </c>
      <c r="C263" s="140">
        <f>B263/21662</f>
        <v>1.3387498845905272E-2</v>
      </c>
      <c r="D263" s="46">
        <v>551</v>
      </c>
      <c r="E263" s="141">
        <f>D263/27520</f>
        <v>2.0021802325581397E-2</v>
      </c>
      <c r="F263" s="128">
        <v>985</v>
      </c>
      <c r="G263" s="142">
        <f>F263/65027</f>
        <v>1.5147554092915251E-2</v>
      </c>
      <c r="H263" s="46">
        <v>1552</v>
      </c>
      <c r="I263" s="141">
        <f>H263/76509</f>
        <v>2.0285195205792781E-2</v>
      </c>
      <c r="J263" s="49">
        <f>IF(D263=0, "-", IF((B263-D263)/D263&lt;10, (B263-D263)/D263, "&gt;999%"))</f>
        <v>-0.47368421052631576</v>
      </c>
      <c r="K263" s="50">
        <f>IF(H263=0, "-", IF((F263-H263)/H263&lt;10, (F263-H263)/H263, "&gt;999%"))</f>
        <v>-0.36533505154639173</v>
      </c>
    </row>
    <row r="264" spans="1:11" x14ac:dyDescent="0.25">
      <c r="B264" s="138"/>
      <c r="D264" s="138"/>
      <c r="F264" s="138"/>
      <c r="H264" s="138"/>
    </row>
    <row r="265" spans="1:11" ht="13" x14ac:dyDescent="0.3">
      <c r="A265" s="26" t="s">
        <v>373</v>
      </c>
      <c r="B265" s="46">
        <f>B269-B267</f>
        <v>5092</v>
      </c>
      <c r="C265" s="140">
        <f>B265/21662</f>
        <v>0.23506601421844706</v>
      </c>
      <c r="D265" s="46">
        <f>D269-D267</f>
        <v>6730</v>
      </c>
      <c r="E265" s="141">
        <f>D265/27520</f>
        <v>0.24454941860465115</v>
      </c>
      <c r="F265" s="128">
        <f>F269-F267</f>
        <v>15379</v>
      </c>
      <c r="G265" s="142">
        <f>F265/65027</f>
        <v>0.23650176080704938</v>
      </c>
      <c r="H265" s="46">
        <f>H269-H267</f>
        <v>20803</v>
      </c>
      <c r="I265" s="141">
        <f>H265/76509</f>
        <v>0.27190265197558455</v>
      </c>
      <c r="J265" s="49">
        <f>IF(D265=0, "-", IF((B265-D265)/D265&lt;10, (B265-D265)/D265, "&gt;999%"))</f>
        <v>-0.24338781575037147</v>
      </c>
      <c r="K265" s="50">
        <f>IF(H265=0, "-", IF((F265-H265)/H265&lt;10, (F265-H265)/H265, "&gt;999%"))</f>
        <v>-0.26073162524635868</v>
      </c>
    </row>
    <row r="266" spans="1:11" ht="13" x14ac:dyDescent="0.3">
      <c r="A266" s="26"/>
      <c r="B266" s="46"/>
      <c r="C266" s="140"/>
      <c r="D266" s="46"/>
      <c r="E266" s="141"/>
      <c r="F266" s="128"/>
      <c r="G266" s="142"/>
      <c r="H266" s="46"/>
      <c r="I266" s="141"/>
      <c r="J266" s="49"/>
      <c r="K266" s="50"/>
    </row>
    <row r="267" spans="1:11" ht="13" x14ac:dyDescent="0.3">
      <c r="A267" s="26" t="s">
        <v>374</v>
      </c>
      <c r="B267" s="46">
        <v>1082</v>
      </c>
      <c r="C267" s="140">
        <f>B267/21662</f>
        <v>4.9949219831963806E-2</v>
      </c>
      <c r="D267" s="46">
        <v>1482</v>
      </c>
      <c r="E267" s="141">
        <f>D267/27520</f>
        <v>5.3851744186046512E-2</v>
      </c>
      <c r="F267" s="128">
        <v>3375</v>
      </c>
      <c r="G267" s="142">
        <f>F267/65027</f>
        <v>5.1901517831054796E-2</v>
      </c>
      <c r="H267" s="46">
        <v>4314</v>
      </c>
      <c r="I267" s="141">
        <f>H267/76509</f>
        <v>5.6385523271771945E-2</v>
      </c>
      <c r="J267" s="49">
        <f>IF(D267=0, "-", IF((B267-D267)/D267&lt;10, (B267-D267)/D267, "&gt;999%"))</f>
        <v>-0.26990553306342779</v>
      </c>
      <c r="K267" s="50">
        <f>IF(H267=0, "-", IF((F267-H267)/H267&lt;10, (F267-H267)/H267, "&gt;999%"))</f>
        <v>-0.21766342141863698</v>
      </c>
    </row>
    <row r="268" spans="1:11" ht="13" x14ac:dyDescent="0.3">
      <c r="A268" s="26"/>
      <c r="B268" s="46"/>
      <c r="C268" s="140"/>
      <c r="D268" s="46"/>
      <c r="E268" s="141"/>
      <c r="F268" s="128"/>
      <c r="G268" s="142"/>
      <c r="H268" s="46"/>
      <c r="I268" s="141"/>
      <c r="J268" s="49"/>
      <c r="K268" s="50"/>
    </row>
    <row r="269" spans="1:11" ht="13" x14ac:dyDescent="0.3">
      <c r="A269" s="26" t="s">
        <v>375</v>
      </c>
      <c r="B269" s="46">
        <v>6174</v>
      </c>
      <c r="C269" s="140">
        <f>B269/21662</f>
        <v>0.28501523405041085</v>
      </c>
      <c r="D269" s="46">
        <v>8212</v>
      </c>
      <c r="E269" s="141">
        <f>D269/27520</f>
        <v>0.29840116279069767</v>
      </c>
      <c r="F269" s="128">
        <v>18754</v>
      </c>
      <c r="G269" s="142">
        <f>F269/65027</f>
        <v>0.28840327863810417</v>
      </c>
      <c r="H269" s="46">
        <v>25117</v>
      </c>
      <c r="I269" s="141">
        <f>H269/76509</f>
        <v>0.32828817524735654</v>
      </c>
      <c r="J269" s="49">
        <f>IF(D269=0, "-", IF((B269-D269)/D269&lt;10, (B269-D269)/D269, "&gt;999%"))</f>
        <v>-0.24817340477350219</v>
      </c>
      <c r="K269" s="50">
        <f>IF(H269=0, "-", IF((F269-H269)/H269&lt;10, (F269-H269)/H269, "&gt;999%"))</f>
        <v>-0.25333439503125371</v>
      </c>
    </row>
  </sheetData>
  <mergeCells count="58">
    <mergeCell ref="B204:E204"/>
    <mergeCell ref="F204:I204"/>
    <mergeCell ref="J204:K204"/>
    <mergeCell ref="B205:C205"/>
    <mergeCell ref="D205:E205"/>
    <mergeCell ref="F205:G205"/>
    <mergeCell ref="H205:I205"/>
    <mergeCell ref="B179:E179"/>
    <mergeCell ref="F179:I179"/>
    <mergeCell ref="J179:K179"/>
    <mergeCell ref="B180:C180"/>
    <mergeCell ref="D180:E180"/>
    <mergeCell ref="F180:G180"/>
    <mergeCell ref="H180:I180"/>
    <mergeCell ref="B155:E155"/>
    <mergeCell ref="F155:I155"/>
    <mergeCell ref="J155:K155"/>
    <mergeCell ref="B156:C156"/>
    <mergeCell ref="D156:E156"/>
    <mergeCell ref="F156:G156"/>
    <mergeCell ref="H156:I156"/>
    <mergeCell ref="B131:E131"/>
    <mergeCell ref="F131:I131"/>
    <mergeCell ref="J131:K131"/>
    <mergeCell ref="B132:C132"/>
    <mergeCell ref="D132:E132"/>
    <mergeCell ref="F132:G132"/>
    <mergeCell ref="H132:I132"/>
    <mergeCell ref="B91:E91"/>
    <mergeCell ref="F91:I91"/>
    <mergeCell ref="J91:K91"/>
    <mergeCell ref="B92:C92"/>
    <mergeCell ref="D92:E92"/>
    <mergeCell ref="F92:G92"/>
    <mergeCell ref="H92:I92"/>
    <mergeCell ref="B48:E48"/>
    <mergeCell ref="F48:I48"/>
    <mergeCell ref="J48:K48"/>
    <mergeCell ref="B49:C49"/>
    <mergeCell ref="D49:E49"/>
    <mergeCell ref="F49:G49"/>
    <mergeCell ref="H49:I49"/>
    <mergeCell ref="B16:E16"/>
    <mergeCell ref="F16:I16"/>
    <mergeCell ref="J16:K16"/>
    <mergeCell ref="B17:C17"/>
    <mergeCell ref="D17:E17"/>
    <mergeCell ref="F17:G17"/>
    <mergeCell ref="H17:I17"/>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7" max="16383" man="1"/>
    <brk id="90" max="16383" man="1"/>
    <brk id="130" max="16383" man="1"/>
    <brk id="178" max="16383" man="1"/>
    <brk id="203" max="16383" man="1"/>
    <brk id="24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C9CA2-C35C-4762-8CC0-2358F1C023BB}">
  <sheetPr>
    <pageSetUpPr fitToPage="1"/>
  </sheetPr>
  <dimension ref="A1:K50"/>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376</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166</v>
      </c>
      <c r="G4" s="25"/>
      <c r="H4" s="25"/>
      <c r="I4" s="23"/>
      <c r="J4" s="22" t="s">
        <v>167</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168</v>
      </c>
      <c r="C6" s="133" t="s">
        <v>169</v>
      </c>
      <c r="D6" s="132" t="s">
        <v>168</v>
      </c>
      <c r="E6" s="134" t="s">
        <v>169</v>
      </c>
      <c r="F6" s="144" t="s">
        <v>168</v>
      </c>
      <c r="G6" s="133" t="s">
        <v>169</v>
      </c>
      <c r="H6" s="145" t="s">
        <v>168</v>
      </c>
      <c r="I6" s="134" t="s">
        <v>169</v>
      </c>
      <c r="J6" s="132"/>
      <c r="K6" s="134"/>
    </row>
    <row r="7" spans="1:11" x14ac:dyDescent="0.25">
      <c r="A7" s="34" t="s">
        <v>49</v>
      </c>
      <c r="B7" s="35">
        <v>19</v>
      </c>
      <c r="C7" s="146">
        <f>IF(B50=0, "-", B7/B50)</f>
        <v>3.0774214447683835E-3</v>
      </c>
      <c r="D7" s="35">
        <v>35</v>
      </c>
      <c r="E7" s="39">
        <f>IF(D50=0, "-", D7/D50)</f>
        <v>4.2620555284948857E-3</v>
      </c>
      <c r="F7" s="136">
        <v>66</v>
      </c>
      <c r="G7" s="146">
        <f>IF(F50=0, "-", F7/F50)</f>
        <v>3.5192492268316094E-3</v>
      </c>
      <c r="H7" s="35">
        <v>81</v>
      </c>
      <c r="I7" s="39">
        <f>IF(H50=0, "-", H7/H50)</f>
        <v>3.2249074332125652E-3</v>
      </c>
      <c r="J7" s="38">
        <f t="shared" ref="J7:J48" si="0">IF(D7=0, "-", IF((B7-D7)/D7&lt;10, (B7-D7)/D7, "&gt;999%"))</f>
        <v>-0.45714285714285713</v>
      </c>
      <c r="K7" s="39">
        <f t="shared" ref="K7:K48" si="1">IF(H7=0, "-", IF((F7-H7)/H7&lt;10, (F7-H7)/H7, "&gt;999%"))</f>
        <v>-0.18518518518518517</v>
      </c>
    </row>
    <row r="8" spans="1:11" x14ac:dyDescent="0.25">
      <c r="A8" s="34" t="s">
        <v>50</v>
      </c>
      <c r="B8" s="35">
        <v>0</v>
      </c>
      <c r="C8" s="146">
        <f>IF(B50=0, "-", B8/B50)</f>
        <v>0</v>
      </c>
      <c r="D8" s="35">
        <v>1</v>
      </c>
      <c r="E8" s="39">
        <f>IF(D50=0, "-", D8/D50)</f>
        <v>1.2177301509985388E-4</v>
      </c>
      <c r="F8" s="136">
        <v>0</v>
      </c>
      <c r="G8" s="146">
        <f>IF(F50=0, "-", F8/F50)</f>
        <v>0</v>
      </c>
      <c r="H8" s="35">
        <v>3</v>
      </c>
      <c r="I8" s="39">
        <f>IF(H50=0, "-", H8/H50)</f>
        <v>1.1944101604490982E-4</v>
      </c>
      <c r="J8" s="38">
        <f t="shared" si="0"/>
        <v>-1</v>
      </c>
      <c r="K8" s="39">
        <f t="shared" si="1"/>
        <v>-1</v>
      </c>
    </row>
    <row r="9" spans="1:11" x14ac:dyDescent="0.25">
      <c r="A9" s="34" t="s">
        <v>51</v>
      </c>
      <c r="B9" s="35">
        <v>2</v>
      </c>
      <c r="C9" s="146">
        <f>IF(B50=0, "-", B9/B50)</f>
        <v>3.2393909944930353E-4</v>
      </c>
      <c r="D9" s="35">
        <v>1</v>
      </c>
      <c r="E9" s="39">
        <f>IF(D50=0, "-", D9/D50)</f>
        <v>1.2177301509985388E-4</v>
      </c>
      <c r="F9" s="136">
        <v>8</v>
      </c>
      <c r="G9" s="146">
        <f>IF(F50=0, "-", F9/F50)</f>
        <v>4.2657566385837685E-4</v>
      </c>
      <c r="H9" s="35">
        <v>4</v>
      </c>
      <c r="I9" s="39">
        <f>IF(H50=0, "-", H9/H50)</f>
        <v>1.5925468805987977E-4</v>
      </c>
      <c r="J9" s="38">
        <f t="shared" si="0"/>
        <v>1</v>
      </c>
      <c r="K9" s="39">
        <f t="shared" si="1"/>
        <v>1</v>
      </c>
    </row>
    <row r="10" spans="1:11" x14ac:dyDescent="0.25">
      <c r="A10" s="34" t="s">
        <v>52</v>
      </c>
      <c r="B10" s="35">
        <v>48</v>
      </c>
      <c r="C10" s="146">
        <f>IF(B50=0, "-", B10/B50)</f>
        <v>7.7745383867832843E-3</v>
      </c>
      <c r="D10" s="35">
        <v>200</v>
      </c>
      <c r="E10" s="39">
        <f>IF(D50=0, "-", D10/D50)</f>
        <v>2.4354603019970774E-2</v>
      </c>
      <c r="F10" s="136">
        <v>226</v>
      </c>
      <c r="G10" s="146">
        <f>IF(F50=0, "-", F10/F50)</f>
        <v>1.2050762503999148E-2</v>
      </c>
      <c r="H10" s="35">
        <v>544</v>
      </c>
      <c r="I10" s="39">
        <f>IF(H50=0, "-", H10/H50)</f>
        <v>2.1658637576143648E-2</v>
      </c>
      <c r="J10" s="38">
        <f t="shared" si="0"/>
        <v>-0.76</v>
      </c>
      <c r="K10" s="39">
        <f t="shared" si="1"/>
        <v>-0.5845588235294118</v>
      </c>
    </row>
    <row r="11" spans="1:11" x14ac:dyDescent="0.25">
      <c r="A11" s="34" t="s">
        <v>53</v>
      </c>
      <c r="B11" s="35">
        <v>3</v>
      </c>
      <c r="C11" s="146">
        <f>IF(B50=0, "-", B11/B50)</f>
        <v>4.8590864917395527E-4</v>
      </c>
      <c r="D11" s="35">
        <v>3</v>
      </c>
      <c r="E11" s="39">
        <f>IF(D50=0, "-", D11/D50)</f>
        <v>3.6531904529956159E-4</v>
      </c>
      <c r="F11" s="136">
        <v>12</v>
      </c>
      <c r="G11" s="146">
        <f>IF(F50=0, "-", F11/F50)</f>
        <v>6.3986349578756536E-4</v>
      </c>
      <c r="H11" s="35">
        <v>9</v>
      </c>
      <c r="I11" s="39">
        <f>IF(H50=0, "-", H11/H50)</f>
        <v>3.5832304813472946E-4</v>
      </c>
      <c r="J11" s="38">
        <f t="shared" si="0"/>
        <v>0</v>
      </c>
      <c r="K11" s="39">
        <f t="shared" si="1"/>
        <v>0.33333333333333331</v>
      </c>
    </row>
    <row r="12" spans="1:11" x14ac:dyDescent="0.25">
      <c r="A12" s="34" t="s">
        <v>54</v>
      </c>
      <c r="B12" s="35">
        <v>301</v>
      </c>
      <c r="C12" s="146">
        <f>IF(B50=0, "-", B12/B50)</f>
        <v>4.8752834467120185E-2</v>
      </c>
      <c r="D12" s="35">
        <v>259</v>
      </c>
      <c r="E12" s="39">
        <f>IF(D50=0, "-", D12/D50)</f>
        <v>3.1539210910862155E-2</v>
      </c>
      <c r="F12" s="136">
        <v>1024</v>
      </c>
      <c r="G12" s="146">
        <f>IF(F50=0, "-", F12/F50)</f>
        <v>5.4601684973872237E-2</v>
      </c>
      <c r="H12" s="35">
        <v>1145</v>
      </c>
      <c r="I12" s="39">
        <f>IF(H50=0, "-", H12/H50)</f>
        <v>4.558665445714058E-2</v>
      </c>
      <c r="J12" s="38">
        <f t="shared" si="0"/>
        <v>0.16216216216216217</v>
      </c>
      <c r="K12" s="39">
        <f t="shared" si="1"/>
        <v>-0.1056768558951965</v>
      </c>
    </row>
    <row r="13" spans="1:11" x14ac:dyDescent="0.25">
      <c r="A13" s="34" t="s">
        <v>55</v>
      </c>
      <c r="B13" s="35">
        <v>3</v>
      </c>
      <c r="C13" s="146">
        <f>IF(B50=0, "-", B13/B50)</f>
        <v>4.8590864917395527E-4</v>
      </c>
      <c r="D13" s="35">
        <v>7</v>
      </c>
      <c r="E13" s="39">
        <f>IF(D50=0, "-", D13/D50)</f>
        <v>8.524111056989771E-4</v>
      </c>
      <c r="F13" s="136">
        <v>17</v>
      </c>
      <c r="G13" s="146">
        <f>IF(F50=0, "-", F13/F50)</f>
        <v>9.0647328569905088E-4</v>
      </c>
      <c r="H13" s="35">
        <v>25</v>
      </c>
      <c r="I13" s="39">
        <f>IF(H50=0, "-", H13/H50)</f>
        <v>9.953418003742485E-4</v>
      </c>
      <c r="J13" s="38">
        <f t="shared" si="0"/>
        <v>-0.5714285714285714</v>
      </c>
      <c r="K13" s="39">
        <f t="shared" si="1"/>
        <v>-0.32</v>
      </c>
    </row>
    <row r="14" spans="1:11" x14ac:dyDescent="0.25">
      <c r="A14" s="34" t="s">
        <v>56</v>
      </c>
      <c r="B14" s="35">
        <v>0</v>
      </c>
      <c r="C14" s="146">
        <f>IF(B50=0, "-", B14/B50)</f>
        <v>0</v>
      </c>
      <c r="D14" s="35">
        <v>1</v>
      </c>
      <c r="E14" s="39">
        <f>IF(D50=0, "-", D14/D50)</f>
        <v>1.2177301509985388E-4</v>
      </c>
      <c r="F14" s="136">
        <v>2</v>
      </c>
      <c r="G14" s="146">
        <f>IF(F50=0, "-", F14/F50)</f>
        <v>1.0664391596459421E-4</v>
      </c>
      <c r="H14" s="35">
        <v>4</v>
      </c>
      <c r="I14" s="39">
        <f>IF(H50=0, "-", H14/H50)</f>
        <v>1.5925468805987977E-4</v>
      </c>
      <c r="J14" s="38">
        <f t="shared" si="0"/>
        <v>-1</v>
      </c>
      <c r="K14" s="39">
        <f t="shared" si="1"/>
        <v>-0.5</v>
      </c>
    </row>
    <row r="15" spans="1:11" x14ac:dyDescent="0.25">
      <c r="A15" s="34" t="s">
        <v>57</v>
      </c>
      <c r="B15" s="35">
        <v>6</v>
      </c>
      <c r="C15" s="146">
        <f>IF(B50=0, "-", B15/B50)</f>
        <v>9.7181729834791054E-4</v>
      </c>
      <c r="D15" s="35">
        <v>5</v>
      </c>
      <c r="E15" s="39">
        <f>IF(D50=0, "-", D15/D50)</f>
        <v>6.0886507549926937E-4</v>
      </c>
      <c r="F15" s="136">
        <v>20</v>
      </c>
      <c r="G15" s="146">
        <f>IF(F50=0, "-", F15/F50)</f>
        <v>1.0664391596459423E-3</v>
      </c>
      <c r="H15" s="35">
        <v>21</v>
      </c>
      <c r="I15" s="39">
        <f>IF(H50=0, "-", H15/H50)</f>
        <v>8.3608711231436875E-4</v>
      </c>
      <c r="J15" s="38">
        <f t="shared" si="0"/>
        <v>0.2</v>
      </c>
      <c r="K15" s="39">
        <f t="shared" si="1"/>
        <v>-4.7619047619047616E-2</v>
      </c>
    </row>
    <row r="16" spans="1:11" x14ac:dyDescent="0.25">
      <c r="A16" s="34" t="s">
        <v>58</v>
      </c>
      <c r="B16" s="35">
        <v>17</v>
      </c>
      <c r="C16" s="146">
        <f>IF(B50=0, "-", B16/B50)</f>
        <v>2.75348234531908E-3</v>
      </c>
      <c r="D16" s="35">
        <v>41</v>
      </c>
      <c r="E16" s="39">
        <f>IF(D50=0, "-", D16/D50)</f>
        <v>4.992693619094009E-3</v>
      </c>
      <c r="F16" s="136">
        <v>59</v>
      </c>
      <c r="G16" s="146">
        <f>IF(F50=0, "-", F16/F50)</f>
        <v>3.1459955209555295E-3</v>
      </c>
      <c r="H16" s="35">
        <v>95</v>
      </c>
      <c r="I16" s="39">
        <f>IF(H50=0, "-", H16/H50)</f>
        <v>3.7822988414221445E-3</v>
      </c>
      <c r="J16" s="38">
        <f t="shared" si="0"/>
        <v>-0.58536585365853655</v>
      </c>
      <c r="K16" s="39">
        <f t="shared" si="1"/>
        <v>-0.37894736842105264</v>
      </c>
    </row>
    <row r="17" spans="1:11" x14ac:dyDescent="0.25">
      <c r="A17" s="34" t="s">
        <v>60</v>
      </c>
      <c r="B17" s="35">
        <v>309</v>
      </c>
      <c r="C17" s="146">
        <f>IF(B50=0, "-", B17/B50)</f>
        <v>5.0048590864917399E-2</v>
      </c>
      <c r="D17" s="35">
        <v>470</v>
      </c>
      <c r="E17" s="39">
        <f>IF(D50=0, "-", D17/D50)</f>
        <v>5.7233317096931323E-2</v>
      </c>
      <c r="F17" s="136">
        <v>666</v>
      </c>
      <c r="G17" s="146">
        <f>IF(F50=0, "-", F17/F50)</f>
        <v>3.5512424016209874E-2</v>
      </c>
      <c r="H17" s="35">
        <v>1218</v>
      </c>
      <c r="I17" s="39">
        <f>IF(H50=0, "-", H17/H50)</f>
        <v>4.8493052514233387E-2</v>
      </c>
      <c r="J17" s="38">
        <f t="shared" si="0"/>
        <v>-0.3425531914893617</v>
      </c>
      <c r="K17" s="39">
        <f t="shared" si="1"/>
        <v>-0.45320197044334976</v>
      </c>
    </row>
    <row r="18" spans="1:11" x14ac:dyDescent="0.25">
      <c r="A18" s="34" t="s">
        <v>61</v>
      </c>
      <c r="B18" s="35">
        <v>1</v>
      </c>
      <c r="C18" s="146">
        <f>IF(B50=0, "-", B18/B50)</f>
        <v>1.6196954972465177E-4</v>
      </c>
      <c r="D18" s="35">
        <v>0</v>
      </c>
      <c r="E18" s="39">
        <f>IF(D50=0, "-", D18/D50)</f>
        <v>0</v>
      </c>
      <c r="F18" s="136">
        <v>5</v>
      </c>
      <c r="G18" s="146">
        <f>IF(F50=0, "-", F18/F50)</f>
        <v>2.6660978991148557E-4</v>
      </c>
      <c r="H18" s="35">
        <v>0</v>
      </c>
      <c r="I18" s="39">
        <f>IF(H50=0, "-", H18/H50)</f>
        <v>0</v>
      </c>
      <c r="J18" s="38" t="str">
        <f t="shared" si="0"/>
        <v>-</v>
      </c>
      <c r="K18" s="39" t="str">
        <f t="shared" si="1"/>
        <v>-</v>
      </c>
    </row>
    <row r="19" spans="1:11" x14ac:dyDescent="0.25">
      <c r="A19" s="34" t="s">
        <v>64</v>
      </c>
      <c r="B19" s="35">
        <v>257</v>
      </c>
      <c r="C19" s="146">
        <f>IF(B50=0, "-", B19/B50)</f>
        <v>4.1626174279235505E-2</v>
      </c>
      <c r="D19" s="35">
        <v>425</v>
      </c>
      <c r="E19" s="39">
        <f>IF(D50=0, "-", D19/D50)</f>
        <v>5.1753531417437895E-2</v>
      </c>
      <c r="F19" s="136">
        <v>521</v>
      </c>
      <c r="G19" s="146">
        <f>IF(F50=0, "-", F19/F50)</f>
        <v>2.7780740108776795E-2</v>
      </c>
      <c r="H19" s="35">
        <v>1592</v>
      </c>
      <c r="I19" s="39">
        <f>IF(H50=0, "-", H19/H50)</f>
        <v>6.3383365847832149E-2</v>
      </c>
      <c r="J19" s="38">
        <f t="shared" si="0"/>
        <v>-0.3952941176470588</v>
      </c>
      <c r="K19" s="39">
        <f t="shared" si="1"/>
        <v>-0.67273869346733672</v>
      </c>
    </row>
    <row r="20" spans="1:11" x14ac:dyDescent="0.25">
      <c r="A20" s="34" t="s">
        <v>65</v>
      </c>
      <c r="B20" s="35">
        <v>365</v>
      </c>
      <c r="C20" s="146">
        <f>IF(B50=0, "-", B20/B50)</f>
        <v>5.9118885649497896E-2</v>
      </c>
      <c r="D20" s="35">
        <v>572</v>
      </c>
      <c r="E20" s="39">
        <f>IF(D50=0, "-", D20/D50)</f>
        <v>6.965416463711642E-2</v>
      </c>
      <c r="F20" s="136">
        <v>1260</v>
      </c>
      <c r="G20" s="146">
        <f>IF(F50=0, "-", F20/F50)</f>
        <v>6.7185667057694354E-2</v>
      </c>
      <c r="H20" s="35">
        <v>1761</v>
      </c>
      <c r="I20" s="39">
        <f>IF(H50=0, "-", H20/H50)</f>
        <v>7.0111876418362071E-2</v>
      </c>
      <c r="J20" s="38">
        <f t="shared" si="0"/>
        <v>-0.36188811188811187</v>
      </c>
      <c r="K20" s="39">
        <f t="shared" si="1"/>
        <v>-0.28449744463373083</v>
      </c>
    </row>
    <row r="21" spans="1:11" x14ac:dyDescent="0.25">
      <c r="A21" s="34" t="s">
        <v>66</v>
      </c>
      <c r="B21" s="35">
        <v>573</v>
      </c>
      <c r="C21" s="146">
        <f>IF(B50=0, "-", B21/B50)</f>
        <v>9.2808551992225458E-2</v>
      </c>
      <c r="D21" s="35">
        <v>920</v>
      </c>
      <c r="E21" s="39">
        <f>IF(D50=0, "-", D21/D50)</f>
        <v>0.11203117389186557</v>
      </c>
      <c r="F21" s="136">
        <v>1927</v>
      </c>
      <c r="G21" s="146">
        <f>IF(F50=0, "-", F21/F50)</f>
        <v>0.10275141303188653</v>
      </c>
      <c r="H21" s="35">
        <v>2754</v>
      </c>
      <c r="I21" s="39">
        <f>IF(H50=0, "-", H21/H50)</f>
        <v>0.10964685272922722</v>
      </c>
      <c r="J21" s="38">
        <f t="shared" si="0"/>
        <v>-0.37717391304347825</v>
      </c>
      <c r="K21" s="39">
        <f t="shared" si="1"/>
        <v>-0.30029048656499635</v>
      </c>
    </row>
    <row r="22" spans="1:11" x14ac:dyDescent="0.25">
      <c r="A22" s="34" t="s">
        <v>67</v>
      </c>
      <c r="B22" s="35">
        <v>68</v>
      </c>
      <c r="C22" s="146">
        <f>IF(B50=0, "-", B22/B50)</f>
        <v>1.101392938127632E-2</v>
      </c>
      <c r="D22" s="35">
        <v>22</v>
      </c>
      <c r="E22" s="39">
        <f>IF(D50=0, "-", D22/D50)</f>
        <v>2.6790063321967851E-3</v>
      </c>
      <c r="F22" s="136">
        <v>83</v>
      </c>
      <c r="G22" s="146">
        <f>IF(F50=0, "-", F22/F50)</f>
        <v>4.4257225125306603E-3</v>
      </c>
      <c r="H22" s="35">
        <v>39</v>
      </c>
      <c r="I22" s="39">
        <f>IF(H50=0, "-", H22/H50)</f>
        <v>1.5527332085838277E-3</v>
      </c>
      <c r="J22" s="38">
        <f t="shared" si="0"/>
        <v>2.0909090909090908</v>
      </c>
      <c r="K22" s="39">
        <f t="shared" si="1"/>
        <v>1.1282051282051282</v>
      </c>
    </row>
    <row r="23" spans="1:11" x14ac:dyDescent="0.25">
      <c r="A23" s="34" t="s">
        <v>70</v>
      </c>
      <c r="B23" s="35">
        <v>6</v>
      </c>
      <c r="C23" s="146">
        <f>IF(B50=0, "-", B23/B50)</f>
        <v>9.7181729834791054E-4</v>
      </c>
      <c r="D23" s="35">
        <v>13</v>
      </c>
      <c r="E23" s="39">
        <f>IF(D50=0, "-", D23/D50)</f>
        <v>1.5830491962981004E-3</v>
      </c>
      <c r="F23" s="136">
        <v>22</v>
      </c>
      <c r="G23" s="146">
        <f>IF(F50=0, "-", F23/F50)</f>
        <v>1.1730830756105364E-3</v>
      </c>
      <c r="H23" s="35">
        <v>37</v>
      </c>
      <c r="I23" s="39">
        <f>IF(H50=0, "-", H23/H50)</f>
        <v>1.4731058645538878E-3</v>
      </c>
      <c r="J23" s="38">
        <f t="shared" si="0"/>
        <v>-0.53846153846153844</v>
      </c>
      <c r="K23" s="39">
        <f t="shared" si="1"/>
        <v>-0.40540540540540543</v>
      </c>
    </row>
    <row r="24" spans="1:11" x14ac:dyDescent="0.25">
      <c r="A24" s="34" t="s">
        <v>72</v>
      </c>
      <c r="B24" s="35">
        <v>1150</v>
      </c>
      <c r="C24" s="146">
        <f>IF(B50=0, "-", B24/B50)</f>
        <v>0.18626498218334953</v>
      </c>
      <c r="D24" s="35">
        <v>1059</v>
      </c>
      <c r="E24" s="39">
        <f>IF(D50=0, "-", D24/D50)</f>
        <v>0.12895762299074526</v>
      </c>
      <c r="F24" s="136">
        <v>2829</v>
      </c>
      <c r="G24" s="146">
        <f>IF(F50=0, "-", F24/F50)</f>
        <v>0.15084781913191853</v>
      </c>
      <c r="H24" s="35">
        <v>3084</v>
      </c>
      <c r="I24" s="39">
        <f>IF(H50=0, "-", H24/H50)</f>
        <v>0.1227853644941673</v>
      </c>
      <c r="J24" s="38">
        <f t="shared" si="0"/>
        <v>8.593012275731822E-2</v>
      </c>
      <c r="K24" s="39">
        <f t="shared" si="1"/>
        <v>-8.2684824902723733E-2</v>
      </c>
    </row>
    <row r="25" spans="1:11" x14ac:dyDescent="0.25">
      <c r="A25" s="34" t="s">
        <v>73</v>
      </c>
      <c r="B25" s="35">
        <v>2</v>
      </c>
      <c r="C25" s="146">
        <f>IF(B50=0, "-", B25/B50)</f>
        <v>3.2393909944930353E-4</v>
      </c>
      <c r="D25" s="35">
        <v>5</v>
      </c>
      <c r="E25" s="39">
        <f>IF(D50=0, "-", D25/D50)</f>
        <v>6.0886507549926937E-4</v>
      </c>
      <c r="F25" s="136">
        <v>8</v>
      </c>
      <c r="G25" s="146">
        <f>IF(F50=0, "-", F25/F50)</f>
        <v>4.2657566385837685E-4</v>
      </c>
      <c r="H25" s="35">
        <v>10</v>
      </c>
      <c r="I25" s="39">
        <f>IF(H50=0, "-", H25/H50)</f>
        <v>3.9813672014969942E-4</v>
      </c>
      <c r="J25" s="38">
        <f t="shared" si="0"/>
        <v>-0.6</v>
      </c>
      <c r="K25" s="39">
        <f t="shared" si="1"/>
        <v>-0.2</v>
      </c>
    </row>
    <row r="26" spans="1:11" x14ac:dyDescent="0.25">
      <c r="A26" s="34" t="s">
        <v>75</v>
      </c>
      <c r="B26" s="35">
        <v>20</v>
      </c>
      <c r="C26" s="146">
        <f>IF(B50=0, "-", B26/B50)</f>
        <v>3.2393909944930352E-3</v>
      </c>
      <c r="D26" s="35">
        <v>15</v>
      </c>
      <c r="E26" s="39">
        <f>IF(D50=0, "-", D26/D50)</f>
        <v>1.826595226497808E-3</v>
      </c>
      <c r="F26" s="136">
        <v>44</v>
      </c>
      <c r="G26" s="146">
        <f>IF(F50=0, "-", F26/F50)</f>
        <v>2.3461661512210728E-3</v>
      </c>
      <c r="H26" s="35">
        <v>35</v>
      </c>
      <c r="I26" s="39">
        <f>IF(H50=0, "-", H26/H50)</f>
        <v>1.393478520523948E-3</v>
      </c>
      <c r="J26" s="38">
        <f t="shared" si="0"/>
        <v>0.33333333333333331</v>
      </c>
      <c r="K26" s="39">
        <f t="shared" si="1"/>
        <v>0.25714285714285712</v>
      </c>
    </row>
    <row r="27" spans="1:11" x14ac:dyDescent="0.25">
      <c r="A27" s="34" t="s">
        <v>76</v>
      </c>
      <c r="B27" s="35">
        <v>36</v>
      </c>
      <c r="C27" s="146">
        <f>IF(B50=0, "-", B27/B50)</f>
        <v>5.8309037900874635E-3</v>
      </c>
      <c r="D27" s="35">
        <v>68</v>
      </c>
      <c r="E27" s="39">
        <f>IF(D50=0, "-", D27/D50)</f>
        <v>8.2805650267900634E-3</v>
      </c>
      <c r="F27" s="136">
        <v>139</v>
      </c>
      <c r="G27" s="146">
        <f>IF(F50=0, "-", F27/F50)</f>
        <v>7.4117521595392982E-3</v>
      </c>
      <c r="H27" s="35">
        <v>169</v>
      </c>
      <c r="I27" s="39">
        <f>IF(H50=0, "-", H27/H50)</f>
        <v>6.7285105705299202E-3</v>
      </c>
      <c r="J27" s="38">
        <f t="shared" si="0"/>
        <v>-0.47058823529411764</v>
      </c>
      <c r="K27" s="39">
        <f t="shared" si="1"/>
        <v>-0.17751479289940827</v>
      </c>
    </row>
    <row r="28" spans="1:11" x14ac:dyDescent="0.25">
      <c r="A28" s="34" t="s">
        <v>77</v>
      </c>
      <c r="B28" s="35">
        <v>0</v>
      </c>
      <c r="C28" s="146">
        <f>IF(B50=0, "-", B28/B50)</f>
        <v>0</v>
      </c>
      <c r="D28" s="35">
        <v>0</v>
      </c>
      <c r="E28" s="39">
        <f>IF(D50=0, "-", D28/D50)</f>
        <v>0</v>
      </c>
      <c r="F28" s="136">
        <v>1</v>
      </c>
      <c r="G28" s="146">
        <f>IF(F50=0, "-", F28/F50)</f>
        <v>5.3321957982297107E-5</v>
      </c>
      <c r="H28" s="35">
        <v>1</v>
      </c>
      <c r="I28" s="39">
        <f>IF(H50=0, "-", H28/H50)</f>
        <v>3.9813672014969943E-5</v>
      </c>
      <c r="J28" s="38" t="str">
        <f t="shared" si="0"/>
        <v>-</v>
      </c>
      <c r="K28" s="39">
        <f t="shared" si="1"/>
        <v>0</v>
      </c>
    </row>
    <row r="29" spans="1:11" x14ac:dyDescent="0.25">
      <c r="A29" s="34" t="s">
        <v>78</v>
      </c>
      <c r="B29" s="35">
        <v>0</v>
      </c>
      <c r="C29" s="146">
        <f>IF(B50=0, "-", B29/B50)</f>
        <v>0</v>
      </c>
      <c r="D29" s="35">
        <v>6</v>
      </c>
      <c r="E29" s="39">
        <f>IF(D50=0, "-", D29/D50)</f>
        <v>7.3063809059912318E-4</v>
      </c>
      <c r="F29" s="136">
        <v>14</v>
      </c>
      <c r="G29" s="146">
        <f>IF(F50=0, "-", F29/F50)</f>
        <v>7.4650741175215959E-4</v>
      </c>
      <c r="H29" s="35">
        <v>13</v>
      </c>
      <c r="I29" s="39">
        <f>IF(H50=0, "-", H29/H50)</f>
        <v>5.1757773619460926E-4</v>
      </c>
      <c r="J29" s="38">
        <f t="shared" si="0"/>
        <v>-1</v>
      </c>
      <c r="K29" s="39">
        <f t="shared" si="1"/>
        <v>7.6923076923076927E-2</v>
      </c>
    </row>
    <row r="30" spans="1:11" x14ac:dyDescent="0.25">
      <c r="A30" s="34" t="s">
        <v>79</v>
      </c>
      <c r="B30" s="35">
        <v>396</v>
      </c>
      <c r="C30" s="146">
        <f>IF(B50=0, "-", B30/B50)</f>
        <v>6.4139941690962099E-2</v>
      </c>
      <c r="D30" s="35">
        <v>1050</v>
      </c>
      <c r="E30" s="39">
        <f>IF(D50=0, "-", D30/D50)</f>
        <v>0.12786166585484657</v>
      </c>
      <c r="F30" s="136">
        <v>1476</v>
      </c>
      <c r="G30" s="146">
        <f>IF(F50=0, "-", F30/F50)</f>
        <v>7.8703209981870539E-2</v>
      </c>
      <c r="H30" s="35">
        <v>3198</v>
      </c>
      <c r="I30" s="39">
        <f>IF(H50=0, "-", H30/H50)</f>
        <v>0.12732412310387387</v>
      </c>
      <c r="J30" s="38">
        <f t="shared" si="0"/>
        <v>-0.62285714285714289</v>
      </c>
      <c r="K30" s="39">
        <f t="shared" si="1"/>
        <v>-0.53846153846153844</v>
      </c>
    </row>
    <row r="31" spans="1:11" x14ac:dyDescent="0.25">
      <c r="A31" s="34" t="s">
        <v>80</v>
      </c>
      <c r="B31" s="35">
        <v>2</v>
      </c>
      <c r="C31" s="146">
        <f>IF(B50=0, "-", B31/B50)</f>
        <v>3.2393909944930353E-4</v>
      </c>
      <c r="D31" s="35">
        <v>2</v>
      </c>
      <c r="E31" s="39">
        <f>IF(D50=0, "-", D31/D50)</f>
        <v>2.4354603019970775E-4</v>
      </c>
      <c r="F31" s="136">
        <v>3</v>
      </c>
      <c r="G31" s="146">
        <f>IF(F50=0, "-", F31/F50)</f>
        <v>1.5996587394689134E-4</v>
      </c>
      <c r="H31" s="35">
        <v>7</v>
      </c>
      <c r="I31" s="39">
        <f>IF(H50=0, "-", H31/H50)</f>
        <v>2.7869570410478958E-4</v>
      </c>
      <c r="J31" s="38">
        <f t="shared" si="0"/>
        <v>0</v>
      </c>
      <c r="K31" s="39">
        <f t="shared" si="1"/>
        <v>-0.5714285714285714</v>
      </c>
    </row>
    <row r="32" spans="1:11" x14ac:dyDescent="0.25">
      <c r="A32" s="34" t="s">
        <v>81</v>
      </c>
      <c r="B32" s="35">
        <v>529</v>
      </c>
      <c r="C32" s="146">
        <f>IF(B50=0, "-", B32/B50)</f>
        <v>8.5681891804340785E-2</v>
      </c>
      <c r="D32" s="35">
        <v>737</v>
      </c>
      <c r="E32" s="39">
        <f>IF(D50=0, "-", D32/D50)</f>
        <v>8.974671212859231E-2</v>
      </c>
      <c r="F32" s="136">
        <v>1480</v>
      </c>
      <c r="G32" s="146">
        <f>IF(F50=0, "-", F32/F50)</f>
        <v>7.8916497813799724E-2</v>
      </c>
      <c r="H32" s="35">
        <v>1983</v>
      </c>
      <c r="I32" s="39">
        <f>IF(H50=0, "-", H32/H50)</f>
        <v>7.8950511605685392E-2</v>
      </c>
      <c r="J32" s="38">
        <f t="shared" si="0"/>
        <v>-0.28222523744911804</v>
      </c>
      <c r="K32" s="39">
        <f t="shared" si="1"/>
        <v>-0.25365607665153805</v>
      </c>
    </row>
    <row r="33" spans="1:11" x14ac:dyDescent="0.25">
      <c r="A33" s="34" t="s">
        <v>82</v>
      </c>
      <c r="B33" s="35">
        <v>27</v>
      </c>
      <c r="C33" s="146">
        <f>IF(B50=0, "-", B33/B50)</f>
        <v>4.3731778425655978E-3</v>
      </c>
      <c r="D33" s="35">
        <v>29</v>
      </c>
      <c r="E33" s="39">
        <f>IF(D50=0, "-", D33/D50)</f>
        <v>3.5314174378957624E-3</v>
      </c>
      <c r="F33" s="136">
        <v>66</v>
      </c>
      <c r="G33" s="146">
        <f>IF(F50=0, "-", F33/F50)</f>
        <v>3.5192492268316094E-3</v>
      </c>
      <c r="H33" s="35">
        <v>78</v>
      </c>
      <c r="I33" s="39">
        <f>IF(H50=0, "-", H33/H50)</f>
        <v>3.1054664171676553E-3</v>
      </c>
      <c r="J33" s="38">
        <f t="shared" si="0"/>
        <v>-6.8965517241379309E-2</v>
      </c>
      <c r="K33" s="39">
        <f t="shared" si="1"/>
        <v>-0.15384615384615385</v>
      </c>
    </row>
    <row r="34" spans="1:11" x14ac:dyDescent="0.25">
      <c r="A34" s="34" t="s">
        <v>83</v>
      </c>
      <c r="B34" s="35">
        <v>108</v>
      </c>
      <c r="C34" s="146">
        <f>IF(B50=0, "-", B34/B50)</f>
        <v>1.7492711370262391E-2</v>
      </c>
      <c r="D34" s="35">
        <v>82</v>
      </c>
      <c r="E34" s="39">
        <f>IF(D50=0, "-", D34/D50)</f>
        <v>9.985387238188018E-3</v>
      </c>
      <c r="F34" s="136">
        <v>321</v>
      </c>
      <c r="G34" s="146">
        <f>IF(F50=0, "-", F34/F50)</f>
        <v>1.7116348512317373E-2</v>
      </c>
      <c r="H34" s="35">
        <v>198</v>
      </c>
      <c r="I34" s="39">
        <f>IF(H50=0, "-", H34/H50)</f>
        <v>7.8831070589640475E-3</v>
      </c>
      <c r="J34" s="38">
        <f t="shared" si="0"/>
        <v>0.31707317073170732</v>
      </c>
      <c r="K34" s="39">
        <f t="shared" si="1"/>
        <v>0.62121212121212122</v>
      </c>
    </row>
    <row r="35" spans="1:11" x14ac:dyDescent="0.25">
      <c r="A35" s="34" t="s">
        <v>84</v>
      </c>
      <c r="B35" s="35">
        <v>17</v>
      </c>
      <c r="C35" s="146">
        <f>IF(B50=0, "-", B35/B50)</f>
        <v>2.75348234531908E-3</v>
      </c>
      <c r="D35" s="35">
        <v>80</v>
      </c>
      <c r="E35" s="39">
        <f>IF(D50=0, "-", D35/D50)</f>
        <v>9.74184120798831E-3</v>
      </c>
      <c r="F35" s="136">
        <v>136</v>
      </c>
      <c r="G35" s="146">
        <f>IF(F50=0, "-", F35/F50)</f>
        <v>7.251786285592407E-3</v>
      </c>
      <c r="H35" s="35">
        <v>232</v>
      </c>
      <c r="I35" s="39">
        <f>IF(H50=0, "-", H35/H50)</f>
        <v>9.2367719074730268E-3</v>
      </c>
      <c r="J35" s="38">
        <f t="shared" si="0"/>
        <v>-0.78749999999999998</v>
      </c>
      <c r="K35" s="39">
        <f t="shared" si="1"/>
        <v>-0.41379310344827586</v>
      </c>
    </row>
    <row r="36" spans="1:11" x14ac:dyDescent="0.25">
      <c r="A36" s="34" t="s">
        <v>85</v>
      </c>
      <c r="B36" s="35">
        <v>2</v>
      </c>
      <c r="C36" s="146">
        <f>IF(B50=0, "-", B36/B50)</f>
        <v>3.2393909944930353E-4</v>
      </c>
      <c r="D36" s="35">
        <v>25</v>
      </c>
      <c r="E36" s="39">
        <f>IF(D50=0, "-", D36/D50)</f>
        <v>3.0443253774963468E-3</v>
      </c>
      <c r="F36" s="136">
        <v>16</v>
      </c>
      <c r="G36" s="146">
        <f>IF(F50=0, "-", F36/F50)</f>
        <v>8.5315132771675371E-4</v>
      </c>
      <c r="H36" s="35">
        <v>182</v>
      </c>
      <c r="I36" s="39">
        <f>IF(H50=0, "-", H36/H50)</f>
        <v>7.2460883067245289E-3</v>
      </c>
      <c r="J36" s="38">
        <f t="shared" si="0"/>
        <v>-0.92</v>
      </c>
      <c r="K36" s="39">
        <f t="shared" si="1"/>
        <v>-0.91208791208791207</v>
      </c>
    </row>
    <row r="37" spans="1:11" x14ac:dyDescent="0.25">
      <c r="A37" s="34" t="s">
        <v>86</v>
      </c>
      <c r="B37" s="35">
        <v>0</v>
      </c>
      <c r="C37" s="146">
        <f>IF(B50=0, "-", B37/B50)</f>
        <v>0</v>
      </c>
      <c r="D37" s="35">
        <v>0</v>
      </c>
      <c r="E37" s="39">
        <f>IF(D50=0, "-", D37/D50)</f>
        <v>0</v>
      </c>
      <c r="F37" s="136">
        <v>0</v>
      </c>
      <c r="G37" s="146">
        <f>IF(F50=0, "-", F37/F50)</f>
        <v>0</v>
      </c>
      <c r="H37" s="35">
        <v>3</v>
      </c>
      <c r="I37" s="39">
        <f>IF(H50=0, "-", H37/H50)</f>
        <v>1.1944101604490982E-4</v>
      </c>
      <c r="J37" s="38" t="str">
        <f t="shared" si="0"/>
        <v>-</v>
      </c>
      <c r="K37" s="39">
        <f t="shared" si="1"/>
        <v>-1</v>
      </c>
    </row>
    <row r="38" spans="1:11" x14ac:dyDescent="0.25">
      <c r="A38" s="34" t="s">
        <v>87</v>
      </c>
      <c r="B38" s="35">
        <v>22</v>
      </c>
      <c r="C38" s="146">
        <f>IF(B50=0, "-", B38/B50)</f>
        <v>3.5633300939423387E-3</v>
      </c>
      <c r="D38" s="35">
        <v>9</v>
      </c>
      <c r="E38" s="39">
        <f>IF(D50=0, "-", D38/D50)</f>
        <v>1.0959571358986849E-3</v>
      </c>
      <c r="F38" s="136">
        <v>43</v>
      </c>
      <c r="G38" s="146">
        <f>IF(F50=0, "-", F38/F50)</f>
        <v>2.2928441932387757E-3</v>
      </c>
      <c r="H38" s="35">
        <v>24</v>
      </c>
      <c r="I38" s="39">
        <f>IF(H50=0, "-", H38/H50)</f>
        <v>9.5552812835927859E-4</v>
      </c>
      <c r="J38" s="38">
        <f t="shared" si="0"/>
        <v>1.4444444444444444</v>
      </c>
      <c r="K38" s="39">
        <f t="shared" si="1"/>
        <v>0.79166666666666663</v>
      </c>
    </row>
    <row r="39" spans="1:11" x14ac:dyDescent="0.25">
      <c r="A39" s="34" t="s">
        <v>88</v>
      </c>
      <c r="B39" s="35">
        <v>11</v>
      </c>
      <c r="C39" s="146">
        <f>IF(B50=0, "-", B39/B50)</f>
        <v>1.7816650469711693E-3</v>
      </c>
      <c r="D39" s="35">
        <v>16</v>
      </c>
      <c r="E39" s="39">
        <f>IF(D50=0, "-", D39/D50)</f>
        <v>1.948368241597662E-3</v>
      </c>
      <c r="F39" s="136">
        <v>40</v>
      </c>
      <c r="G39" s="146">
        <f>IF(F50=0, "-", F39/F50)</f>
        <v>2.1328783192918845E-3</v>
      </c>
      <c r="H39" s="35">
        <v>74</v>
      </c>
      <c r="I39" s="39">
        <f>IF(H50=0, "-", H39/H50)</f>
        <v>2.9462117291077757E-3</v>
      </c>
      <c r="J39" s="38">
        <f t="shared" si="0"/>
        <v>-0.3125</v>
      </c>
      <c r="K39" s="39">
        <f t="shared" si="1"/>
        <v>-0.45945945945945948</v>
      </c>
    </row>
    <row r="40" spans="1:11" x14ac:dyDescent="0.25">
      <c r="A40" s="34" t="s">
        <v>89</v>
      </c>
      <c r="B40" s="35">
        <v>17</v>
      </c>
      <c r="C40" s="146">
        <f>IF(B50=0, "-", B40/B50)</f>
        <v>2.75348234531908E-3</v>
      </c>
      <c r="D40" s="35">
        <v>51</v>
      </c>
      <c r="E40" s="39">
        <f>IF(D50=0, "-", D40/D50)</f>
        <v>6.2104237700925475E-3</v>
      </c>
      <c r="F40" s="136">
        <v>82</v>
      </c>
      <c r="G40" s="146">
        <f>IF(F50=0, "-", F40/F50)</f>
        <v>4.3724005545483632E-3</v>
      </c>
      <c r="H40" s="35">
        <v>98</v>
      </c>
      <c r="I40" s="39">
        <f>IF(H50=0, "-", H40/H50)</f>
        <v>3.9017398574670544E-3</v>
      </c>
      <c r="J40" s="38">
        <f t="shared" si="0"/>
        <v>-0.66666666666666663</v>
      </c>
      <c r="K40" s="39">
        <f t="shared" si="1"/>
        <v>-0.16326530612244897</v>
      </c>
    </row>
    <row r="41" spans="1:11" x14ac:dyDescent="0.25">
      <c r="A41" s="34" t="s">
        <v>91</v>
      </c>
      <c r="B41" s="35">
        <v>16</v>
      </c>
      <c r="C41" s="146">
        <f>IF(B50=0, "-", B41/B50)</f>
        <v>2.5915127955944283E-3</v>
      </c>
      <c r="D41" s="35">
        <v>19</v>
      </c>
      <c r="E41" s="39">
        <f>IF(D50=0, "-", D41/D50)</f>
        <v>2.3136872868972235E-3</v>
      </c>
      <c r="F41" s="136">
        <v>62</v>
      </c>
      <c r="G41" s="146">
        <f>IF(F50=0, "-", F41/F50)</f>
        <v>3.3059613949024207E-3</v>
      </c>
      <c r="H41" s="35">
        <v>88</v>
      </c>
      <c r="I41" s="39">
        <f>IF(H50=0, "-", H41/H50)</f>
        <v>3.5036031373173546E-3</v>
      </c>
      <c r="J41" s="38">
        <f t="shared" si="0"/>
        <v>-0.15789473684210525</v>
      </c>
      <c r="K41" s="39">
        <f t="shared" si="1"/>
        <v>-0.29545454545454547</v>
      </c>
    </row>
    <row r="42" spans="1:11" x14ac:dyDescent="0.25">
      <c r="A42" s="34" t="s">
        <v>92</v>
      </c>
      <c r="B42" s="35">
        <v>0</v>
      </c>
      <c r="C42" s="146">
        <f>IF(B50=0, "-", B42/B50)</f>
        <v>0</v>
      </c>
      <c r="D42" s="35">
        <v>2</v>
      </c>
      <c r="E42" s="39">
        <f>IF(D50=0, "-", D42/D50)</f>
        <v>2.4354603019970775E-4</v>
      </c>
      <c r="F42" s="136">
        <v>0</v>
      </c>
      <c r="G42" s="146">
        <f>IF(F50=0, "-", F42/F50)</f>
        <v>0</v>
      </c>
      <c r="H42" s="35">
        <v>2</v>
      </c>
      <c r="I42" s="39">
        <f>IF(H50=0, "-", H42/H50)</f>
        <v>7.9627344029939887E-5</v>
      </c>
      <c r="J42" s="38">
        <f t="shared" si="0"/>
        <v>-1</v>
      </c>
      <c r="K42" s="39">
        <f t="shared" si="1"/>
        <v>-1</v>
      </c>
    </row>
    <row r="43" spans="1:11" x14ac:dyDescent="0.25">
      <c r="A43" s="34" t="s">
        <v>93</v>
      </c>
      <c r="B43" s="35">
        <v>53</v>
      </c>
      <c r="C43" s="146">
        <f>IF(B50=0, "-", B43/B50)</f>
        <v>8.584386135406543E-3</v>
      </c>
      <c r="D43" s="35">
        <v>75</v>
      </c>
      <c r="E43" s="39">
        <f>IF(D50=0, "-", D43/D50)</f>
        <v>9.1329761324890398E-3</v>
      </c>
      <c r="F43" s="136">
        <v>224</v>
      </c>
      <c r="G43" s="146">
        <f>IF(F50=0, "-", F43/F50)</f>
        <v>1.1944118588034553E-2</v>
      </c>
      <c r="H43" s="35">
        <v>215</v>
      </c>
      <c r="I43" s="39">
        <f>IF(H50=0, "-", H43/H50)</f>
        <v>8.5599394832185371E-3</v>
      </c>
      <c r="J43" s="38">
        <f t="shared" si="0"/>
        <v>-0.29333333333333333</v>
      </c>
      <c r="K43" s="39">
        <f t="shared" si="1"/>
        <v>4.1860465116279069E-2</v>
      </c>
    </row>
    <row r="44" spans="1:11" x14ac:dyDescent="0.25">
      <c r="A44" s="34" t="s">
        <v>95</v>
      </c>
      <c r="B44" s="35">
        <v>77</v>
      </c>
      <c r="C44" s="146">
        <f>IF(B50=0, "-", B44/B50)</f>
        <v>1.2471655328798186E-2</v>
      </c>
      <c r="D44" s="35">
        <v>53</v>
      </c>
      <c r="E44" s="39">
        <f>IF(D50=0, "-", D44/D50)</f>
        <v>6.4539698002922556E-3</v>
      </c>
      <c r="F44" s="136">
        <v>238</v>
      </c>
      <c r="G44" s="146">
        <f>IF(F50=0, "-", F44/F50)</f>
        <v>1.2690625999786712E-2</v>
      </c>
      <c r="H44" s="35">
        <v>307</v>
      </c>
      <c r="I44" s="39">
        <f>IF(H50=0, "-", H44/H50)</f>
        <v>1.2222797308595771E-2</v>
      </c>
      <c r="J44" s="38">
        <f t="shared" si="0"/>
        <v>0.45283018867924529</v>
      </c>
      <c r="K44" s="39">
        <f t="shared" si="1"/>
        <v>-0.22475570032573289</v>
      </c>
    </row>
    <row r="45" spans="1:11" x14ac:dyDescent="0.25">
      <c r="A45" s="34" t="s">
        <v>96</v>
      </c>
      <c r="B45" s="35">
        <v>173</v>
      </c>
      <c r="C45" s="146">
        <f>IF(B50=0, "-", B45/B50)</f>
        <v>2.8020732102364755E-2</v>
      </c>
      <c r="D45" s="35">
        <v>201</v>
      </c>
      <c r="E45" s="39">
        <f>IF(D50=0, "-", D45/D50)</f>
        <v>2.4476376035070628E-2</v>
      </c>
      <c r="F45" s="136">
        <v>607</v>
      </c>
      <c r="G45" s="146">
        <f>IF(F50=0, "-", F45/F50)</f>
        <v>3.2366428495254347E-2</v>
      </c>
      <c r="H45" s="35">
        <v>687</v>
      </c>
      <c r="I45" s="39">
        <f>IF(H50=0, "-", H45/H50)</f>
        <v>2.7351992674284349E-2</v>
      </c>
      <c r="J45" s="38">
        <f t="shared" si="0"/>
        <v>-0.13930348258706468</v>
      </c>
      <c r="K45" s="39">
        <f t="shared" si="1"/>
        <v>-0.11644832605531295</v>
      </c>
    </row>
    <row r="46" spans="1:11" x14ac:dyDescent="0.25">
      <c r="A46" s="34" t="s">
        <v>97</v>
      </c>
      <c r="B46" s="35">
        <v>1149</v>
      </c>
      <c r="C46" s="146">
        <f>IF(B50=0, "-", B46/B50)</f>
        <v>0.18610301263362489</v>
      </c>
      <c r="D46" s="35">
        <v>1110</v>
      </c>
      <c r="E46" s="39">
        <f>IF(D50=0, "-", D46/D50)</f>
        <v>0.1351680467608378</v>
      </c>
      <c r="F46" s="136">
        <v>3582</v>
      </c>
      <c r="G46" s="146">
        <f>IF(F50=0, "-", F46/F50)</f>
        <v>0.19099925349258826</v>
      </c>
      <c r="H46" s="35">
        <v>3481</v>
      </c>
      <c r="I46" s="39">
        <f>IF(H50=0, "-", H46/H50)</f>
        <v>0.13859139228411035</v>
      </c>
      <c r="J46" s="38">
        <f t="shared" si="0"/>
        <v>3.5135135135135137E-2</v>
      </c>
      <c r="K46" s="39">
        <f t="shared" si="1"/>
        <v>2.9014650962367137E-2</v>
      </c>
    </row>
    <row r="47" spans="1:11" x14ac:dyDescent="0.25">
      <c r="A47" s="34" t="s">
        <v>98</v>
      </c>
      <c r="B47" s="35">
        <v>383</v>
      </c>
      <c r="C47" s="146">
        <f>IF(B50=0, "-", B47/B50)</f>
        <v>6.2034337544541629E-2</v>
      </c>
      <c r="D47" s="35">
        <v>543</v>
      </c>
      <c r="E47" s="39">
        <f>IF(D50=0, "-", D47/D50)</f>
        <v>6.6122747199220649E-2</v>
      </c>
      <c r="F47" s="136">
        <v>1410</v>
      </c>
      <c r="G47" s="146">
        <f>IF(F50=0, "-", F47/F50)</f>
        <v>7.5183960755038928E-2</v>
      </c>
      <c r="H47" s="35">
        <v>1616</v>
      </c>
      <c r="I47" s="39">
        <f>IF(H50=0, "-", H47/H50)</f>
        <v>6.4338893976191427E-2</v>
      </c>
      <c r="J47" s="38">
        <f t="shared" si="0"/>
        <v>-0.29465930018416209</v>
      </c>
      <c r="K47" s="39">
        <f t="shared" si="1"/>
        <v>-0.12747524752475248</v>
      </c>
    </row>
    <row r="48" spans="1:11" x14ac:dyDescent="0.25">
      <c r="A48" s="34" t="s">
        <v>99</v>
      </c>
      <c r="B48" s="35">
        <v>6</v>
      </c>
      <c r="C48" s="146">
        <f>IF(B50=0, "-", B48/B50)</f>
        <v>9.7181729834791054E-4</v>
      </c>
      <c r="D48" s="35">
        <v>0</v>
      </c>
      <c r="E48" s="39">
        <f>IF(D50=0, "-", D48/D50)</f>
        <v>0</v>
      </c>
      <c r="F48" s="136">
        <v>15</v>
      </c>
      <c r="G48" s="146">
        <f>IF(F50=0, "-", F48/F50)</f>
        <v>7.9982936973445665E-4</v>
      </c>
      <c r="H48" s="35">
        <v>0</v>
      </c>
      <c r="I48" s="39">
        <f>IF(H50=0, "-", H48/H50)</f>
        <v>0</v>
      </c>
      <c r="J48" s="38" t="str">
        <f t="shared" si="0"/>
        <v>-</v>
      </c>
      <c r="K48" s="39" t="str">
        <f t="shared" si="1"/>
        <v>-</v>
      </c>
    </row>
    <row r="49" spans="1:11" x14ac:dyDescent="0.25">
      <c r="A49" s="137"/>
      <c r="B49" s="40"/>
      <c r="D49" s="40"/>
      <c r="E49" s="44"/>
      <c r="F49" s="138"/>
      <c r="H49" s="40"/>
      <c r="I49" s="44"/>
      <c r="J49" s="43"/>
      <c r="K49" s="44"/>
    </row>
    <row r="50" spans="1:11" s="52" customFormat="1" ht="13" x14ac:dyDescent="0.3">
      <c r="A50" s="139" t="s">
        <v>375</v>
      </c>
      <c r="B50" s="46">
        <f>SUM(B7:B49)</f>
        <v>6174</v>
      </c>
      <c r="C50" s="140">
        <v>1</v>
      </c>
      <c r="D50" s="46">
        <f>SUM(D7:D49)</f>
        <v>8212</v>
      </c>
      <c r="E50" s="141">
        <v>1</v>
      </c>
      <c r="F50" s="128">
        <f>SUM(F7:F49)</f>
        <v>18754</v>
      </c>
      <c r="G50" s="142">
        <v>1</v>
      </c>
      <c r="H50" s="46">
        <f>SUM(H7:H49)</f>
        <v>25117</v>
      </c>
      <c r="I50" s="141">
        <v>1</v>
      </c>
      <c r="J50" s="49">
        <f>IF(D50=0, "-", (B50-D50)/D50)</f>
        <v>-0.24817340477350219</v>
      </c>
      <c r="K50" s="50">
        <f>IF(H50=0, "-", (F50-H50)/H50)</f>
        <v>-0.25333439503125371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50153D-E33A-4726-870C-36C2844E63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414BF4-5DCC-4731-8ED5-87A89254398A}">
  <ds:schemaRefs>
    <ds:schemaRef ds:uri="http://schemas.microsoft.com/sharepoint/v3/contenttype/forms"/>
  </ds:schemaRefs>
</ds:datastoreItem>
</file>

<file path=customXml/itemProps3.xml><?xml version="1.0" encoding="utf-8"?>
<ds:datastoreItem xmlns:ds="http://schemas.openxmlformats.org/officeDocument/2006/customXml" ds:itemID="{854598F7-354E-43A1-81A3-96B63D4D6497}">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2020-04-02T19:14:09Z</dcterms:created>
  <dcterms:modified xsi:type="dcterms:W3CDTF">2020-04-02T19:14:28Z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